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xl/queryTables/queryTable361.xml" ContentType="application/vnd.openxmlformats-officedocument.spreadsheetml.queryTable+xml"/>
  <Override PartName="/xl/queryTables/queryTable362.xml" ContentType="application/vnd.openxmlformats-officedocument.spreadsheetml.queryTable+xml"/>
  <Override PartName="/xl/queryTables/queryTable363.xml" ContentType="application/vnd.openxmlformats-officedocument.spreadsheetml.queryTable+xml"/>
  <Override PartName="/xl/queryTables/queryTable364.xml" ContentType="application/vnd.openxmlformats-officedocument.spreadsheetml.queryTable+xml"/>
  <Override PartName="/xl/queryTables/queryTable365.xml" ContentType="application/vnd.openxmlformats-officedocument.spreadsheetml.queryTable+xml"/>
  <Override PartName="/xl/queryTables/queryTable366.xml" ContentType="application/vnd.openxmlformats-officedocument.spreadsheetml.queryTable+xml"/>
  <Override PartName="/xl/queryTables/queryTable367.xml" ContentType="application/vnd.openxmlformats-officedocument.spreadsheetml.queryTable+xml"/>
  <Override PartName="/xl/queryTables/queryTable368.xml" ContentType="application/vnd.openxmlformats-officedocument.spreadsheetml.queryTable+xml"/>
  <Override PartName="/xl/queryTables/queryTable369.xml" ContentType="application/vnd.openxmlformats-officedocument.spreadsheetml.queryTable+xml"/>
  <Override PartName="/xl/queryTables/queryTable370.xml" ContentType="application/vnd.openxmlformats-officedocument.spreadsheetml.queryTable+xml"/>
  <Override PartName="/xl/queryTables/queryTable371.xml" ContentType="application/vnd.openxmlformats-officedocument.spreadsheetml.queryTable+xml"/>
  <Override PartName="/xl/queryTables/queryTable372.xml" ContentType="application/vnd.openxmlformats-officedocument.spreadsheetml.queryTable+xml"/>
  <Override PartName="/xl/queryTables/queryTable373.xml" ContentType="application/vnd.openxmlformats-officedocument.spreadsheetml.queryTable+xml"/>
  <Override PartName="/xl/queryTables/queryTable374.xml" ContentType="application/vnd.openxmlformats-officedocument.spreadsheetml.queryTable+xml"/>
  <Override PartName="/xl/queryTables/queryTable375.xml" ContentType="application/vnd.openxmlformats-officedocument.spreadsheetml.queryTable+xml"/>
  <Override PartName="/xl/queryTables/queryTable376.xml" ContentType="application/vnd.openxmlformats-officedocument.spreadsheetml.queryTable+xml"/>
  <Override PartName="/xl/queryTables/queryTable377.xml" ContentType="application/vnd.openxmlformats-officedocument.spreadsheetml.queryTable+xml"/>
  <Override PartName="/xl/queryTables/queryTable378.xml" ContentType="application/vnd.openxmlformats-officedocument.spreadsheetml.queryTable+xml"/>
  <Override PartName="/xl/queryTables/queryTable379.xml" ContentType="application/vnd.openxmlformats-officedocument.spreadsheetml.queryTable+xml"/>
  <Override PartName="/xl/queryTables/queryTable380.xml" ContentType="application/vnd.openxmlformats-officedocument.spreadsheetml.queryTable+xml"/>
  <Override PartName="/xl/queryTables/queryTable381.xml" ContentType="application/vnd.openxmlformats-officedocument.spreadsheetml.queryTable+xml"/>
  <Override PartName="/xl/queryTables/queryTable382.xml" ContentType="application/vnd.openxmlformats-officedocument.spreadsheetml.queryTable+xml"/>
  <Override PartName="/xl/queryTables/queryTable383.xml" ContentType="application/vnd.openxmlformats-officedocument.spreadsheetml.queryTable+xml"/>
  <Override PartName="/xl/queryTables/queryTable384.xml" ContentType="application/vnd.openxmlformats-officedocument.spreadsheetml.queryTable+xml"/>
  <Override PartName="/xl/queryTables/queryTable385.xml" ContentType="application/vnd.openxmlformats-officedocument.spreadsheetml.queryTable+xml"/>
  <Override PartName="/xl/queryTables/queryTable386.xml" ContentType="application/vnd.openxmlformats-officedocument.spreadsheetml.queryTable+xml"/>
  <Override PartName="/xl/queryTables/queryTable387.xml" ContentType="application/vnd.openxmlformats-officedocument.spreadsheetml.queryTable+xml"/>
  <Override PartName="/xl/queryTables/queryTable388.xml" ContentType="application/vnd.openxmlformats-officedocument.spreadsheetml.queryTable+xml"/>
  <Override PartName="/xl/queryTables/queryTable389.xml" ContentType="application/vnd.openxmlformats-officedocument.spreadsheetml.queryTable+xml"/>
  <Override PartName="/xl/queryTables/queryTable390.xml" ContentType="application/vnd.openxmlformats-officedocument.spreadsheetml.queryTable+xml"/>
  <Override PartName="/xl/queryTables/queryTable391.xml" ContentType="application/vnd.openxmlformats-officedocument.spreadsheetml.queryTable+xml"/>
  <Override PartName="/xl/queryTables/queryTable392.xml" ContentType="application/vnd.openxmlformats-officedocument.spreadsheetml.queryTable+xml"/>
  <Override PartName="/xl/queryTables/queryTable393.xml" ContentType="application/vnd.openxmlformats-officedocument.spreadsheetml.queryTable+xml"/>
  <Override PartName="/xl/queryTables/queryTable394.xml" ContentType="application/vnd.openxmlformats-officedocument.spreadsheetml.queryTable+xml"/>
  <Override PartName="/xl/queryTables/queryTable395.xml" ContentType="application/vnd.openxmlformats-officedocument.spreadsheetml.queryTable+xml"/>
  <Override PartName="/xl/queryTables/queryTable396.xml" ContentType="application/vnd.openxmlformats-officedocument.spreadsheetml.queryTable+xml"/>
  <Override PartName="/xl/queryTables/queryTable397.xml" ContentType="application/vnd.openxmlformats-officedocument.spreadsheetml.queryTable+xml"/>
  <Override PartName="/xl/queryTables/queryTable398.xml" ContentType="application/vnd.openxmlformats-officedocument.spreadsheetml.queryTable+xml"/>
  <Override PartName="/xl/queryTables/queryTable399.xml" ContentType="application/vnd.openxmlformats-officedocument.spreadsheetml.queryTable+xml"/>
  <Override PartName="/xl/queryTables/queryTable400.xml" ContentType="application/vnd.openxmlformats-officedocument.spreadsheetml.queryTable+xml"/>
  <Override PartName="/xl/queryTables/queryTable401.xml" ContentType="application/vnd.openxmlformats-officedocument.spreadsheetml.queryTable+xml"/>
  <Override PartName="/xl/queryTables/queryTable402.xml" ContentType="application/vnd.openxmlformats-officedocument.spreadsheetml.queryTable+xml"/>
  <Override PartName="/xl/queryTables/queryTable403.xml" ContentType="application/vnd.openxmlformats-officedocument.spreadsheetml.queryTable+xml"/>
  <Override PartName="/xl/queryTables/queryTable404.xml" ContentType="application/vnd.openxmlformats-officedocument.spreadsheetml.queryTable+xml"/>
  <Override PartName="/xl/queryTables/queryTable405.xml" ContentType="application/vnd.openxmlformats-officedocument.spreadsheetml.queryTable+xml"/>
  <Override PartName="/xl/queryTables/queryTable406.xml" ContentType="application/vnd.openxmlformats-officedocument.spreadsheetml.queryTable+xml"/>
  <Override PartName="/xl/queryTables/queryTable407.xml" ContentType="application/vnd.openxmlformats-officedocument.spreadsheetml.queryTable+xml"/>
  <Override PartName="/xl/queryTables/queryTable408.xml" ContentType="application/vnd.openxmlformats-officedocument.spreadsheetml.queryTable+xml"/>
  <Override PartName="/xl/queryTables/queryTable409.xml" ContentType="application/vnd.openxmlformats-officedocument.spreadsheetml.queryTable+xml"/>
  <Override PartName="/xl/queryTables/queryTable410.xml" ContentType="application/vnd.openxmlformats-officedocument.spreadsheetml.queryTable+xml"/>
  <Override PartName="/xl/queryTables/queryTable411.xml" ContentType="application/vnd.openxmlformats-officedocument.spreadsheetml.queryTable+xml"/>
  <Override PartName="/xl/queryTables/queryTable412.xml" ContentType="application/vnd.openxmlformats-officedocument.spreadsheetml.queryTable+xml"/>
  <Override PartName="/xl/queryTables/queryTable413.xml" ContentType="application/vnd.openxmlformats-officedocument.spreadsheetml.queryTable+xml"/>
  <Override PartName="/xl/queryTables/queryTable414.xml" ContentType="application/vnd.openxmlformats-officedocument.spreadsheetml.queryTable+xml"/>
  <Override PartName="/xl/queryTables/queryTable415.xml" ContentType="application/vnd.openxmlformats-officedocument.spreadsheetml.queryTable+xml"/>
  <Override PartName="/xl/queryTables/queryTable416.xml" ContentType="application/vnd.openxmlformats-officedocument.spreadsheetml.queryTable+xml"/>
  <Override PartName="/xl/queryTables/queryTable417.xml" ContentType="application/vnd.openxmlformats-officedocument.spreadsheetml.queryTable+xml"/>
  <Override PartName="/xl/queryTables/queryTable418.xml" ContentType="application/vnd.openxmlformats-officedocument.spreadsheetml.queryTable+xml"/>
  <Override PartName="/xl/queryTables/queryTable419.xml" ContentType="application/vnd.openxmlformats-officedocument.spreadsheetml.queryTable+xml"/>
  <Override PartName="/xl/queryTables/queryTable420.xml" ContentType="application/vnd.openxmlformats-officedocument.spreadsheetml.queryTable+xml"/>
  <Override PartName="/xl/queryTables/queryTable421.xml" ContentType="application/vnd.openxmlformats-officedocument.spreadsheetml.queryTable+xml"/>
  <Override PartName="/xl/queryTables/queryTable422.xml" ContentType="application/vnd.openxmlformats-officedocument.spreadsheetml.queryTable+xml"/>
  <Override PartName="/xl/queryTables/queryTable423.xml" ContentType="application/vnd.openxmlformats-officedocument.spreadsheetml.queryTable+xml"/>
  <Override PartName="/xl/queryTables/queryTable424.xml" ContentType="application/vnd.openxmlformats-officedocument.spreadsheetml.queryTable+xml"/>
  <Override PartName="/xl/queryTables/queryTable425.xml" ContentType="application/vnd.openxmlformats-officedocument.spreadsheetml.queryTable+xml"/>
  <Override PartName="/xl/queryTables/queryTable426.xml" ContentType="application/vnd.openxmlformats-officedocument.spreadsheetml.queryTable+xml"/>
  <Override PartName="/xl/queryTables/queryTable427.xml" ContentType="application/vnd.openxmlformats-officedocument.spreadsheetml.queryTable+xml"/>
  <Override PartName="/xl/queryTables/queryTable428.xml" ContentType="application/vnd.openxmlformats-officedocument.spreadsheetml.queryTable+xml"/>
  <Override PartName="/xl/queryTables/queryTable429.xml" ContentType="application/vnd.openxmlformats-officedocument.spreadsheetml.queryTable+xml"/>
  <Override PartName="/xl/queryTables/queryTable430.xml" ContentType="application/vnd.openxmlformats-officedocument.spreadsheetml.queryTable+xml"/>
  <Override PartName="/xl/queryTables/queryTable431.xml" ContentType="application/vnd.openxmlformats-officedocument.spreadsheetml.queryTable+xml"/>
  <Override PartName="/xl/queryTables/queryTable432.xml" ContentType="application/vnd.openxmlformats-officedocument.spreadsheetml.queryTable+xml"/>
  <Override PartName="/xl/queryTables/queryTable433.xml" ContentType="application/vnd.openxmlformats-officedocument.spreadsheetml.queryTable+xml"/>
  <Override PartName="/xl/queryTables/queryTable434.xml" ContentType="application/vnd.openxmlformats-officedocument.spreadsheetml.queryTable+xml"/>
  <Override PartName="/xl/queryTables/queryTable435.xml" ContentType="application/vnd.openxmlformats-officedocument.spreadsheetml.queryTable+xml"/>
  <Override PartName="/xl/queryTables/queryTable436.xml" ContentType="application/vnd.openxmlformats-officedocument.spreadsheetml.queryTable+xml"/>
  <Override PartName="/xl/queryTables/queryTable437.xml" ContentType="application/vnd.openxmlformats-officedocument.spreadsheetml.queryTable+xml"/>
  <Override PartName="/xl/queryTables/queryTable438.xml" ContentType="application/vnd.openxmlformats-officedocument.spreadsheetml.queryTable+xml"/>
  <Override PartName="/xl/queryTables/queryTable439.xml" ContentType="application/vnd.openxmlformats-officedocument.spreadsheetml.queryTable+xml"/>
  <Override PartName="/xl/queryTables/queryTable440.xml" ContentType="application/vnd.openxmlformats-officedocument.spreadsheetml.queryTable+xml"/>
  <Override PartName="/xl/queryTables/queryTable441.xml" ContentType="application/vnd.openxmlformats-officedocument.spreadsheetml.queryTable+xml"/>
  <Override PartName="/xl/queryTables/queryTable442.xml" ContentType="application/vnd.openxmlformats-officedocument.spreadsheetml.queryTable+xml"/>
  <Override PartName="/xl/queryTables/queryTable443.xml" ContentType="application/vnd.openxmlformats-officedocument.spreadsheetml.queryTable+xml"/>
  <Override PartName="/xl/queryTables/queryTable444.xml" ContentType="application/vnd.openxmlformats-officedocument.spreadsheetml.queryTable+xml"/>
  <Override PartName="/xl/queryTables/queryTable445.xml" ContentType="application/vnd.openxmlformats-officedocument.spreadsheetml.queryTable+xml"/>
  <Override PartName="/xl/queryTables/queryTable446.xml" ContentType="application/vnd.openxmlformats-officedocument.spreadsheetml.queryTable+xml"/>
  <Override PartName="/xl/queryTables/queryTable447.xml" ContentType="application/vnd.openxmlformats-officedocument.spreadsheetml.queryTable+xml"/>
  <Override PartName="/xl/queryTables/queryTable448.xml" ContentType="application/vnd.openxmlformats-officedocument.spreadsheetml.queryTable+xml"/>
  <Override PartName="/xl/queryTables/queryTable449.xml" ContentType="application/vnd.openxmlformats-officedocument.spreadsheetml.queryTable+xml"/>
  <Override PartName="/xl/queryTables/queryTable450.xml" ContentType="application/vnd.openxmlformats-officedocument.spreadsheetml.queryTable+xml"/>
  <Override PartName="/xl/queryTables/queryTable451.xml" ContentType="application/vnd.openxmlformats-officedocument.spreadsheetml.queryTable+xml"/>
  <Override PartName="/xl/queryTables/queryTable452.xml" ContentType="application/vnd.openxmlformats-officedocument.spreadsheetml.queryTable+xml"/>
  <Override PartName="/xl/queryTables/queryTable453.xml" ContentType="application/vnd.openxmlformats-officedocument.spreadsheetml.queryTable+xml"/>
  <Override PartName="/xl/queryTables/queryTable454.xml" ContentType="application/vnd.openxmlformats-officedocument.spreadsheetml.queryTable+xml"/>
  <Override PartName="/xl/queryTables/queryTable455.xml" ContentType="application/vnd.openxmlformats-officedocument.spreadsheetml.queryTable+xml"/>
  <Override PartName="/xl/queryTables/queryTable456.xml" ContentType="application/vnd.openxmlformats-officedocument.spreadsheetml.queryTable+xml"/>
  <Override PartName="/xl/queryTables/queryTable457.xml" ContentType="application/vnd.openxmlformats-officedocument.spreadsheetml.queryTable+xml"/>
  <Override PartName="/xl/queryTables/queryTable458.xml" ContentType="application/vnd.openxmlformats-officedocument.spreadsheetml.queryTable+xml"/>
  <Override PartName="/xl/queryTables/queryTable459.xml" ContentType="application/vnd.openxmlformats-officedocument.spreadsheetml.queryTable+xml"/>
  <Override PartName="/xl/queryTables/queryTable460.xml" ContentType="application/vnd.openxmlformats-officedocument.spreadsheetml.queryTable+xml"/>
  <Override PartName="/xl/queryTables/queryTable461.xml" ContentType="application/vnd.openxmlformats-officedocument.spreadsheetml.queryTable+xml"/>
  <Override PartName="/xl/queryTables/queryTable462.xml" ContentType="application/vnd.openxmlformats-officedocument.spreadsheetml.queryTable+xml"/>
  <Override PartName="/xl/queryTables/queryTable463.xml" ContentType="application/vnd.openxmlformats-officedocument.spreadsheetml.queryTable+xml"/>
  <Override PartName="/xl/queryTables/queryTable464.xml" ContentType="application/vnd.openxmlformats-officedocument.spreadsheetml.queryTable+xml"/>
  <Override PartName="/xl/queryTables/queryTable465.xml" ContentType="application/vnd.openxmlformats-officedocument.spreadsheetml.queryTable+xml"/>
  <Override PartName="/xl/queryTables/queryTable466.xml" ContentType="application/vnd.openxmlformats-officedocument.spreadsheetml.queryTable+xml"/>
  <Override PartName="/xl/queryTables/queryTable467.xml" ContentType="application/vnd.openxmlformats-officedocument.spreadsheetml.queryTable+xml"/>
  <Override PartName="/xl/queryTables/queryTable468.xml" ContentType="application/vnd.openxmlformats-officedocument.spreadsheetml.queryTable+xml"/>
  <Override PartName="/xl/queryTables/queryTable469.xml" ContentType="application/vnd.openxmlformats-officedocument.spreadsheetml.queryTable+xml"/>
  <Override PartName="/xl/queryTables/queryTable470.xml" ContentType="application/vnd.openxmlformats-officedocument.spreadsheetml.queryTable+xml"/>
  <Override PartName="/xl/queryTables/queryTable471.xml" ContentType="application/vnd.openxmlformats-officedocument.spreadsheetml.queryTable+xml"/>
  <Override PartName="/xl/queryTables/queryTable472.xml" ContentType="application/vnd.openxmlformats-officedocument.spreadsheetml.queryTable+xml"/>
  <Override PartName="/xl/queryTables/queryTable473.xml" ContentType="application/vnd.openxmlformats-officedocument.spreadsheetml.queryTable+xml"/>
  <Override PartName="/xl/queryTables/queryTable474.xml" ContentType="application/vnd.openxmlformats-officedocument.spreadsheetml.queryTable+xml"/>
  <Override PartName="/xl/queryTables/queryTable475.xml" ContentType="application/vnd.openxmlformats-officedocument.spreadsheetml.queryTable+xml"/>
  <Override PartName="/xl/queryTables/queryTable476.xml" ContentType="application/vnd.openxmlformats-officedocument.spreadsheetml.queryTable+xml"/>
  <Override PartName="/xl/queryTables/queryTable477.xml" ContentType="application/vnd.openxmlformats-officedocument.spreadsheetml.queryTable+xml"/>
  <Override PartName="/xl/queryTables/queryTable478.xml" ContentType="application/vnd.openxmlformats-officedocument.spreadsheetml.queryTable+xml"/>
  <Override PartName="/xl/queryTables/queryTable479.xml" ContentType="application/vnd.openxmlformats-officedocument.spreadsheetml.queryTable+xml"/>
  <Override PartName="/xl/queryTables/queryTable480.xml" ContentType="application/vnd.openxmlformats-officedocument.spreadsheetml.queryTable+xml"/>
  <Override PartName="/xl/queryTables/queryTable481.xml" ContentType="application/vnd.openxmlformats-officedocument.spreadsheetml.queryTable+xml"/>
  <Override PartName="/xl/queryTables/queryTable482.xml" ContentType="application/vnd.openxmlformats-officedocument.spreadsheetml.queryTable+xml"/>
  <Override PartName="/xl/queryTables/queryTable483.xml" ContentType="application/vnd.openxmlformats-officedocument.spreadsheetml.queryTable+xml"/>
  <Override PartName="/xl/queryTables/queryTable484.xml" ContentType="application/vnd.openxmlformats-officedocument.spreadsheetml.queryTable+xml"/>
  <Override PartName="/xl/queryTables/queryTable485.xml" ContentType="application/vnd.openxmlformats-officedocument.spreadsheetml.queryTable+xml"/>
  <Override PartName="/xl/queryTables/queryTable486.xml" ContentType="application/vnd.openxmlformats-officedocument.spreadsheetml.queryTable+xml"/>
  <Override PartName="/xl/queryTables/queryTable487.xml" ContentType="application/vnd.openxmlformats-officedocument.spreadsheetml.queryTable+xml"/>
  <Override PartName="/xl/queryTables/queryTable488.xml" ContentType="application/vnd.openxmlformats-officedocument.spreadsheetml.queryTable+xml"/>
  <Override PartName="/xl/queryTables/queryTable489.xml" ContentType="application/vnd.openxmlformats-officedocument.spreadsheetml.queryTable+xml"/>
  <Override PartName="/xl/queryTables/queryTable490.xml" ContentType="application/vnd.openxmlformats-officedocument.spreadsheetml.queryTable+xml"/>
  <Override PartName="/xl/queryTables/queryTable491.xml" ContentType="application/vnd.openxmlformats-officedocument.spreadsheetml.queryTable+xml"/>
  <Override PartName="/xl/queryTables/queryTable492.xml" ContentType="application/vnd.openxmlformats-officedocument.spreadsheetml.queryTable+xml"/>
  <Override PartName="/xl/queryTables/queryTable493.xml" ContentType="application/vnd.openxmlformats-officedocument.spreadsheetml.queryTable+xml"/>
  <Override PartName="/xl/queryTables/queryTable494.xml" ContentType="application/vnd.openxmlformats-officedocument.spreadsheetml.queryTable+xml"/>
  <Override PartName="/xl/queryTables/queryTable495.xml" ContentType="application/vnd.openxmlformats-officedocument.spreadsheetml.queryTable+xml"/>
  <Override PartName="/xl/queryTables/queryTable496.xml" ContentType="application/vnd.openxmlformats-officedocument.spreadsheetml.queryTable+xml"/>
  <Override PartName="/xl/queryTables/queryTable497.xml" ContentType="application/vnd.openxmlformats-officedocument.spreadsheetml.queryTable+xml"/>
  <Override PartName="/xl/queryTables/queryTable498.xml" ContentType="application/vnd.openxmlformats-officedocument.spreadsheetml.queryTable+xml"/>
  <Override PartName="/xl/queryTables/queryTable499.xml" ContentType="application/vnd.openxmlformats-officedocument.spreadsheetml.queryTable+xml"/>
  <Override PartName="/xl/queryTables/queryTable500.xml" ContentType="application/vnd.openxmlformats-officedocument.spreadsheetml.queryTable+xml"/>
  <Override PartName="/xl/queryTables/queryTable501.xml" ContentType="application/vnd.openxmlformats-officedocument.spreadsheetml.queryTable+xml"/>
  <Override PartName="/xl/queryTables/queryTable502.xml" ContentType="application/vnd.openxmlformats-officedocument.spreadsheetml.queryTable+xml"/>
  <Override PartName="/xl/queryTables/queryTable503.xml" ContentType="application/vnd.openxmlformats-officedocument.spreadsheetml.queryTable+xml"/>
  <Override PartName="/xl/queryTables/queryTable504.xml" ContentType="application/vnd.openxmlformats-officedocument.spreadsheetml.queryTable+xml"/>
  <Override PartName="/xl/queryTables/queryTable505.xml" ContentType="application/vnd.openxmlformats-officedocument.spreadsheetml.queryTable+xml"/>
  <Override PartName="/xl/queryTables/queryTable506.xml" ContentType="application/vnd.openxmlformats-officedocument.spreadsheetml.queryTable+xml"/>
  <Override PartName="/xl/queryTables/queryTable507.xml" ContentType="application/vnd.openxmlformats-officedocument.spreadsheetml.queryTable+xml"/>
  <Override PartName="/xl/queryTables/queryTable508.xml" ContentType="application/vnd.openxmlformats-officedocument.spreadsheetml.queryTable+xml"/>
  <Override PartName="/xl/queryTables/queryTable509.xml" ContentType="application/vnd.openxmlformats-officedocument.spreadsheetml.queryTable+xml"/>
  <Override PartName="/xl/queryTables/queryTable510.xml" ContentType="application/vnd.openxmlformats-officedocument.spreadsheetml.queryTable+xml"/>
  <Override PartName="/xl/queryTables/queryTable511.xml" ContentType="application/vnd.openxmlformats-officedocument.spreadsheetml.queryTable+xml"/>
  <Override PartName="/xl/queryTables/queryTable512.xml" ContentType="application/vnd.openxmlformats-officedocument.spreadsheetml.queryTable+xml"/>
  <Override PartName="/xl/queryTables/queryTable513.xml" ContentType="application/vnd.openxmlformats-officedocument.spreadsheetml.queryTable+xml"/>
  <Override PartName="/xl/queryTables/queryTable514.xml" ContentType="application/vnd.openxmlformats-officedocument.spreadsheetml.queryTable+xml"/>
  <Override PartName="/xl/queryTables/queryTable515.xml" ContentType="application/vnd.openxmlformats-officedocument.spreadsheetml.queryTable+xml"/>
  <Override PartName="/xl/queryTables/queryTable516.xml" ContentType="application/vnd.openxmlformats-officedocument.spreadsheetml.queryTable+xml"/>
  <Override PartName="/xl/queryTables/queryTable517.xml" ContentType="application/vnd.openxmlformats-officedocument.spreadsheetml.queryTable+xml"/>
  <Override PartName="/xl/queryTables/queryTable518.xml" ContentType="application/vnd.openxmlformats-officedocument.spreadsheetml.queryTable+xml"/>
  <Override PartName="/xl/queryTables/queryTable519.xml" ContentType="application/vnd.openxmlformats-officedocument.spreadsheetml.queryTable+xml"/>
  <Override PartName="/xl/queryTables/queryTable520.xml" ContentType="application/vnd.openxmlformats-officedocument.spreadsheetml.queryTable+xml"/>
  <Override PartName="/xl/queryTables/queryTable521.xml" ContentType="application/vnd.openxmlformats-officedocument.spreadsheetml.queryTable+xml"/>
  <Override PartName="/xl/queryTables/queryTable522.xml" ContentType="application/vnd.openxmlformats-officedocument.spreadsheetml.queryTable+xml"/>
  <Override PartName="/xl/queryTables/queryTable523.xml" ContentType="application/vnd.openxmlformats-officedocument.spreadsheetml.queryTable+xml"/>
  <Override PartName="/xl/queryTables/queryTable524.xml" ContentType="application/vnd.openxmlformats-officedocument.spreadsheetml.queryTable+xml"/>
  <Override PartName="/xl/queryTables/queryTable525.xml" ContentType="application/vnd.openxmlformats-officedocument.spreadsheetml.queryTable+xml"/>
  <Override PartName="/xl/queryTables/queryTable526.xml" ContentType="application/vnd.openxmlformats-officedocument.spreadsheetml.queryTable+xml"/>
  <Override PartName="/xl/queryTables/queryTable527.xml" ContentType="application/vnd.openxmlformats-officedocument.spreadsheetml.queryTable+xml"/>
  <Override PartName="/xl/queryTables/queryTable528.xml" ContentType="application/vnd.openxmlformats-officedocument.spreadsheetml.queryTable+xml"/>
  <Override PartName="/xl/queryTables/queryTable529.xml" ContentType="application/vnd.openxmlformats-officedocument.spreadsheetml.queryTable+xml"/>
  <Override PartName="/xl/queryTables/queryTable530.xml" ContentType="application/vnd.openxmlformats-officedocument.spreadsheetml.queryTable+xml"/>
  <Override PartName="/xl/queryTables/queryTable531.xml" ContentType="application/vnd.openxmlformats-officedocument.spreadsheetml.queryTable+xml"/>
  <Override PartName="/xl/queryTables/queryTable532.xml" ContentType="application/vnd.openxmlformats-officedocument.spreadsheetml.queryTable+xml"/>
  <Override PartName="/xl/queryTables/queryTable533.xml" ContentType="application/vnd.openxmlformats-officedocument.spreadsheetml.queryTable+xml"/>
  <Override PartName="/xl/queryTables/queryTable534.xml" ContentType="application/vnd.openxmlformats-officedocument.spreadsheetml.queryTable+xml"/>
  <Override PartName="/xl/queryTables/queryTable535.xml" ContentType="application/vnd.openxmlformats-officedocument.spreadsheetml.queryTable+xml"/>
  <Override PartName="/xl/queryTables/queryTable536.xml" ContentType="application/vnd.openxmlformats-officedocument.spreadsheetml.queryTable+xml"/>
  <Override PartName="/xl/queryTables/queryTable537.xml" ContentType="application/vnd.openxmlformats-officedocument.spreadsheetml.queryTable+xml"/>
  <Override PartName="/xl/queryTables/queryTable538.xml" ContentType="application/vnd.openxmlformats-officedocument.spreadsheetml.queryTable+xml"/>
  <Override PartName="/xl/queryTables/queryTable539.xml" ContentType="application/vnd.openxmlformats-officedocument.spreadsheetml.queryTable+xml"/>
  <Override PartName="/xl/queryTables/queryTable540.xml" ContentType="application/vnd.openxmlformats-officedocument.spreadsheetml.queryTable+xml"/>
  <Override PartName="/xl/queryTables/queryTable541.xml" ContentType="application/vnd.openxmlformats-officedocument.spreadsheetml.queryTable+xml"/>
  <Override PartName="/xl/queryTables/queryTable542.xml" ContentType="application/vnd.openxmlformats-officedocument.spreadsheetml.queryTable+xml"/>
  <Override PartName="/xl/queryTables/queryTable543.xml" ContentType="application/vnd.openxmlformats-officedocument.spreadsheetml.queryTable+xml"/>
  <Override PartName="/xl/queryTables/queryTable544.xml" ContentType="application/vnd.openxmlformats-officedocument.spreadsheetml.queryTable+xml"/>
  <Override PartName="/xl/queryTables/queryTable545.xml" ContentType="application/vnd.openxmlformats-officedocument.spreadsheetml.queryTable+xml"/>
  <Override PartName="/xl/queryTables/queryTable546.xml" ContentType="application/vnd.openxmlformats-officedocument.spreadsheetml.queryTable+xml"/>
  <Override PartName="/xl/queryTables/queryTable547.xml" ContentType="application/vnd.openxmlformats-officedocument.spreadsheetml.queryTable+xml"/>
  <Override PartName="/xl/queryTables/queryTable548.xml" ContentType="application/vnd.openxmlformats-officedocument.spreadsheetml.queryTable+xml"/>
  <Override PartName="/xl/queryTables/queryTable549.xml" ContentType="application/vnd.openxmlformats-officedocument.spreadsheetml.queryTable+xml"/>
  <Override PartName="/xl/queryTables/queryTable550.xml" ContentType="application/vnd.openxmlformats-officedocument.spreadsheetml.queryTable+xml"/>
  <Override PartName="/xl/queryTables/queryTable551.xml" ContentType="application/vnd.openxmlformats-officedocument.spreadsheetml.queryTable+xml"/>
  <Override PartName="/xl/queryTables/queryTable552.xml" ContentType="application/vnd.openxmlformats-officedocument.spreadsheetml.queryTable+xml"/>
  <Override PartName="/xl/queryTables/queryTable553.xml" ContentType="application/vnd.openxmlformats-officedocument.spreadsheetml.queryTable+xml"/>
  <Override PartName="/xl/queryTables/queryTable554.xml" ContentType="application/vnd.openxmlformats-officedocument.spreadsheetml.queryTable+xml"/>
  <Override PartName="/xl/queryTables/queryTable555.xml" ContentType="application/vnd.openxmlformats-officedocument.spreadsheetml.queryTable+xml"/>
  <Override PartName="/xl/queryTables/queryTable556.xml" ContentType="application/vnd.openxmlformats-officedocument.spreadsheetml.queryTable+xml"/>
  <Override PartName="/xl/queryTables/queryTable557.xml" ContentType="application/vnd.openxmlformats-officedocument.spreadsheetml.queryTable+xml"/>
  <Override PartName="/xl/queryTables/queryTable558.xml" ContentType="application/vnd.openxmlformats-officedocument.spreadsheetml.queryTable+xml"/>
  <Override PartName="/xl/queryTables/queryTable559.xml" ContentType="application/vnd.openxmlformats-officedocument.spreadsheetml.queryTable+xml"/>
  <Override PartName="/xl/queryTables/queryTable560.xml" ContentType="application/vnd.openxmlformats-officedocument.spreadsheetml.queryTable+xml"/>
  <Override PartName="/xl/queryTables/queryTable561.xml" ContentType="application/vnd.openxmlformats-officedocument.spreadsheetml.queryTable+xml"/>
  <Override PartName="/xl/queryTables/queryTable562.xml" ContentType="application/vnd.openxmlformats-officedocument.spreadsheetml.queryTable+xml"/>
  <Override PartName="/xl/queryTables/queryTable563.xml" ContentType="application/vnd.openxmlformats-officedocument.spreadsheetml.queryTable+xml"/>
  <Override PartName="/xl/queryTables/queryTable564.xml" ContentType="application/vnd.openxmlformats-officedocument.spreadsheetml.queryTable+xml"/>
  <Override PartName="/xl/queryTables/queryTable565.xml" ContentType="application/vnd.openxmlformats-officedocument.spreadsheetml.queryTable+xml"/>
  <Override PartName="/xl/queryTables/queryTable566.xml" ContentType="application/vnd.openxmlformats-officedocument.spreadsheetml.queryTable+xml"/>
  <Override PartName="/xl/queryTables/queryTable567.xml" ContentType="application/vnd.openxmlformats-officedocument.spreadsheetml.queryTable+xml"/>
  <Override PartName="/xl/queryTables/queryTable568.xml" ContentType="application/vnd.openxmlformats-officedocument.spreadsheetml.queryTable+xml"/>
  <Override PartName="/xl/queryTables/queryTable569.xml" ContentType="application/vnd.openxmlformats-officedocument.spreadsheetml.queryTable+xml"/>
  <Override PartName="/xl/queryTables/queryTable570.xml" ContentType="application/vnd.openxmlformats-officedocument.spreadsheetml.queryTable+xml"/>
  <Override PartName="/xl/queryTables/queryTable571.xml" ContentType="application/vnd.openxmlformats-officedocument.spreadsheetml.queryTable+xml"/>
  <Override PartName="/xl/queryTables/queryTable572.xml" ContentType="application/vnd.openxmlformats-officedocument.spreadsheetml.queryTable+xml"/>
  <Override PartName="/xl/queryTables/queryTable573.xml" ContentType="application/vnd.openxmlformats-officedocument.spreadsheetml.queryTable+xml"/>
  <Override PartName="/xl/queryTables/queryTable574.xml" ContentType="application/vnd.openxmlformats-officedocument.spreadsheetml.queryTable+xml"/>
  <Override PartName="/xl/queryTables/queryTable575.xml" ContentType="application/vnd.openxmlformats-officedocument.spreadsheetml.queryTable+xml"/>
  <Override PartName="/xl/queryTables/queryTable576.xml" ContentType="application/vnd.openxmlformats-officedocument.spreadsheetml.queryTable+xml"/>
  <Override PartName="/xl/queryTables/queryTable577.xml" ContentType="application/vnd.openxmlformats-officedocument.spreadsheetml.queryTable+xml"/>
  <Override PartName="/xl/queryTables/queryTable578.xml" ContentType="application/vnd.openxmlformats-officedocument.spreadsheetml.queryTable+xml"/>
  <Override PartName="/xl/queryTables/queryTable579.xml" ContentType="application/vnd.openxmlformats-officedocument.spreadsheetml.queryTable+xml"/>
  <Override PartName="/xl/queryTables/queryTable580.xml" ContentType="application/vnd.openxmlformats-officedocument.spreadsheetml.queryTable+xml"/>
  <Override PartName="/xl/queryTables/queryTable581.xml" ContentType="application/vnd.openxmlformats-officedocument.spreadsheetml.queryTable+xml"/>
  <Override PartName="/xl/queryTables/queryTable582.xml" ContentType="application/vnd.openxmlformats-officedocument.spreadsheetml.queryTable+xml"/>
  <Override PartName="/xl/queryTables/queryTable583.xml" ContentType="application/vnd.openxmlformats-officedocument.spreadsheetml.queryTable+xml"/>
  <Override PartName="/xl/queryTables/queryTable584.xml" ContentType="application/vnd.openxmlformats-officedocument.spreadsheetml.queryTable+xml"/>
  <Override PartName="/xl/queryTables/queryTable585.xml" ContentType="application/vnd.openxmlformats-officedocument.spreadsheetml.queryTable+xml"/>
  <Override PartName="/xl/queryTables/queryTable586.xml" ContentType="application/vnd.openxmlformats-officedocument.spreadsheetml.queryTable+xml"/>
  <Override PartName="/xl/queryTables/queryTable587.xml" ContentType="application/vnd.openxmlformats-officedocument.spreadsheetml.queryTable+xml"/>
  <Override PartName="/xl/queryTables/queryTable588.xml" ContentType="application/vnd.openxmlformats-officedocument.spreadsheetml.queryTable+xml"/>
  <Override PartName="/xl/queryTables/queryTable589.xml" ContentType="application/vnd.openxmlformats-officedocument.spreadsheetml.queryTable+xml"/>
  <Override PartName="/xl/queryTables/queryTable590.xml" ContentType="application/vnd.openxmlformats-officedocument.spreadsheetml.queryTable+xml"/>
  <Override PartName="/xl/queryTables/queryTable591.xml" ContentType="application/vnd.openxmlformats-officedocument.spreadsheetml.queryTable+xml"/>
  <Override PartName="/xl/queryTables/queryTable592.xml" ContentType="application/vnd.openxmlformats-officedocument.spreadsheetml.queryTable+xml"/>
  <Override PartName="/xl/queryTables/queryTable593.xml" ContentType="application/vnd.openxmlformats-officedocument.spreadsheetml.queryTable+xml"/>
  <Override PartName="/xl/queryTables/queryTable594.xml" ContentType="application/vnd.openxmlformats-officedocument.spreadsheetml.queryTable+xml"/>
  <Override PartName="/xl/queryTables/queryTable595.xml" ContentType="application/vnd.openxmlformats-officedocument.spreadsheetml.queryTable+xml"/>
  <Override PartName="/xl/queryTables/queryTable596.xml" ContentType="application/vnd.openxmlformats-officedocument.spreadsheetml.queryTable+xml"/>
  <Override PartName="/xl/queryTables/queryTable597.xml" ContentType="application/vnd.openxmlformats-officedocument.spreadsheetml.queryTable+xml"/>
  <Override PartName="/xl/queryTables/queryTable598.xml" ContentType="application/vnd.openxmlformats-officedocument.spreadsheetml.queryTable+xml"/>
  <Override PartName="/xl/queryTables/queryTable599.xml" ContentType="application/vnd.openxmlformats-officedocument.spreadsheetml.queryTable+xml"/>
  <Override PartName="/xl/queryTables/queryTable600.xml" ContentType="application/vnd.openxmlformats-officedocument.spreadsheetml.queryTable+xml"/>
  <Override PartName="/xl/queryTables/queryTable601.xml" ContentType="application/vnd.openxmlformats-officedocument.spreadsheetml.queryTable+xml"/>
  <Override PartName="/xl/queryTables/queryTable602.xml" ContentType="application/vnd.openxmlformats-officedocument.spreadsheetml.queryTable+xml"/>
  <Override PartName="/xl/queryTables/queryTable603.xml" ContentType="application/vnd.openxmlformats-officedocument.spreadsheetml.queryTable+xml"/>
  <Override PartName="/xl/queryTables/queryTable604.xml" ContentType="application/vnd.openxmlformats-officedocument.spreadsheetml.queryTable+xml"/>
  <Override PartName="/xl/queryTables/queryTable605.xml" ContentType="application/vnd.openxmlformats-officedocument.spreadsheetml.queryTable+xml"/>
  <Override PartName="/xl/queryTables/queryTable606.xml" ContentType="application/vnd.openxmlformats-officedocument.spreadsheetml.queryTable+xml"/>
  <Override PartName="/xl/queryTables/queryTable607.xml" ContentType="application/vnd.openxmlformats-officedocument.spreadsheetml.queryTable+xml"/>
  <Override PartName="/xl/queryTables/queryTable608.xml" ContentType="application/vnd.openxmlformats-officedocument.spreadsheetml.queryTable+xml"/>
  <Override PartName="/xl/queryTables/queryTable609.xml" ContentType="application/vnd.openxmlformats-officedocument.spreadsheetml.queryTable+xml"/>
  <Override PartName="/xl/queryTables/queryTable610.xml" ContentType="application/vnd.openxmlformats-officedocument.spreadsheetml.queryTable+xml"/>
  <Override PartName="/xl/queryTables/queryTable611.xml" ContentType="application/vnd.openxmlformats-officedocument.spreadsheetml.queryTable+xml"/>
  <Override PartName="/xl/queryTables/queryTable612.xml" ContentType="application/vnd.openxmlformats-officedocument.spreadsheetml.queryTable+xml"/>
  <Override PartName="/xl/queryTables/queryTable613.xml" ContentType="application/vnd.openxmlformats-officedocument.spreadsheetml.queryTable+xml"/>
  <Override PartName="/xl/queryTables/queryTable614.xml" ContentType="application/vnd.openxmlformats-officedocument.spreadsheetml.queryTable+xml"/>
  <Override PartName="/xl/queryTables/queryTable615.xml" ContentType="application/vnd.openxmlformats-officedocument.spreadsheetml.queryTable+xml"/>
  <Override PartName="/xl/queryTables/queryTable616.xml" ContentType="application/vnd.openxmlformats-officedocument.spreadsheetml.queryTable+xml"/>
  <Override PartName="/xl/queryTables/queryTable617.xml" ContentType="application/vnd.openxmlformats-officedocument.spreadsheetml.queryTable+xml"/>
  <Override PartName="/xl/queryTables/queryTable618.xml" ContentType="application/vnd.openxmlformats-officedocument.spreadsheetml.queryTable+xml"/>
  <Override PartName="/xl/queryTables/queryTable619.xml" ContentType="application/vnd.openxmlformats-officedocument.spreadsheetml.queryTable+xml"/>
  <Override PartName="/xl/queryTables/queryTable620.xml" ContentType="application/vnd.openxmlformats-officedocument.spreadsheetml.queryTable+xml"/>
  <Override PartName="/xl/queryTables/queryTable621.xml" ContentType="application/vnd.openxmlformats-officedocument.spreadsheetml.queryTable+xml"/>
  <Override PartName="/xl/queryTables/queryTable622.xml" ContentType="application/vnd.openxmlformats-officedocument.spreadsheetml.queryTable+xml"/>
  <Override PartName="/xl/queryTables/queryTable623.xml" ContentType="application/vnd.openxmlformats-officedocument.spreadsheetml.queryTable+xml"/>
  <Override PartName="/xl/queryTables/queryTable624.xml" ContentType="application/vnd.openxmlformats-officedocument.spreadsheetml.queryTable+xml"/>
  <Override PartName="/xl/queryTables/queryTable625.xml" ContentType="application/vnd.openxmlformats-officedocument.spreadsheetml.queryTable+xml"/>
  <Override PartName="/xl/queryTables/queryTable626.xml" ContentType="application/vnd.openxmlformats-officedocument.spreadsheetml.queryTable+xml"/>
  <Override PartName="/xl/queryTables/queryTable627.xml" ContentType="application/vnd.openxmlformats-officedocument.spreadsheetml.queryTable+xml"/>
  <Override PartName="/xl/queryTables/queryTable628.xml" ContentType="application/vnd.openxmlformats-officedocument.spreadsheetml.queryTable+xml"/>
  <Override PartName="/xl/queryTables/queryTable629.xml" ContentType="application/vnd.openxmlformats-officedocument.spreadsheetml.queryTable+xml"/>
  <Override PartName="/xl/queryTables/queryTable630.xml" ContentType="application/vnd.openxmlformats-officedocument.spreadsheetml.queryTable+xml"/>
  <Override PartName="/xl/queryTables/queryTable631.xml" ContentType="application/vnd.openxmlformats-officedocument.spreadsheetml.queryTable+xml"/>
  <Override PartName="/xl/queryTables/queryTable632.xml" ContentType="application/vnd.openxmlformats-officedocument.spreadsheetml.queryTable+xml"/>
  <Override PartName="/xl/queryTables/queryTable633.xml" ContentType="application/vnd.openxmlformats-officedocument.spreadsheetml.queryTable+xml"/>
  <Override PartName="/xl/queryTables/queryTable634.xml" ContentType="application/vnd.openxmlformats-officedocument.spreadsheetml.queryTable+xml"/>
  <Override PartName="/xl/queryTables/queryTable635.xml" ContentType="application/vnd.openxmlformats-officedocument.spreadsheetml.queryTable+xml"/>
  <Override PartName="/xl/queryTables/queryTable636.xml" ContentType="application/vnd.openxmlformats-officedocument.spreadsheetml.queryTable+xml"/>
  <Override PartName="/xl/queryTables/queryTable637.xml" ContentType="application/vnd.openxmlformats-officedocument.spreadsheetml.queryTable+xml"/>
  <Override PartName="/xl/queryTables/queryTable638.xml" ContentType="application/vnd.openxmlformats-officedocument.spreadsheetml.queryTable+xml"/>
  <Override PartName="/xl/queryTables/queryTable639.xml" ContentType="application/vnd.openxmlformats-officedocument.spreadsheetml.queryTable+xml"/>
  <Override PartName="/xl/queryTables/queryTable640.xml" ContentType="application/vnd.openxmlformats-officedocument.spreadsheetml.queryTable+xml"/>
  <Override PartName="/xl/queryTables/queryTable641.xml" ContentType="application/vnd.openxmlformats-officedocument.spreadsheetml.queryTable+xml"/>
  <Override PartName="/xl/queryTables/queryTable642.xml" ContentType="application/vnd.openxmlformats-officedocument.spreadsheetml.queryTable+xml"/>
  <Override PartName="/xl/queryTables/queryTable643.xml" ContentType="application/vnd.openxmlformats-officedocument.spreadsheetml.queryTable+xml"/>
  <Override PartName="/xl/queryTables/queryTable644.xml" ContentType="application/vnd.openxmlformats-officedocument.spreadsheetml.queryTable+xml"/>
  <Override PartName="/xl/queryTables/queryTable645.xml" ContentType="application/vnd.openxmlformats-officedocument.spreadsheetml.queryTable+xml"/>
  <Override PartName="/xl/queryTables/queryTable646.xml" ContentType="application/vnd.openxmlformats-officedocument.spreadsheetml.queryTable+xml"/>
  <Override PartName="/xl/queryTables/queryTable647.xml" ContentType="application/vnd.openxmlformats-officedocument.spreadsheetml.queryTable+xml"/>
  <Override PartName="/xl/queryTables/queryTable648.xml" ContentType="application/vnd.openxmlformats-officedocument.spreadsheetml.queryTable+xml"/>
  <Override PartName="/xl/queryTables/queryTable64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hua.Herman\Downloads\"/>
    </mc:Choice>
  </mc:AlternateContent>
  <bookViews>
    <workbookView xWindow="390" yWindow="810" windowWidth="15600" windowHeight="9630" tabRatio="923" activeTab="3"/>
  </bookViews>
  <sheets>
    <sheet name="bering" sheetId="2" r:id="rId1"/>
    <sheet name="conus" sheetId="1" r:id="rId2"/>
    <sheet name="climate" sheetId="3" r:id="rId3"/>
    <sheet name="control-500" sheetId="16" r:id="rId4"/>
    <sheet name="chart" sheetId="11" r:id="rId5"/>
    <sheet name="data-to-csv" sheetId="12" r:id="rId6"/>
    <sheet name="data-to-chart" sheetId="15" r:id="rId7"/>
  </sheets>
  <definedNames>
    <definedName name="AKDEP" localSheetId="3">OFFSET('control-500'!ChartDatesC2,0,21)</definedName>
    <definedName name="AKDEP">OFFSET(ChartDatesC2,0,21)</definedName>
    <definedName name="AKHPA" localSheetId="3">OFFSET('control-500'!ChartDatesC3,0,27)</definedName>
    <definedName name="AKHPA">OFFSET(ChartDatesC3,0,27)</definedName>
    <definedName name="ALL" localSheetId="3">OFFSET('control-500'!ChartDatesC1,0,37)</definedName>
    <definedName name="ALL">OFFSET(ChartDatesC1,0,37)</definedName>
    <definedName name="AllDates" localSheetId="3">'control-500'!$A$2:INDEX('control-500'!$A:$A,MATCH(9.99999E+307,'control-500'!$A:$A))</definedName>
    <definedName name="AllDates">#REF!:INDEX(#REF!,MATCH(9.99999E+307,#REF!))</definedName>
    <definedName name="ChartDatesC1" localSheetId="3">OFFSET('control-500'!AllDates,MATCH([0]!StartDateC1,'control-500'!AllDates,1)-1,0,MATCH([0]!EndDateC1,'control-500'!AllDates,1)-MATCH([0]!StartDateC1,'control-500'!AllDates,1)+1,1)</definedName>
    <definedName name="ChartDatesC1">OFFSET(AllDates,MATCH(StartDateC1,AllDates,1)-1,0,MATCH(EndDateC1,AllDates,1)-MATCH(StartDateC1,AllDates,1)+1,1)</definedName>
    <definedName name="ChartDatesC2" localSheetId="3">OFFSET('control-500'!AllDates,MATCH([0]!StartDateC2,'control-500'!AllDates,1)-1,0,MATCH([0]!EndDateC2,'control-500'!AllDates,1)-MATCH([0]!StartDateC2,'control-500'!AllDates,1)+1,1)</definedName>
    <definedName name="ChartDatesC2">OFFSET(AllDates,MATCH(StartDateC2,AllDates,1)-1,0,MATCH(EndDateC2,AllDates,1)-MATCH(StartDateC2,AllDates,1)+1,1)</definedName>
    <definedName name="ChartDatesC3" localSheetId="3">OFFSET('control-500'!AllDates,MATCH([0]!StartDateC3,'control-500'!AllDates,1)-1,0,MATCH([0]!EndDateC3,'control-500'!AllDates,1)-MATCH([0]!StartDateC3,'control-500'!AllDates,1)+1,1)</definedName>
    <definedName name="ChartDatesC3">OFFSET(AllDates,MATCH(StartDateC3,AllDates,1)-1,0,MATCH(EndDateC3,AllDates,1)-MATCH(StartDateC3,AllDates,1)+1,1)</definedName>
    <definedName name="CHINA" localSheetId="3">OFFSET('control-500'!ChartDatesC2,0,15)</definedName>
    <definedName name="CHINA">OFFSET(ChartDatesC2,0,15)</definedName>
    <definedName name="EndDateC1">chart!$D$27</definedName>
    <definedName name="EndDateC2">chart!$G$27</definedName>
    <definedName name="EndDateC3">chart!$D$30</definedName>
    <definedName name="SheDEP" localSheetId="3">OFFSET('control-500'!ChartDatesC3,0,23)</definedName>
    <definedName name="SheDEP">OFFSET(ChartDatesC3,0,23)</definedName>
    <definedName name="STAACTDEP" localSheetId="3">OFFSET('control-500'!ChartDatesC1,0,6)</definedName>
    <definedName name="STAACTDEP">OFFSET(ChartDatesC1,0,6)</definedName>
    <definedName name="StartDateC1">chart!$D$26</definedName>
    <definedName name="StartDateC2">chart!$G$26</definedName>
    <definedName name="StartDateC3">chart!$D$29</definedName>
    <definedName name="STATRENDDEP" localSheetId="3">OFFSET('control-500'!ChartDatesC3,0,11)</definedName>
    <definedName name="STATRENDDEP">OFFSET(ChartDatesC3,0,11)</definedName>
    <definedName name="TACT" localSheetId="3">OFFSET('control-500'!ChartDatesC3,0,8)</definedName>
    <definedName name="TACT">OFFSET(ChartDatesC3,0,8)</definedName>
    <definedName name="test" localSheetId="0">bering!$A$5:$P$162</definedName>
    <definedName name="test" localSheetId="1">conus!$A$2:$W$77</definedName>
    <definedName name="test_1" localSheetId="1">conus!$A$2:$W$78</definedName>
    <definedName name="test_10" localSheetId="0">bering!$A$5:$P$170</definedName>
    <definedName name="test_10" localSheetId="1">conus!$A$2:$W$80</definedName>
    <definedName name="test_100" localSheetId="0">bering!$A$5:$P$318</definedName>
    <definedName name="test_100" localSheetId="1">conus!$A$2:$W$158</definedName>
    <definedName name="test_101" localSheetId="0">bering!$A$5:$P$320</definedName>
    <definedName name="test_101" localSheetId="1">conus!$A$2:$W$159</definedName>
    <definedName name="test_102" localSheetId="0">bering!$A$5:$P$322</definedName>
    <definedName name="test_102" localSheetId="1">conus!$A$2:$W$160</definedName>
    <definedName name="test_103" localSheetId="0">bering!$A$5:$P$324</definedName>
    <definedName name="test_103" localSheetId="1">conus!$A$2:$W$161</definedName>
    <definedName name="test_104" localSheetId="0">bering!$A$5:$P$326</definedName>
    <definedName name="test_104" localSheetId="1">conus!$A$2:$W$162</definedName>
    <definedName name="test_105" localSheetId="0">bering!$A$5:$P$328</definedName>
    <definedName name="test_105" localSheetId="1">conus!$A$2:$W$163</definedName>
    <definedName name="test_106" localSheetId="0">bering!$A$5:$P$330</definedName>
    <definedName name="test_106" localSheetId="1">conus!$A$2:$W$164</definedName>
    <definedName name="test_107" localSheetId="0">bering!$A$5:$P$332</definedName>
    <definedName name="test_107" localSheetId="1">conus!$A$2:$W$166</definedName>
    <definedName name="test_108" localSheetId="0">bering!$A$5:$P$334</definedName>
    <definedName name="test_108" localSheetId="1">conus!$A$2:$W$167</definedName>
    <definedName name="test_109" localSheetId="0">bering!$A$5:$P$336</definedName>
    <definedName name="test_109" localSheetId="1">conus!$A$2:$W$167</definedName>
    <definedName name="test_11" localSheetId="0">bering!$A$5:$P$170</definedName>
    <definedName name="test_11" localSheetId="1">conus!$A$2:$W$80</definedName>
    <definedName name="test_110" localSheetId="0">bering!$A$5:$P$342</definedName>
    <definedName name="test_110" localSheetId="1">conus!$A$2:$W$167</definedName>
    <definedName name="test_111" localSheetId="0">bering!$A$5:$P$342</definedName>
    <definedName name="test_111" localSheetId="1">conus!$A$2:$W$167</definedName>
    <definedName name="test_112" localSheetId="0">bering!$A$5:$P$344</definedName>
    <definedName name="test_112" localSheetId="1">conus!$A$2:$W$167</definedName>
    <definedName name="test_113" localSheetId="0">bering!$A$5:$P$344</definedName>
    <definedName name="test_113" localSheetId="1">conus!$A$2:$W$167</definedName>
    <definedName name="test_114" localSheetId="0">bering!$A$5:$P$344</definedName>
    <definedName name="test_114" localSheetId="1">conus!$A$2:$W$167</definedName>
    <definedName name="test_115" localSheetId="1">conus!$A$2:$W$167</definedName>
    <definedName name="test_116" localSheetId="0">bering!$A$5:$P$344</definedName>
    <definedName name="test_116" localSheetId="1">conus!$A$2:$W$167</definedName>
    <definedName name="test_117" localSheetId="1">conus!$A$2:$W$167</definedName>
    <definedName name="test_118" localSheetId="0">bering!$A$5:$P$344</definedName>
    <definedName name="test_118" localSheetId="1">conus!$A$2:$W$167</definedName>
    <definedName name="test_119" localSheetId="1">conus!$A$2:$W$167</definedName>
    <definedName name="test_12" localSheetId="0">bering!$A$5:$P$172</definedName>
    <definedName name="test_12" localSheetId="1">conus!$A$2:$W$80</definedName>
    <definedName name="test_120" localSheetId="0">bering!$A$5:$P$344</definedName>
    <definedName name="test_120" localSheetId="1">conus!$A$2:$W$168</definedName>
    <definedName name="test_121" localSheetId="0">bering!$A$5:$W$179</definedName>
    <definedName name="test_121" localSheetId="1">conus!$A$2:$W$169</definedName>
    <definedName name="test_122" localSheetId="1">conus!$A$2:$W$170</definedName>
    <definedName name="test_123" localSheetId="0">bering!$A$5:$P$344</definedName>
    <definedName name="test_123" localSheetId="1">conus!$A$2:$W$171</definedName>
    <definedName name="test_124" localSheetId="1">conus!$A$2:$W$172</definedName>
    <definedName name="test_125" localSheetId="0">bering!$A$5:$P$344</definedName>
    <definedName name="test_125" localSheetId="1">conus!$A$2:$W$173</definedName>
    <definedName name="test_126" localSheetId="1">conus!$A$2:$W$174</definedName>
    <definedName name="test_127" localSheetId="0">bering!$A$5:$P$344</definedName>
    <definedName name="test_127" localSheetId="1">conus!$A$2:$W$175</definedName>
    <definedName name="test_128" localSheetId="0">bering!$A$5:$P$344</definedName>
    <definedName name="test_128" localSheetId="1">conus!$A$2:$W$176</definedName>
    <definedName name="test_129" localSheetId="0">bering!$A$5:$P$344</definedName>
    <definedName name="test_129" localSheetId="1">conus!$A$2:$W$177</definedName>
    <definedName name="test_13" localSheetId="0">bering!$A$5:$P$174</definedName>
    <definedName name="test_13" localSheetId="1">conus!$A$2:$W$81</definedName>
    <definedName name="test_130" localSheetId="0">bering!$A$5:$P$346</definedName>
    <definedName name="test_130" localSheetId="1">conus!$A$2:$W$178</definedName>
    <definedName name="test_131" localSheetId="0">bering!$A$5:$P$348</definedName>
    <definedName name="test_131" localSheetId="1">conus!$A$2:$W$179</definedName>
    <definedName name="test_132" localSheetId="0">bering!$A$5:$P$350</definedName>
    <definedName name="test_132" localSheetId="1">conus!$A$2:$W$180</definedName>
    <definedName name="test_133" localSheetId="0">bering!$A$5:$P$352</definedName>
    <definedName name="test_133" localSheetId="1">conus!$A$2:$W$181</definedName>
    <definedName name="test_134" localSheetId="0">bering!$A$5:$P$354</definedName>
    <definedName name="test_134" localSheetId="1">conus!$A$2:$W$182</definedName>
    <definedName name="test_135" localSheetId="0">bering!$A$5:$P$356</definedName>
    <definedName name="test_135" localSheetId="1">conus!$A$2:$W$183</definedName>
    <definedName name="test_136" localSheetId="0">bering!$A$5:$P$358</definedName>
    <definedName name="test_136" localSheetId="1">conus!$A$2:$W$184</definedName>
    <definedName name="test_137" localSheetId="0">bering!$A$5:$P$360</definedName>
    <definedName name="test_137" localSheetId="1">conus!$A$2:$W$185</definedName>
    <definedName name="test_138" localSheetId="0">bering!$A$5:$P$362</definedName>
    <definedName name="test_138" localSheetId="1">conus!$A$2:$W$186</definedName>
    <definedName name="test_139" localSheetId="0">bering!$A$5:$P$364</definedName>
    <definedName name="test_139" localSheetId="1">conus!$A$2:$W$188</definedName>
    <definedName name="test_14" localSheetId="0">bering!$A$5:$P$176</definedName>
    <definedName name="test_14" localSheetId="1">conus!$A$2:$W$82</definedName>
    <definedName name="test_140" localSheetId="0">bering!$A$5:$P$366</definedName>
    <definedName name="test_140" localSheetId="1">conus!$A$2:$W$189</definedName>
    <definedName name="test_141" localSheetId="0">bering!$A$5:$P$368</definedName>
    <definedName name="test_141" localSheetId="1">conus!$A$2:$W$190</definedName>
    <definedName name="test_142" localSheetId="0">bering!$A$5:$P$370</definedName>
    <definedName name="test_142" localSheetId="1">conus!$A$2:$W$191</definedName>
    <definedName name="test_143" localSheetId="0">bering!$A$5:$P$372</definedName>
    <definedName name="test_143" localSheetId="1">conus!$A$2:$W$192</definedName>
    <definedName name="test_144" localSheetId="0">bering!$A$5:$P$374</definedName>
    <definedName name="test_144" localSheetId="1">conus!$A$2:$W$193</definedName>
    <definedName name="test_145" localSheetId="0">bering!$A$5:$P$376</definedName>
    <definedName name="test_145" localSheetId="1">conus!$A$2:$W$194</definedName>
    <definedName name="test_146" localSheetId="0">bering!$A$5:$P$378</definedName>
    <definedName name="test_146" localSheetId="1">conus!$A$2:$W$195</definedName>
    <definedName name="test_147" localSheetId="0">bering!$A$5:$P$380</definedName>
    <definedName name="test_147" localSheetId="1">conus!$A$2:$W$196</definedName>
    <definedName name="test_148" localSheetId="0">bering!$A$5:$P$384</definedName>
    <definedName name="test_148" localSheetId="1">conus!$A$2:$W$197</definedName>
    <definedName name="test_149" localSheetId="0">bering!$A$5:$P$386</definedName>
    <definedName name="test_149" localSheetId="1">conus!$A$2:$W$198</definedName>
    <definedName name="test_15" localSheetId="1">conus!$A$2:$W$83</definedName>
    <definedName name="test_150" localSheetId="0">bering!$A$5:$P$388</definedName>
    <definedName name="test_150" localSheetId="1">conus!$A$2:$W$199</definedName>
    <definedName name="test_151" localSheetId="0">bering!$A$5:$P$390</definedName>
    <definedName name="test_151" localSheetId="1">conus!$A$2:$W$200</definedName>
    <definedName name="test_152" localSheetId="0">bering!$A$5:$P$392</definedName>
    <definedName name="test_152" localSheetId="1">conus!$A$2:$W$201</definedName>
    <definedName name="test_153" localSheetId="0">bering!$A$5:$P$394</definedName>
    <definedName name="test_153" localSheetId="1">conus!$A$2:$W$203</definedName>
    <definedName name="test_154" localSheetId="0">bering!$A$5:$P$396</definedName>
    <definedName name="test_154" localSheetId="1">conus!$A$2:$W$204</definedName>
    <definedName name="test_155" localSheetId="0">bering!$A$5:$P$398</definedName>
    <definedName name="test_155" localSheetId="1">conus!$A$2:$W$205</definedName>
    <definedName name="test_156" localSheetId="0">bering!$A$5:$P$400</definedName>
    <definedName name="test_156" localSheetId="1">conus!$A$2:$W$207</definedName>
    <definedName name="test_157" localSheetId="0">bering!$A$5:$P$402</definedName>
    <definedName name="test_157" localSheetId="1">conus!$A$2:$W$208</definedName>
    <definedName name="test_158" localSheetId="0">bering!$A$5:$P$404</definedName>
    <definedName name="test_158" localSheetId="1">conus!$A$2:$W$209</definedName>
    <definedName name="test_159" localSheetId="0">bering!$A$5:$P$406</definedName>
    <definedName name="test_159" localSheetId="1">conus!$A$2:$W$210</definedName>
    <definedName name="test_16" localSheetId="0">bering!$A$5:$P$178</definedName>
    <definedName name="test_16" localSheetId="1">conus!$A$2:$W$84</definedName>
    <definedName name="test_160" localSheetId="0">bering!$A$5:$P$408</definedName>
    <definedName name="test_160" localSheetId="1">conus!$A$2:$W$210</definedName>
    <definedName name="test_161" localSheetId="0">bering!$A$5:$P$410</definedName>
    <definedName name="test_161" localSheetId="1">conus!$A$2:$W$211</definedName>
    <definedName name="test_162" localSheetId="0">bering!$A$5:$P$414</definedName>
    <definedName name="test_162" localSheetId="1">conus!$A$2:$W$212</definedName>
    <definedName name="test_163" localSheetId="0">bering!$A$5:$P$416</definedName>
    <definedName name="test_163" localSheetId="1">conus!$A$2:$W$213</definedName>
    <definedName name="test_164" localSheetId="0">bering!$A$5:$P$418</definedName>
    <definedName name="test_164" localSheetId="1">conus!$A$2:$W$214</definedName>
    <definedName name="test_165" localSheetId="0">bering!$A$5:$P$422</definedName>
    <definedName name="test_165" localSheetId="1">conus!$A$2:$W$215</definedName>
    <definedName name="test_166" localSheetId="0">bering!$A$5:$P$424</definedName>
    <definedName name="test_166" localSheetId="1">conus!$A$2:$W$216</definedName>
    <definedName name="test_167" localSheetId="0">bering!$A$5:$P$426</definedName>
    <definedName name="test_167" localSheetId="1">conus!$A$2:$W$221</definedName>
    <definedName name="test_168" localSheetId="0">bering!$A$5:$P$428</definedName>
    <definedName name="test_168" localSheetId="1">conus!$A$2:$W$230</definedName>
    <definedName name="test_169" localSheetId="0">bering!$A$5:$P$428</definedName>
    <definedName name="test_169" localSheetId="1">conus!$A$2:$W$234</definedName>
    <definedName name="test_17" localSheetId="0">bering!$A$5:$P$178</definedName>
    <definedName name="test_17" localSheetId="1">conus!$A$2:$W$84</definedName>
    <definedName name="test_170" localSheetId="0">bering!$A$5:$P$430</definedName>
    <definedName name="test_170" localSheetId="1">conus!$A$2:$W$236</definedName>
    <definedName name="test_171" localSheetId="0">bering!$A$5:$P$432</definedName>
    <definedName name="test_171" localSheetId="1">conus!$A$2:$W$239</definedName>
    <definedName name="test_172" localSheetId="0">bering!$A$5:$P$434</definedName>
    <definedName name="test_172" localSheetId="1">conus!$A$2:$W$240</definedName>
    <definedName name="test_173" localSheetId="0">bering!$A$5:$P$436</definedName>
    <definedName name="test_173" localSheetId="1">conus!$A$2:$W$241</definedName>
    <definedName name="test_174" localSheetId="0">bering!$A$5:$P$438</definedName>
    <definedName name="test_174" localSheetId="1">conus!$A$2:$W$243</definedName>
    <definedName name="test_175" localSheetId="0">bering!$A$5:$P$440</definedName>
    <definedName name="test_175" localSheetId="1">conus!$A$2:$W$244</definedName>
    <definedName name="test_176" localSheetId="0">bering!$A$5:$P$450</definedName>
    <definedName name="test_176" localSheetId="1">conus!$A$2:$W$245</definedName>
    <definedName name="test_177" localSheetId="0">bering!$A$5:$P$468</definedName>
    <definedName name="test_177" localSheetId="1">conus!$A$2:$W$246</definedName>
    <definedName name="test_178" localSheetId="0">bering!$A$5:$P$476</definedName>
    <definedName name="test_178" localSheetId="1">conus!$A$2:$W$247</definedName>
    <definedName name="test_179" localSheetId="0">bering!$A$5:$P$480</definedName>
    <definedName name="test_179" localSheetId="1">conus!$A$2:$W$248</definedName>
    <definedName name="test_18" localSheetId="0">bering!$A$5:$P$180</definedName>
    <definedName name="test_18" localSheetId="1">conus!$A$2:$W$85</definedName>
    <definedName name="test_180" localSheetId="0">bering!$A$5:$P$486</definedName>
    <definedName name="test_180" localSheetId="1">conus!$A$2:$W$249</definedName>
    <definedName name="test_181" localSheetId="0">bering!$A$5:$P$488</definedName>
    <definedName name="test_181" localSheetId="1">conus!$A$2:$W$250</definedName>
    <definedName name="test_182" localSheetId="0">bering!$A$5:$P$490</definedName>
    <definedName name="test_182" localSheetId="1">conus!$A$2:$W$251</definedName>
    <definedName name="test_183" localSheetId="0">bering!$A$5:$P$494</definedName>
    <definedName name="test_183" localSheetId="1">conus!$A$2:$W$252</definedName>
    <definedName name="test_184" localSheetId="0">bering!$A$5:$P$496</definedName>
    <definedName name="test_184" localSheetId="1">conus!$A$2:$W$253</definedName>
    <definedName name="test_185" localSheetId="0">bering!$A$5:$P$498</definedName>
    <definedName name="test_185" localSheetId="1">conus!$A$2:$W$254</definedName>
    <definedName name="test_186" localSheetId="0">bering!$A$5:$P$500</definedName>
    <definedName name="test_186" localSheetId="1">conus!$A$2:$W$255</definedName>
    <definedName name="test_187" localSheetId="0">bering!$A$5:$P$502</definedName>
    <definedName name="test_187" localSheetId="1">conus!$A$2:$W$256</definedName>
    <definedName name="test_188" localSheetId="0">bering!$A$5:$P$504</definedName>
    <definedName name="test_188" localSheetId="1">conus!$A$2:$W$257</definedName>
    <definedName name="test_189" localSheetId="0">bering!$A$5:$P$506</definedName>
    <definedName name="test_189" localSheetId="1">conus!$A$2:$W$258</definedName>
    <definedName name="test_19" localSheetId="0">bering!$A$5:$P$182</definedName>
    <definedName name="test_19" localSheetId="1">conus!$A$2:$W$86</definedName>
    <definedName name="test_190" localSheetId="0">bering!$A$5:$P$508</definedName>
    <definedName name="test_190" localSheetId="1">conus!$A$2:$W$259</definedName>
    <definedName name="test_191" localSheetId="0">bering!$A$5:$P$510</definedName>
    <definedName name="test_191" localSheetId="1">conus!$A$2:$W$260</definedName>
    <definedName name="test_192" localSheetId="0">bering!$A$5:$P$512</definedName>
    <definedName name="test_192" localSheetId="1">conus!$A$2:$W$261</definedName>
    <definedName name="test_193" localSheetId="0">bering!$A$5:$P$514</definedName>
    <definedName name="test_193" localSheetId="1">conus!$A$2:$W$262</definedName>
    <definedName name="test_194" localSheetId="0">bering!$A$5:$P$516</definedName>
    <definedName name="test_194" localSheetId="1">conus!$A$2:$W$263</definedName>
    <definedName name="test_195" localSheetId="0">bering!$A$5:$P$518</definedName>
    <definedName name="test_195" localSheetId="1">conus!$A$2:$W$264</definedName>
    <definedName name="test_196" localSheetId="0">bering!$A$5:$P$520</definedName>
    <definedName name="test_196" localSheetId="1">conus!$A$2:$W$265</definedName>
    <definedName name="test_197" localSheetId="0">bering!$A$5:$P$522</definedName>
    <definedName name="test_197" localSheetId="1">conus!$A$2:$W$266</definedName>
    <definedName name="test_198" localSheetId="0">bering!$A$5:$P$524</definedName>
    <definedName name="test_198" localSheetId="1">conus!$A$2:$W$267</definedName>
    <definedName name="test_199" localSheetId="0">bering!$A$5:$P$526</definedName>
    <definedName name="test_199" localSheetId="1">conus!$A$2:$W$268</definedName>
    <definedName name="test_2" localSheetId="0">bering!$A$5:$P$164</definedName>
    <definedName name="test_2" localSheetId="1">conus!$A$2:$W$79</definedName>
    <definedName name="test_20" localSheetId="0">bering!$A$5:$P$184</definedName>
    <definedName name="test_20" localSheetId="1">conus!$A$2:$W$87</definedName>
    <definedName name="test_200" localSheetId="0">bering!$A$5:$P$528</definedName>
    <definedName name="test_200" localSheetId="1">conus!$A$2:$W$269</definedName>
    <definedName name="test_201" localSheetId="0">bering!$A$5:$P$530</definedName>
    <definedName name="test_201" localSheetId="1">conus!$A$2:$W$270</definedName>
    <definedName name="test_202" localSheetId="0">bering!$A$5:$P$532</definedName>
    <definedName name="test_202" localSheetId="1">conus!$A$2:$W$271</definedName>
    <definedName name="test_203" localSheetId="0">bering!$A$5:$P$534</definedName>
    <definedName name="test_203" localSheetId="1">conus!$A$2:$W$272</definedName>
    <definedName name="test_204" localSheetId="0">bering!$A$5:$P$540</definedName>
    <definedName name="test_204" localSheetId="1">conus!$A$2:$W$273</definedName>
    <definedName name="test_205" localSheetId="0">bering!$A$5:$P$542</definedName>
    <definedName name="test_205" localSheetId="1">conus!$A$2:$W$274</definedName>
    <definedName name="test_206" localSheetId="0">bering!$A$5:$P$544</definedName>
    <definedName name="test_206" localSheetId="1">conus!$A$2:$W$275</definedName>
    <definedName name="test_207" localSheetId="0">bering!$A$5:$P$546</definedName>
    <definedName name="test_207" localSheetId="1">conus!$A$2:$W$276</definedName>
    <definedName name="test_208" localSheetId="0">bering!$A$5:$P$548</definedName>
    <definedName name="test_208" localSheetId="1">conus!$A$2:$W$276</definedName>
    <definedName name="test_209" localSheetId="0">bering!$A$5:$P$550</definedName>
    <definedName name="test_209" localSheetId="1">conus!$A$2:$W$277</definedName>
    <definedName name="test_21" localSheetId="0">bering!$A$5:$P$186</definedName>
    <definedName name="test_21" localSheetId="1">conus!$A$2:$W$88</definedName>
    <definedName name="test_210" localSheetId="0">bering!$A$5:$P$552</definedName>
    <definedName name="test_210" localSheetId="1">conus!$A$2:$W$278</definedName>
    <definedName name="test_211" localSheetId="0">bering!$A$5:$P$554</definedName>
    <definedName name="test_211" localSheetId="1">conus!$A$2:$W$279</definedName>
    <definedName name="test_212" localSheetId="0">bering!$A$5:$P$556</definedName>
    <definedName name="test_212" localSheetId="1">conus!$A$2:$W$280</definedName>
    <definedName name="test_213" localSheetId="0">bering!$A$5:$P$558</definedName>
    <definedName name="test_213" localSheetId="1">conus!$A$2:$W$281</definedName>
    <definedName name="test_214" localSheetId="0">bering!$A$5:$P$560</definedName>
    <definedName name="test_214" localSheetId="1">conus!$A$2:$W$282</definedName>
    <definedName name="test_215" localSheetId="0">bering!$A$5:$P$562</definedName>
    <definedName name="test_215" localSheetId="1">conus!$A$2:$W$283</definedName>
    <definedName name="test_216" localSheetId="0">bering!$A$5:$P$564</definedName>
    <definedName name="test_216" localSheetId="1">conus!$A$2:$W$284</definedName>
    <definedName name="test_217" localSheetId="0">bering!$A$5:$P$564</definedName>
    <definedName name="test_217" localSheetId="1">conus!$A$2:$W$285</definedName>
    <definedName name="test_218" localSheetId="0">bering!$A$5:$P$566</definedName>
    <definedName name="test_218" localSheetId="1">conus!$A$2:$W$286</definedName>
    <definedName name="test_219" localSheetId="0">bering!$A$5:$P$568</definedName>
    <definedName name="test_219" localSheetId="1">conus!$A$2:$W$287</definedName>
    <definedName name="test_22" localSheetId="0">bering!$A$5:$P$188</definedName>
    <definedName name="test_22" localSheetId="1">conus!$A$2:$W$89</definedName>
    <definedName name="test_220" localSheetId="0">bering!$A$5:$P$570</definedName>
    <definedName name="test_220" localSheetId="1">conus!$A$2:$W$288</definedName>
    <definedName name="test_221" localSheetId="0">bering!$A$5:$P$572</definedName>
    <definedName name="test_221" localSheetId="1">conus!$A$2:$W$289</definedName>
    <definedName name="test_222" localSheetId="0">bering!$A$5:$P$574</definedName>
    <definedName name="test_222" localSheetId="1">conus!$A$2:$W$290</definedName>
    <definedName name="test_223" localSheetId="0">bering!$A$5:$P$576</definedName>
    <definedName name="test_223" localSheetId="1">conus!$A$2:$W$291</definedName>
    <definedName name="test_224" localSheetId="0">bering!$A$5:$P$578</definedName>
    <definedName name="test_224" localSheetId="1">conus!$A$2:$W$292</definedName>
    <definedName name="test_225" localSheetId="0">bering!$A$5:$P$580</definedName>
    <definedName name="test_225" localSheetId="1">conus!$A$2:$W$293</definedName>
    <definedName name="test_226" localSheetId="0">bering!$A$5:$P$582</definedName>
    <definedName name="test_226" localSheetId="1">conus!$A$2:$W$294</definedName>
    <definedName name="test_227" localSheetId="0">bering!$A$5:$P$584</definedName>
    <definedName name="test_227" localSheetId="1">conus!$A$2:$W$295</definedName>
    <definedName name="test_228" localSheetId="0">bering!$A$5:$P$586</definedName>
    <definedName name="test_228" localSheetId="1">conus!$A$2:$W$296</definedName>
    <definedName name="test_229" localSheetId="0">bering!$A$5:$P$588</definedName>
    <definedName name="test_229" localSheetId="1">conus!$A$2:$W$297</definedName>
    <definedName name="test_23" localSheetId="0">bering!$A$5:$P$188</definedName>
    <definedName name="test_23" localSheetId="1">conus!$A$2:$W$89</definedName>
    <definedName name="test_230" localSheetId="0">bering!$A$5:$P$590</definedName>
    <definedName name="test_230" localSheetId="1">conus!$A$2:$W$297</definedName>
    <definedName name="test_231" localSheetId="0">bering!$A$5:$P$592</definedName>
    <definedName name="test_231" localSheetId="1">conus!$A$2:$W$298</definedName>
    <definedName name="test_232" localSheetId="0">bering!$A$5:$P$594</definedName>
    <definedName name="test_232" localSheetId="1">conus!$A$2:$W$298</definedName>
    <definedName name="test_233" localSheetId="0">bering!$A$5:$P$596</definedName>
    <definedName name="test_233" localSheetId="1">conus!$A$2:$W$298</definedName>
    <definedName name="test_234" localSheetId="0">bering!$A$5:$P$598</definedName>
    <definedName name="test_234" localSheetId="1">conus!$A$2:$W$299</definedName>
    <definedName name="test_235" localSheetId="0">bering!$A$5:$P$600</definedName>
    <definedName name="test_235" localSheetId="1">conus!$A$2:$W$300</definedName>
    <definedName name="test_236" localSheetId="0">bering!$A$5:$P$602</definedName>
    <definedName name="test_236" localSheetId="1">conus!$A$2:$W$301</definedName>
    <definedName name="test_237" localSheetId="0">bering!$A$5:$P$604</definedName>
    <definedName name="test_237" localSheetId="1">conus!$A$2:$W$302</definedName>
    <definedName name="test_238" localSheetId="0">bering!$A$5:$P$606</definedName>
    <definedName name="test_238" localSheetId="1">conus!$A$2:$W$303</definedName>
    <definedName name="test_239" localSheetId="0">bering!$A$5:$P$606</definedName>
    <definedName name="test_239" localSheetId="1">conus!$A$2:$W$304</definedName>
    <definedName name="test_24" localSheetId="0">bering!$A$5:$P$188</definedName>
    <definedName name="test_24" localSheetId="1">conus!$A$2:$W$89</definedName>
    <definedName name="test_240" localSheetId="0">bering!$A$5:$P$608</definedName>
    <definedName name="test_240" localSheetId="1">conus!$A$2:$W$305</definedName>
    <definedName name="test_241" localSheetId="0">bering!$A$5:$P$608</definedName>
    <definedName name="test_241" localSheetId="1">conus!$A$2:$W$306</definedName>
    <definedName name="test_242" localSheetId="0">bering!$A$5:$P$608</definedName>
    <definedName name="test_242" localSheetId="1">conus!$A$2:$W$307</definedName>
    <definedName name="test_243" localSheetId="0">bering!$A$5:$P$610</definedName>
    <definedName name="test_243" localSheetId="1">conus!$A$2:$W$308</definedName>
    <definedName name="test_244" localSheetId="0">bering!$A$5:$P$612</definedName>
    <definedName name="test_244" localSheetId="1">conus!$A$2:$W$309</definedName>
    <definedName name="test_245" localSheetId="0">bering!$A$5:$P$614</definedName>
    <definedName name="test_245" localSheetId="1">conus!$A$2:$W$310</definedName>
    <definedName name="test_246" localSheetId="0">bering!$A$5:$P$616</definedName>
    <definedName name="test_246" localSheetId="1">conus!$A$2:$W$311</definedName>
    <definedName name="test_247" localSheetId="0">bering!$A$5:$P$618</definedName>
    <definedName name="test_247" localSheetId="1">conus!$A$2:$W$312</definedName>
    <definedName name="test_248" localSheetId="0">bering!$A$5:$P$620</definedName>
    <definedName name="test_248" localSheetId="1">conus!$A$2:$W$313</definedName>
    <definedName name="test_249" localSheetId="0">bering!$A$5:$P$622</definedName>
    <definedName name="test_249" localSheetId="1">conus!$A$2:$W$314</definedName>
    <definedName name="test_25" localSheetId="0">bering!$A$5:$P$190</definedName>
    <definedName name="test_25" localSheetId="1">conus!$A$2:$W$90</definedName>
    <definedName name="test_250" localSheetId="0">bering!$A$5:$P$624</definedName>
    <definedName name="test_250" localSheetId="1">conus!$A$2:$W$315</definedName>
    <definedName name="test_251" localSheetId="0">bering!$A$5:$P$626</definedName>
    <definedName name="test_251" localSheetId="1">conus!$A$2:$W$316</definedName>
    <definedName name="test_252" localSheetId="0">bering!$A$5:$P$628</definedName>
    <definedName name="test_252" localSheetId="1">conus!$A$2:$W$317</definedName>
    <definedName name="test_253" localSheetId="0">bering!$A$5:$P$630</definedName>
    <definedName name="test_253" localSheetId="1">conus!$A$2:$W$318</definedName>
    <definedName name="test_254" localSheetId="0">bering!$A$5:$P$632</definedName>
    <definedName name="test_254" localSheetId="1">conus!$A$2:$W$319</definedName>
    <definedName name="test_255" localSheetId="0">bering!$A$5:$P$634</definedName>
    <definedName name="test_255" localSheetId="1">conus!$A$2:$W$320</definedName>
    <definedName name="test_256" localSheetId="0">bering!$A$5:$P$636</definedName>
    <definedName name="test_256" localSheetId="1">conus!$A$2:$W$321</definedName>
    <definedName name="test_257" localSheetId="0">bering!$A$5:$P$638</definedName>
    <definedName name="test_257" localSheetId="1">conus!$A$2:$W$322</definedName>
    <definedName name="test_258" localSheetId="0">bering!$A$5:$P$640</definedName>
    <definedName name="test_258" localSheetId="1">conus!$A$2:$W$323</definedName>
    <definedName name="test_259" localSheetId="0">bering!$A$5:$P$642</definedName>
    <definedName name="test_259" localSheetId="1">conus!$A$2:$W$324</definedName>
    <definedName name="test_26" localSheetId="0">bering!$A$5:$P$192</definedName>
    <definedName name="test_26" localSheetId="1">conus!$A$2:$W$91</definedName>
    <definedName name="test_260" localSheetId="0">bering!$A$5:$P$644</definedName>
    <definedName name="test_260" localSheetId="1">conus!$A$2:$W$325</definedName>
    <definedName name="test_261" localSheetId="0">bering!$A$5:$P$646</definedName>
    <definedName name="test_261" localSheetId="1">conus!$A$2:$W$326</definedName>
    <definedName name="test_262" localSheetId="0">bering!$A$5:$P$648</definedName>
    <definedName name="test_262" localSheetId="1">conus!$A$2:$W$327</definedName>
    <definedName name="test_263" localSheetId="0">bering!$A$5:$P$650</definedName>
    <definedName name="test_263" localSheetId="1">conus!$A$2:$W$328</definedName>
    <definedName name="test_264" localSheetId="0">bering!$A$5:$P$652</definedName>
    <definedName name="test_264" localSheetId="1">conus!$A$2:$W$329</definedName>
    <definedName name="test_265" localSheetId="0">bering!$A$5:$P$654</definedName>
    <definedName name="test_265" localSheetId="1">conus!$A$2:$W$330</definedName>
    <definedName name="test_266" localSheetId="0">bering!$A$5:$P$656</definedName>
    <definedName name="test_266" localSheetId="1">conus!$A$2:$W$331</definedName>
    <definedName name="test_267" localSheetId="0">bering!$A$5:$P$658</definedName>
    <definedName name="test_267" localSheetId="1">conus!$A$2:$W$332</definedName>
    <definedName name="test_268" localSheetId="0">bering!$A$5:$P$660</definedName>
    <definedName name="test_268" localSheetId="1">conus!$A$2:$W$333</definedName>
    <definedName name="test_269" localSheetId="0">bering!$A$5:$P$662</definedName>
    <definedName name="test_269" localSheetId="1">conus!$A$2:$W$334</definedName>
    <definedName name="test_27" localSheetId="0">bering!$A$5:$P$194</definedName>
    <definedName name="test_27" localSheetId="1">conus!$A$2:$W$92</definedName>
    <definedName name="test_270" localSheetId="0">bering!$A$5:$P$664</definedName>
    <definedName name="test_270" localSheetId="1">conus!$A$2:$W$335</definedName>
    <definedName name="test_271" localSheetId="0">bering!$A$5:$P$666</definedName>
    <definedName name="test_271" localSheetId="1">conus!$A$2:$W$336</definedName>
    <definedName name="test_272" localSheetId="0">bering!$A$5:$P$668</definedName>
    <definedName name="test_272" localSheetId="1">conus!$A$2:$W$337</definedName>
    <definedName name="test_273" localSheetId="0">bering!$A$5:$P$670</definedName>
    <definedName name="test_273" localSheetId="1">conus!$A$2:$W$338</definedName>
    <definedName name="test_274" localSheetId="0">bering!$A$5:$P$672</definedName>
    <definedName name="test_274" localSheetId="1">conus!$A$2:$W$339</definedName>
    <definedName name="test_275" localSheetId="0">bering!$A$5:$P$674</definedName>
    <definedName name="test_275" localSheetId="1">conus!$A$2:$W$340</definedName>
    <definedName name="test_276" localSheetId="0">bering!$A$5:$P$676</definedName>
    <definedName name="test_276" localSheetId="1">conus!$A$2:$W$341</definedName>
    <definedName name="test_277" localSheetId="0">bering!$A$5:$P$678</definedName>
    <definedName name="test_277" localSheetId="1">conus!$A$2:$W$47</definedName>
    <definedName name="test_278" localSheetId="0">bering!$A$5:$P$680</definedName>
    <definedName name="test_278" localSheetId="1">conus!$A$2:$W$47</definedName>
    <definedName name="test_279" localSheetId="0">bering!$A$5:$P$682</definedName>
    <definedName name="test_279" localSheetId="1">conus!$A$2:$W$47</definedName>
    <definedName name="test_28" localSheetId="0">bering!$A$5:$P$196</definedName>
    <definedName name="test_28" localSheetId="1">conus!$A$2:$W$93</definedName>
    <definedName name="test_280" localSheetId="0">bering!$A$5:$P$684</definedName>
    <definedName name="test_280" localSheetId="1">conus!$A$2:$W$61</definedName>
    <definedName name="test_281" localSheetId="0">bering!$A$5:$P$686</definedName>
    <definedName name="test_281" localSheetId="1">conus!$A$2:$W$78</definedName>
    <definedName name="test_282" localSheetId="0">bering!$A$5:$P$688</definedName>
    <definedName name="test_282" localSheetId="1">conus!$A$2:$W$90</definedName>
    <definedName name="test_283" localSheetId="0">bering!$A$5:$P$690</definedName>
    <definedName name="test_283" localSheetId="1">conus!$A$2:$W$110</definedName>
    <definedName name="test_284" localSheetId="0">bering!$A$5:$P$692</definedName>
    <definedName name="test_284" localSheetId="1">conus!$A$2:$W$123</definedName>
    <definedName name="test_285" localSheetId="0">bering!$A$5:$P$694</definedName>
    <definedName name="test_285" localSheetId="1">conus!$A$2:$W$290</definedName>
    <definedName name="test_286" localSheetId="1">conus!$A$2:$W$297</definedName>
    <definedName name="test_287" localSheetId="0">bering!$A$5:$P$816</definedName>
    <definedName name="test_287" localSheetId="1">conus!$A$2:$W$304</definedName>
    <definedName name="test_288" localSheetId="0">bering!$A$5:$P$94</definedName>
    <definedName name="test_288" localSheetId="1">conus!$A$2:$W$336</definedName>
    <definedName name="test_289" localSheetId="0">bering!$A$5:$P$94</definedName>
    <definedName name="test_289" localSheetId="1">conus!$A$2:$W$336</definedName>
    <definedName name="test_29" localSheetId="0">bering!$A$5:$P$198</definedName>
    <definedName name="test_29" localSheetId="1">conus!$A$2:$W$94</definedName>
    <definedName name="test_290" localSheetId="0">bering!$A$5:$P$94</definedName>
    <definedName name="test_290" localSheetId="1">conus!$A$2:$W$343</definedName>
    <definedName name="test_291" localSheetId="0">bering!$A$5:$P$122</definedName>
    <definedName name="test_291" localSheetId="1">conus!$A$2:$W$14</definedName>
    <definedName name="test_292" localSheetId="0">bering!$A$5:$P$128</definedName>
    <definedName name="test_292" localSheetId="1">conus!$A$2:$W$32</definedName>
    <definedName name="test_293" localSheetId="1">conus!$A$2:$W$43</definedName>
    <definedName name="test_294" localSheetId="0">bering!$A$5:$P$156</definedName>
    <definedName name="test_294" localSheetId="1">conus!$A$2:$W$62</definedName>
    <definedName name="test_295" localSheetId="1">conus!$A$2:$W$73</definedName>
    <definedName name="test_296" localSheetId="0">bering!$A$5:$P$180</definedName>
    <definedName name="test_296" localSheetId="1">conus!$A$2:$W$73</definedName>
    <definedName name="test_297" localSheetId="1">conus!$A$2:$W$92</definedName>
    <definedName name="test_298" localSheetId="0">bering!$A$5:$P$220</definedName>
    <definedName name="test_298" localSheetId="1">conus!$A$2:$W$115</definedName>
    <definedName name="test_299" localSheetId="0">bering!$A$5:$P$246</definedName>
    <definedName name="test_299" localSheetId="1">conus!$A$2:$W$115</definedName>
    <definedName name="test_3" localSheetId="0">bering!$A$5:$P$164</definedName>
    <definedName name="test_3" localSheetId="1">conus!$A$2:$W$80</definedName>
    <definedName name="test_30" localSheetId="0">bering!$A$5:$P$198</definedName>
    <definedName name="test_30" localSheetId="1">conus!$A$2:$W$94</definedName>
    <definedName name="test_300" localSheetId="0">bering!$A$5:$P$246</definedName>
    <definedName name="test_300" localSheetId="1">conus!$A$2:$W$127</definedName>
    <definedName name="test_301" localSheetId="0">bering!$A$129:$P$132</definedName>
    <definedName name="test_301" localSheetId="1">conus!$A$2:$W$127</definedName>
    <definedName name="test_302" localSheetId="0">bering!$A$129:$P$132</definedName>
    <definedName name="test_302" localSheetId="1">conus!$A$2:$W$122</definedName>
    <definedName name="test_303" localSheetId="0">bering!$A$129:$P$466</definedName>
    <definedName name="test_303" localSheetId="1">conus!$A$2:$W$122</definedName>
    <definedName name="test_304" localSheetId="1">conus!$A$2:$E$136</definedName>
    <definedName name="test_305" localSheetId="0">bering!$A$129:$P$480</definedName>
    <definedName name="test_305" localSheetId="1">conus!$A$2:$E$136</definedName>
    <definedName name="test_306" localSheetId="0">bering!$A$129:$P$494</definedName>
    <definedName name="test_306" localSheetId="1">conus!$A$2:$E$136</definedName>
    <definedName name="test_307" localSheetId="0">bering!$A$129:$P$558</definedName>
    <definedName name="test_307" localSheetId="1">conus!$A$2:$E$136</definedName>
    <definedName name="test_308" localSheetId="0">bering!$A$129:$P$558</definedName>
    <definedName name="test_308" localSheetId="1">conus!$A$2:$E$136</definedName>
    <definedName name="test_309" localSheetId="1">conus!$A$2:$E$136</definedName>
    <definedName name="test_31" localSheetId="0">bering!$A$5:$P$200</definedName>
    <definedName name="test_31" localSheetId="1">conus!$A$2:$W$95</definedName>
    <definedName name="test_310" localSheetId="0">bering!$A$129:$P$572</definedName>
    <definedName name="test_310" localSheetId="1">conus!$A$2:$E$137</definedName>
    <definedName name="test_311" localSheetId="0">bering!$A$7:$P$36</definedName>
    <definedName name="test_311" localSheetId="1">conus!$A$2:$E$138</definedName>
    <definedName name="test_312" localSheetId="0">bering!$A$7:$P$72</definedName>
    <definedName name="test_312" localSheetId="1">conus!$A$2:$E$145</definedName>
    <definedName name="test_313" localSheetId="0">bering!$A$7:$P$72</definedName>
    <definedName name="test_313" localSheetId="1">conus!$A$2:$E$163</definedName>
    <definedName name="test_314" localSheetId="0">bering!$A$7:$P$94</definedName>
    <definedName name="test_314" localSheetId="1">conus!$A$2:$E$165</definedName>
    <definedName name="test_315" localSheetId="0">bering!$A$7:$P$132</definedName>
    <definedName name="test_315" localSheetId="1">conus!$A$2:$E$175</definedName>
    <definedName name="test_316" localSheetId="0">bering!$A$7:$P$154</definedName>
    <definedName name="test_316" localSheetId="1">conus!$A$2:$E$272</definedName>
    <definedName name="test_317" localSheetId="0">bering!$A$7:$P$154</definedName>
    <definedName name="test_317" localSheetId="1">conus!$A$2:$E$332</definedName>
    <definedName name="test_318" localSheetId="0">bering!$A$7:$P$192</definedName>
    <definedName name="test_319" localSheetId="0">bering!$A$7:$P$238</definedName>
    <definedName name="test_32" localSheetId="0">bering!$A$5:$P$202</definedName>
    <definedName name="test_32" localSheetId="1">conus!$A$2:$W$96</definedName>
    <definedName name="test_320" localSheetId="0">bering!$A$7:$W$123</definedName>
    <definedName name="test_321" localSheetId="0">bering!$A$7:$P$262</definedName>
    <definedName name="test_322" localSheetId="0">bering!$A$7:$P$262</definedName>
    <definedName name="test_323" localSheetId="0">bering!$A$7:$P$168</definedName>
    <definedName name="test_324" localSheetId="0">bering!$A$7:$W$150</definedName>
    <definedName name="test_325" localSheetId="0">bering!$A$7:$E$142</definedName>
    <definedName name="test_326" localSheetId="0">bering!$A$7:$E$142</definedName>
    <definedName name="test_327" localSheetId="0">bering!$B$7:$F$140</definedName>
    <definedName name="test_328" localSheetId="0">bering!$A$7:$E$142</definedName>
    <definedName name="test_329" localSheetId="0">bering!$A$7:$E$143</definedName>
    <definedName name="test_33" localSheetId="0">bering!$A$5:$P$212</definedName>
    <definedName name="test_33" localSheetId="1">conus!$A$2:$W$101</definedName>
    <definedName name="test_330" localSheetId="0">bering!$A$7:$E$143</definedName>
    <definedName name="test_331" localSheetId="0">bering!$A$7:$E$143</definedName>
    <definedName name="test_332" localSheetId="0">bering!$A$7:$E$143</definedName>
    <definedName name="test_333" localSheetId="0">bering!$A$7:$E$143</definedName>
    <definedName name="test_334" localSheetId="0">bering!$A$7:$E$143</definedName>
    <definedName name="test_335" localSheetId="0">bering!$A$5:$E$141</definedName>
    <definedName name="test_336" localSheetId="0">bering!$A$5:$E$141</definedName>
    <definedName name="test_337" localSheetId="0">bering!$A$5:$E$141</definedName>
    <definedName name="test_338" localSheetId="0">bering!$A$5:$E$141</definedName>
    <definedName name="test_339" localSheetId="0">bering!$A$5:$E$141</definedName>
    <definedName name="test_34" localSheetId="0">bering!$A$5:$P$212</definedName>
    <definedName name="test_34" localSheetId="1">conus!$A$2:$W$101</definedName>
    <definedName name="test_340" localSheetId="0">bering!$A$5:$E$141</definedName>
    <definedName name="test_341" localSheetId="0">bering!$A$5:$E$142</definedName>
    <definedName name="test_342" localSheetId="0">bering!$A$5:$E$143</definedName>
    <definedName name="test_343" localSheetId="0">bering!$A$5:$E$150</definedName>
    <definedName name="test_344" localSheetId="0">bering!$A$5:$E$168</definedName>
    <definedName name="test_345" localSheetId="0">bering!$A$5:$E$170</definedName>
    <definedName name="test_346" localSheetId="0">bering!$A$5:$E$180</definedName>
    <definedName name="test_347" localSheetId="0">bering!$A$5:$E$277</definedName>
    <definedName name="test_348" localSheetId="0">bering!$A$5:$E$277</definedName>
    <definedName name="test_349" localSheetId="0">bering!$A$5:$E$337</definedName>
    <definedName name="test_35" localSheetId="0">bering!$A$5:$P$214</definedName>
    <definedName name="test_35" localSheetId="1">conus!$A$2:$W$102</definedName>
    <definedName name="test_36" localSheetId="0">bering!$A$5:$P$216</definedName>
    <definedName name="test_36" localSheetId="1">conus!$A$2:$W$103</definedName>
    <definedName name="test_37" localSheetId="0">bering!$A$5:$P$218</definedName>
    <definedName name="test_37" localSheetId="1">conus!$A$2:$W$104</definedName>
    <definedName name="test_38" localSheetId="0">bering!$A$5:$P$220</definedName>
    <definedName name="test_38" localSheetId="1">conus!$A$2:$W$105</definedName>
    <definedName name="test_39" localSheetId="0">bering!$A$5:$P$220</definedName>
    <definedName name="test_39" localSheetId="1">conus!$A$2:$W$105</definedName>
    <definedName name="test_4" localSheetId="0">bering!$A$5:$P$166</definedName>
    <definedName name="test_4" localSheetId="1">conus!$A$2:$W$79</definedName>
    <definedName name="test_40" localSheetId="0">bering!$A$5:$P$220</definedName>
    <definedName name="test_40" localSheetId="1">conus!$A$2:$W$105</definedName>
    <definedName name="test_41" localSheetId="0">bering!$A$5:$P$222</definedName>
    <definedName name="test_41" localSheetId="1">conus!$A$2:$W$106</definedName>
    <definedName name="test_42" localSheetId="0">bering!$A$5:$P$236</definedName>
    <definedName name="test_42" localSheetId="1">conus!$A$2:$W$113</definedName>
    <definedName name="test_43" localSheetId="0">bering!$A$5:$P$238</definedName>
    <definedName name="test_43" localSheetId="1">conus!$A$2:$W$115</definedName>
    <definedName name="test_44" localSheetId="0">bering!$A$5:$W$125</definedName>
    <definedName name="test_44" localSheetId="1">conus!$A$2:$W$114</definedName>
    <definedName name="test_45" localSheetId="0">bering!$A$5:$P$238</definedName>
    <definedName name="test_45" localSheetId="1">conus!$A$2:$W$115</definedName>
    <definedName name="test_46" localSheetId="0">bering!$A$5:$P$238</definedName>
    <definedName name="test_46" localSheetId="1">conus!$A$2:$W$116</definedName>
    <definedName name="test_47" localSheetId="0">bering!$A$5:$P$240</definedName>
    <definedName name="test_47" localSheetId="1">conus!$A$2:$W$117</definedName>
    <definedName name="test_48" localSheetId="0">bering!$A$5:$P$242</definedName>
    <definedName name="test_48" localSheetId="1">conus!$A$2:$W$118</definedName>
    <definedName name="test_49" localSheetId="0">bering!$A$5:$P$244</definedName>
    <definedName name="test_49" localSheetId="1">conus!$A$2:$W$119</definedName>
    <definedName name="test_5" localSheetId="1">conus!$A$2:$W$79</definedName>
    <definedName name="test_50" localSheetId="0">bering!$A$5:$P$246</definedName>
    <definedName name="test_50" localSheetId="1">conus!$A$2:$W$120</definedName>
    <definedName name="test_51" localSheetId="0">bering!$A$5:$P$248</definedName>
    <definedName name="test_51" localSheetId="1">conus!$A$2:$W$121</definedName>
    <definedName name="test_52" localSheetId="0">bering!$A$5:$P$250</definedName>
    <definedName name="test_52" localSheetId="1">conus!$A$2:$W$122</definedName>
    <definedName name="test_53" localSheetId="0">bering!$A$5:$P$252</definedName>
    <definedName name="test_53" localSheetId="1">conus!$A$2:$W$123</definedName>
    <definedName name="test_54" localSheetId="0">bering!$A$5:$P$254</definedName>
    <definedName name="test_54" localSheetId="1">conus!$A$2:$W$123</definedName>
    <definedName name="test_55" localSheetId="0">bering!$A$5:$P$256</definedName>
    <definedName name="test_55" localSheetId="1">conus!$A$2:$W$123</definedName>
    <definedName name="test_56" localSheetId="0">bering!$A$5:$P$256</definedName>
    <definedName name="test_56" localSheetId="1">conus!$A$2:$W$123</definedName>
    <definedName name="test_57" localSheetId="0">bering!$A$5:$P$256</definedName>
    <definedName name="test_57" localSheetId="1">conus!$A$2:$W$123</definedName>
    <definedName name="test_58" localSheetId="0">bering!$A$5:$P$256</definedName>
    <definedName name="test_58" localSheetId="1">conus!$A$2:$W$123</definedName>
    <definedName name="test_59" localSheetId="0">bering!$A$5:$P$256</definedName>
    <definedName name="test_59" localSheetId="1">conus!$A$2:$W$124</definedName>
    <definedName name="test_6" localSheetId="0">bering!$A$5:$P$168</definedName>
    <definedName name="test_6" localSheetId="1">conus!$A$2:$W$79</definedName>
    <definedName name="test_60" localSheetId="0">bering!$A$5:$P$256</definedName>
    <definedName name="test_60" localSheetId="1">conus!$A$2:$W$125</definedName>
    <definedName name="test_61" localSheetId="0">bering!$A$5:$P$258</definedName>
    <definedName name="test_61" localSheetId="1">conus!$A$2:$W$127</definedName>
    <definedName name="test_62" localSheetId="0">bering!$A$5:$P$264</definedName>
    <definedName name="test_62" localSheetId="1">conus!$A$2:$W$127</definedName>
    <definedName name="test_63" localSheetId="0">bering!$A$5:$P$264</definedName>
    <definedName name="test_63" localSheetId="1">conus!$A$2:$W$128</definedName>
    <definedName name="test_64" localSheetId="0">bering!$A$5:$P$264</definedName>
    <definedName name="test_64" localSheetId="1">conus!$A$2:$W$128</definedName>
    <definedName name="test_65" localSheetId="0">bering!$A$5:$P$266</definedName>
    <definedName name="test_65" localSheetId="1">conus!$A$2:$W$129</definedName>
    <definedName name="test_66" localSheetId="0">bering!$A$5:$P$266</definedName>
    <definedName name="test_66" localSheetId="1">conus!$A$2:$W$130</definedName>
    <definedName name="test_67" localSheetId="0">bering!$A$5:$P$268</definedName>
    <definedName name="test_67" localSheetId="1">conus!$A$2:$W$131</definedName>
    <definedName name="test_68" localSheetId="0">bering!$A$5:$P$270</definedName>
    <definedName name="test_68" localSheetId="1">conus!$A$2:$W$131</definedName>
    <definedName name="test_69" localSheetId="0">bering!$A$5:$P$272</definedName>
    <definedName name="test_69" localSheetId="1">conus!$A$2:$W$131</definedName>
    <definedName name="test_7" localSheetId="0">bering!$A$5:$P$168</definedName>
    <definedName name="test_7" localSheetId="1">conus!$A$2:$W$79</definedName>
    <definedName name="test_70" localSheetId="0">bering!$A$5:$P$272</definedName>
    <definedName name="test_70" localSheetId="1">conus!$A$2:$W$131</definedName>
    <definedName name="test_71" localSheetId="1">conus!$A$2:$W$131</definedName>
    <definedName name="test_72" localSheetId="0">bering!$A$5:$P$272</definedName>
    <definedName name="test_72" localSheetId="1">conus!$A$2:$W$132</definedName>
    <definedName name="test_73" localSheetId="0">bering!$A$5:$P$272</definedName>
    <definedName name="test_73" localSheetId="1">conus!$A$2:$W$133</definedName>
    <definedName name="test_74" localSheetId="0">bering!$A$5:$P$272</definedName>
    <definedName name="test_74" localSheetId="1">conus!$A$2:$W$134</definedName>
    <definedName name="test_75" localSheetId="0">bering!$A$5:$P$274</definedName>
    <definedName name="test_75" localSheetId="1">conus!$A$2:$W$137</definedName>
    <definedName name="test_76" localSheetId="0">bering!$A$5:$P$276</definedName>
    <definedName name="test_76" localSheetId="1">conus!$A$2:$W$138</definedName>
    <definedName name="test_77" localSheetId="0">bering!$A$5:$P$282</definedName>
    <definedName name="test_77" localSheetId="1">conus!$A$2:$W$139</definedName>
    <definedName name="test_78" localSheetId="0">bering!$A$5:$P$284</definedName>
    <definedName name="test_78" localSheetId="1">conus!$A$2:$W$139</definedName>
    <definedName name="test_79" localSheetId="0">bering!$A$5:$P$286</definedName>
    <definedName name="test_79" localSheetId="1">conus!$A$2:$W$140</definedName>
    <definedName name="test_8" localSheetId="0">bering!$A$5:$P$168</definedName>
    <definedName name="test_80" localSheetId="0">bering!$A$5:$P$288</definedName>
    <definedName name="test_80" localSheetId="1">conus!$A$2:$W$141</definedName>
    <definedName name="test_81" localSheetId="0">bering!$A$5:$P$288</definedName>
    <definedName name="test_81" localSheetId="1">conus!$A$2:$W$142</definedName>
    <definedName name="test_82" localSheetId="0">bering!$A$5:$P$290</definedName>
    <definedName name="test_82" localSheetId="1">conus!$A$2:$W$143</definedName>
    <definedName name="test_83" localSheetId="0">bering!$A$5:$P$292</definedName>
    <definedName name="test_83" localSheetId="1">conus!$A$2:$W$144</definedName>
    <definedName name="test_84" localSheetId="0">bering!$A$5:$P$294</definedName>
    <definedName name="test_84" localSheetId="1">conus!$A$2:$W$145</definedName>
    <definedName name="test_85" localSheetId="0">bering!$A$5:$P$296</definedName>
    <definedName name="test_85" localSheetId="1">conus!$A$2:$W$146</definedName>
    <definedName name="test_86" localSheetId="0">bering!$A$5:$P$298</definedName>
    <definedName name="test_86" localSheetId="1">conus!$A$2:$W$147</definedName>
    <definedName name="test_87" localSheetId="0">bering!$A$5:$P$300</definedName>
    <definedName name="test_87" localSheetId="1">conus!$A$2:$W$148</definedName>
    <definedName name="test_88" localSheetId="0">bering!$A$5:$P$302</definedName>
    <definedName name="test_88" localSheetId="1">conus!$A$2:$W$148</definedName>
    <definedName name="test_89" localSheetId="0">bering!$A$5:$P$304</definedName>
    <definedName name="test_89" localSheetId="1">conus!$A$2:$W$149</definedName>
    <definedName name="test_9" localSheetId="0">bering!$A$5:$P$170</definedName>
    <definedName name="test_9" localSheetId="1">conus!$A$2:$W$80</definedName>
    <definedName name="test_90" localSheetId="1">conus!$A$2:$W$149</definedName>
    <definedName name="test_91" localSheetId="0">bering!$A$5:$P$306</definedName>
    <definedName name="test_91" localSheetId="1">conus!$A$2:$W$150</definedName>
    <definedName name="test_92" localSheetId="0">bering!$A$5:$P$306</definedName>
    <definedName name="test_92" localSheetId="1">conus!$A$2:$W$150</definedName>
    <definedName name="test_93" localSheetId="0">bering!$A$5:$P$306</definedName>
    <definedName name="test_93" localSheetId="1">conus!$A$2:$W$151</definedName>
    <definedName name="test_94" localSheetId="0">bering!$A$5:$P$308</definedName>
    <definedName name="test_94" localSheetId="1">conus!$A$2:$W$152</definedName>
    <definedName name="test_95" localSheetId="0">bering!$A$5:$P$310</definedName>
    <definedName name="test_95" localSheetId="1">conus!$A$2:$W$153</definedName>
    <definedName name="test_96" localSheetId="0">bering!$A$5:$P$310</definedName>
    <definedName name="test_96" localSheetId="1">conus!$A$2:$W$154</definedName>
    <definedName name="test_97" localSheetId="0">bering!$A$5:$P$312</definedName>
    <definedName name="test_97" localSheetId="1">conus!#REF!</definedName>
    <definedName name="test_98" localSheetId="0">bering!$A$5:$P$314</definedName>
    <definedName name="test_98" localSheetId="1">conus!$A$2:$W$156</definedName>
    <definedName name="test_99" localSheetId="0">bering!$A$5:$P$316</definedName>
    <definedName name="test_99" localSheetId="1">conus!$A$2:$W$157</definedName>
    <definedName name="TTND" localSheetId="3">OFFSET('control-500'!ChartDatesC1,0,20)</definedName>
    <definedName name="TTND">OFFSET(ChartDatesC1,0,20)</definedName>
    <definedName name="TwB" localSheetId="3">OFFSET('control-500'!ChartDatesC3,0,26)</definedName>
    <definedName name="TwB">OFFSET(ChartDatesC3,0,26)</definedName>
  </definedNames>
  <calcPr calcId="162913"/>
</workbook>
</file>

<file path=xl/calcChain.xml><?xml version="1.0" encoding="utf-8"?>
<calcChain xmlns="http://schemas.openxmlformats.org/spreadsheetml/2006/main">
  <c r="G338" i="16" l="1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1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7" i="16"/>
  <c r="W1" i="11" l="1"/>
  <c r="X1" i="11" s="1"/>
  <c r="DV2" i="11"/>
  <c r="DV3" i="11"/>
  <c r="DV4" i="11"/>
  <c r="DV5" i="11"/>
  <c r="DV6" i="11"/>
  <c r="DV7" i="11"/>
  <c r="DV8" i="11"/>
  <c r="DV9" i="11"/>
  <c r="DV10" i="11"/>
  <c r="DV11" i="11"/>
  <c r="DV12" i="11"/>
  <c r="DV13" i="11"/>
  <c r="DV14" i="11"/>
  <c r="DV15" i="11"/>
  <c r="DV16" i="11"/>
  <c r="DV17" i="11"/>
  <c r="DV18" i="11"/>
  <c r="DV19" i="11"/>
  <c r="DV20" i="11"/>
  <c r="DV21" i="11"/>
  <c r="DV22" i="11"/>
  <c r="DV23" i="11"/>
  <c r="DV24" i="11"/>
  <c r="DV25" i="11"/>
  <c r="DV26" i="11"/>
  <c r="DV27" i="11"/>
  <c r="DV28" i="11"/>
  <c r="DV29" i="11"/>
  <c r="DV30" i="11"/>
  <c r="DV31" i="11"/>
  <c r="DV32" i="11"/>
  <c r="DV33" i="11"/>
  <c r="DV34" i="11"/>
  <c r="DV35" i="11"/>
  <c r="DV36" i="11"/>
  <c r="DV37" i="11"/>
  <c r="DV38" i="11"/>
  <c r="DV39" i="11"/>
  <c r="DV40" i="11"/>
  <c r="DV41" i="11"/>
  <c r="DV42" i="11"/>
  <c r="DV43" i="11"/>
  <c r="DV44" i="11"/>
  <c r="DV45" i="11"/>
  <c r="DV46" i="11"/>
  <c r="DV47" i="11"/>
  <c r="DV48" i="11"/>
  <c r="DV49" i="11"/>
  <c r="DV50" i="11"/>
  <c r="DV51" i="11"/>
  <c r="DV52" i="11"/>
  <c r="DV53" i="11"/>
  <c r="DV54" i="11"/>
  <c r="DV55" i="11"/>
  <c r="DV56" i="11"/>
  <c r="DV57" i="11"/>
  <c r="DV58" i="11"/>
  <c r="DV59" i="11"/>
  <c r="DV60" i="11"/>
  <c r="DV61" i="11"/>
  <c r="DV62" i="11"/>
  <c r="DV63" i="11"/>
  <c r="DV64" i="11"/>
  <c r="DV65" i="11"/>
  <c r="DV66" i="11"/>
  <c r="DV67" i="11"/>
  <c r="DV68" i="11"/>
  <c r="DV69" i="11"/>
  <c r="DV70" i="11"/>
  <c r="DV71" i="11"/>
  <c r="DV72" i="11"/>
  <c r="DV73" i="11"/>
  <c r="DV74" i="11"/>
  <c r="DV75" i="11"/>
  <c r="DV76" i="11"/>
  <c r="DV77" i="11"/>
  <c r="DV78" i="11"/>
  <c r="DV79" i="11"/>
  <c r="DV80" i="11"/>
  <c r="DV81" i="11"/>
  <c r="DV82" i="11"/>
  <c r="DV83" i="11"/>
  <c r="DV84" i="11"/>
  <c r="DV85" i="11"/>
  <c r="DV86" i="11"/>
  <c r="DV87" i="11"/>
  <c r="DV88" i="11"/>
  <c r="DV89" i="11"/>
  <c r="DV90" i="11"/>
  <c r="DV91" i="11"/>
  <c r="DV92" i="11"/>
  <c r="DV93" i="11"/>
  <c r="DV94" i="11"/>
  <c r="DV95" i="11"/>
  <c r="DV96" i="11"/>
  <c r="DV97" i="11"/>
  <c r="DV98" i="11"/>
  <c r="DV99" i="11"/>
  <c r="DV100" i="11"/>
  <c r="DV101" i="11"/>
  <c r="DV102" i="11"/>
  <c r="DV103" i="11"/>
  <c r="DV104" i="11"/>
  <c r="DV105" i="11"/>
  <c r="DV106" i="11"/>
  <c r="DV107" i="11"/>
  <c r="DV108" i="11"/>
  <c r="DV109" i="11"/>
  <c r="DV110" i="11"/>
  <c r="DV111" i="11"/>
  <c r="DV112" i="11"/>
  <c r="DV113" i="11"/>
  <c r="DV114" i="11"/>
  <c r="DV115" i="11"/>
  <c r="DV116" i="11"/>
  <c r="DV117" i="11"/>
  <c r="DV118" i="11"/>
  <c r="DV119" i="11"/>
  <c r="DV120" i="11"/>
  <c r="DV121" i="11"/>
  <c r="DV122" i="11"/>
  <c r="DV123" i="11"/>
  <c r="DV124" i="11"/>
  <c r="DV125" i="11"/>
  <c r="DV126" i="11"/>
  <c r="DV127" i="11"/>
  <c r="DV128" i="11"/>
  <c r="DV129" i="11"/>
  <c r="DV130" i="11"/>
  <c r="DV131" i="11"/>
  <c r="DV132" i="11"/>
  <c r="DV133" i="11"/>
  <c r="DV134" i="11"/>
  <c r="DV135" i="11"/>
  <c r="DV136" i="11"/>
  <c r="DV137" i="11"/>
  <c r="DV138" i="11"/>
  <c r="DV139" i="11"/>
  <c r="DV140" i="11"/>
  <c r="DV141" i="11"/>
  <c r="DV142" i="11"/>
  <c r="DV143" i="11"/>
  <c r="DV144" i="11"/>
  <c r="DV145" i="11"/>
  <c r="DV146" i="11"/>
  <c r="DV147" i="11"/>
  <c r="DV148" i="11"/>
  <c r="DV149" i="11"/>
  <c r="DV150" i="11"/>
  <c r="DV151" i="11"/>
  <c r="DV152" i="11"/>
  <c r="DV153" i="11"/>
  <c r="DV154" i="11"/>
  <c r="DV155" i="11"/>
  <c r="DV156" i="11"/>
  <c r="DV157" i="11"/>
  <c r="DV158" i="11"/>
  <c r="DV159" i="11"/>
  <c r="DV160" i="11"/>
  <c r="DV161" i="11"/>
  <c r="DV162" i="11"/>
  <c r="DV163" i="11"/>
  <c r="DV164" i="11"/>
  <c r="DV165" i="11"/>
  <c r="DV166" i="11"/>
  <c r="DV167" i="11"/>
  <c r="DV168" i="11"/>
  <c r="DV169" i="11"/>
  <c r="DV170" i="11"/>
  <c r="DV171" i="11"/>
  <c r="DV172" i="11"/>
  <c r="DV173" i="11"/>
  <c r="DV174" i="11"/>
  <c r="DV175" i="11"/>
  <c r="DV176" i="11"/>
  <c r="DV177" i="11"/>
  <c r="DV178" i="11"/>
  <c r="DV179" i="11"/>
  <c r="DV180" i="11"/>
  <c r="DV181" i="11"/>
  <c r="DV182" i="11"/>
  <c r="DV183" i="11"/>
  <c r="DV184" i="11"/>
  <c r="DV185" i="11"/>
  <c r="DV186" i="11"/>
  <c r="DV187" i="11"/>
  <c r="DV188" i="11"/>
  <c r="DV189" i="11"/>
  <c r="DV190" i="11"/>
  <c r="DV191" i="11"/>
  <c r="DV192" i="11"/>
  <c r="DV193" i="11"/>
  <c r="DV194" i="11"/>
  <c r="DV195" i="11"/>
  <c r="DV196" i="11"/>
  <c r="DV197" i="11"/>
  <c r="DV198" i="11"/>
  <c r="DV199" i="11"/>
  <c r="DV200" i="11"/>
  <c r="DV201" i="11"/>
  <c r="DV202" i="11"/>
  <c r="DV203" i="11"/>
  <c r="DV204" i="11"/>
  <c r="DV205" i="11"/>
  <c r="DV206" i="11"/>
  <c r="DV207" i="11"/>
  <c r="DV208" i="11"/>
  <c r="DV209" i="11"/>
  <c r="DV210" i="11"/>
  <c r="DV211" i="11"/>
  <c r="DV212" i="11"/>
  <c r="DV213" i="11"/>
  <c r="DV214" i="11"/>
  <c r="DV215" i="11"/>
  <c r="DV216" i="11"/>
  <c r="DV217" i="11"/>
  <c r="DV218" i="11"/>
  <c r="DV219" i="11"/>
  <c r="DV220" i="11"/>
  <c r="DV221" i="11"/>
  <c r="DV222" i="11"/>
  <c r="DV223" i="11"/>
  <c r="DV224" i="11"/>
  <c r="DV225" i="11"/>
  <c r="DV226" i="11"/>
  <c r="DV227" i="11"/>
  <c r="DV228" i="11"/>
  <c r="DV229" i="11"/>
  <c r="DV230" i="11"/>
  <c r="DV231" i="11"/>
  <c r="DV232" i="11"/>
  <c r="DV233" i="11"/>
  <c r="DV234" i="11"/>
  <c r="DV235" i="11"/>
  <c r="DV236" i="11"/>
  <c r="DV237" i="11"/>
  <c r="DV238" i="11"/>
  <c r="DV239" i="11"/>
  <c r="DV240" i="11"/>
  <c r="DV241" i="11"/>
  <c r="DV242" i="11"/>
  <c r="DV243" i="11"/>
  <c r="DV244" i="11"/>
  <c r="DV245" i="11"/>
  <c r="DV246" i="11"/>
  <c r="DV247" i="11"/>
  <c r="DV248" i="11"/>
  <c r="DV249" i="11"/>
  <c r="DV250" i="11"/>
  <c r="DV251" i="11"/>
  <c r="DV252" i="11"/>
  <c r="DV253" i="11"/>
  <c r="DV254" i="11"/>
  <c r="DV255" i="11"/>
  <c r="DV256" i="11"/>
  <c r="DV257" i="11"/>
  <c r="DV258" i="11"/>
  <c r="DV259" i="11"/>
  <c r="DV260" i="11"/>
  <c r="DV261" i="11"/>
  <c r="DV262" i="11"/>
  <c r="DV263" i="11"/>
  <c r="DV264" i="11"/>
  <c r="DV265" i="11"/>
  <c r="DV266" i="11"/>
  <c r="DV267" i="11"/>
  <c r="DV268" i="11"/>
  <c r="DV269" i="11"/>
  <c r="DV270" i="11"/>
  <c r="DV271" i="11"/>
  <c r="DV272" i="11"/>
  <c r="DV273" i="11"/>
  <c r="DV274" i="11"/>
  <c r="DV275" i="11"/>
  <c r="DV276" i="11"/>
  <c r="DV277" i="11"/>
  <c r="DV278" i="11"/>
  <c r="DV279" i="11"/>
  <c r="DV280" i="11"/>
  <c r="DV281" i="11"/>
  <c r="DV282" i="11"/>
  <c r="DV283" i="11"/>
  <c r="DV284" i="11"/>
  <c r="DV285" i="11"/>
  <c r="DV286" i="11"/>
  <c r="DV287" i="11"/>
  <c r="DV288" i="11"/>
  <c r="DV289" i="11"/>
  <c r="DV290" i="11"/>
  <c r="DV291" i="11"/>
  <c r="DV292" i="11"/>
  <c r="DV293" i="11"/>
  <c r="DV294" i="11"/>
  <c r="DV295" i="11"/>
  <c r="DV296" i="11"/>
  <c r="DV297" i="11"/>
  <c r="DV298" i="11"/>
  <c r="DV299" i="11"/>
  <c r="DV300" i="11"/>
  <c r="DV301" i="11"/>
  <c r="DV302" i="11"/>
  <c r="DV303" i="11"/>
  <c r="DV304" i="11"/>
  <c r="DV305" i="11"/>
  <c r="DV306" i="11"/>
  <c r="DV307" i="11"/>
  <c r="DV308" i="11"/>
  <c r="DV309" i="11"/>
  <c r="DV310" i="11"/>
  <c r="DV311" i="11"/>
  <c r="DV312" i="11"/>
  <c r="DV313" i="11"/>
  <c r="DV314" i="11"/>
  <c r="DV315" i="11"/>
  <c r="DV316" i="11"/>
  <c r="DV317" i="11"/>
  <c r="DV318" i="11"/>
  <c r="DV319" i="11"/>
  <c r="DV320" i="11"/>
  <c r="DV321" i="11"/>
  <c r="DV322" i="11"/>
  <c r="DV323" i="11"/>
  <c r="DV324" i="11"/>
  <c r="DV325" i="11"/>
  <c r="DV326" i="11"/>
  <c r="DV327" i="11"/>
  <c r="DV328" i="11"/>
  <c r="DV329" i="11"/>
  <c r="DV330" i="11"/>
  <c r="DV331" i="11"/>
  <c r="DV332" i="11"/>
  <c r="DV333" i="11"/>
  <c r="DV334" i="11"/>
  <c r="DV335" i="11"/>
  <c r="DV336" i="11"/>
  <c r="DV337" i="11"/>
  <c r="DV338" i="11"/>
  <c r="DV339" i="11"/>
  <c r="DV340" i="11"/>
  <c r="DV341" i="11"/>
  <c r="DV342" i="11"/>
  <c r="DV343" i="11"/>
  <c r="DV344" i="11"/>
  <c r="DV345" i="11"/>
  <c r="DV346" i="11"/>
  <c r="DV347" i="11"/>
  <c r="DV348" i="11"/>
  <c r="DV349" i="11"/>
  <c r="DV350" i="11"/>
  <c r="DV351" i="11"/>
  <c r="DV352" i="11"/>
  <c r="DV353" i="11"/>
  <c r="DV354" i="11"/>
  <c r="DV355" i="11"/>
  <c r="DV356" i="11"/>
  <c r="DV357" i="11"/>
  <c r="DV358" i="11"/>
  <c r="DV359" i="11"/>
  <c r="DV360" i="11"/>
  <c r="DV361" i="11"/>
  <c r="DV362" i="11"/>
  <c r="DV363" i="11"/>
  <c r="DV364" i="11"/>
  <c r="DV365" i="11"/>
  <c r="AZ3" i="11"/>
  <c r="AZ2" i="11"/>
  <c r="Z1" i="11" l="1"/>
  <c r="Y1" i="11"/>
  <c r="DU1" i="11"/>
  <c r="W2" i="11" l="1"/>
  <c r="DY326" i="11"/>
  <c r="DY334" i="11"/>
  <c r="DY342" i="11"/>
  <c r="DY350" i="11"/>
  <c r="DY358" i="11"/>
  <c r="DY359" i="11"/>
  <c r="DY325" i="11"/>
  <c r="DY333" i="11"/>
  <c r="DY341" i="11"/>
  <c r="DY349" i="11"/>
  <c r="DY357" i="11"/>
  <c r="DY365" i="11"/>
  <c r="DY324" i="11"/>
  <c r="DY332" i="11"/>
  <c r="DY340" i="11"/>
  <c r="DY348" i="11"/>
  <c r="DY356" i="11"/>
  <c r="DY364" i="11"/>
  <c r="DY351" i="11"/>
  <c r="DY323" i="11"/>
  <c r="DY331" i="11"/>
  <c r="DY339" i="11"/>
  <c r="DY347" i="11"/>
  <c r="DY355" i="11"/>
  <c r="DY363" i="11"/>
  <c r="DY330" i="11"/>
  <c r="DY338" i="11"/>
  <c r="DY346" i="11"/>
  <c r="DY354" i="11"/>
  <c r="DY362" i="11"/>
  <c r="DY335" i="11"/>
  <c r="DY343" i="11"/>
  <c r="DY329" i="11"/>
  <c r="DY337" i="11"/>
  <c r="DY345" i="11"/>
  <c r="DY353" i="11"/>
  <c r="DY361" i="11"/>
  <c r="DY328" i="11"/>
  <c r="DY336" i="11"/>
  <c r="DY344" i="11"/>
  <c r="DY352" i="11"/>
  <c r="DY360" i="11"/>
  <c r="DY327" i="11"/>
  <c r="AE6" i="16" l="1"/>
  <c r="AJ6" i="16" l="1"/>
  <c r="BA6" i="16"/>
  <c r="AK6" i="16"/>
  <c r="AP6" i="16"/>
  <c r="AL6" i="16"/>
  <c r="AM6" i="16"/>
  <c r="AG6" i="16"/>
  <c r="AH6" i="16"/>
  <c r="AN6" i="16"/>
  <c r="AI6" i="16"/>
  <c r="AO6" i="16"/>
  <c r="AF6" i="16"/>
  <c r="BI6" i="16" l="1"/>
  <c r="BJ6" i="16"/>
  <c r="BC6" i="16"/>
  <c r="BK6" i="16"/>
  <c r="BD6" i="16"/>
  <c r="BB6" i="16"/>
  <c r="BE6" i="16"/>
  <c r="BF6" i="16"/>
  <c r="BG6" i="16"/>
  <c r="BH6" i="16"/>
  <c r="AV6" i="16"/>
  <c r="AW6" i="16"/>
  <c r="AX6" i="16"/>
  <c r="AY6" i="16"/>
  <c r="AR6" i="16"/>
  <c r="AZ6" i="16"/>
  <c r="AS6" i="16"/>
  <c r="AQ6" i="16"/>
  <c r="AT6" i="16"/>
  <c r="AU6" i="16"/>
  <c r="Z401" i="16" l="1"/>
  <c r="W401" i="16"/>
  <c r="T401" i="16"/>
  <c r="Z400" i="16"/>
  <c r="W400" i="16"/>
  <c r="T400" i="16"/>
  <c r="Z399" i="16"/>
  <c r="W399" i="16"/>
  <c r="T399" i="16"/>
  <c r="Z398" i="16"/>
  <c r="W398" i="16"/>
  <c r="T398" i="16"/>
  <c r="Z397" i="16"/>
  <c r="W397" i="16"/>
  <c r="T397" i="16"/>
  <c r="Z396" i="16"/>
  <c r="W396" i="16"/>
  <c r="T396" i="16"/>
  <c r="Z395" i="16"/>
  <c r="W395" i="16"/>
  <c r="T395" i="16"/>
  <c r="Z394" i="16"/>
  <c r="W394" i="16"/>
  <c r="T394" i="16"/>
  <c r="Z393" i="16"/>
  <c r="W393" i="16"/>
  <c r="T393" i="16"/>
  <c r="Z392" i="16"/>
  <c r="W392" i="16"/>
  <c r="T392" i="16"/>
  <c r="Z391" i="16"/>
  <c r="W391" i="16"/>
  <c r="T391" i="16"/>
  <c r="Z390" i="16"/>
  <c r="W390" i="16"/>
  <c r="T390" i="16"/>
  <c r="Z389" i="16"/>
  <c r="W389" i="16"/>
  <c r="T389" i="16"/>
  <c r="Z388" i="16"/>
  <c r="W388" i="16"/>
  <c r="T388" i="16"/>
  <c r="Z387" i="16"/>
  <c r="W387" i="16"/>
  <c r="T387" i="16"/>
  <c r="Z386" i="16"/>
  <c r="W386" i="16"/>
  <c r="T386" i="16"/>
  <c r="Z385" i="16"/>
  <c r="W385" i="16"/>
  <c r="T385" i="16"/>
  <c r="Z384" i="16"/>
  <c r="W384" i="16"/>
  <c r="T384" i="16"/>
  <c r="Z383" i="16"/>
  <c r="W383" i="16"/>
  <c r="T383" i="16"/>
  <c r="Z382" i="16"/>
  <c r="W382" i="16"/>
  <c r="T382" i="16"/>
  <c r="Z381" i="16"/>
  <c r="W381" i="16"/>
  <c r="T381" i="16"/>
  <c r="Z380" i="16"/>
  <c r="W380" i="16"/>
  <c r="T380" i="16"/>
  <c r="Z379" i="16"/>
  <c r="W379" i="16"/>
  <c r="T379" i="16"/>
  <c r="Z378" i="16"/>
  <c r="W378" i="16"/>
  <c r="T378" i="16"/>
  <c r="Z377" i="16"/>
  <c r="W377" i="16"/>
  <c r="T377" i="16"/>
  <c r="Z376" i="16"/>
  <c r="W376" i="16"/>
  <c r="T376" i="16"/>
  <c r="Z375" i="16"/>
  <c r="W375" i="16"/>
  <c r="T375" i="16"/>
  <c r="Z374" i="16"/>
  <c r="W374" i="16"/>
  <c r="T374" i="16"/>
  <c r="Z373" i="16"/>
  <c r="W373" i="16"/>
  <c r="T373" i="16"/>
  <c r="Z372" i="16"/>
  <c r="W372" i="16"/>
  <c r="T372" i="16"/>
  <c r="Z371" i="16"/>
  <c r="W371" i="16"/>
  <c r="T371" i="16"/>
  <c r="Z370" i="16"/>
  <c r="W370" i="16"/>
  <c r="T370" i="16"/>
  <c r="Z369" i="16"/>
  <c r="W369" i="16"/>
  <c r="T369" i="16"/>
  <c r="Z368" i="16"/>
  <c r="W368" i="16"/>
  <c r="T368" i="16"/>
  <c r="Z367" i="16"/>
  <c r="W367" i="16"/>
  <c r="T367" i="16"/>
  <c r="Z366" i="16"/>
  <c r="W366" i="16"/>
  <c r="T366" i="16"/>
  <c r="Z365" i="16"/>
  <c r="W365" i="16"/>
  <c r="T365" i="16"/>
  <c r="Z364" i="16"/>
  <c r="W364" i="16"/>
  <c r="T364" i="16"/>
  <c r="Z363" i="16"/>
  <c r="W363" i="16"/>
  <c r="T363" i="16"/>
  <c r="Z362" i="16"/>
  <c r="W362" i="16"/>
  <c r="T362" i="16"/>
  <c r="Z361" i="16"/>
  <c r="W361" i="16"/>
  <c r="T361" i="16"/>
  <c r="Z360" i="16"/>
  <c r="W360" i="16"/>
  <c r="T360" i="16"/>
  <c r="Z359" i="16"/>
  <c r="W359" i="16"/>
  <c r="T359" i="16"/>
  <c r="Z358" i="16"/>
  <c r="W358" i="16"/>
  <c r="T358" i="16"/>
  <c r="Z357" i="16"/>
  <c r="W357" i="16"/>
  <c r="T357" i="16"/>
  <c r="Z356" i="16"/>
  <c r="W356" i="16"/>
  <c r="T356" i="16"/>
  <c r="Z355" i="16"/>
  <c r="W355" i="16"/>
  <c r="T355" i="16"/>
  <c r="Z354" i="16"/>
  <c r="W354" i="16"/>
  <c r="T354" i="16"/>
  <c r="Z353" i="16"/>
  <c r="W353" i="16"/>
  <c r="T353" i="16"/>
  <c r="Z352" i="16"/>
  <c r="W352" i="16"/>
  <c r="T352" i="16"/>
  <c r="Z351" i="16"/>
  <c r="W351" i="16"/>
  <c r="T351" i="16"/>
  <c r="Z350" i="16"/>
  <c r="W350" i="16"/>
  <c r="T350" i="16"/>
  <c r="Z349" i="16"/>
  <c r="W349" i="16"/>
  <c r="T349" i="16"/>
  <c r="Z348" i="16"/>
  <c r="W348" i="16"/>
  <c r="T348" i="16"/>
  <c r="Z347" i="16"/>
  <c r="W347" i="16"/>
  <c r="T347" i="16"/>
  <c r="Z346" i="16"/>
  <c r="W346" i="16"/>
  <c r="T346" i="16"/>
  <c r="Z345" i="16"/>
  <c r="W345" i="16"/>
  <c r="T345" i="16"/>
  <c r="Z344" i="16"/>
  <c r="W344" i="16"/>
  <c r="T344" i="16"/>
  <c r="Z343" i="16"/>
  <c r="W343" i="16"/>
  <c r="T343" i="16"/>
  <c r="Z342" i="16"/>
  <c r="W342" i="16"/>
  <c r="T342" i="16"/>
  <c r="Z341" i="16"/>
  <c r="W341" i="16"/>
  <c r="T341" i="16"/>
  <c r="Z340" i="16"/>
  <c r="W340" i="16"/>
  <c r="T340" i="16"/>
  <c r="Z339" i="16"/>
  <c r="W339" i="16"/>
  <c r="T339" i="16"/>
  <c r="Z338" i="16"/>
  <c r="W338" i="16"/>
  <c r="T338" i="16"/>
  <c r="Z337" i="16"/>
  <c r="W337" i="16"/>
  <c r="T337" i="16"/>
  <c r="Z336" i="16"/>
  <c r="W336" i="16"/>
  <c r="T336" i="16"/>
  <c r="Z335" i="16"/>
  <c r="W335" i="16"/>
  <c r="T335" i="16"/>
  <c r="Z334" i="16"/>
  <c r="W334" i="16"/>
  <c r="T334" i="16"/>
  <c r="Z333" i="16"/>
  <c r="W333" i="16"/>
  <c r="T333" i="16"/>
  <c r="Z332" i="16"/>
  <c r="W332" i="16"/>
  <c r="T332" i="16"/>
  <c r="Z331" i="16"/>
  <c r="W331" i="16"/>
  <c r="T331" i="16"/>
  <c r="Z330" i="16"/>
  <c r="W330" i="16"/>
  <c r="T330" i="16"/>
  <c r="Z329" i="16"/>
  <c r="W329" i="16"/>
  <c r="T329" i="16"/>
  <c r="Z328" i="16"/>
  <c r="W328" i="16"/>
  <c r="T328" i="16"/>
  <c r="Z327" i="16"/>
  <c r="W327" i="16"/>
  <c r="T327" i="16"/>
  <c r="Z326" i="16"/>
  <c r="W326" i="16"/>
  <c r="T326" i="16"/>
  <c r="Z325" i="16"/>
  <c r="W325" i="16"/>
  <c r="T325" i="16"/>
  <c r="Z324" i="16"/>
  <c r="W324" i="16"/>
  <c r="T324" i="16"/>
  <c r="Z323" i="16"/>
  <c r="W323" i="16"/>
  <c r="T323" i="16"/>
  <c r="Z322" i="16"/>
  <c r="W322" i="16"/>
  <c r="T322" i="16"/>
  <c r="Z321" i="16"/>
  <c r="W321" i="16"/>
  <c r="T321" i="16"/>
  <c r="Z320" i="16"/>
  <c r="W320" i="16"/>
  <c r="T320" i="16"/>
  <c r="Z319" i="16"/>
  <c r="W319" i="16"/>
  <c r="T319" i="16"/>
  <c r="Z318" i="16"/>
  <c r="W318" i="16"/>
  <c r="T318" i="16"/>
  <c r="Z317" i="16"/>
  <c r="W317" i="16"/>
  <c r="T317" i="16"/>
  <c r="Z316" i="16"/>
  <c r="W316" i="16"/>
  <c r="T316" i="16"/>
  <c r="Z315" i="16"/>
  <c r="W315" i="16"/>
  <c r="T315" i="16"/>
  <c r="Z314" i="16"/>
  <c r="W314" i="16"/>
  <c r="T314" i="16"/>
  <c r="Z313" i="16"/>
  <c r="W313" i="16"/>
  <c r="T313" i="16"/>
  <c r="Z312" i="16"/>
  <c r="W312" i="16"/>
  <c r="T312" i="16"/>
  <c r="Z311" i="16"/>
  <c r="W311" i="16"/>
  <c r="T311" i="16"/>
  <c r="Z310" i="16"/>
  <c r="W310" i="16"/>
  <c r="T310" i="16"/>
  <c r="Z309" i="16"/>
  <c r="W309" i="16"/>
  <c r="T309" i="16"/>
  <c r="Z308" i="16"/>
  <c r="W308" i="16"/>
  <c r="T308" i="16"/>
  <c r="Z307" i="16"/>
  <c r="W307" i="16"/>
  <c r="T307" i="16"/>
  <c r="Z306" i="16"/>
  <c r="W306" i="16"/>
  <c r="T306" i="16"/>
  <c r="Z305" i="16"/>
  <c r="W305" i="16"/>
  <c r="T305" i="16"/>
  <c r="Z304" i="16"/>
  <c r="W304" i="16"/>
  <c r="T304" i="16"/>
  <c r="Z303" i="16"/>
  <c r="W303" i="16"/>
  <c r="T303" i="16"/>
  <c r="Z302" i="16"/>
  <c r="W302" i="16"/>
  <c r="T302" i="16"/>
  <c r="Z301" i="16"/>
  <c r="W301" i="16"/>
  <c r="T301" i="16"/>
  <c r="Z300" i="16"/>
  <c r="W300" i="16"/>
  <c r="T300" i="16"/>
  <c r="Z299" i="16"/>
  <c r="W299" i="16"/>
  <c r="T299" i="16"/>
  <c r="Z298" i="16"/>
  <c r="W298" i="16"/>
  <c r="T298" i="16"/>
  <c r="Z297" i="16"/>
  <c r="W297" i="16"/>
  <c r="T297" i="16"/>
  <c r="Z296" i="16"/>
  <c r="W296" i="16"/>
  <c r="T296" i="16"/>
  <c r="Z295" i="16"/>
  <c r="W295" i="16"/>
  <c r="T295" i="16"/>
  <c r="Z294" i="16"/>
  <c r="W294" i="16"/>
  <c r="T294" i="16"/>
  <c r="Z293" i="16"/>
  <c r="W293" i="16"/>
  <c r="T293" i="16"/>
  <c r="Z292" i="16"/>
  <c r="W292" i="16"/>
  <c r="T292" i="16"/>
  <c r="Z291" i="16"/>
  <c r="W291" i="16"/>
  <c r="T291" i="16"/>
  <c r="Z290" i="16"/>
  <c r="W290" i="16"/>
  <c r="T290" i="16"/>
  <c r="Z289" i="16"/>
  <c r="W289" i="16"/>
  <c r="T289" i="16"/>
  <c r="Z288" i="16"/>
  <c r="W288" i="16"/>
  <c r="T288" i="16"/>
  <c r="Z287" i="16"/>
  <c r="W287" i="16"/>
  <c r="T287" i="16"/>
  <c r="Z286" i="16"/>
  <c r="W286" i="16"/>
  <c r="T286" i="16"/>
  <c r="Z285" i="16"/>
  <c r="W285" i="16"/>
  <c r="T285" i="16"/>
  <c r="Z284" i="16"/>
  <c r="W284" i="16"/>
  <c r="T284" i="16"/>
  <c r="Z283" i="16"/>
  <c r="W283" i="16"/>
  <c r="T283" i="16"/>
  <c r="Z282" i="16"/>
  <c r="W282" i="16"/>
  <c r="T282" i="16"/>
  <c r="Z281" i="16"/>
  <c r="W281" i="16"/>
  <c r="T281" i="16"/>
  <c r="Z280" i="16"/>
  <c r="W280" i="16"/>
  <c r="T280" i="16"/>
  <c r="Z279" i="16"/>
  <c r="W279" i="16"/>
  <c r="T279" i="16"/>
  <c r="Z278" i="16"/>
  <c r="W278" i="16"/>
  <c r="T278" i="16"/>
  <c r="Z277" i="16"/>
  <c r="W277" i="16"/>
  <c r="T277" i="16"/>
  <c r="Z276" i="16"/>
  <c r="W276" i="16"/>
  <c r="T276" i="16"/>
  <c r="Z275" i="16"/>
  <c r="W275" i="16"/>
  <c r="T275" i="16"/>
  <c r="Z274" i="16"/>
  <c r="W274" i="16"/>
  <c r="T274" i="16"/>
  <c r="Z273" i="16"/>
  <c r="W273" i="16"/>
  <c r="T273" i="16"/>
  <c r="Z272" i="16"/>
  <c r="W272" i="16"/>
  <c r="T272" i="16"/>
  <c r="Z271" i="16"/>
  <c r="W271" i="16"/>
  <c r="T271" i="16"/>
  <c r="Z270" i="16"/>
  <c r="W270" i="16"/>
  <c r="T270" i="16"/>
  <c r="Z269" i="16"/>
  <c r="W269" i="16"/>
  <c r="T269" i="16"/>
  <c r="Z268" i="16"/>
  <c r="W268" i="16"/>
  <c r="T268" i="16"/>
  <c r="Z267" i="16"/>
  <c r="W267" i="16"/>
  <c r="T267" i="16"/>
  <c r="Z266" i="16"/>
  <c r="W266" i="16"/>
  <c r="T266" i="16"/>
  <c r="Z265" i="16"/>
  <c r="W265" i="16"/>
  <c r="T265" i="16"/>
  <c r="Z264" i="16"/>
  <c r="W264" i="16"/>
  <c r="T264" i="16"/>
  <c r="Z263" i="16"/>
  <c r="W263" i="16"/>
  <c r="T263" i="16"/>
  <c r="Z262" i="16"/>
  <c r="W262" i="16"/>
  <c r="T262" i="16"/>
  <c r="Z261" i="16"/>
  <c r="W261" i="16"/>
  <c r="T261" i="16"/>
  <c r="Z260" i="16"/>
  <c r="W260" i="16"/>
  <c r="T260" i="16"/>
  <c r="Z259" i="16"/>
  <c r="W259" i="16"/>
  <c r="T259" i="16"/>
  <c r="Z258" i="16"/>
  <c r="W258" i="16"/>
  <c r="T258" i="16"/>
  <c r="Z257" i="16"/>
  <c r="W257" i="16"/>
  <c r="T257" i="16"/>
  <c r="Z256" i="16"/>
  <c r="W256" i="16"/>
  <c r="T256" i="16"/>
  <c r="Z255" i="16"/>
  <c r="W255" i="16"/>
  <c r="T255" i="16"/>
  <c r="Z254" i="16"/>
  <c r="W254" i="16"/>
  <c r="T254" i="16"/>
  <c r="Z253" i="16"/>
  <c r="W253" i="16"/>
  <c r="T253" i="16"/>
  <c r="Z252" i="16"/>
  <c r="W252" i="16"/>
  <c r="T252" i="16"/>
  <c r="Z251" i="16"/>
  <c r="W251" i="16"/>
  <c r="T251" i="16"/>
  <c r="Z250" i="16"/>
  <c r="W250" i="16"/>
  <c r="T250" i="16"/>
  <c r="Z249" i="16"/>
  <c r="W249" i="16"/>
  <c r="T249" i="16"/>
  <c r="Z248" i="16"/>
  <c r="W248" i="16"/>
  <c r="T248" i="16"/>
  <c r="Z247" i="16"/>
  <c r="W247" i="16"/>
  <c r="T247" i="16"/>
  <c r="Z246" i="16"/>
  <c r="W246" i="16"/>
  <c r="T246" i="16"/>
  <c r="Z245" i="16"/>
  <c r="W245" i="16"/>
  <c r="T245" i="16"/>
  <c r="Z244" i="16"/>
  <c r="W244" i="16"/>
  <c r="T244" i="16"/>
  <c r="Z243" i="16"/>
  <c r="W243" i="16"/>
  <c r="T243" i="16"/>
  <c r="Z242" i="16"/>
  <c r="W242" i="16"/>
  <c r="T242" i="16"/>
  <c r="Z241" i="16"/>
  <c r="W241" i="16"/>
  <c r="T241" i="16"/>
  <c r="Z240" i="16"/>
  <c r="W240" i="16"/>
  <c r="T240" i="16"/>
  <c r="Z239" i="16"/>
  <c r="W239" i="16"/>
  <c r="T239" i="16"/>
  <c r="Z238" i="16"/>
  <c r="W238" i="16"/>
  <c r="T238" i="16"/>
  <c r="Z237" i="16"/>
  <c r="W237" i="16"/>
  <c r="T237" i="16"/>
  <c r="Z236" i="16"/>
  <c r="W236" i="16"/>
  <c r="T236" i="16"/>
  <c r="Z235" i="16"/>
  <c r="W235" i="16"/>
  <c r="T235" i="16"/>
  <c r="Z234" i="16"/>
  <c r="W234" i="16"/>
  <c r="T234" i="16"/>
  <c r="Z233" i="16"/>
  <c r="W233" i="16"/>
  <c r="T233" i="16"/>
  <c r="Z232" i="16"/>
  <c r="W232" i="16"/>
  <c r="T232" i="16"/>
  <c r="Z231" i="16"/>
  <c r="W231" i="16"/>
  <c r="T231" i="16"/>
  <c r="Z230" i="16"/>
  <c r="W230" i="16"/>
  <c r="T230" i="16"/>
  <c r="Z229" i="16"/>
  <c r="W229" i="16"/>
  <c r="T229" i="16"/>
  <c r="Z228" i="16"/>
  <c r="W228" i="16"/>
  <c r="T228" i="16"/>
  <c r="Z227" i="16"/>
  <c r="W227" i="16"/>
  <c r="T227" i="16"/>
  <c r="Z226" i="16"/>
  <c r="W226" i="16"/>
  <c r="T226" i="16"/>
  <c r="Z225" i="16"/>
  <c r="W225" i="16"/>
  <c r="T225" i="16"/>
  <c r="Z224" i="16"/>
  <c r="W224" i="16"/>
  <c r="T224" i="16"/>
  <c r="Z223" i="16"/>
  <c r="W223" i="16"/>
  <c r="T223" i="16"/>
  <c r="Z222" i="16"/>
  <c r="W222" i="16"/>
  <c r="T222" i="16"/>
  <c r="Z221" i="16"/>
  <c r="W221" i="16"/>
  <c r="T221" i="16"/>
  <c r="Z220" i="16"/>
  <c r="W220" i="16"/>
  <c r="T220" i="16"/>
  <c r="Z219" i="16"/>
  <c r="W219" i="16"/>
  <c r="T219" i="16"/>
  <c r="Z218" i="16"/>
  <c r="W218" i="16"/>
  <c r="T218" i="16"/>
  <c r="Z217" i="16"/>
  <c r="W217" i="16"/>
  <c r="T217" i="16"/>
  <c r="Z216" i="16"/>
  <c r="W216" i="16"/>
  <c r="T216" i="16"/>
  <c r="Z215" i="16"/>
  <c r="W215" i="16"/>
  <c r="T215" i="16"/>
  <c r="Z214" i="16"/>
  <c r="W214" i="16"/>
  <c r="T214" i="16"/>
  <c r="Z213" i="16"/>
  <c r="W213" i="16"/>
  <c r="T213" i="16"/>
  <c r="Z212" i="16"/>
  <c r="W212" i="16"/>
  <c r="T212" i="16"/>
  <c r="Z211" i="16"/>
  <c r="W211" i="16"/>
  <c r="T211" i="16"/>
  <c r="Z210" i="16"/>
  <c r="W210" i="16"/>
  <c r="T210" i="16"/>
  <c r="Z209" i="16"/>
  <c r="W209" i="16"/>
  <c r="T209" i="16"/>
  <c r="Z208" i="16"/>
  <c r="W208" i="16"/>
  <c r="T208" i="16"/>
  <c r="Z207" i="16"/>
  <c r="W207" i="16"/>
  <c r="T207" i="16"/>
  <c r="Z206" i="16"/>
  <c r="W206" i="16"/>
  <c r="T206" i="16"/>
  <c r="Z205" i="16"/>
  <c r="W205" i="16"/>
  <c r="T205" i="16"/>
  <c r="Z204" i="16"/>
  <c r="W204" i="16"/>
  <c r="T204" i="16"/>
  <c r="Z203" i="16"/>
  <c r="W203" i="16"/>
  <c r="T203" i="16"/>
  <c r="Z202" i="16"/>
  <c r="W202" i="16"/>
  <c r="T202" i="16"/>
  <c r="Z201" i="16"/>
  <c r="W201" i="16"/>
  <c r="T201" i="16"/>
  <c r="Z200" i="16"/>
  <c r="W200" i="16"/>
  <c r="T200" i="16"/>
  <c r="Z199" i="16"/>
  <c r="W199" i="16"/>
  <c r="T199" i="16"/>
  <c r="Z198" i="16"/>
  <c r="W198" i="16"/>
  <c r="T198" i="16"/>
  <c r="Z197" i="16"/>
  <c r="W197" i="16"/>
  <c r="T197" i="16"/>
  <c r="Z196" i="16"/>
  <c r="W196" i="16"/>
  <c r="T196" i="16"/>
  <c r="Z195" i="16"/>
  <c r="W195" i="16"/>
  <c r="T195" i="16"/>
  <c r="Z194" i="16"/>
  <c r="W194" i="16"/>
  <c r="T194" i="16"/>
  <c r="Z193" i="16"/>
  <c r="W193" i="16"/>
  <c r="T193" i="16"/>
  <c r="Z192" i="16"/>
  <c r="W192" i="16"/>
  <c r="T192" i="16"/>
  <c r="Z191" i="16"/>
  <c r="W191" i="16"/>
  <c r="T191" i="16"/>
  <c r="Z190" i="16"/>
  <c r="W190" i="16"/>
  <c r="T190" i="16"/>
  <c r="Z189" i="16"/>
  <c r="W189" i="16"/>
  <c r="T189" i="16"/>
  <c r="Z188" i="16"/>
  <c r="W188" i="16"/>
  <c r="T188" i="16"/>
  <c r="Z187" i="16"/>
  <c r="W187" i="16"/>
  <c r="T187" i="16"/>
  <c r="Z186" i="16"/>
  <c r="W186" i="16"/>
  <c r="T186" i="16"/>
  <c r="Z185" i="16"/>
  <c r="W185" i="16"/>
  <c r="T185" i="16"/>
  <c r="Z184" i="16"/>
  <c r="W184" i="16"/>
  <c r="T184" i="16"/>
  <c r="Z183" i="16"/>
  <c r="W183" i="16"/>
  <c r="T183" i="16"/>
  <c r="Z182" i="16"/>
  <c r="W182" i="16"/>
  <c r="T182" i="16"/>
  <c r="Z181" i="16"/>
  <c r="W181" i="16"/>
  <c r="T181" i="16"/>
  <c r="Z180" i="16"/>
  <c r="W180" i="16"/>
  <c r="T180" i="16"/>
  <c r="Z179" i="16"/>
  <c r="W179" i="16"/>
  <c r="T179" i="16"/>
  <c r="Z178" i="16"/>
  <c r="W178" i="16"/>
  <c r="T178" i="16"/>
  <c r="Z177" i="16"/>
  <c r="W177" i="16"/>
  <c r="T177" i="16"/>
  <c r="Z176" i="16"/>
  <c r="W176" i="16"/>
  <c r="T176" i="16"/>
  <c r="Z175" i="16"/>
  <c r="W175" i="16"/>
  <c r="T175" i="16"/>
  <c r="Z174" i="16"/>
  <c r="W174" i="16"/>
  <c r="T174" i="16"/>
  <c r="Z173" i="16"/>
  <c r="W173" i="16"/>
  <c r="T173" i="16"/>
  <c r="Z172" i="16"/>
  <c r="W172" i="16"/>
  <c r="T172" i="16"/>
  <c r="Z171" i="16"/>
  <c r="W171" i="16"/>
  <c r="T171" i="16"/>
  <c r="Z170" i="16"/>
  <c r="W170" i="16"/>
  <c r="T170" i="16"/>
  <c r="Z169" i="16"/>
  <c r="W169" i="16"/>
  <c r="T169" i="16"/>
  <c r="Z168" i="16"/>
  <c r="W168" i="16"/>
  <c r="T168" i="16"/>
  <c r="Z167" i="16"/>
  <c r="W167" i="16"/>
  <c r="T167" i="16"/>
  <c r="Z166" i="16"/>
  <c r="W166" i="16"/>
  <c r="T166" i="16"/>
  <c r="Z165" i="16"/>
  <c r="W165" i="16"/>
  <c r="T165" i="16"/>
  <c r="Z164" i="16"/>
  <c r="W164" i="16"/>
  <c r="T164" i="16"/>
  <c r="Z163" i="16"/>
  <c r="W163" i="16"/>
  <c r="T163" i="16"/>
  <c r="Z162" i="16"/>
  <c r="W162" i="16"/>
  <c r="T162" i="16"/>
  <c r="Z161" i="16"/>
  <c r="W161" i="16"/>
  <c r="T161" i="16"/>
  <c r="Z160" i="16"/>
  <c r="W160" i="16"/>
  <c r="T160" i="16"/>
  <c r="Z159" i="16"/>
  <c r="W159" i="16"/>
  <c r="T159" i="16"/>
  <c r="Z158" i="16"/>
  <c r="W158" i="16"/>
  <c r="T158" i="16"/>
  <c r="Z157" i="16"/>
  <c r="W157" i="16"/>
  <c r="T157" i="16"/>
  <c r="Z156" i="16"/>
  <c r="W156" i="16"/>
  <c r="T156" i="16"/>
  <c r="Z155" i="16"/>
  <c r="W155" i="16"/>
  <c r="T155" i="16"/>
  <c r="Z154" i="16"/>
  <c r="W154" i="16"/>
  <c r="T154" i="16"/>
  <c r="Z153" i="16"/>
  <c r="W153" i="16"/>
  <c r="T153" i="16"/>
  <c r="Z152" i="16"/>
  <c r="W152" i="16"/>
  <c r="T152" i="16"/>
  <c r="Z151" i="16"/>
  <c r="W151" i="16"/>
  <c r="T151" i="16"/>
  <c r="Z150" i="16"/>
  <c r="W150" i="16"/>
  <c r="T150" i="16"/>
  <c r="Z149" i="16"/>
  <c r="W149" i="16"/>
  <c r="T149" i="16"/>
  <c r="Z148" i="16"/>
  <c r="W148" i="16"/>
  <c r="T148" i="16"/>
  <c r="Z147" i="16"/>
  <c r="W147" i="16"/>
  <c r="T147" i="16"/>
  <c r="Z146" i="16"/>
  <c r="W146" i="16"/>
  <c r="T146" i="16"/>
  <c r="Z145" i="16"/>
  <c r="W145" i="16"/>
  <c r="T145" i="16"/>
  <c r="Z144" i="16"/>
  <c r="W144" i="16"/>
  <c r="T144" i="16"/>
  <c r="Z143" i="16"/>
  <c r="W143" i="16"/>
  <c r="T143" i="16"/>
  <c r="Z142" i="16"/>
  <c r="W142" i="16"/>
  <c r="T142" i="16"/>
  <c r="Z141" i="16"/>
  <c r="W141" i="16"/>
  <c r="T141" i="16"/>
  <c r="Z140" i="16"/>
  <c r="W140" i="16"/>
  <c r="T140" i="16"/>
  <c r="Z139" i="16"/>
  <c r="W139" i="16"/>
  <c r="T139" i="16"/>
  <c r="Z138" i="16"/>
  <c r="W138" i="16"/>
  <c r="T138" i="16"/>
  <c r="Z137" i="16"/>
  <c r="W137" i="16"/>
  <c r="T137" i="16"/>
  <c r="Z136" i="16"/>
  <c r="W136" i="16"/>
  <c r="T136" i="16"/>
  <c r="Z135" i="16"/>
  <c r="W135" i="16"/>
  <c r="T135" i="16"/>
  <c r="Z134" i="16"/>
  <c r="W134" i="16"/>
  <c r="T134" i="16"/>
  <c r="Z133" i="16"/>
  <c r="W133" i="16"/>
  <c r="T133" i="16"/>
  <c r="Z132" i="16"/>
  <c r="W132" i="16"/>
  <c r="T132" i="16"/>
  <c r="Z131" i="16"/>
  <c r="W131" i="16"/>
  <c r="T131" i="16"/>
  <c r="Z130" i="16"/>
  <c r="W130" i="16"/>
  <c r="T130" i="16"/>
  <c r="Z129" i="16"/>
  <c r="W129" i="16"/>
  <c r="T129" i="16"/>
  <c r="Z128" i="16"/>
  <c r="W128" i="16"/>
  <c r="T128" i="16"/>
  <c r="Z127" i="16"/>
  <c r="W127" i="16"/>
  <c r="T127" i="16"/>
  <c r="Z126" i="16"/>
  <c r="W126" i="16"/>
  <c r="T126" i="16"/>
  <c r="Z125" i="16"/>
  <c r="W125" i="16"/>
  <c r="T125" i="16"/>
  <c r="Z124" i="16"/>
  <c r="W124" i="16"/>
  <c r="T124" i="16"/>
  <c r="Z123" i="16"/>
  <c r="W123" i="16"/>
  <c r="T123" i="16"/>
  <c r="Z122" i="16"/>
  <c r="W122" i="16"/>
  <c r="T122" i="16"/>
  <c r="Z121" i="16"/>
  <c r="W121" i="16"/>
  <c r="T121" i="16"/>
  <c r="Z120" i="16"/>
  <c r="W120" i="16"/>
  <c r="T120" i="16"/>
  <c r="Z119" i="16"/>
  <c r="W119" i="16"/>
  <c r="T119" i="16"/>
  <c r="Z118" i="16"/>
  <c r="W118" i="16"/>
  <c r="T118" i="16"/>
  <c r="Z117" i="16"/>
  <c r="W117" i="16"/>
  <c r="T117" i="16"/>
  <c r="Z116" i="16"/>
  <c r="W116" i="16"/>
  <c r="T116" i="16"/>
  <c r="Z115" i="16"/>
  <c r="W115" i="16"/>
  <c r="T115" i="16"/>
  <c r="Z114" i="16"/>
  <c r="W114" i="16"/>
  <c r="T114" i="16"/>
  <c r="Z113" i="16"/>
  <c r="W113" i="16"/>
  <c r="T113" i="16"/>
  <c r="Z112" i="16"/>
  <c r="W112" i="16"/>
  <c r="T112" i="16"/>
  <c r="Z111" i="16"/>
  <c r="W111" i="16"/>
  <c r="T111" i="16"/>
  <c r="Z110" i="16"/>
  <c r="W110" i="16"/>
  <c r="T110" i="16"/>
  <c r="Z109" i="16"/>
  <c r="W109" i="16"/>
  <c r="T109" i="16"/>
  <c r="Z108" i="16"/>
  <c r="W108" i="16"/>
  <c r="T108" i="16"/>
  <c r="Z107" i="16"/>
  <c r="W107" i="16"/>
  <c r="T107" i="16"/>
  <c r="Z106" i="16"/>
  <c r="W106" i="16"/>
  <c r="T106" i="16"/>
  <c r="Z105" i="16"/>
  <c r="W105" i="16"/>
  <c r="T105" i="16"/>
  <c r="Z104" i="16"/>
  <c r="W104" i="16"/>
  <c r="T104" i="16"/>
  <c r="Z103" i="16"/>
  <c r="W103" i="16"/>
  <c r="T103" i="16"/>
  <c r="Z102" i="16"/>
  <c r="W102" i="16"/>
  <c r="T102" i="16"/>
  <c r="Z101" i="16"/>
  <c r="W101" i="16"/>
  <c r="T101" i="16"/>
  <c r="Z100" i="16"/>
  <c r="W100" i="16"/>
  <c r="T100" i="16"/>
  <c r="Z99" i="16"/>
  <c r="W99" i="16"/>
  <c r="T99" i="16"/>
  <c r="Z98" i="16"/>
  <c r="W98" i="16"/>
  <c r="T98" i="16"/>
  <c r="Z97" i="16"/>
  <c r="W97" i="16"/>
  <c r="T97" i="16"/>
  <c r="Z96" i="16"/>
  <c r="W96" i="16"/>
  <c r="T96" i="16"/>
  <c r="Z95" i="16"/>
  <c r="W95" i="16"/>
  <c r="T95" i="16"/>
  <c r="Z94" i="16"/>
  <c r="W94" i="16"/>
  <c r="T94" i="16"/>
  <c r="Z93" i="16"/>
  <c r="W93" i="16"/>
  <c r="T93" i="16"/>
  <c r="Z92" i="16"/>
  <c r="W92" i="16"/>
  <c r="T92" i="16"/>
  <c r="Z91" i="16"/>
  <c r="W91" i="16"/>
  <c r="T91" i="16"/>
  <c r="Z90" i="16"/>
  <c r="W90" i="16"/>
  <c r="T90" i="16"/>
  <c r="Z89" i="16"/>
  <c r="W89" i="16"/>
  <c r="T89" i="16"/>
  <c r="Z88" i="16"/>
  <c r="W88" i="16"/>
  <c r="T88" i="16"/>
  <c r="Z87" i="16"/>
  <c r="W87" i="16"/>
  <c r="T87" i="16"/>
  <c r="Z86" i="16"/>
  <c r="W86" i="16"/>
  <c r="T86" i="16"/>
  <c r="Z85" i="16"/>
  <c r="W85" i="16"/>
  <c r="T85" i="16"/>
  <c r="Z84" i="16"/>
  <c r="W84" i="16"/>
  <c r="T84" i="16"/>
  <c r="Z83" i="16"/>
  <c r="W83" i="16"/>
  <c r="T83" i="16"/>
  <c r="Z82" i="16"/>
  <c r="W82" i="16"/>
  <c r="T82" i="16"/>
  <c r="Z81" i="16"/>
  <c r="W81" i="16"/>
  <c r="T81" i="16"/>
  <c r="Z80" i="16"/>
  <c r="W80" i="16"/>
  <c r="T80" i="16"/>
  <c r="Z79" i="16"/>
  <c r="W79" i="16"/>
  <c r="T79" i="16"/>
  <c r="Z78" i="16"/>
  <c r="W78" i="16"/>
  <c r="T78" i="16"/>
  <c r="Z77" i="16"/>
  <c r="W77" i="16"/>
  <c r="T77" i="16"/>
  <c r="Z76" i="16"/>
  <c r="W76" i="16"/>
  <c r="T76" i="16"/>
  <c r="Z75" i="16"/>
  <c r="W75" i="16"/>
  <c r="T75" i="16"/>
  <c r="Z74" i="16"/>
  <c r="W74" i="16"/>
  <c r="T74" i="16"/>
  <c r="Z73" i="16"/>
  <c r="W73" i="16"/>
  <c r="T73" i="16"/>
  <c r="Z72" i="16"/>
  <c r="W72" i="16"/>
  <c r="T72" i="16"/>
  <c r="Z71" i="16"/>
  <c r="W71" i="16"/>
  <c r="T71" i="16"/>
  <c r="Z70" i="16"/>
  <c r="W70" i="16"/>
  <c r="T70" i="16"/>
  <c r="Z69" i="16"/>
  <c r="W69" i="16"/>
  <c r="T69" i="16"/>
  <c r="Z68" i="16"/>
  <c r="W68" i="16"/>
  <c r="T68" i="16"/>
  <c r="Z67" i="16"/>
  <c r="W67" i="16"/>
  <c r="T67" i="16"/>
  <c r="Z66" i="16"/>
  <c r="W66" i="16"/>
  <c r="T66" i="16"/>
  <c r="Z65" i="16"/>
  <c r="W65" i="16"/>
  <c r="T65" i="16"/>
  <c r="Z64" i="16"/>
  <c r="W64" i="16"/>
  <c r="T64" i="16"/>
  <c r="Z63" i="16"/>
  <c r="W63" i="16"/>
  <c r="T63" i="16"/>
  <c r="Z62" i="16"/>
  <c r="W62" i="16"/>
  <c r="T62" i="16"/>
  <c r="Z61" i="16"/>
  <c r="W61" i="16"/>
  <c r="T61" i="16"/>
  <c r="Z60" i="16"/>
  <c r="W60" i="16"/>
  <c r="T60" i="16"/>
  <c r="Z59" i="16"/>
  <c r="W59" i="16"/>
  <c r="T59" i="16"/>
  <c r="Z58" i="16"/>
  <c r="W58" i="16"/>
  <c r="T58" i="16"/>
  <c r="Z57" i="16"/>
  <c r="W57" i="16"/>
  <c r="T57" i="16"/>
  <c r="Z56" i="16"/>
  <c r="W56" i="16"/>
  <c r="T56" i="16"/>
  <c r="Z55" i="16"/>
  <c r="W55" i="16"/>
  <c r="T55" i="16"/>
  <c r="Z54" i="16"/>
  <c r="W54" i="16"/>
  <c r="T54" i="16"/>
  <c r="Z53" i="16"/>
  <c r="W53" i="16"/>
  <c r="T53" i="16"/>
  <c r="Z52" i="16"/>
  <c r="W52" i="16"/>
  <c r="T52" i="16"/>
  <c r="Z51" i="16"/>
  <c r="W51" i="16"/>
  <c r="T51" i="16"/>
  <c r="Z50" i="16"/>
  <c r="W50" i="16"/>
  <c r="T50" i="16"/>
  <c r="Z49" i="16"/>
  <c r="W49" i="16"/>
  <c r="T49" i="16"/>
  <c r="Z48" i="16"/>
  <c r="W48" i="16"/>
  <c r="T48" i="16"/>
  <c r="Z47" i="16"/>
  <c r="W47" i="16"/>
  <c r="T47" i="16"/>
  <c r="Z46" i="16"/>
  <c r="W46" i="16"/>
  <c r="T46" i="16"/>
  <c r="Z45" i="16"/>
  <c r="W45" i="16"/>
  <c r="T45" i="16"/>
  <c r="Z44" i="16"/>
  <c r="W44" i="16"/>
  <c r="T44" i="16"/>
  <c r="Z43" i="16"/>
  <c r="W43" i="16"/>
  <c r="T43" i="16"/>
  <c r="Z42" i="16"/>
  <c r="W42" i="16"/>
  <c r="T42" i="16"/>
  <c r="Z41" i="16"/>
  <c r="W41" i="16"/>
  <c r="T41" i="16"/>
  <c r="Z40" i="16"/>
  <c r="W40" i="16"/>
  <c r="T40" i="16"/>
  <c r="Z39" i="16"/>
  <c r="W39" i="16"/>
  <c r="T39" i="16"/>
  <c r="Z38" i="16"/>
  <c r="W38" i="16"/>
  <c r="T38" i="16"/>
  <c r="Z37" i="16"/>
  <c r="W37" i="16"/>
  <c r="T37" i="16"/>
  <c r="Z36" i="16"/>
  <c r="W36" i="16"/>
  <c r="T36" i="16"/>
  <c r="Z35" i="16"/>
  <c r="W35" i="16"/>
  <c r="T35" i="16"/>
  <c r="Z34" i="16"/>
  <c r="W34" i="16"/>
  <c r="T34" i="16"/>
  <c r="Z33" i="16"/>
  <c r="W33" i="16"/>
  <c r="T33" i="16"/>
  <c r="Z32" i="16"/>
  <c r="W32" i="16"/>
  <c r="T32" i="16"/>
  <c r="Z31" i="16"/>
  <c r="W31" i="16"/>
  <c r="T31" i="16"/>
  <c r="Z30" i="16"/>
  <c r="W30" i="16"/>
  <c r="T30" i="16"/>
  <c r="Z29" i="16"/>
  <c r="W29" i="16"/>
  <c r="T29" i="16"/>
  <c r="Z28" i="16"/>
  <c r="W28" i="16"/>
  <c r="T28" i="16"/>
  <c r="Z27" i="16"/>
  <c r="W27" i="16"/>
  <c r="T27" i="16"/>
  <c r="Z26" i="16"/>
  <c r="W26" i="16"/>
  <c r="T26" i="16"/>
  <c r="Z25" i="16"/>
  <c r="Y25" i="16"/>
  <c r="W25" i="16"/>
  <c r="V25" i="16"/>
  <c r="T25" i="16"/>
  <c r="Z24" i="16"/>
  <c r="Y24" i="16"/>
  <c r="AA24" i="16" s="1"/>
  <c r="W24" i="16"/>
  <c r="V24" i="16"/>
  <c r="T24" i="16"/>
  <c r="Z23" i="16"/>
  <c r="Y23" i="16"/>
  <c r="W23" i="16"/>
  <c r="V23" i="16"/>
  <c r="T23" i="16"/>
  <c r="Z22" i="16"/>
  <c r="Y22" i="16"/>
  <c r="W22" i="16"/>
  <c r="V22" i="16"/>
  <c r="T22" i="16"/>
  <c r="Z21" i="16"/>
  <c r="Y21" i="16"/>
  <c r="W21" i="16"/>
  <c r="V21" i="16"/>
  <c r="T21" i="16"/>
  <c r="Z20" i="16"/>
  <c r="Y20" i="16"/>
  <c r="W20" i="16"/>
  <c r="V20" i="16"/>
  <c r="T20" i="16"/>
  <c r="Z19" i="16"/>
  <c r="Y19" i="16"/>
  <c r="W19" i="16"/>
  <c r="V19" i="16"/>
  <c r="T19" i="16"/>
  <c r="Z18" i="16"/>
  <c r="Y18" i="16"/>
  <c r="W18" i="16"/>
  <c r="V18" i="16"/>
  <c r="T18" i="16"/>
  <c r="Z17" i="16"/>
  <c r="Y17" i="16"/>
  <c r="W17" i="16"/>
  <c r="V17" i="16"/>
  <c r="T17" i="16"/>
  <c r="Z16" i="16"/>
  <c r="Y16" i="16"/>
  <c r="AA16" i="16" s="1"/>
  <c r="W16" i="16"/>
  <c r="V16" i="16"/>
  <c r="T16" i="16"/>
  <c r="Z15" i="16"/>
  <c r="Y15" i="16"/>
  <c r="W15" i="16"/>
  <c r="V15" i="16"/>
  <c r="T15" i="16"/>
  <c r="Z14" i="16"/>
  <c r="Y14" i="16"/>
  <c r="W14" i="16"/>
  <c r="V14" i="16"/>
  <c r="T14" i="16"/>
  <c r="Z13" i="16"/>
  <c r="Y13" i="16"/>
  <c r="W13" i="16"/>
  <c r="V13" i="16"/>
  <c r="T13" i="16"/>
  <c r="Z12" i="16"/>
  <c r="Y12" i="16"/>
  <c r="W12" i="16"/>
  <c r="V12" i="16"/>
  <c r="T12" i="16"/>
  <c r="Z11" i="16"/>
  <c r="Y11" i="16"/>
  <c r="W11" i="16"/>
  <c r="V11" i="16"/>
  <c r="T11" i="16"/>
  <c r="Z10" i="16"/>
  <c r="Y10" i="16"/>
  <c r="W10" i="16"/>
  <c r="V10" i="16"/>
  <c r="T10" i="16"/>
  <c r="Z9" i="16"/>
  <c r="Y9" i="16"/>
  <c r="W9" i="16"/>
  <c r="V9" i="16"/>
  <c r="T9" i="16"/>
  <c r="Z8" i="16"/>
  <c r="Y8" i="16"/>
  <c r="W8" i="16"/>
  <c r="V8" i="16"/>
  <c r="T8" i="16"/>
  <c r="X16" i="16" l="1"/>
  <c r="AB16" i="16" s="1"/>
  <c r="X21" i="16"/>
  <c r="X15" i="16"/>
  <c r="AA25" i="16"/>
  <c r="X22" i="16"/>
  <c r="AA11" i="16"/>
  <c r="X13" i="16"/>
  <c r="X20" i="16"/>
  <c r="AA12" i="16"/>
  <c r="X17" i="16"/>
  <c r="AA9" i="16"/>
  <c r="X19" i="16"/>
  <c r="AA21" i="16"/>
  <c r="AA22" i="16"/>
  <c r="X8" i="16"/>
  <c r="AA19" i="16"/>
  <c r="X24" i="16"/>
  <c r="AB24" i="16" s="1"/>
  <c r="X10" i="16"/>
  <c r="AA13" i="16"/>
  <c r="X18" i="16"/>
  <c r="AA18" i="16"/>
  <c r="X23" i="16"/>
  <c r="X12" i="16"/>
  <c r="AA15" i="16"/>
  <c r="AA23" i="16"/>
  <c r="AA20" i="16"/>
  <c r="X25" i="16"/>
  <c r="X14" i="16"/>
  <c r="AA17" i="16"/>
  <c r="AA14" i="16"/>
  <c r="AA8" i="16"/>
  <c r="AA10" i="16"/>
  <c r="X9" i="16"/>
  <c r="X11" i="16"/>
  <c r="AB15" i="16" l="1"/>
  <c r="AB17" i="16"/>
  <c r="AB21" i="16"/>
  <c r="AB12" i="16"/>
  <c r="AB8" i="16"/>
  <c r="AB25" i="16"/>
  <c r="AB19" i="16"/>
  <c r="AB20" i="16"/>
  <c r="AB13" i="16"/>
  <c r="AB9" i="16"/>
  <c r="AB22" i="16"/>
  <c r="AB14" i="16"/>
  <c r="AB10" i="16"/>
  <c r="AB18" i="16"/>
  <c r="AB23" i="16"/>
  <c r="AB11" i="16"/>
  <c r="C1" i="15"/>
  <c r="B1" i="15"/>
  <c r="CW1" i="11" l="1"/>
  <c r="FP1" i="11" l="1"/>
  <c r="ER1" i="11"/>
  <c r="B55" i="11"/>
  <c r="BA1" i="11"/>
  <c r="AC1" i="11"/>
  <c r="B165" i="11"/>
  <c r="B187" i="11"/>
  <c r="B253" i="11"/>
  <c r="B143" i="11"/>
  <c r="B209" i="11"/>
  <c r="B231" i="11"/>
  <c r="B99" i="11"/>
  <c r="B77" i="11"/>
  <c r="B121" i="11"/>
  <c r="L1" i="15" l="1"/>
  <c r="K1" i="15"/>
  <c r="J1" i="15"/>
  <c r="I1" i="15"/>
  <c r="N401" i="16"/>
  <c r="AI401" i="16" l="1"/>
  <c r="AT401" i="16" s="1"/>
  <c r="AH401" i="16"/>
  <c r="AS401" i="16" s="1"/>
  <c r="AO401" i="16"/>
  <c r="AZ401" i="16" s="1"/>
  <c r="AG401" i="16"/>
  <c r="AR401" i="16" s="1"/>
  <c r="AN401" i="16"/>
  <c r="AY401" i="16" s="1"/>
  <c r="AF401" i="16"/>
  <c r="AQ401" i="16" s="1"/>
  <c r="AM401" i="16"/>
  <c r="AX401" i="16" s="1"/>
  <c r="AE401" i="16"/>
  <c r="AP401" i="16" s="1"/>
  <c r="AL401" i="16"/>
  <c r="AW401" i="16" s="1"/>
  <c r="AK401" i="16"/>
  <c r="AV401" i="16" s="1"/>
  <c r="AJ401" i="16"/>
  <c r="AU401" i="16" s="1"/>
  <c r="O401" i="16"/>
  <c r="N400" i="16"/>
  <c r="O400" i="16" l="1"/>
  <c r="AI400" i="16"/>
  <c r="AT400" i="16" s="1"/>
  <c r="AH400" i="16"/>
  <c r="AS400" i="16" s="1"/>
  <c r="AO400" i="16"/>
  <c r="AZ400" i="16" s="1"/>
  <c r="AG400" i="16"/>
  <c r="AR400" i="16" s="1"/>
  <c r="AN400" i="16"/>
  <c r="AY400" i="16" s="1"/>
  <c r="AF400" i="16"/>
  <c r="AQ400" i="16" s="1"/>
  <c r="AM400" i="16"/>
  <c r="AX400" i="16" s="1"/>
  <c r="AE400" i="16"/>
  <c r="AP400" i="16" s="1"/>
  <c r="AL400" i="16"/>
  <c r="AW400" i="16" s="1"/>
  <c r="AK400" i="16"/>
  <c r="AV400" i="16" s="1"/>
  <c r="AJ400" i="16"/>
  <c r="AU400" i="16" s="1"/>
  <c r="N399" i="16"/>
  <c r="N398" i="16"/>
  <c r="O399" i="16" l="1"/>
  <c r="AI399" i="16"/>
  <c r="AT399" i="16" s="1"/>
  <c r="AL399" i="16"/>
  <c r="AW399" i="16" s="1"/>
  <c r="AH399" i="16"/>
  <c r="AS399" i="16" s="1"/>
  <c r="AE399" i="16"/>
  <c r="AP399" i="16" s="1"/>
  <c r="AK399" i="16"/>
  <c r="AV399" i="16" s="1"/>
  <c r="AO399" i="16"/>
  <c r="AZ399" i="16" s="1"/>
  <c r="AG399" i="16"/>
  <c r="AR399" i="16" s="1"/>
  <c r="AJ399" i="16"/>
  <c r="AU399" i="16" s="1"/>
  <c r="AN399" i="16"/>
  <c r="AY399" i="16" s="1"/>
  <c r="AF399" i="16"/>
  <c r="AQ399" i="16" s="1"/>
  <c r="AM399" i="16"/>
  <c r="AX399" i="16" s="1"/>
  <c r="O398" i="16"/>
  <c r="AI398" i="16"/>
  <c r="AT398" i="16" s="1"/>
  <c r="AG398" i="16"/>
  <c r="AR398" i="16" s="1"/>
  <c r="AM398" i="16"/>
  <c r="AX398" i="16" s="1"/>
  <c r="AL398" i="16"/>
  <c r="AW398" i="16" s="1"/>
  <c r="AK398" i="16"/>
  <c r="AV398" i="16" s="1"/>
  <c r="AH398" i="16"/>
  <c r="AS398" i="16" s="1"/>
  <c r="AF398" i="16"/>
  <c r="AQ398" i="16" s="1"/>
  <c r="AO398" i="16"/>
  <c r="AZ398" i="16" s="1"/>
  <c r="AE398" i="16"/>
  <c r="AP398" i="16" s="1"/>
  <c r="AJ398" i="16"/>
  <c r="AU398" i="16" s="1"/>
  <c r="AN398" i="16"/>
  <c r="AY398" i="16" s="1"/>
  <c r="N397" i="16"/>
  <c r="N396" i="16"/>
  <c r="O396" i="16" l="1"/>
  <c r="AI396" i="16"/>
  <c r="AT396" i="16" s="1"/>
  <c r="AG396" i="16"/>
  <c r="AR396" i="16" s="1"/>
  <c r="AM396" i="16"/>
  <c r="AX396" i="16" s="1"/>
  <c r="AH396" i="16"/>
  <c r="AS396" i="16" s="1"/>
  <c r="AL396" i="16"/>
  <c r="AW396" i="16" s="1"/>
  <c r="AJ396" i="16"/>
  <c r="AU396" i="16" s="1"/>
  <c r="AO396" i="16"/>
  <c r="AZ396" i="16" s="1"/>
  <c r="AN396" i="16"/>
  <c r="AY396" i="16" s="1"/>
  <c r="AF396" i="16"/>
  <c r="AQ396" i="16" s="1"/>
  <c r="AE396" i="16"/>
  <c r="AP396" i="16" s="1"/>
  <c r="AK396" i="16"/>
  <c r="AV396" i="16" s="1"/>
  <c r="O397" i="16"/>
  <c r="AI397" i="16"/>
  <c r="AT397" i="16" s="1"/>
  <c r="AG397" i="16"/>
  <c r="AR397" i="16" s="1"/>
  <c r="AE397" i="16"/>
  <c r="AP397" i="16" s="1"/>
  <c r="AH397" i="16"/>
  <c r="AS397" i="16" s="1"/>
  <c r="AF397" i="16"/>
  <c r="AQ397" i="16" s="1"/>
  <c r="AO397" i="16"/>
  <c r="AZ397" i="16" s="1"/>
  <c r="AL397" i="16"/>
  <c r="AW397" i="16" s="1"/>
  <c r="AN397" i="16"/>
  <c r="AY397" i="16" s="1"/>
  <c r="AM397" i="16"/>
  <c r="AX397" i="16" s="1"/>
  <c r="AK397" i="16"/>
  <c r="AV397" i="16" s="1"/>
  <c r="AJ397" i="16"/>
  <c r="AU397" i="16" s="1"/>
  <c r="N395" i="16"/>
  <c r="AH395" i="16" l="1"/>
  <c r="AS395" i="16" s="1"/>
  <c r="AO395" i="16"/>
  <c r="AZ395" i="16" s="1"/>
  <c r="AG395" i="16"/>
  <c r="AR395" i="16" s="1"/>
  <c r="AN395" i="16"/>
  <c r="AY395" i="16" s="1"/>
  <c r="AF395" i="16"/>
  <c r="AQ395" i="16" s="1"/>
  <c r="AM395" i="16"/>
  <c r="AX395" i="16" s="1"/>
  <c r="AE395" i="16"/>
  <c r="AP395" i="16" s="1"/>
  <c r="AK395" i="16"/>
  <c r="AV395" i="16" s="1"/>
  <c r="AJ395" i="16"/>
  <c r="AU395" i="16" s="1"/>
  <c r="AI395" i="16"/>
  <c r="AT395" i="16" s="1"/>
  <c r="AL395" i="16"/>
  <c r="AW395" i="16" s="1"/>
  <c r="O395" i="16"/>
  <c r="N394" i="16"/>
  <c r="O394" i="16" l="1"/>
  <c r="AH394" i="16"/>
  <c r="AS394" i="16" s="1"/>
  <c r="AF394" i="16"/>
  <c r="AQ394" i="16" s="1"/>
  <c r="AO394" i="16"/>
  <c r="AZ394" i="16" s="1"/>
  <c r="AG394" i="16"/>
  <c r="AR394" i="16" s="1"/>
  <c r="AM394" i="16"/>
  <c r="AX394" i="16" s="1"/>
  <c r="AE394" i="16"/>
  <c r="AP394" i="16" s="1"/>
  <c r="AN394" i="16"/>
  <c r="AY394" i="16" s="1"/>
  <c r="AL394" i="16"/>
  <c r="AW394" i="16" s="1"/>
  <c r="AK394" i="16"/>
  <c r="AV394" i="16" s="1"/>
  <c r="AJ394" i="16"/>
  <c r="AU394" i="16" s="1"/>
  <c r="AI394" i="16"/>
  <c r="AT394" i="16" s="1"/>
  <c r="N393" i="16"/>
  <c r="O393" i="16" l="1"/>
  <c r="AH393" i="16"/>
  <c r="AS393" i="16" s="1"/>
  <c r="AM393" i="16"/>
  <c r="AX393" i="16" s="1"/>
  <c r="AL393" i="16"/>
  <c r="AW393" i="16" s="1"/>
  <c r="AI393" i="16"/>
  <c r="AT393" i="16" s="1"/>
  <c r="AO393" i="16"/>
  <c r="AZ393" i="16" s="1"/>
  <c r="AG393" i="16"/>
  <c r="AR393" i="16" s="1"/>
  <c r="AK393" i="16"/>
  <c r="AV393" i="16" s="1"/>
  <c r="AN393" i="16"/>
  <c r="AY393" i="16" s="1"/>
  <c r="AF393" i="16"/>
  <c r="AQ393" i="16" s="1"/>
  <c r="AE393" i="16"/>
  <c r="AP393" i="16" s="1"/>
  <c r="AJ393" i="16"/>
  <c r="AU393" i="16" s="1"/>
  <c r="N392" i="16"/>
  <c r="O392" i="16" l="1"/>
  <c r="AH392" i="16"/>
  <c r="AS392" i="16" s="1"/>
  <c r="AO392" i="16"/>
  <c r="AZ392" i="16" s="1"/>
  <c r="AG392" i="16"/>
  <c r="AR392" i="16" s="1"/>
  <c r="AN392" i="16"/>
  <c r="AY392" i="16" s="1"/>
  <c r="AF392" i="16"/>
  <c r="AQ392" i="16" s="1"/>
  <c r="AM392" i="16"/>
  <c r="AX392" i="16" s="1"/>
  <c r="AE392" i="16"/>
  <c r="AP392" i="16" s="1"/>
  <c r="AL392" i="16"/>
  <c r="AW392" i="16" s="1"/>
  <c r="AK392" i="16"/>
  <c r="AV392" i="16" s="1"/>
  <c r="AI392" i="16"/>
  <c r="AT392" i="16" s="1"/>
  <c r="AJ392" i="16"/>
  <c r="AU392" i="16" s="1"/>
  <c r="N391" i="16"/>
  <c r="O391" i="16" l="1"/>
  <c r="AI391" i="16"/>
  <c r="AT391" i="16" s="1"/>
  <c r="AN391" i="16"/>
  <c r="AY391" i="16" s="1"/>
  <c r="AH391" i="16"/>
  <c r="AS391" i="16" s="1"/>
  <c r="AK391" i="16"/>
  <c r="AV391" i="16" s="1"/>
  <c r="AO391" i="16"/>
  <c r="AZ391" i="16" s="1"/>
  <c r="AG391" i="16"/>
  <c r="AR391" i="16" s="1"/>
  <c r="AF391" i="16"/>
  <c r="AQ391" i="16" s="1"/>
  <c r="AE391" i="16"/>
  <c r="AP391" i="16" s="1"/>
  <c r="AL391" i="16"/>
  <c r="AW391" i="16" s="1"/>
  <c r="AM391" i="16"/>
  <c r="AX391" i="16" s="1"/>
  <c r="AJ391" i="16"/>
  <c r="AU391" i="16" s="1"/>
  <c r="N390" i="16"/>
  <c r="O390" i="16" l="1"/>
  <c r="AI390" i="16"/>
  <c r="AT390" i="16" s="1"/>
  <c r="AH390" i="16"/>
  <c r="AS390" i="16" s="1"/>
  <c r="AO390" i="16"/>
  <c r="AZ390" i="16" s="1"/>
  <c r="AG390" i="16"/>
  <c r="AR390" i="16" s="1"/>
  <c r="AN390" i="16"/>
  <c r="AY390" i="16" s="1"/>
  <c r="AF390" i="16"/>
  <c r="AQ390" i="16" s="1"/>
  <c r="AM390" i="16"/>
  <c r="AX390" i="16" s="1"/>
  <c r="AE390" i="16"/>
  <c r="AP390" i="16" s="1"/>
  <c r="AK390" i="16"/>
  <c r="AV390" i="16" s="1"/>
  <c r="AL390" i="16"/>
  <c r="AW390" i="16" s="1"/>
  <c r="AJ390" i="16"/>
  <c r="AU390" i="16" s="1"/>
  <c r="N389" i="16"/>
  <c r="O389" i="16" l="1"/>
  <c r="AI389" i="16"/>
  <c r="AT389" i="16" s="1"/>
  <c r="AJ389" i="16"/>
  <c r="AU389" i="16" s="1"/>
  <c r="AH389" i="16"/>
  <c r="AS389" i="16" s="1"/>
  <c r="AO389" i="16"/>
  <c r="AZ389" i="16" s="1"/>
  <c r="AG389" i="16"/>
  <c r="AR389" i="16" s="1"/>
  <c r="AN389" i="16"/>
  <c r="AY389" i="16" s="1"/>
  <c r="AF389" i="16"/>
  <c r="AQ389" i="16" s="1"/>
  <c r="AM389" i="16"/>
  <c r="AX389" i="16" s="1"/>
  <c r="AE389" i="16"/>
  <c r="AP389" i="16" s="1"/>
  <c r="AK389" i="16"/>
  <c r="AV389" i="16" s="1"/>
  <c r="AL389" i="16"/>
  <c r="AW389" i="16" s="1"/>
  <c r="N388" i="16"/>
  <c r="O388" i="16" l="1"/>
  <c r="AI388" i="16"/>
  <c r="AT388" i="16" s="1"/>
  <c r="AH388" i="16"/>
  <c r="AS388" i="16" s="1"/>
  <c r="AO388" i="16"/>
  <c r="AZ388" i="16" s="1"/>
  <c r="AG388" i="16"/>
  <c r="AR388" i="16" s="1"/>
  <c r="AN388" i="16"/>
  <c r="AY388" i="16" s="1"/>
  <c r="AF388" i="16"/>
  <c r="AQ388" i="16" s="1"/>
  <c r="AM388" i="16"/>
  <c r="AX388" i="16" s="1"/>
  <c r="AE388" i="16"/>
  <c r="AP388" i="16" s="1"/>
  <c r="AL388" i="16"/>
  <c r="AW388" i="16" s="1"/>
  <c r="AJ388" i="16"/>
  <c r="AU388" i="16" s="1"/>
  <c r="AK388" i="16"/>
  <c r="AV388" i="16" s="1"/>
  <c r="N387" i="16"/>
  <c r="O387" i="16" l="1"/>
  <c r="AI387" i="16"/>
  <c r="AT387" i="16" s="1"/>
  <c r="AK387" i="16"/>
  <c r="AV387" i="16" s="1"/>
  <c r="AH387" i="16"/>
  <c r="AS387" i="16" s="1"/>
  <c r="AO387" i="16"/>
  <c r="AZ387" i="16" s="1"/>
  <c r="AG387" i="16"/>
  <c r="AR387" i="16" s="1"/>
  <c r="AE387" i="16"/>
  <c r="AP387" i="16" s="1"/>
  <c r="AL387" i="16"/>
  <c r="AW387" i="16" s="1"/>
  <c r="AN387" i="16"/>
  <c r="AY387" i="16" s="1"/>
  <c r="AF387" i="16"/>
  <c r="AQ387" i="16" s="1"/>
  <c r="AM387" i="16"/>
  <c r="AX387" i="16" s="1"/>
  <c r="AJ387" i="16"/>
  <c r="AU387" i="16" s="1"/>
  <c r="N386" i="16"/>
  <c r="O386" i="16" l="1"/>
  <c r="AI386" i="16"/>
  <c r="AT386" i="16" s="1"/>
  <c r="AJ386" i="16"/>
  <c r="AU386" i="16" s="1"/>
  <c r="AH386" i="16"/>
  <c r="AS386" i="16" s="1"/>
  <c r="AO386" i="16"/>
  <c r="AZ386" i="16" s="1"/>
  <c r="AG386" i="16"/>
  <c r="AR386" i="16" s="1"/>
  <c r="AN386" i="16"/>
  <c r="AY386" i="16" s="1"/>
  <c r="AF386" i="16"/>
  <c r="AQ386" i="16" s="1"/>
  <c r="AM386" i="16"/>
  <c r="AX386" i="16" s="1"/>
  <c r="AE386" i="16"/>
  <c r="AP386" i="16" s="1"/>
  <c r="AK386" i="16"/>
  <c r="AV386" i="16" s="1"/>
  <c r="AL386" i="16"/>
  <c r="AW386" i="16" s="1"/>
  <c r="N385" i="16"/>
  <c r="O385" i="16" l="1"/>
  <c r="AI385" i="16"/>
  <c r="AT385" i="16" s="1"/>
  <c r="AK385" i="16"/>
  <c r="AV385" i="16" s="1"/>
  <c r="AH385" i="16"/>
  <c r="AS385" i="16" s="1"/>
  <c r="AO385" i="16"/>
  <c r="AZ385" i="16" s="1"/>
  <c r="AG385" i="16"/>
  <c r="AR385" i="16" s="1"/>
  <c r="AN385" i="16"/>
  <c r="AY385" i="16" s="1"/>
  <c r="AF385" i="16"/>
  <c r="AQ385" i="16" s="1"/>
  <c r="AM385" i="16"/>
  <c r="AX385" i="16" s="1"/>
  <c r="AE385" i="16"/>
  <c r="AP385" i="16" s="1"/>
  <c r="AL385" i="16"/>
  <c r="AW385" i="16" s="1"/>
  <c r="AJ385" i="16"/>
  <c r="AU385" i="16" s="1"/>
  <c r="N384" i="16"/>
  <c r="O384" i="16" l="1"/>
  <c r="AI384" i="16"/>
  <c r="AT384" i="16" s="1"/>
  <c r="AG384" i="16"/>
  <c r="AR384" i="16" s="1"/>
  <c r="AF384" i="16"/>
  <c r="AQ384" i="16" s="1"/>
  <c r="AE384" i="16"/>
  <c r="AP384" i="16" s="1"/>
  <c r="AL384" i="16"/>
  <c r="AW384" i="16" s="1"/>
  <c r="AK384" i="16"/>
  <c r="AV384" i="16" s="1"/>
  <c r="AJ384" i="16"/>
  <c r="AU384" i="16" s="1"/>
  <c r="AH384" i="16"/>
  <c r="AS384" i="16" s="1"/>
  <c r="AM384" i="16"/>
  <c r="AX384" i="16" s="1"/>
  <c r="AO384" i="16"/>
  <c r="AZ384" i="16" s="1"/>
  <c r="AN384" i="16"/>
  <c r="AY384" i="16" s="1"/>
  <c r="N383" i="16"/>
  <c r="O383" i="16" l="1"/>
  <c r="AI383" i="16"/>
  <c r="AT383" i="16" s="1"/>
  <c r="AG383" i="16"/>
  <c r="AR383" i="16" s="1"/>
  <c r="AN383" i="16"/>
  <c r="AY383" i="16" s="1"/>
  <c r="AM383" i="16"/>
  <c r="AX383" i="16" s="1"/>
  <c r="AH383" i="16"/>
  <c r="AS383" i="16" s="1"/>
  <c r="AF383" i="16"/>
  <c r="AQ383" i="16" s="1"/>
  <c r="AL383" i="16"/>
  <c r="AW383" i="16" s="1"/>
  <c r="AK383" i="16"/>
  <c r="AV383" i="16" s="1"/>
  <c r="AO383" i="16"/>
  <c r="AZ383" i="16" s="1"/>
  <c r="AE383" i="16"/>
  <c r="AP383" i="16" s="1"/>
  <c r="AJ383" i="16"/>
  <c r="AU383" i="16" s="1"/>
  <c r="N382" i="16"/>
  <c r="O382" i="16" l="1"/>
  <c r="AI382" i="16"/>
  <c r="AT382" i="16" s="1"/>
  <c r="AG382" i="16"/>
  <c r="AR382" i="16" s="1"/>
  <c r="AN382" i="16"/>
  <c r="AY382" i="16" s="1"/>
  <c r="AE382" i="16"/>
  <c r="AP382" i="16" s="1"/>
  <c r="AH382" i="16"/>
  <c r="AS382" i="16" s="1"/>
  <c r="AF382" i="16"/>
  <c r="AQ382" i="16" s="1"/>
  <c r="AO382" i="16"/>
  <c r="AZ382" i="16" s="1"/>
  <c r="AM382" i="16"/>
  <c r="AX382" i="16" s="1"/>
  <c r="AL382" i="16"/>
  <c r="AW382" i="16" s="1"/>
  <c r="AK382" i="16"/>
  <c r="AV382" i="16" s="1"/>
  <c r="AJ382" i="16"/>
  <c r="AU382" i="16" s="1"/>
  <c r="N381" i="16"/>
  <c r="O381" i="16" l="1"/>
  <c r="AI381" i="16"/>
  <c r="AT381" i="16" s="1"/>
  <c r="AG381" i="16"/>
  <c r="AR381" i="16" s="1"/>
  <c r="AF381" i="16"/>
  <c r="AQ381" i="16" s="1"/>
  <c r="AL381" i="16"/>
  <c r="AW381" i="16" s="1"/>
  <c r="AH381" i="16"/>
  <c r="AS381" i="16" s="1"/>
  <c r="AN381" i="16"/>
  <c r="AY381" i="16" s="1"/>
  <c r="AE381" i="16"/>
  <c r="AP381" i="16" s="1"/>
  <c r="AO381" i="16"/>
  <c r="AZ381" i="16" s="1"/>
  <c r="AM381" i="16"/>
  <c r="AX381" i="16" s="1"/>
  <c r="AK381" i="16"/>
  <c r="AV381" i="16" s="1"/>
  <c r="AJ381" i="16"/>
  <c r="AU381" i="16" s="1"/>
  <c r="N380" i="16"/>
  <c r="O380" i="16" l="1"/>
  <c r="AI380" i="16"/>
  <c r="AT380" i="16" s="1"/>
  <c r="AG380" i="16"/>
  <c r="AR380" i="16" s="1"/>
  <c r="AN380" i="16"/>
  <c r="AY380" i="16" s="1"/>
  <c r="AM380" i="16"/>
  <c r="AX380" i="16" s="1"/>
  <c r="AE380" i="16"/>
  <c r="AP380" i="16" s="1"/>
  <c r="AH380" i="16"/>
  <c r="AS380" i="16" s="1"/>
  <c r="AO380" i="16"/>
  <c r="AZ380" i="16" s="1"/>
  <c r="AL380" i="16"/>
  <c r="AW380" i="16" s="1"/>
  <c r="AK380" i="16"/>
  <c r="AV380" i="16" s="1"/>
  <c r="AF380" i="16"/>
  <c r="AQ380" i="16" s="1"/>
  <c r="AJ380" i="16"/>
  <c r="AU380" i="16" s="1"/>
  <c r="N379" i="16"/>
  <c r="O379" i="16" l="1"/>
  <c r="AI379" i="16"/>
  <c r="AT379" i="16" s="1"/>
  <c r="AO379" i="16"/>
  <c r="AZ379" i="16" s="1"/>
  <c r="AM379" i="16"/>
  <c r="AX379" i="16" s="1"/>
  <c r="AH379" i="16"/>
  <c r="AS379" i="16" s="1"/>
  <c r="AG379" i="16"/>
  <c r="AR379" i="16" s="1"/>
  <c r="AE379" i="16"/>
  <c r="AP379" i="16" s="1"/>
  <c r="AK379" i="16"/>
  <c r="AV379" i="16" s="1"/>
  <c r="AN379" i="16"/>
  <c r="AY379" i="16" s="1"/>
  <c r="AF379" i="16"/>
  <c r="AQ379" i="16" s="1"/>
  <c r="AL379" i="16"/>
  <c r="AW379" i="16" s="1"/>
  <c r="AJ379" i="16"/>
  <c r="AU379" i="16" s="1"/>
  <c r="N378" i="16"/>
  <c r="O378" i="16" l="1"/>
  <c r="AI378" i="16"/>
  <c r="AT378" i="16" s="1"/>
  <c r="AH378" i="16"/>
  <c r="AS378" i="16" s="1"/>
  <c r="AJ378" i="16"/>
  <c r="AU378" i="16" s="1"/>
  <c r="AO378" i="16"/>
  <c r="AZ378" i="16" s="1"/>
  <c r="AG378" i="16"/>
  <c r="AR378" i="16" s="1"/>
  <c r="AN378" i="16"/>
  <c r="AY378" i="16" s="1"/>
  <c r="AF378" i="16"/>
  <c r="AQ378" i="16" s="1"/>
  <c r="AL378" i="16"/>
  <c r="AW378" i="16" s="1"/>
  <c r="AM378" i="16"/>
  <c r="AX378" i="16" s="1"/>
  <c r="AE378" i="16"/>
  <c r="AP378" i="16" s="1"/>
  <c r="AK378" i="16"/>
  <c r="AV378" i="16" s="1"/>
  <c r="N377" i="16"/>
  <c r="O377" i="16" l="1"/>
  <c r="AI377" i="16"/>
  <c r="AT377" i="16" s="1"/>
  <c r="AH377" i="16"/>
  <c r="AS377" i="16" s="1"/>
  <c r="AO377" i="16"/>
  <c r="AZ377" i="16" s="1"/>
  <c r="AG377" i="16"/>
  <c r="AR377" i="16" s="1"/>
  <c r="AN377" i="16"/>
  <c r="AY377" i="16" s="1"/>
  <c r="AF377" i="16"/>
  <c r="AQ377" i="16" s="1"/>
  <c r="AM377" i="16"/>
  <c r="AX377" i="16" s="1"/>
  <c r="AL377" i="16"/>
  <c r="AW377" i="16" s="1"/>
  <c r="AJ377" i="16"/>
  <c r="AU377" i="16" s="1"/>
  <c r="AE377" i="16"/>
  <c r="AP377" i="16" s="1"/>
  <c r="AK377" i="16"/>
  <c r="AV377" i="16" s="1"/>
  <c r="N376" i="16"/>
  <c r="O376" i="16" l="1"/>
  <c r="AI376" i="16"/>
  <c r="AT376" i="16" s="1"/>
  <c r="AH376" i="16"/>
  <c r="AS376" i="16" s="1"/>
  <c r="AF376" i="16"/>
  <c r="AQ376" i="16" s="1"/>
  <c r="AO376" i="16"/>
  <c r="AZ376" i="16" s="1"/>
  <c r="AG376" i="16"/>
  <c r="AR376" i="16" s="1"/>
  <c r="AN376" i="16"/>
  <c r="AY376" i="16" s="1"/>
  <c r="AE376" i="16"/>
  <c r="AP376" i="16" s="1"/>
  <c r="AL376" i="16"/>
  <c r="AW376" i="16" s="1"/>
  <c r="AJ376" i="16"/>
  <c r="AU376" i="16" s="1"/>
  <c r="AM376" i="16"/>
  <c r="AX376" i="16" s="1"/>
  <c r="AK376" i="16"/>
  <c r="AV376" i="16" s="1"/>
  <c r="N375" i="16"/>
  <c r="O375" i="16" l="1"/>
  <c r="AI375" i="16"/>
  <c r="AT375" i="16" s="1"/>
  <c r="AG375" i="16"/>
  <c r="AR375" i="16" s="1"/>
  <c r="AN375" i="16"/>
  <c r="AY375" i="16" s="1"/>
  <c r="AM375" i="16"/>
  <c r="AX375" i="16" s="1"/>
  <c r="AH375" i="16"/>
  <c r="AS375" i="16" s="1"/>
  <c r="AF375" i="16"/>
  <c r="AQ375" i="16" s="1"/>
  <c r="AE375" i="16"/>
  <c r="AP375" i="16" s="1"/>
  <c r="AL375" i="16"/>
  <c r="AW375" i="16" s="1"/>
  <c r="AK375" i="16"/>
  <c r="AV375" i="16" s="1"/>
  <c r="AO375" i="16"/>
  <c r="AZ375" i="16" s="1"/>
  <c r="AJ375" i="16"/>
  <c r="AU375" i="16" s="1"/>
  <c r="N374" i="16"/>
  <c r="O374" i="16" l="1"/>
  <c r="AI374" i="16"/>
  <c r="AT374" i="16" s="1"/>
  <c r="AJ374" i="16"/>
  <c r="AU374" i="16" s="1"/>
  <c r="AH374" i="16"/>
  <c r="AS374" i="16" s="1"/>
  <c r="AO374" i="16"/>
  <c r="AZ374" i="16" s="1"/>
  <c r="AG374" i="16"/>
  <c r="AR374" i="16" s="1"/>
  <c r="AN374" i="16"/>
  <c r="AY374" i="16" s="1"/>
  <c r="AF374" i="16"/>
  <c r="AQ374" i="16" s="1"/>
  <c r="AM374" i="16"/>
  <c r="AX374" i="16" s="1"/>
  <c r="AE374" i="16"/>
  <c r="AP374" i="16" s="1"/>
  <c r="AL374" i="16"/>
  <c r="AW374" i="16" s="1"/>
  <c r="AK374" i="16"/>
  <c r="AV374" i="16" s="1"/>
  <c r="N373" i="16"/>
  <c r="O373" i="16" l="1"/>
  <c r="AI373" i="16"/>
  <c r="AT373" i="16" s="1"/>
  <c r="AK373" i="16"/>
  <c r="AV373" i="16" s="1"/>
  <c r="AH373" i="16"/>
  <c r="AS373" i="16" s="1"/>
  <c r="AO373" i="16"/>
  <c r="AZ373" i="16" s="1"/>
  <c r="AG373" i="16"/>
  <c r="AR373" i="16" s="1"/>
  <c r="AN373" i="16"/>
  <c r="AY373" i="16" s="1"/>
  <c r="AF373" i="16"/>
  <c r="AQ373" i="16" s="1"/>
  <c r="AM373" i="16"/>
  <c r="AX373" i="16" s="1"/>
  <c r="AE373" i="16"/>
  <c r="AP373" i="16" s="1"/>
  <c r="AL373" i="16"/>
  <c r="AW373" i="16" s="1"/>
  <c r="AJ373" i="16"/>
  <c r="AU373" i="16" s="1"/>
  <c r="N372" i="16"/>
  <c r="O372" i="16" l="1"/>
  <c r="AI372" i="16"/>
  <c r="AT372" i="16" s="1"/>
  <c r="AJ372" i="16"/>
  <c r="AU372" i="16" s="1"/>
  <c r="AH372" i="16"/>
  <c r="AS372" i="16" s="1"/>
  <c r="AO372" i="16"/>
  <c r="AZ372" i="16" s="1"/>
  <c r="AG372" i="16"/>
  <c r="AR372" i="16" s="1"/>
  <c r="AN372" i="16"/>
  <c r="AY372" i="16" s="1"/>
  <c r="AF372" i="16"/>
  <c r="AQ372" i="16" s="1"/>
  <c r="AM372" i="16"/>
  <c r="AX372" i="16" s="1"/>
  <c r="AE372" i="16"/>
  <c r="AP372" i="16" s="1"/>
  <c r="AL372" i="16"/>
  <c r="AW372" i="16" s="1"/>
  <c r="AK372" i="16"/>
  <c r="AV372" i="16" s="1"/>
  <c r="N371" i="16"/>
  <c r="O371" i="16" l="1"/>
  <c r="AI371" i="16"/>
  <c r="AT371" i="16" s="1"/>
  <c r="AJ371" i="16"/>
  <c r="AU371" i="16" s="1"/>
  <c r="AH371" i="16"/>
  <c r="AS371" i="16" s="1"/>
  <c r="AO371" i="16"/>
  <c r="AZ371" i="16" s="1"/>
  <c r="AG371" i="16"/>
  <c r="AR371" i="16" s="1"/>
  <c r="AN371" i="16"/>
  <c r="AY371" i="16" s="1"/>
  <c r="AF371" i="16"/>
  <c r="AQ371" i="16" s="1"/>
  <c r="AM371" i="16"/>
  <c r="AX371" i="16" s="1"/>
  <c r="AE371" i="16"/>
  <c r="AP371" i="16" s="1"/>
  <c r="AK371" i="16"/>
  <c r="AV371" i="16" s="1"/>
  <c r="AL371" i="16"/>
  <c r="AW371" i="16" s="1"/>
  <c r="N370" i="16"/>
  <c r="O370" i="16" l="1"/>
  <c r="AI370" i="16"/>
  <c r="AT370" i="16" s="1"/>
  <c r="AH370" i="16"/>
  <c r="AS370" i="16" s="1"/>
  <c r="AO370" i="16"/>
  <c r="AZ370" i="16" s="1"/>
  <c r="AG370" i="16"/>
  <c r="AR370" i="16" s="1"/>
  <c r="AN370" i="16"/>
  <c r="AY370" i="16" s="1"/>
  <c r="AF370" i="16"/>
  <c r="AQ370" i="16" s="1"/>
  <c r="AM370" i="16"/>
  <c r="AX370" i="16" s="1"/>
  <c r="AE370" i="16"/>
  <c r="AP370" i="16" s="1"/>
  <c r="AL370" i="16"/>
  <c r="AW370" i="16" s="1"/>
  <c r="AJ370" i="16"/>
  <c r="AU370" i="16" s="1"/>
  <c r="AK370" i="16"/>
  <c r="AV370" i="16" s="1"/>
  <c r="N369" i="16"/>
  <c r="O369" i="16" l="1"/>
  <c r="AI369" i="16"/>
  <c r="AT369" i="16" s="1"/>
  <c r="AH369" i="16"/>
  <c r="AS369" i="16" s="1"/>
  <c r="AO369" i="16"/>
  <c r="AZ369" i="16" s="1"/>
  <c r="AG369" i="16"/>
  <c r="AR369" i="16" s="1"/>
  <c r="AK369" i="16"/>
  <c r="AV369" i="16" s="1"/>
  <c r="AN369" i="16"/>
  <c r="AY369" i="16" s="1"/>
  <c r="AF369" i="16"/>
  <c r="AQ369" i="16" s="1"/>
  <c r="AM369" i="16"/>
  <c r="AX369" i="16" s="1"/>
  <c r="AE369" i="16"/>
  <c r="AP369" i="16" s="1"/>
  <c r="AL369" i="16"/>
  <c r="AW369" i="16" s="1"/>
  <c r="AJ369" i="16"/>
  <c r="AU369" i="16" s="1"/>
  <c r="N368" i="16"/>
  <c r="O368" i="16" l="1"/>
  <c r="AI368" i="16"/>
  <c r="AT368" i="16" s="1"/>
  <c r="AH368" i="16"/>
  <c r="AS368" i="16" s="1"/>
  <c r="AN368" i="16"/>
  <c r="AY368" i="16" s="1"/>
  <c r="AF368" i="16"/>
  <c r="AQ368" i="16" s="1"/>
  <c r="AL368" i="16"/>
  <c r="AW368" i="16" s="1"/>
  <c r="AE368" i="16"/>
  <c r="AP368" i="16" s="1"/>
  <c r="AO368" i="16"/>
  <c r="AZ368" i="16" s="1"/>
  <c r="AG368" i="16"/>
  <c r="AR368" i="16" s="1"/>
  <c r="AM368" i="16"/>
  <c r="AX368" i="16" s="1"/>
  <c r="AK368" i="16"/>
  <c r="AV368" i="16" s="1"/>
  <c r="AJ368" i="16"/>
  <c r="AU368" i="16" s="1"/>
  <c r="N367" i="16"/>
  <c r="O367" i="16" l="1"/>
  <c r="AO367" i="16"/>
  <c r="AZ367" i="16" s="1"/>
  <c r="AG367" i="16"/>
  <c r="AR367" i="16" s="1"/>
  <c r="AF367" i="16"/>
  <c r="AQ367" i="16" s="1"/>
  <c r="AM367" i="16"/>
  <c r="AX367" i="16" s="1"/>
  <c r="AE367" i="16"/>
  <c r="AP367" i="16" s="1"/>
  <c r="AK367" i="16"/>
  <c r="AV367" i="16" s="1"/>
  <c r="AH367" i="16"/>
  <c r="AS367" i="16" s="1"/>
  <c r="AN367" i="16"/>
  <c r="AY367" i="16" s="1"/>
  <c r="AL367" i="16"/>
  <c r="AW367" i="16" s="1"/>
  <c r="AJ367" i="16"/>
  <c r="AU367" i="16" s="1"/>
  <c r="AI367" i="16"/>
  <c r="AT367" i="16" s="1"/>
  <c r="N366" i="16"/>
  <c r="O366" i="16" l="1"/>
  <c r="AO366" i="16"/>
  <c r="AZ366" i="16" s="1"/>
  <c r="AG366" i="16"/>
  <c r="AR366" i="16" s="1"/>
  <c r="AF366" i="16"/>
  <c r="AQ366" i="16" s="1"/>
  <c r="AM366" i="16"/>
  <c r="AX366" i="16" s="1"/>
  <c r="AE366" i="16"/>
  <c r="AP366" i="16" s="1"/>
  <c r="AK366" i="16"/>
  <c r="AV366" i="16" s="1"/>
  <c r="AH366" i="16"/>
  <c r="AS366" i="16" s="1"/>
  <c r="AN366" i="16"/>
  <c r="AY366" i="16" s="1"/>
  <c r="AL366" i="16"/>
  <c r="AW366" i="16" s="1"/>
  <c r="AJ366" i="16"/>
  <c r="AU366" i="16" s="1"/>
  <c r="AI366" i="16"/>
  <c r="AT366" i="16" s="1"/>
  <c r="N365" i="16"/>
  <c r="O365" i="16" l="1"/>
  <c r="AO365" i="16"/>
  <c r="AZ365" i="16" s="1"/>
  <c r="AG365" i="16"/>
  <c r="AR365" i="16" s="1"/>
  <c r="AF365" i="16"/>
  <c r="AQ365" i="16" s="1"/>
  <c r="AM365" i="16"/>
  <c r="AX365" i="16" s="1"/>
  <c r="AE365" i="16"/>
  <c r="AP365" i="16" s="1"/>
  <c r="AK365" i="16"/>
  <c r="AV365" i="16" s="1"/>
  <c r="AI365" i="16"/>
  <c r="AT365" i="16" s="1"/>
  <c r="AN365" i="16"/>
  <c r="AY365" i="16" s="1"/>
  <c r="AL365" i="16"/>
  <c r="AW365" i="16" s="1"/>
  <c r="AH365" i="16"/>
  <c r="AS365" i="16" s="1"/>
  <c r="AJ365" i="16"/>
  <c r="AU365" i="16" s="1"/>
  <c r="N364" i="16"/>
  <c r="O364" i="16" l="1"/>
  <c r="AO364" i="16"/>
  <c r="AZ364" i="16" s="1"/>
  <c r="AG364" i="16"/>
  <c r="AR364" i="16" s="1"/>
  <c r="AF364" i="16"/>
  <c r="AQ364" i="16" s="1"/>
  <c r="AM364" i="16"/>
  <c r="AX364" i="16" s="1"/>
  <c r="AE364" i="16"/>
  <c r="AP364" i="16" s="1"/>
  <c r="AK364" i="16"/>
  <c r="AV364" i="16" s="1"/>
  <c r="AH364" i="16"/>
  <c r="AS364" i="16" s="1"/>
  <c r="AN364" i="16"/>
  <c r="AY364" i="16" s="1"/>
  <c r="AL364" i="16"/>
  <c r="AW364" i="16" s="1"/>
  <c r="AJ364" i="16"/>
  <c r="AU364" i="16" s="1"/>
  <c r="AI364" i="16"/>
  <c r="AT364" i="16" s="1"/>
  <c r="N363" i="16"/>
  <c r="O363" i="16" l="1"/>
  <c r="AO363" i="16"/>
  <c r="AZ363" i="16" s="1"/>
  <c r="AG363" i="16"/>
  <c r="AR363" i="16" s="1"/>
  <c r="AF363" i="16"/>
  <c r="AQ363" i="16" s="1"/>
  <c r="AM363" i="16"/>
  <c r="AX363" i="16" s="1"/>
  <c r="AL363" i="16"/>
  <c r="AW363" i="16" s="1"/>
  <c r="AI363" i="16"/>
  <c r="AT363" i="16" s="1"/>
  <c r="AN363" i="16"/>
  <c r="AY363" i="16" s="1"/>
  <c r="AE363" i="16"/>
  <c r="AP363" i="16" s="1"/>
  <c r="AJ363" i="16"/>
  <c r="AU363" i="16" s="1"/>
  <c r="AH363" i="16"/>
  <c r="AS363" i="16" s="1"/>
  <c r="AK363" i="16"/>
  <c r="AV363" i="16" s="1"/>
  <c r="N362" i="16"/>
  <c r="O362" i="16" l="1"/>
  <c r="AO362" i="16"/>
  <c r="AZ362" i="16" s="1"/>
  <c r="AG362" i="16"/>
  <c r="AR362" i="16" s="1"/>
  <c r="AF362" i="16"/>
  <c r="AQ362" i="16" s="1"/>
  <c r="AM362" i="16"/>
  <c r="AX362" i="16" s="1"/>
  <c r="AE362" i="16"/>
  <c r="AP362" i="16" s="1"/>
  <c r="AK362" i="16"/>
  <c r="AV362" i="16" s="1"/>
  <c r="AI362" i="16"/>
  <c r="AT362" i="16" s="1"/>
  <c r="AN362" i="16"/>
  <c r="AY362" i="16" s="1"/>
  <c r="AL362" i="16"/>
  <c r="AW362" i="16" s="1"/>
  <c r="AH362" i="16"/>
  <c r="AS362" i="16" s="1"/>
  <c r="AJ362" i="16"/>
  <c r="AU362" i="16" s="1"/>
  <c r="N361" i="16"/>
  <c r="O361" i="16" l="1"/>
  <c r="AO361" i="16"/>
  <c r="AZ361" i="16" s="1"/>
  <c r="AG361" i="16"/>
  <c r="AR361" i="16" s="1"/>
  <c r="AF361" i="16"/>
  <c r="AQ361" i="16" s="1"/>
  <c r="AM361" i="16"/>
  <c r="AX361" i="16" s="1"/>
  <c r="AE361" i="16"/>
  <c r="AP361" i="16" s="1"/>
  <c r="AK361" i="16"/>
  <c r="AV361" i="16" s="1"/>
  <c r="AI361" i="16"/>
  <c r="AT361" i="16" s="1"/>
  <c r="AN361" i="16"/>
  <c r="AY361" i="16" s="1"/>
  <c r="AL361" i="16"/>
  <c r="AW361" i="16" s="1"/>
  <c r="AH361" i="16"/>
  <c r="AS361" i="16" s="1"/>
  <c r="AJ361" i="16"/>
  <c r="AU361" i="16" s="1"/>
  <c r="N360" i="16"/>
  <c r="O360" i="16" l="1"/>
  <c r="AO360" i="16"/>
  <c r="AZ360" i="16" s="1"/>
  <c r="AG360" i="16"/>
  <c r="AR360" i="16" s="1"/>
  <c r="AN360" i="16"/>
  <c r="AY360" i="16" s="1"/>
  <c r="AM360" i="16"/>
  <c r="AX360" i="16" s="1"/>
  <c r="AE360" i="16"/>
  <c r="AP360" i="16" s="1"/>
  <c r="AK360" i="16"/>
  <c r="AV360" i="16" s="1"/>
  <c r="AI360" i="16"/>
  <c r="AT360" i="16" s="1"/>
  <c r="AF360" i="16"/>
  <c r="AQ360" i="16" s="1"/>
  <c r="AL360" i="16"/>
  <c r="AW360" i="16" s="1"/>
  <c r="AH360" i="16"/>
  <c r="AS360" i="16" s="1"/>
  <c r="AJ360" i="16"/>
  <c r="AU360" i="16" s="1"/>
  <c r="N359" i="16"/>
  <c r="O359" i="16" l="1"/>
  <c r="AO359" i="16"/>
  <c r="AZ359" i="16" s="1"/>
  <c r="AG359" i="16"/>
  <c r="AR359" i="16" s="1"/>
  <c r="AF359" i="16"/>
  <c r="AQ359" i="16" s="1"/>
  <c r="AM359" i="16"/>
  <c r="AX359" i="16" s="1"/>
  <c r="AE359" i="16"/>
  <c r="AP359" i="16" s="1"/>
  <c r="AK359" i="16"/>
  <c r="AV359" i="16" s="1"/>
  <c r="AI359" i="16"/>
  <c r="AT359" i="16" s="1"/>
  <c r="AN359" i="16"/>
  <c r="AY359" i="16" s="1"/>
  <c r="AL359" i="16"/>
  <c r="AW359" i="16" s="1"/>
  <c r="AH359" i="16"/>
  <c r="AS359" i="16" s="1"/>
  <c r="AJ359" i="16"/>
  <c r="AU359" i="16" s="1"/>
  <c r="N358" i="16"/>
  <c r="O358" i="16" l="1"/>
  <c r="AO358" i="16"/>
  <c r="AZ358" i="16" s="1"/>
  <c r="AG358" i="16"/>
  <c r="AR358" i="16" s="1"/>
  <c r="AF358" i="16"/>
  <c r="AQ358" i="16" s="1"/>
  <c r="AM358" i="16"/>
  <c r="AX358" i="16" s="1"/>
  <c r="AE358" i="16"/>
  <c r="AP358" i="16" s="1"/>
  <c r="AL358" i="16"/>
  <c r="AW358" i="16" s="1"/>
  <c r="AH358" i="16"/>
  <c r="AS358" i="16" s="1"/>
  <c r="AN358" i="16"/>
  <c r="AY358" i="16" s="1"/>
  <c r="AJ358" i="16"/>
  <c r="AU358" i="16" s="1"/>
  <c r="AI358" i="16"/>
  <c r="AT358" i="16" s="1"/>
  <c r="AK358" i="16"/>
  <c r="AV358" i="16" s="1"/>
  <c r="N357" i="16"/>
  <c r="O357" i="16" l="1"/>
  <c r="AO357" i="16"/>
  <c r="AZ357" i="16" s="1"/>
  <c r="AG357" i="16"/>
  <c r="AR357" i="16" s="1"/>
  <c r="AF357" i="16"/>
  <c r="AQ357" i="16" s="1"/>
  <c r="AM357" i="16"/>
  <c r="AX357" i="16" s="1"/>
  <c r="AE357" i="16"/>
  <c r="AP357" i="16" s="1"/>
  <c r="AL357" i="16"/>
  <c r="AW357" i="16" s="1"/>
  <c r="AJ357" i="16"/>
  <c r="AU357" i="16" s="1"/>
  <c r="AN357" i="16"/>
  <c r="AY357" i="16" s="1"/>
  <c r="AK357" i="16"/>
  <c r="AV357" i="16" s="1"/>
  <c r="AH357" i="16"/>
  <c r="AS357" i="16" s="1"/>
  <c r="AI357" i="16"/>
  <c r="AT357" i="16" s="1"/>
  <c r="N356" i="16"/>
  <c r="O356" i="16" l="1"/>
  <c r="AO356" i="16"/>
  <c r="AZ356" i="16" s="1"/>
  <c r="AG356" i="16"/>
  <c r="AR356" i="16" s="1"/>
  <c r="AF356" i="16"/>
  <c r="AQ356" i="16" s="1"/>
  <c r="AM356" i="16"/>
  <c r="AX356" i="16" s="1"/>
  <c r="AE356" i="16"/>
  <c r="AP356" i="16" s="1"/>
  <c r="AJ356" i="16"/>
  <c r="AU356" i="16" s="1"/>
  <c r="AN356" i="16"/>
  <c r="AY356" i="16" s="1"/>
  <c r="AL356" i="16"/>
  <c r="AW356" i="16" s="1"/>
  <c r="AI356" i="16"/>
  <c r="AT356" i="16" s="1"/>
  <c r="AH356" i="16"/>
  <c r="AS356" i="16" s="1"/>
  <c r="AK356" i="16"/>
  <c r="AV356" i="16" s="1"/>
  <c r="N355" i="16"/>
  <c r="O355" i="16" l="1"/>
  <c r="AO355" i="16"/>
  <c r="AZ355" i="16" s="1"/>
  <c r="AG355" i="16"/>
  <c r="AR355" i="16" s="1"/>
  <c r="AF355" i="16"/>
  <c r="AQ355" i="16" s="1"/>
  <c r="AM355" i="16"/>
  <c r="AX355" i="16" s="1"/>
  <c r="AE355" i="16"/>
  <c r="AP355" i="16" s="1"/>
  <c r="AK355" i="16"/>
  <c r="AV355" i="16" s="1"/>
  <c r="AH355" i="16"/>
  <c r="AS355" i="16" s="1"/>
  <c r="AN355" i="16"/>
  <c r="AY355" i="16" s="1"/>
  <c r="AL355" i="16"/>
  <c r="AW355" i="16" s="1"/>
  <c r="AI355" i="16"/>
  <c r="AT355" i="16" s="1"/>
  <c r="AJ355" i="16"/>
  <c r="AU355" i="16" s="1"/>
  <c r="N354" i="16"/>
  <c r="O354" i="16" l="1"/>
  <c r="AO354" i="16"/>
  <c r="AZ354" i="16" s="1"/>
  <c r="AG354" i="16"/>
  <c r="AR354" i="16" s="1"/>
  <c r="AE354" i="16"/>
  <c r="AP354" i="16" s="1"/>
  <c r="AK354" i="16"/>
  <c r="AV354" i="16" s="1"/>
  <c r="AI354" i="16"/>
  <c r="AT354" i="16" s="1"/>
  <c r="AN354" i="16"/>
  <c r="AY354" i="16" s="1"/>
  <c r="AF354" i="16"/>
  <c r="AQ354" i="16" s="1"/>
  <c r="AL354" i="16"/>
  <c r="AW354" i="16" s="1"/>
  <c r="AJ354" i="16"/>
  <c r="AU354" i="16" s="1"/>
  <c r="AM354" i="16"/>
  <c r="AX354" i="16" s="1"/>
  <c r="AH354" i="16"/>
  <c r="AS354" i="16" s="1"/>
  <c r="N353" i="16"/>
  <c r="O353" i="16" l="1"/>
  <c r="AO353" i="16"/>
  <c r="AZ353" i="16" s="1"/>
  <c r="AG353" i="16"/>
  <c r="AR353" i="16" s="1"/>
  <c r="AM353" i="16"/>
  <c r="AX353" i="16" s="1"/>
  <c r="AL353" i="16"/>
  <c r="AW353" i="16" s="1"/>
  <c r="AI353" i="16"/>
  <c r="AT353" i="16" s="1"/>
  <c r="AH353" i="16"/>
  <c r="AS353" i="16" s="1"/>
  <c r="AN353" i="16"/>
  <c r="AY353" i="16" s="1"/>
  <c r="AF353" i="16"/>
  <c r="AQ353" i="16" s="1"/>
  <c r="AK353" i="16"/>
  <c r="AV353" i="16" s="1"/>
  <c r="AJ353" i="16"/>
  <c r="AU353" i="16" s="1"/>
  <c r="AE353" i="16"/>
  <c r="AP353" i="16" s="1"/>
  <c r="N352" i="16"/>
  <c r="O352" i="16" l="1"/>
  <c r="AO352" i="16"/>
  <c r="AZ352" i="16" s="1"/>
  <c r="AG352" i="16"/>
  <c r="AR352" i="16" s="1"/>
  <c r="AN352" i="16"/>
  <c r="AY352" i="16" s="1"/>
  <c r="AM352" i="16"/>
  <c r="AX352" i="16" s="1"/>
  <c r="AE352" i="16"/>
  <c r="AP352" i="16" s="1"/>
  <c r="AL352" i="16"/>
  <c r="AW352" i="16" s="1"/>
  <c r="AI352" i="16"/>
  <c r="AT352" i="16" s="1"/>
  <c r="AF352" i="16"/>
  <c r="AQ352" i="16" s="1"/>
  <c r="AK352" i="16"/>
  <c r="AV352" i="16" s="1"/>
  <c r="AH352" i="16"/>
  <c r="AS352" i="16" s="1"/>
  <c r="AJ352" i="16"/>
  <c r="AU352" i="16" s="1"/>
  <c r="N351" i="16"/>
  <c r="O351" i="16" l="1"/>
  <c r="AO351" i="16"/>
  <c r="AZ351" i="16" s="1"/>
  <c r="AG351" i="16"/>
  <c r="AR351" i="16" s="1"/>
  <c r="AN351" i="16"/>
  <c r="AY351" i="16" s="1"/>
  <c r="AF351" i="16"/>
  <c r="AQ351" i="16" s="1"/>
  <c r="AM351" i="16"/>
  <c r="AX351" i="16" s="1"/>
  <c r="AE351" i="16"/>
  <c r="AP351" i="16" s="1"/>
  <c r="AK351" i="16"/>
  <c r="AV351" i="16" s="1"/>
  <c r="AJ351" i="16"/>
  <c r="AU351" i="16" s="1"/>
  <c r="AL351" i="16"/>
  <c r="AW351" i="16" s="1"/>
  <c r="AI351" i="16"/>
  <c r="AT351" i="16" s="1"/>
  <c r="AH351" i="16"/>
  <c r="AS351" i="16" s="1"/>
  <c r="N350" i="16"/>
  <c r="O350" i="16" l="1"/>
  <c r="AO350" i="16"/>
  <c r="AZ350" i="16" s="1"/>
  <c r="AG350" i="16"/>
  <c r="AR350" i="16" s="1"/>
  <c r="AN350" i="16"/>
  <c r="AY350" i="16" s="1"/>
  <c r="AM350" i="16"/>
  <c r="AX350" i="16" s="1"/>
  <c r="AE350" i="16"/>
  <c r="AP350" i="16" s="1"/>
  <c r="AK350" i="16"/>
  <c r="AV350" i="16" s="1"/>
  <c r="AH350" i="16"/>
  <c r="AS350" i="16" s="1"/>
  <c r="AF350" i="16"/>
  <c r="AQ350" i="16" s="1"/>
  <c r="AL350" i="16"/>
  <c r="AW350" i="16" s="1"/>
  <c r="AI350" i="16"/>
  <c r="AT350" i="16" s="1"/>
  <c r="AJ350" i="16"/>
  <c r="AU350" i="16" s="1"/>
  <c r="N349" i="16"/>
  <c r="O349" i="16" l="1"/>
  <c r="AO349" i="16"/>
  <c r="AZ349" i="16" s="1"/>
  <c r="AG349" i="16"/>
  <c r="AR349" i="16" s="1"/>
  <c r="AL349" i="16"/>
  <c r="AW349" i="16" s="1"/>
  <c r="AN349" i="16"/>
  <c r="AY349" i="16" s="1"/>
  <c r="AF349" i="16"/>
  <c r="AQ349" i="16" s="1"/>
  <c r="AK349" i="16"/>
  <c r="AV349" i="16" s="1"/>
  <c r="AI349" i="16"/>
  <c r="AT349" i="16" s="1"/>
  <c r="AM349" i="16"/>
  <c r="AX349" i="16" s="1"/>
  <c r="AE349" i="16"/>
  <c r="AP349" i="16" s="1"/>
  <c r="AJ349" i="16"/>
  <c r="AU349" i="16" s="1"/>
  <c r="AH349" i="16"/>
  <c r="AS349" i="16" s="1"/>
  <c r="N348" i="16"/>
  <c r="O348" i="16" l="1"/>
  <c r="AO348" i="16"/>
  <c r="AZ348" i="16" s="1"/>
  <c r="AG348" i="16"/>
  <c r="AR348" i="16" s="1"/>
  <c r="AF348" i="16"/>
  <c r="AQ348" i="16" s="1"/>
  <c r="AL348" i="16"/>
  <c r="AW348" i="16" s="1"/>
  <c r="AJ348" i="16"/>
  <c r="AU348" i="16" s="1"/>
  <c r="AN348" i="16"/>
  <c r="AY348" i="16" s="1"/>
  <c r="AM348" i="16"/>
  <c r="AX348" i="16" s="1"/>
  <c r="AK348" i="16"/>
  <c r="AV348" i="16" s="1"/>
  <c r="AI348" i="16"/>
  <c r="AT348" i="16" s="1"/>
  <c r="AE348" i="16"/>
  <c r="AP348" i="16" s="1"/>
  <c r="AH348" i="16"/>
  <c r="AS348" i="16" s="1"/>
  <c r="N347" i="16"/>
  <c r="O347" i="16" l="1"/>
  <c r="AO347" i="16"/>
  <c r="AZ347" i="16" s="1"/>
  <c r="AG347" i="16"/>
  <c r="AR347" i="16" s="1"/>
  <c r="AF347" i="16"/>
  <c r="AQ347" i="16" s="1"/>
  <c r="AM347" i="16"/>
  <c r="AX347" i="16" s="1"/>
  <c r="AE347" i="16"/>
  <c r="AP347" i="16" s="1"/>
  <c r="AJ347" i="16"/>
  <c r="AU347" i="16" s="1"/>
  <c r="AN347" i="16"/>
  <c r="AY347" i="16" s="1"/>
  <c r="AL347" i="16"/>
  <c r="AW347" i="16" s="1"/>
  <c r="AI347" i="16"/>
  <c r="AT347" i="16" s="1"/>
  <c r="AH347" i="16"/>
  <c r="AS347" i="16" s="1"/>
  <c r="AK347" i="16"/>
  <c r="AV347" i="16" s="1"/>
  <c r="N346" i="16"/>
  <c r="O346" i="16" l="1"/>
  <c r="AO346" i="16"/>
  <c r="AZ346" i="16" s="1"/>
  <c r="AG346" i="16"/>
  <c r="AR346" i="16" s="1"/>
  <c r="AN346" i="16"/>
  <c r="AY346" i="16" s="1"/>
  <c r="AM346" i="16"/>
  <c r="AX346" i="16" s="1"/>
  <c r="AE346" i="16"/>
  <c r="AP346" i="16" s="1"/>
  <c r="AK346" i="16"/>
  <c r="AV346" i="16" s="1"/>
  <c r="AH346" i="16"/>
  <c r="AS346" i="16" s="1"/>
  <c r="AF346" i="16"/>
  <c r="AQ346" i="16" s="1"/>
  <c r="AL346" i="16"/>
  <c r="AW346" i="16" s="1"/>
  <c r="AI346" i="16"/>
  <c r="AT346" i="16" s="1"/>
  <c r="AJ346" i="16"/>
  <c r="AU346" i="16" s="1"/>
  <c r="N345" i="16"/>
  <c r="N344" i="16"/>
  <c r="O344" i="16" l="1"/>
  <c r="AO344" i="16"/>
  <c r="AZ344" i="16" s="1"/>
  <c r="AG344" i="16"/>
  <c r="AR344" i="16" s="1"/>
  <c r="AN344" i="16"/>
  <c r="AY344" i="16" s="1"/>
  <c r="AM344" i="16"/>
  <c r="AX344" i="16" s="1"/>
  <c r="AE344" i="16"/>
  <c r="AP344" i="16" s="1"/>
  <c r="AL344" i="16"/>
  <c r="AW344" i="16" s="1"/>
  <c r="AJ344" i="16"/>
  <c r="AU344" i="16" s="1"/>
  <c r="AF344" i="16"/>
  <c r="AQ344" i="16" s="1"/>
  <c r="AK344" i="16"/>
  <c r="AV344" i="16" s="1"/>
  <c r="AH344" i="16"/>
  <c r="AS344" i="16" s="1"/>
  <c r="AI344" i="16"/>
  <c r="AT344" i="16" s="1"/>
  <c r="O345" i="16"/>
  <c r="AO345" i="16"/>
  <c r="AZ345" i="16" s="1"/>
  <c r="AG345" i="16"/>
  <c r="AR345" i="16" s="1"/>
  <c r="AN345" i="16"/>
  <c r="AY345" i="16" s="1"/>
  <c r="AM345" i="16"/>
  <c r="AX345" i="16" s="1"/>
  <c r="AE345" i="16"/>
  <c r="AP345" i="16" s="1"/>
  <c r="AK345" i="16"/>
  <c r="AV345" i="16" s="1"/>
  <c r="AI345" i="16"/>
  <c r="AT345" i="16" s="1"/>
  <c r="AF345" i="16"/>
  <c r="AQ345" i="16" s="1"/>
  <c r="AL345" i="16"/>
  <c r="AW345" i="16" s="1"/>
  <c r="AH345" i="16"/>
  <c r="AS345" i="16" s="1"/>
  <c r="AJ345" i="16"/>
  <c r="AU345" i="16" s="1"/>
  <c r="N343" i="16"/>
  <c r="O343" i="16" l="1"/>
  <c r="AO343" i="16"/>
  <c r="AZ343" i="16" s="1"/>
  <c r="AG343" i="16"/>
  <c r="AR343" i="16" s="1"/>
  <c r="AF343" i="16"/>
  <c r="AQ343" i="16" s="1"/>
  <c r="AM343" i="16"/>
  <c r="AX343" i="16" s="1"/>
  <c r="AE343" i="16"/>
  <c r="AP343" i="16" s="1"/>
  <c r="AJ343" i="16"/>
  <c r="AU343" i="16" s="1"/>
  <c r="AH343" i="16"/>
  <c r="AS343" i="16" s="1"/>
  <c r="AN343" i="16"/>
  <c r="AY343" i="16" s="1"/>
  <c r="AL343" i="16"/>
  <c r="AW343" i="16" s="1"/>
  <c r="AI343" i="16"/>
  <c r="AT343" i="16" s="1"/>
  <c r="AK343" i="16"/>
  <c r="AV343" i="16" s="1"/>
  <c r="N342" i="16"/>
  <c r="O342" i="16" l="1"/>
  <c r="AO342" i="16"/>
  <c r="AZ342" i="16" s="1"/>
  <c r="AG342" i="16"/>
  <c r="AR342" i="16" s="1"/>
  <c r="AN342" i="16"/>
  <c r="AY342" i="16" s="1"/>
  <c r="AF342" i="16"/>
  <c r="AQ342" i="16" s="1"/>
  <c r="AE342" i="16"/>
  <c r="AP342" i="16" s="1"/>
  <c r="AL342" i="16"/>
  <c r="AW342" i="16" s="1"/>
  <c r="AH342" i="16"/>
  <c r="AS342" i="16" s="1"/>
  <c r="AM342" i="16"/>
  <c r="AX342" i="16" s="1"/>
  <c r="AK342" i="16"/>
  <c r="AV342" i="16" s="1"/>
  <c r="AI342" i="16"/>
  <c r="AT342" i="16" s="1"/>
  <c r="AJ342" i="16"/>
  <c r="AU342" i="16" s="1"/>
  <c r="N341" i="16"/>
  <c r="O341" i="16" l="1"/>
  <c r="AO341" i="16"/>
  <c r="AZ341" i="16" s="1"/>
  <c r="AG341" i="16"/>
  <c r="AR341" i="16" s="1"/>
  <c r="AN341" i="16"/>
  <c r="AY341" i="16" s="1"/>
  <c r="AM341" i="16"/>
  <c r="AX341" i="16" s="1"/>
  <c r="AE341" i="16"/>
  <c r="AP341" i="16" s="1"/>
  <c r="AL341" i="16"/>
  <c r="AW341" i="16" s="1"/>
  <c r="AJ341" i="16"/>
  <c r="AU341" i="16" s="1"/>
  <c r="AF341" i="16"/>
  <c r="AQ341" i="16" s="1"/>
  <c r="AK341" i="16"/>
  <c r="AV341" i="16" s="1"/>
  <c r="AH341" i="16"/>
  <c r="AS341" i="16" s="1"/>
  <c r="AI341" i="16"/>
  <c r="AT341" i="16" s="1"/>
  <c r="N340" i="16"/>
  <c r="O340" i="16" l="1"/>
  <c r="AO340" i="16"/>
  <c r="AZ340" i="16" s="1"/>
  <c r="AG340" i="16"/>
  <c r="AR340" i="16" s="1"/>
  <c r="AN340" i="16"/>
  <c r="AY340" i="16" s="1"/>
  <c r="AM340" i="16"/>
  <c r="AX340" i="16" s="1"/>
  <c r="AE340" i="16"/>
  <c r="AP340" i="16" s="1"/>
  <c r="AL340" i="16"/>
  <c r="AW340" i="16" s="1"/>
  <c r="AJ340" i="16"/>
  <c r="AU340" i="16" s="1"/>
  <c r="AF340" i="16"/>
  <c r="AQ340" i="16" s="1"/>
  <c r="AK340" i="16"/>
  <c r="AV340" i="16" s="1"/>
  <c r="AH340" i="16"/>
  <c r="AS340" i="16" s="1"/>
  <c r="AI340" i="16"/>
  <c r="AT340" i="16" s="1"/>
  <c r="N339" i="16"/>
  <c r="O339" i="16" l="1"/>
  <c r="AO339" i="16"/>
  <c r="AZ339" i="16" s="1"/>
  <c r="AG339" i="16"/>
  <c r="AR339" i="16" s="1"/>
  <c r="AF339" i="16"/>
  <c r="AQ339" i="16" s="1"/>
  <c r="AM339" i="16"/>
  <c r="AX339" i="16" s="1"/>
  <c r="AL339" i="16"/>
  <c r="AW339" i="16" s="1"/>
  <c r="AJ339" i="16"/>
  <c r="AU339" i="16" s="1"/>
  <c r="AN339" i="16"/>
  <c r="AY339" i="16" s="1"/>
  <c r="AE339" i="16"/>
  <c r="AP339" i="16" s="1"/>
  <c r="AK339" i="16"/>
  <c r="AV339" i="16" s="1"/>
  <c r="AH339" i="16"/>
  <c r="AS339" i="16" s="1"/>
  <c r="AI339" i="16"/>
  <c r="AT339" i="16" s="1"/>
  <c r="N338" i="16"/>
  <c r="O338" i="16" l="1"/>
  <c r="AO338" i="16"/>
  <c r="AZ338" i="16" s="1"/>
  <c r="AG338" i="16"/>
  <c r="AR338" i="16" s="1"/>
  <c r="AF338" i="16"/>
  <c r="AQ338" i="16" s="1"/>
  <c r="AM338" i="16"/>
  <c r="AX338" i="16" s="1"/>
  <c r="AE338" i="16"/>
  <c r="AP338" i="16" s="1"/>
  <c r="AK338" i="16"/>
  <c r="AV338" i="16" s="1"/>
  <c r="AN338" i="16"/>
  <c r="AY338" i="16" s="1"/>
  <c r="AL338" i="16"/>
  <c r="AW338" i="16" s="1"/>
  <c r="AJ338" i="16"/>
  <c r="AU338" i="16" s="1"/>
  <c r="AH338" i="16"/>
  <c r="AS338" i="16" s="1"/>
  <c r="AI338" i="16"/>
  <c r="AT338" i="16" s="1"/>
  <c r="N337" i="16"/>
  <c r="O337" i="16" l="1"/>
  <c r="AO337" i="16"/>
  <c r="AZ337" i="16" s="1"/>
  <c r="AG337" i="16"/>
  <c r="AR337" i="16" s="1"/>
  <c r="AF337" i="16"/>
  <c r="AQ337" i="16" s="1"/>
  <c r="AM337" i="16"/>
  <c r="AX337" i="16" s="1"/>
  <c r="AE337" i="16"/>
  <c r="AP337" i="16" s="1"/>
  <c r="AK337" i="16"/>
  <c r="AV337" i="16" s="1"/>
  <c r="AN337" i="16"/>
  <c r="AY337" i="16" s="1"/>
  <c r="AL337" i="16"/>
  <c r="AW337" i="16" s="1"/>
  <c r="AJ337" i="16"/>
  <c r="AU337" i="16" s="1"/>
  <c r="AH337" i="16"/>
  <c r="AS337" i="16" s="1"/>
  <c r="AI337" i="16"/>
  <c r="AT337" i="16" s="1"/>
  <c r="N336" i="16"/>
  <c r="O336" i="16" l="1"/>
  <c r="AO336" i="16"/>
  <c r="AZ336" i="16" s="1"/>
  <c r="AG336" i="16"/>
  <c r="AR336" i="16" s="1"/>
  <c r="AN336" i="16"/>
  <c r="AY336" i="16" s="1"/>
  <c r="AM336" i="16"/>
  <c r="AX336" i="16" s="1"/>
  <c r="AE336" i="16"/>
  <c r="AP336" i="16" s="1"/>
  <c r="AK336" i="16"/>
  <c r="AV336" i="16" s="1"/>
  <c r="AH336" i="16"/>
  <c r="AS336" i="16" s="1"/>
  <c r="AF336" i="16"/>
  <c r="AQ336" i="16" s="1"/>
  <c r="AL336" i="16"/>
  <c r="AW336" i="16" s="1"/>
  <c r="AJ336" i="16"/>
  <c r="AU336" i="16" s="1"/>
  <c r="AI336" i="16"/>
  <c r="AT336" i="16" s="1"/>
  <c r="N335" i="16"/>
  <c r="O335" i="16" l="1"/>
  <c r="AO335" i="16"/>
  <c r="AZ335" i="16" s="1"/>
  <c r="AG335" i="16"/>
  <c r="AR335" i="16" s="1"/>
  <c r="AN335" i="16"/>
  <c r="AY335" i="16" s="1"/>
  <c r="AM335" i="16"/>
  <c r="AX335" i="16" s="1"/>
  <c r="AE335" i="16"/>
  <c r="AP335" i="16" s="1"/>
  <c r="AK335" i="16"/>
  <c r="AV335" i="16" s="1"/>
  <c r="AH335" i="16"/>
  <c r="AS335" i="16" s="1"/>
  <c r="AF335" i="16"/>
  <c r="AQ335" i="16" s="1"/>
  <c r="AL335" i="16"/>
  <c r="AW335" i="16" s="1"/>
  <c r="AI335" i="16"/>
  <c r="AT335" i="16" s="1"/>
  <c r="AJ335" i="16"/>
  <c r="AU335" i="16" s="1"/>
  <c r="N334" i="16"/>
  <c r="O334" i="16" l="1"/>
  <c r="AO334" i="16"/>
  <c r="AZ334" i="16" s="1"/>
  <c r="AG334" i="16"/>
  <c r="AR334" i="16" s="1"/>
  <c r="AF334" i="16"/>
  <c r="AQ334" i="16" s="1"/>
  <c r="AM334" i="16"/>
  <c r="AX334" i="16" s="1"/>
  <c r="AE334" i="16"/>
  <c r="AP334" i="16" s="1"/>
  <c r="AH334" i="16"/>
  <c r="AS334" i="16" s="1"/>
  <c r="AN334" i="16"/>
  <c r="AY334" i="16" s="1"/>
  <c r="AL334" i="16"/>
  <c r="AW334" i="16" s="1"/>
  <c r="AK334" i="16"/>
  <c r="AV334" i="16" s="1"/>
  <c r="AI334" i="16"/>
  <c r="AT334" i="16" s="1"/>
  <c r="AJ334" i="16"/>
  <c r="AU334" i="16" s="1"/>
  <c r="N333" i="16"/>
  <c r="O333" i="16" l="1"/>
  <c r="AO333" i="16"/>
  <c r="AZ333" i="16" s="1"/>
  <c r="AG333" i="16"/>
  <c r="AR333" i="16" s="1"/>
  <c r="AF333" i="16"/>
  <c r="AQ333" i="16" s="1"/>
  <c r="AL333" i="16"/>
  <c r="AW333" i="16" s="1"/>
  <c r="AI333" i="16"/>
  <c r="AT333" i="16" s="1"/>
  <c r="AN333" i="16"/>
  <c r="AY333" i="16" s="1"/>
  <c r="AM333" i="16"/>
  <c r="AX333" i="16" s="1"/>
  <c r="AK333" i="16"/>
  <c r="AV333" i="16" s="1"/>
  <c r="AJ333" i="16"/>
  <c r="AU333" i="16" s="1"/>
  <c r="AE333" i="16"/>
  <c r="AP333" i="16" s="1"/>
  <c r="AH333" i="16"/>
  <c r="AS333" i="16" s="1"/>
  <c r="N332" i="16"/>
  <c r="O332" i="16" l="1"/>
  <c r="AO332" i="16"/>
  <c r="AZ332" i="16" s="1"/>
  <c r="AG332" i="16"/>
  <c r="AR332" i="16" s="1"/>
  <c r="AF332" i="16"/>
  <c r="AQ332" i="16" s="1"/>
  <c r="AM332" i="16"/>
  <c r="AX332" i="16" s="1"/>
  <c r="AE332" i="16"/>
  <c r="AP332" i="16" s="1"/>
  <c r="AK332" i="16"/>
  <c r="AV332" i="16" s="1"/>
  <c r="AI332" i="16"/>
  <c r="AT332" i="16" s="1"/>
  <c r="AN332" i="16"/>
  <c r="AY332" i="16" s="1"/>
  <c r="AL332" i="16"/>
  <c r="AW332" i="16" s="1"/>
  <c r="AH332" i="16"/>
  <c r="AS332" i="16" s="1"/>
  <c r="AJ332" i="16"/>
  <c r="AU332" i="16" s="1"/>
  <c r="N331" i="16"/>
  <c r="O331" i="16" l="1"/>
  <c r="AO331" i="16"/>
  <c r="AZ331" i="16" s="1"/>
  <c r="AG331" i="16"/>
  <c r="AR331" i="16" s="1"/>
  <c r="AF331" i="16"/>
  <c r="AQ331" i="16" s="1"/>
  <c r="AM331" i="16"/>
  <c r="AX331" i="16" s="1"/>
  <c r="AE331" i="16"/>
  <c r="AP331" i="16" s="1"/>
  <c r="AJ331" i="16"/>
  <c r="AU331" i="16" s="1"/>
  <c r="AN331" i="16"/>
  <c r="AY331" i="16" s="1"/>
  <c r="AL331" i="16"/>
  <c r="AW331" i="16" s="1"/>
  <c r="AK331" i="16"/>
  <c r="AV331" i="16" s="1"/>
  <c r="AH331" i="16"/>
  <c r="AS331" i="16" s="1"/>
  <c r="AI331" i="16"/>
  <c r="AT331" i="16" s="1"/>
  <c r="N330" i="16"/>
  <c r="O330" i="16" l="1"/>
  <c r="AO330" i="16"/>
  <c r="AZ330" i="16" s="1"/>
  <c r="AG330" i="16"/>
  <c r="AR330" i="16" s="1"/>
  <c r="AN330" i="16"/>
  <c r="AY330" i="16" s="1"/>
  <c r="AM330" i="16"/>
  <c r="AX330" i="16" s="1"/>
  <c r="AE330" i="16"/>
  <c r="AP330" i="16" s="1"/>
  <c r="AL330" i="16"/>
  <c r="AW330" i="16" s="1"/>
  <c r="AK330" i="16"/>
  <c r="AV330" i="16" s="1"/>
  <c r="AF330" i="16"/>
  <c r="AQ330" i="16" s="1"/>
  <c r="AJ330" i="16"/>
  <c r="AU330" i="16" s="1"/>
  <c r="AH330" i="16"/>
  <c r="AS330" i="16" s="1"/>
  <c r="AI330" i="16"/>
  <c r="AT330" i="16" s="1"/>
  <c r="N329" i="16"/>
  <c r="O329" i="16" l="1"/>
  <c r="AO329" i="16"/>
  <c r="AZ329" i="16" s="1"/>
  <c r="AG329" i="16"/>
  <c r="AR329" i="16" s="1"/>
  <c r="AF329" i="16"/>
  <c r="AQ329" i="16" s="1"/>
  <c r="AM329" i="16"/>
  <c r="AX329" i="16" s="1"/>
  <c r="AE329" i="16"/>
  <c r="AP329" i="16" s="1"/>
  <c r="AJ329" i="16"/>
  <c r="AU329" i="16" s="1"/>
  <c r="AN329" i="16"/>
  <c r="AY329" i="16" s="1"/>
  <c r="AL329" i="16"/>
  <c r="AW329" i="16" s="1"/>
  <c r="AK329" i="16"/>
  <c r="AV329" i="16" s="1"/>
  <c r="AH329" i="16"/>
  <c r="AS329" i="16" s="1"/>
  <c r="AI329" i="16"/>
  <c r="AT329" i="16" s="1"/>
  <c r="N328" i="16"/>
  <c r="O328" i="16" l="1"/>
  <c r="AO328" i="16"/>
  <c r="AZ328" i="16" s="1"/>
  <c r="AG328" i="16"/>
  <c r="AR328" i="16" s="1"/>
  <c r="AF328" i="16"/>
  <c r="AQ328" i="16" s="1"/>
  <c r="AM328" i="16"/>
  <c r="AX328" i="16" s="1"/>
  <c r="AE328" i="16"/>
  <c r="AP328" i="16" s="1"/>
  <c r="AJ328" i="16"/>
  <c r="AU328" i="16" s="1"/>
  <c r="AN328" i="16"/>
  <c r="AY328" i="16" s="1"/>
  <c r="AL328" i="16"/>
  <c r="AW328" i="16" s="1"/>
  <c r="AK328" i="16"/>
  <c r="AV328" i="16" s="1"/>
  <c r="AH328" i="16"/>
  <c r="AS328" i="16" s="1"/>
  <c r="AI328" i="16"/>
  <c r="AT328" i="16" s="1"/>
  <c r="N327" i="16"/>
  <c r="O327" i="16" l="1"/>
  <c r="AO327" i="16"/>
  <c r="AZ327" i="16" s="1"/>
  <c r="AG327" i="16"/>
  <c r="AR327" i="16" s="1"/>
  <c r="AF327" i="16"/>
  <c r="AQ327" i="16" s="1"/>
  <c r="AM327" i="16"/>
  <c r="AX327" i="16" s="1"/>
  <c r="AE327" i="16"/>
  <c r="AP327" i="16" s="1"/>
  <c r="AK327" i="16"/>
  <c r="AV327" i="16" s="1"/>
  <c r="AH327" i="16"/>
  <c r="AS327" i="16" s="1"/>
  <c r="AN327" i="16"/>
  <c r="AY327" i="16" s="1"/>
  <c r="AL327" i="16"/>
  <c r="AW327" i="16" s="1"/>
  <c r="AI327" i="16"/>
  <c r="AT327" i="16" s="1"/>
  <c r="AJ327" i="16"/>
  <c r="AU327" i="16" s="1"/>
  <c r="N326" i="16"/>
  <c r="O326" i="16" l="1"/>
  <c r="AO326" i="16"/>
  <c r="AZ326" i="16" s="1"/>
  <c r="AG326" i="16"/>
  <c r="AR326" i="16" s="1"/>
  <c r="AN326" i="16"/>
  <c r="AY326" i="16" s="1"/>
  <c r="AM326" i="16"/>
  <c r="AX326" i="16" s="1"/>
  <c r="AE326" i="16"/>
  <c r="AP326" i="16" s="1"/>
  <c r="AK326" i="16"/>
  <c r="AV326" i="16" s="1"/>
  <c r="AH326" i="16"/>
  <c r="AS326" i="16" s="1"/>
  <c r="AF326" i="16"/>
  <c r="AQ326" i="16" s="1"/>
  <c r="AL326" i="16"/>
  <c r="AW326" i="16" s="1"/>
  <c r="AJ326" i="16"/>
  <c r="AU326" i="16" s="1"/>
  <c r="AI326" i="16"/>
  <c r="AT326" i="16" s="1"/>
  <c r="N325" i="16"/>
  <c r="O325" i="16" l="1"/>
  <c r="AO325" i="16"/>
  <c r="AZ325" i="16" s="1"/>
  <c r="AG325" i="16"/>
  <c r="AR325" i="16" s="1"/>
  <c r="AF325" i="16"/>
  <c r="AQ325" i="16" s="1"/>
  <c r="AM325" i="16"/>
  <c r="AX325" i="16" s="1"/>
  <c r="AE325" i="16"/>
  <c r="AP325" i="16" s="1"/>
  <c r="AK325" i="16"/>
  <c r="AV325" i="16" s="1"/>
  <c r="AH325" i="16"/>
  <c r="AS325" i="16" s="1"/>
  <c r="AN325" i="16"/>
  <c r="AY325" i="16" s="1"/>
  <c r="AL325" i="16"/>
  <c r="AW325" i="16" s="1"/>
  <c r="AJ325" i="16"/>
  <c r="AU325" i="16" s="1"/>
  <c r="AI325" i="16"/>
  <c r="AT325" i="16" s="1"/>
  <c r="N324" i="16"/>
  <c r="O324" i="16" l="1"/>
  <c r="AO324" i="16"/>
  <c r="AZ324" i="16" s="1"/>
  <c r="AG324" i="16"/>
  <c r="AR324" i="16" s="1"/>
  <c r="AF324" i="16"/>
  <c r="AQ324" i="16" s="1"/>
  <c r="AM324" i="16"/>
  <c r="AX324" i="16" s="1"/>
  <c r="AE324" i="16"/>
  <c r="AP324" i="16" s="1"/>
  <c r="AJ324" i="16"/>
  <c r="AU324" i="16" s="1"/>
  <c r="AN324" i="16"/>
  <c r="AY324" i="16" s="1"/>
  <c r="AL324" i="16"/>
  <c r="AW324" i="16" s="1"/>
  <c r="AK324" i="16"/>
  <c r="AV324" i="16" s="1"/>
  <c r="AH324" i="16"/>
  <c r="AS324" i="16" s="1"/>
  <c r="AI324" i="16"/>
  <c r="AT324" i="16" s="1"/>
  <c r="N323" i="16"/>
  <c r="O323" i="16" l="1"/>
  <c r="AO323" i="16"/>
  <c r="AZ323" i="16" s="1"/>
  <c r="AG323" i="16"/>
  <c r="AR323" i="16" s="1"/>
  <c r="AF323" i="16"/>
  <c r="AQ323" i="16" s="1"/>
  <c r="AM323" i="16"/>
  <c r="AX323" i="16" s="1"/>
  <c r="AL323" i="16"/>
  <c r="AW323" i="16" s="1"/>
  <c r="AJ323" i="16"/>
  <c r="AU323" i="16" s="1"/>
  <c r="AN323" i="16"/>
  <c r="AY323" i="16" s="1"/>
  <c r="AE323" i="16"/>
  <c r="AP323" i="16" s="1"/>
  <c r="AK323" i="16"/>
  <c r="AV323" i="16" s="1"/>
  <c r="AH323" i="16"/>
  <c r="AS323" i="16" s="1"/>
  <c r="AI323" i="16"/>
  <c r="AT323" i="16" s="1"/>
  <c r="N322" i="16"/>
  <c r="O322" i="16" l="1"/>
  <c r="AO322" i="16"/>
  <c r="AZ322" i="16" s="1"/>
  <c r="AG322" i="16"/>
  <c r="AR322" i="16" s="1"/>
  <c r="AF322" i="16"/>
  <c r="AQ322" i="16" s="1"/>
  <c r="AM322" i="16"/>
  <c r="AX322" i="16" s="1"/>
  <c r="AE322" i="16"/>
  <c r="AP322" i="16" s="1"/>
  <c r="AK322" i="16"/>
  <c r="AV322" i="16" s="1"/>
  <c r="AH322" i="16"/>
  <c r="AS322" i="16" s="1"/>
  <c r="AN322" i="16"/>
  <c r="AY322" i="16" s="1"/>
  <c r="AL322" i="16"/>
  <c r="AW322" i="16" s="1"/>
  <c r="AJ322" i="16"/>
  <c r="AU322" i="16" s="1"/>
  <c r="AI322" i="16"/>
  <c r="AT322" i="16" s="1"/>
  <c r="N321" i="16"/>
  <c r="O321" i="16" l="1"/>
  <c r="AO321" i="16"/>
  <c r="AZ321" i="16" s="1"/>
  <c r="AG321" i="16"/>
  <c r="AR321" i="16" s="1"/>
  <c r="AN321" i="16"/>
  <c r="AY321" i="16" s="1"/>
  <c r="AM321" i="16"/>
  <c r="AX321" i="16" s="1"/>
  <c r="AE321" i="16"/>
  <c r="AP321" i="16" s="1"/>
  <c r="AK321" i="16"/>
  <c r="AV321" i="16" s="1"/>
  <c r="AH321" i="16"/>
  <c r="AS321" i="16" s="1"/>
  <c r="AF321" i="16"/>
  <c r="AQ321" i="16" s="1"/>
  <c r="AL321" i="16"/>
  <c r="AW321" i="16" s="1"/>
  <c r="AJ321" i="16"/>
  <c r="AU321" i="16" s="1"/>
  <c r="AI321" i="16"/>
  <c r="AT321" i="16" s="1"/>
  <c r="N320" i="16"/>
  <c r="O320" i="16" l="1"/>
  <c r="AO320" i="16"/>
  <c r="AZ320" i="16" s="1"/>
  <c r="AG320" i="16"/>
  <c r="AR320" i="16" s="1"/>
  <c r="AF320" i="16"/>
  <c r="AQ320" i="16" s="1"/>
  <c r="AM320" i="16"/>
  <c r="AX320" i="16" s="1"/>
  <c r="AE320" i="16"/>
  <c r="AP320" i="16" s="1"/>
  <c r="AK320" i="16"/>
  <c r="AV320" i="16" s="1"/>
  <c r="AH320" i="16"/>
  <c r="AS320" i="16" s="1"/>
  <c r="AN320" i="16"/>
  <c r="AY320" i="16" s="1"/>
  <c r="AL320" i="16"/>
  <c r="AW320" i="16" s="1"/>
  <c r="AJ320" i="16"/>
  <c r="AU320" i="16" s="1"/>
  <c r="AI320" i="16"/>
  <c r="AT320" i="16" s="1"/>
  <c r="N319" i="16"/>
  <c r="O319" i="16" l="1"/>
  <c r="AO319" i="16"/>
  <c r="AZ319" i="16" s="1"/>
  <c r="AG319" i="16"/>
  <c r="AR319" i="16" s="1"/>
  <c r="AF319" i="16"/>
  <c r="AQ319" i="16" s="1"/>
  <c r="AM319" i="16"/>
  <c r="AX319" i="16" s="1"/>
  <c r="AE319" i="16"/>
  <c r="AP319" i="16" s="1"/>
  <c r="AK319" i="16"/>
  <c r="AV319" i="16" s="1"/>
  <c r="AH319" i="16"/>
  <c r="AS319" i="16" s="1"/>
  <c r="AN319" i="16"/>
  <c r="AY319" i="16" s="1"/>
  <c r="AL319" i="16"/>
  <c r="AW319" i="16" s="1"/>
  <c r="AJ319" i="16"/>
  <c r="AU319" i="16" s="1"/>
  <c r="AI319" i="16"/>
  <c r="AT319" i="16" s="1"/>
  <c r="N318" i="16"/>
  <c r="O318" i="16" l="1"/>
  <c r="AO318" i="16"/>
  <c r="AZ318" i="16" s="1"/>
  <c r="AG318" i="16"/>
  <c r="AR318" i="16" s="1"/>
  <c r="AF318" i="16"/>
  <c r="AQ318" i="16" s="1"/>
  <c r="AM318" i="16"/>
  <c r="AX318" i="16" s="1"/>
  <c r="AL318" i="16"/>
  <c r="AW318" i="16" s="1"/>
  <c r="AH318" i="16"/>
  <c r="AS318" i="16" s="1"/>
  <c r="AN318" i="16"/>
  <c r="AY318" i="16" s="1"/>
  <c r="AE318" i="16"/>
  <c r="AP318" i="16" s="1"/>
  <c r="AK318" i="16"/>
  <c r="AV318" i="16" s="1"/>
  <c r="AI318" i="16"/>
  <c r="AT318" i="16" s="1"/>
  <c r="AJ318" i="16"/>
  <c r="AU318" i="16" s="1"/>
  <c r="N317" i="16"/>
  <c r="O317" i="16" l="1"/>
  <c r="AO317" i="16"/>
  <c r="AZ317" i="16" s="1"/>
  <c r="AG317" i="16"/>
  <c r="AR317" i="16" s="1"/>
  <c r="AN317" i="16"/>
  <c r="AY317" i="16" s="1"/>
  <c r="AM317" i="16"/>
  <c r="AX317" i="16" s="1"/>
  <c r="AE317" i="16"/>
  <c r="AP317" i="16" s="1"/>
  <c r="AK317" i="16"/>
  <c r="AV317" i="16" s="1"/>
  <c r="AH317" i="16"/>
  <c r="AS317" i="16" s="1"/>
  <c r="AF317" i="16"/>
  <c r="AQ317" i="16" s="1"/>
  <c r="AL317" i="16"/>
  <c r="AW317" i="16" s="1"/>
  <c r="AI317" i="16"/>
  <c r="AT317" i="16" s="1"/>
  <c r="AJ317" i="16"/>
  <c r="AU317" i="16" s="1"/>
  <c r="N316" i="16"/>
  <c r="O316" i="16" l="1"/>
  <c r="AO316" i="16"/>
  <c r="AZ316" i="16" s="1"/>
  <c r="AG316" i="16"/>
  <c r="AR316" i="16" s="1"/>
  <c r="AF316" i="16"/>
  <c r="AQ316" i="16" s="1"/>
  <c r="AM316" i="16"/>
  <c r="AX316" i="16" s="1"/>
  <c r="AL316" i="16"/>
  <c r="AW316" i="16" s="1"/>
  <c r="AI316" i="16"/>
  <c r="AT316" i="16" s="1"/>
  <c r="AH316" i="16"/>
  <c r="AS316" i="16" s="1"/>
  <c r="AN316" i="16"/>
  <c r="AY316" i="16" s="1"/>
  <c r="AE316" i="16"/>
  <c r="AP316" i="16" s="1"/>
  <c r="AJ316" i="16"/>
  <c r="AU316" i="16" s="1"/>
  <c r="AK316" i="16"/>
  <c r="AV316" i="16" s="1"/>
  <c r="N315" i="16"/>
  <c r="O315" i="16" l="1"/>
  <c r="AO315" i="16"/>
  <c r="AZ315" i="16" s="1"/>
  <c r="AG315" i="16"/>
  <c r="AR315" i="16" s="1"/>
  <c r="AF315" i="16"/>
  <c r="AQ315" i="16" s="1"/>
  <c r="AM315" i="16"/>
  <c r="AX315" i="16" s="1"/>
  <c r="AE315" i="16"/>
  <c r="AP315" i="16" s="1"/>
  <c r="AJ315" i="16"/>
  <c r="AU315" i="16" s="1"/>
  <c r="AN315" i="16"/>
  <c r="AY315" i="16" s="1"/>
  <c r="AL315" i="16"/>
  <c r="AW315" i="16" s="1"/>
  <c r="AK315" i="16"/>
  <c r="AV315" i="16" s="1"/>
  <c r="AI315" i="16"/>
  <c r="AT315" i="16" s="1"/>
  <c r="AH315" i="16"/>
  <c r="AS315" i="16" s="1"/>
  <c r="N314" i="16"/>
  <c r="O314" i="16" l="1"/>
  <c r="AO314" i="16"/>
  <c r="AZ314" i="16" s="1"/>
  <c r="AG314" i="16"/>
  <c r="AR314" i="16" s="1"/>
  <c r="AF314" i="16"/>
  <c r="AQ314" i="16" s="1"/>
  <c r="AM314" i="16"/>
  <c r="AX314" i="16" s="1"/>
  <c r="AK314" i="16"/>
  <c r="AV314" i="16" s="1"/>
  <c r="AI314" i="16"/>
  <c r="AT314" i="16" s="1"/>
  <c r="AN314" i="16"/>
  <c r="AY314" i="16" s="1"/>
  <c r="AL314" i="16"/>
  <c r="AW314" i="16" s="1"/>
  <c r="AJ314" i="16"/>
  <c r="AU314" i="16" s="1"/>
  <c r="AH314" i="16"/>
  <c r="AS314" i="16" s="1"/>
  <c r="AE314" i="16"/>
  <c r="AP314" i="16" s="1"/>
  <c r="N313" i="16"/>
  <c r="O313" i="16" l="1"/>
  <c r="AO313" i="16"/>
  <c r="AZ313" i="16" s="1"/>
  <c r="AG313" i="16"/>
  <c r="AR313" i="16" s="1"/>
  <c r="AF313" i="16"/>
  <c r="AQ313" i="16" s="1"/>
  <c r="AM313" i="16"/>
  <c r="AX313" i="16" s="1"/>
  <c r="AE313" i="16"/>
  <c r="AP313" i="16" s="1"/>
  <c r="AK313" i="16"/>
  <c r="AV313" i="16" s="1"/>
  <c r="AH313" i="16"/>
  <c r="AS313" i="16" s="1"/>
  <c r="AN313" i="16"/>
  <c r="AY313" i="16" s="1"/>
  <c r="AL313" i="16"/>
  <c r="AW313" i="16" s="1"/>
  <c r="AI313" i="16"/>
  <c r="AT313" i="16" s="1"/>
  <c r="AJ313" i="16"/>
  <c r="AU313" i="16" s="1"/>
  <c r="N312" i="16"/>
  <c r="O312" i="16" l="1"/>
  <c r="AO312" i="16"/>
  <c r="AZ312" i="16" s="1"/>
  <c r="AG312" i="16"/>
  <c r="AR312" i="16" s="1"/>
  <c r="AE312" i="16"/>
  <c r="AP312" i="16" s="1"/>
  <c r="AI312" i="16"/>
  <c r="AT312" i="16" s="1"/>
  <c r="AN312" i="16"/>
  <c r="AY312" i="16" s="1"/>
  <c r="AF312" i="16"/>
  <c r="AQ312" i="16" s="1"/>
  <c r="AL312" i="16"/>
  <c r="AW312" i="16" s="1"/>
  <c r="AK312" i="16"/>
  <c r="AV312" i="16" s="1"/>
  <c r="AH312" i="16"/>
  <c r="AS312" i="16" s="1"/>
  <c r="AM312" i="16"/>
  <c r="AX312" i="16" s="1"/>
  <c r="AJ312" i="16"/>
  <c r="AU312" i="16" s="1"/>
  <c r="N311" i="16"/>
  <c r="O311" i="16" l="1"/>
  <c r="AO311" i="16"/>
  <c r="AZ311" i="16" s="1"/>
  <c r="AG311" i="16"/>
  <c r="AR311" i="16" s="1"/>
  <c r="AE311" i="16"/>
  <c r="AP311" i="16" s="1"/>
  <c r="AK311" i="16"/>
  <c r="AV311" i="16" s="1"/>
  <c r="AH311" i="16"/>
  <c r="AS311" i="16" s="1"/>
  <c r="AN311" i="16"/>
  <c r="AY311" i="16" s="1"/>
  <c r="AF311" i="16"/>
  <c r="AQ311" i="16" s="1"/>
  <c r="AL311" i="16"/>
  <c r="AW311" i="16" s="1"/>
  <c r="AJ311" i="16"/>
  <c r="AU311" i="16" s="1"/>
  <c r="AM311" i="16"/>
  <c r="AX311" i="16" s="1"/>
  <c r="AI311" i="16"/>
  <c r="AT311" i="16" s="1"/>
  <c r="N310" i="16"/>
  <c r="O310" i="16" l="1"/>
  <c r="AO310" i="16"/>
  <c r="AZ310" i="16" s="1"/>
  <c r="AG310" i="16"/>
  <c r="AR310" i="16" s="1"/>
  <c r="AI310" i="16"/>
  <c r="AT310" i="16" s="1"/>
  <c r="AN310" i="16"/>
  <c r="AY310" i="16" s="1"/>
  <c r="AF310" i="16"/>
  <c r="AQ310" i="16" s="1"/>
  <c r="AJ310" i="16"/>
  <c r="AU310" i="16" s="1"/>
  <c r="AM310" i="16"/>
  <c r="AX310" i="16" s="1"/>
  <c r="AE310" i="16"/>
  <c r="AP310" i="16" s="1"/>
  <c r="AK310" i="16"/>
  <c r="AV310" i="16" s="1"/>
  <c r="AH310" i="16"/>
  <c r="AS310" i="16" s="1"/>
  <c r="AL310" i="16"/>
  <c r="AW310" i="16" s="1"/>
  <c r="N309" i="16"/>
  <c r="O309" i="16" l="1"/>
  <c r="AO309" i="16"/>
  <c r="AZ309" i="16" s="1"/>
  <c r="AG309" i="16"/>
  <c r="AR309" i="16" s="1"/>
  <c r="AF309" i="16"/>
  <c r="AQ309" i="16" s="1"/>
  <c r="AL309" i="16"/>
  <c r="AW309" i="16" s="1"/>
  <c r="AJ309" i="16"/>
  <c r="AU309" i="16" s="1"/>
  <c r="AN309" i="16"/>
  <c r="AY309" i="16" s="1"/>
  <c r="AK309" i="16"/>
  <c r="AV309" i="16" s="1"/>
  <c r="AI309" i="16"/>
  <c r="AT309" i="16" s="1"/>
  <c r="AM309" i="16"/>
  <c r="AX309" i="16" s="1"/>
  <c r="AE309" i="16"/>
  <c r="AP309" i="16" s="1"/>
  <c r="AH309" i="16"/>
  <c r="AS309" i="16" s="1"/>
  <c r="N308" i="16"/>
  <c r="O308" i="16" l="1"/>
  <c r="AO308" i="16"/>
  <c r="AZ308" i="16" s="1"/>
  <c r="AG308" i="16"/>
  <c r="AR308" i="16" s="1"/>
  <c r="AF308" i="16"/>
  <c r="AQ308" i="16" s="1"/>
  <c r="AL308" i="16"/>
  <c r="AW308" i="16" s="1"/>
  <c r="AK308" i="16"/>
  <c r="AV308" i="16" s="1"/>
  <c r="AJ308" i="16"/>
  <c r="AU308" i="16" s="1"/>
  <c r="AH308" i="16"/>
  <c r="AS308" i="16" s="1"/>
  <c r="AN308" i="16"/>
  <c r="AY308" i="16" s="1"/>
  <c r="AE308" i="16"/>
  <c r="AP308" i="16" s="1"/>
  <c r="AI308" i="16"/>
  <c r="AT308" i="16" s="1"/>
  <c r="AM308" i="16"/>
  <c r="AX308" i="16" s="1"/>
  <c r="N307" i="16"/>
  <c r="O307" i="16" l="1"/>
  <c r="AN307" i="16"/>
  <c r="AY307" i="16" s="1"/>
  <c r="AF307" i="16"/>
  <c r="AQ307" i="16" s="1"/>
  <c r="AM307" i="16"/>
  <c r="AX307" i="16" s="1"/>
  <c r="AE307" i="16"/>
  <c r="AP307" i="16" s="1"/>
  <c r="AL307" i="16"/>
  <c r="AW307" i="16" s="1"/>
  <c r="AK307" i="16"/>
  <c r="AV307" i="16" s="1"/>
  <c r="AH307" i="16"/>
  <c r="AS307" i="16" s="1"/>
  <c r="AO307" i="16"/>
  <c r="AZ307" i="16" s="1"/>
  <c r="AI307" i="16"/>
  <c r="AT307" i="16" s="1"/>
  <c r="AG307" i="16"/>
  <c r="AR307" i="16" s="1"/>
  <c r="AJ307" i="16"/>
  <c r="AU307" i="16" s="1"/>
  <c r="N306" i="16"/>
  <c r="O306" i="16" l="1"/>
  <c r="AO306" i="16"/>
  <c r="AZ306" i="16" s="1"/>
  <c r="AG306" i="16"/>
  <c r="AR306" i="16" s="1"/>
  <c r="AN306" i="16"/>
  <c r="AY306" i="16" s="1"/>
  <c r="AF306" i="16"/>
  <c r="AQ306" i="16" s="1"/>
  <c r="AM306" i="16"/>
  <c r="AX306" i="16" s="1"/>
  <c r="AE306" i="16"/>
  <c r="AP306" i="16" s="1"/>
  <c r="AL306" i="16"/>
  <c r="AW306" i="16" s="1"/>
  <c r="AJ306" i="16"/>
  <c r="AU306" i="16" s="1"/>
  <c r="AI306" i="16"/>
  <c r="AT306" i="16" s="1"/>
  <c r="AK306" i="16"/>
  <c r="AV306" i="16" s="1"/>
  <c r="AH306" i="16"/>
  <c r="AS306" i="16" s="1"/>
  <c r="N305" i="16"/>
  <c r="O305" i="16" l="1"/>
  <c r="AN305" i="16"/>
  <c r="AY305" i="16" s="1"/>
  <c r="AF305" i="16"/>
  <c r="AQ305" i="16" s="1"/>
  <c r="AM305" i="16"/>
  <c r="AX305" i="16" s="1"/>
  <c r="AE305" i="16"/>
  <c r="AP305" i="16" s="1"/>
  <c r="AL305" i="16"/>
  <c r="AW305" i="16" s="1"/>
  <c r="AK305" i="16"/>
  <c r="AV305" i="16" s="1"/>
  <c r="AJ305" i="16"/>
  <c r="AU305" i="16" s="1"/>
  <c r="AI305" i="16"/>
  <c r="AT305" i="16" s="1"/>
  <c r="AH305" i="16"/>
  <c r="AS305" i="16" s="1"/>
  <c r="AO305" i="16"/>
  <c r="AZ305" i="16" s="1"/>
  <c r="AG305" i="16"/>
  <c r="AR305" i="16" s="1"/>
  <c r="N304" i="16"/>
  <c r="O304" i="16" l="1"/>
  <c r="AO304" i="16"/>
  <c r="AZ304" i="16" s="1"/>
  <c r="AG304" i="16"/>
  <c r="AR304" i="16" s="1"/>
  <c r="AN304" i="16"/>
  <c r="AY304" i="16" s="1"/>
  <c r="AF304" i="16"/>
  <c r="AQ304" i="16" s="1"/>
  <c r="AM304" i="16"/>
  <c r="AX304" i="16" s="1"/>
  <c r="AK304" i="16"/>
  <c r="AV304" i="16" s="1"/>
  <c r="AJ304" i="16"/>
  <c r="AU304" i="16" s="1"/>
  <c r="AI304" i="16"/>
  <c r="AT304" i="16" s="1"/>
  <c r="AH304" i="16"/>
  <c r="AS304" i="16" s="1"/>
  <c r="AL304" i="16"/>
  <c r="AW304" i="16" s="1"/>
  <c r="AE304" i="16"/>
  <c r="AP304" i="16" s="1"/>
  <c r="N303" i="16"/>
  <c r="O303" i="16" l="1"/>
  <c r="AO303" i="16"/>
  <c r="AZ303" i="16" s="1"/>
  <c r="AG303" i="16"/>
  <c r="AR303" i="16" s="1"/>
  <c r="AE303" i="16"/>
  <c r="AP303" i="16" s="1"/>
  <c r="AK303" i="16"/>
  <c r="AV303" i="16" s="1"/>
  <c r="AJ303" i="16"/>
  <c r="AU303" i="16" s="1"/>
  <c r="AH303" i="16"/>
  <c r="AS303" i="16" s="1"/>
  <c r="AN303" i="16"/>
  <c r="AY303" i="16" s="1"/>
  <c r="AF303" i="16"/>
  <c r="AQ303" i="16" s="1"/>
  <c r="AM303" i="16"/>
  <c r="AX303" i="16" s="1"/>
  <c r="AL303" i="16"/>
  <c r="AW303" i="16" s="1"/>
  <c r="AI303" i="16"/>
  <c r="AT303" i="16" s="1"/>
  <c r="N302" i="16"/>
  <c r="O302" i="16" l="1"/>
  <c r="AO302" i="16"/>
  <c r="AZ302" i="16" s="1"/>
  <c r="AG302" i="16"/>
  <c r="AR302" i="16" s="1"/>
  <c r="AN302" i="16"/>
  <c r="AY302" i="16" s="1"/>
  <c r="AF302" i="16"/>
  <c r="AQ302" i="16" s="1"/>
  <c r="AM302" i="16"/>
  <c r="AX302" i="16" s="1"/>
  <c r="AE302" i="16"/>
  <c r="AP302" i="16" s="1"/>
  <c r="AL302" i="16"/>
  <c r="AW302" i="16" s="1"/>
  <c r="AJ302" i="16"/>
  <c r="AU302" i="16" s="1"/>
  <c r="AI302" i="16"/>
  <c r="AT302" i="16" s="1"/>
  <c r="AH302" i="16"/>
  <c r="AS302" i="16" s="1"/>
  <c r="AK302" i="16"/>
  <c r="AV302" i="16" s="1"/>
  <c r="N301" i="16"/>
  <c r="O301" i="16" l="1"/>
  <c r="AO301" i="16"/>
  <c r="AZ301" i="16" s="1"/>
  <c r="AG301" i="16"/>
  <c r="AR301" i="16" s="1"/>
  <c r="AN301" i="16"/>
  <c r="AY301" i="16" s="1"/>
  <c r="AF301" i="16"/>
  <c r="AQ301" i="16" s="1"/>
  <c r="AM301" i="16"/>
  <c r="AX301" i="16" s="1"/>
  <c r="AE301" i="16"/>
  <c r="AP301" i="16" s="1"/>
  <c r="AL301" i="16"/>
  <c r="AW301" i="16" s="1"/>
  <c r="AK301" i="16"/>
  <c r="AV301" i="16" s="1"/>
  <c r="AI301" i="16"/>
  <c r="AT301" i="16" s="1"/>
  <c r="AH301" i="16"/>
  <c r="AS301" i="16" s="1"/>
  <c r="AJ301" i="16"/>
  <c r="AU301" i="16" s="1"/>
  <c r="N300" i="16"/>
  <c r="O300" i="16" l="1"/>
  <c r="AO300" i="16"/>
  <c r="AZ300" i="16" s="1"/>
  <c r="AG300" i="16"/>
  <c r="AR300" i="16" s="1"/>
  <c r="AN300" i="16"/>
  <c r="AY300" i="16" s="1"/>
  <c r="AF300" i="16"/>
  <c r="AQ300" i="16" s="1"/>
  <c r="AE300" i="16"/>
  <c r="AP300" i="16" s="1"/>
  <c r="AL300" i="16"/>
  <c r="AW300" i="16" s="1"/>
  <c r="AK300" i="16"/>
  <c r="AV300" i="16" s="1"/>
  <c r="AI300" i="16"/>
  <c r="AT300" i="16" s="1"/>
  <c r="AM300" i="16"/>
  <c r="AX300" i="16" s="1"/>
  <c r="AJ300" i="16"/>
  <c r="AU300" i="16" s="1"/>
  <c r="AH300" i="16"/>
  <c r="AS300" i="16" s="1"/>
  <c r="N299" i="16"/>
  <c r="O299" i="16" l="1"/>
  <c r="AO299" i="16"/>
  <c r="AZ299" i="16" s="1"/>
  <c r="AG299" i="16"/>
  <c r="AR299" i="16" s="1"/>
  <c r="AN299" i="16"/>
  <c r="AY299" i="16" s="1"/>
  <c r="AF299" i="16"/>
  <c r="AQ299" i="16" s="1"/>
  <c r="AM299" i="16"/>
  <c r="AX299" i="16" s="1"/>
  <c r="AE299" i="16"/>
  <c r="AP299" i="16" s="1"/>
  <c r="AL299" i="16"/>
  <c r="AW299" i="16" s="1"/>
  <c r="AJ299" i="16"/>
  <c r="AU299" i="16" s="1"/>
  <c r="AI299" i="16"/>
  <c r="AT299" i="16" s="1"/>
  <c r="AH299" i="16"/>
  <c r="AS299" i="16" s="1"/>
  <c r="AK299" i="16"/>
  <c r="AV299" i="16" s="1"/>
  <c r="N298" i="16"/>
  <c r="O298" i="16" l="1"/>
  <c r="AO298" i="16"/>
  <c r="AZ298" i="16" s="1"/>
  <c r="AG298" i="16"/>
  <c r="AR298" i="16" s="1"/>
  <c r="AN298" i="16"/>
  <c r="AY298" i="16" s="1"/>
  <c r="AF298" i="16"/>
  <c r="AQ298" i="16" s="1"/>
  <c r="AJ298" i="16"/>
  <c r="AU298" i="16" s="1"/>
  <c r="AH298" i="16"/>
  <c r="AS298" i="16" s="1"/>
  <c r="AM298" i="16"/>
  <c r="AX298" i="16" s="1"/>
  <c r="AE298" i="16"/>
  <c r="AP298" i="16" s="1"/>
  <c r="AL298" i="16"/>
  <c r="AW298" i="16" s="1"/>
  <c r="AK298" i="16"/>
  <c r="AV298" i="16" s="1"/>
  <c r="AI298" i="16"/>
  <c r="AT298" i="16" s="1"/>
  <c r="N297" i="16"/>
  <c r="O297" i="16" l="1"/>
  <c r="AO297" i="16"/>
  <c r="AZ297" i="16" s="1"/>
  <c r="AG297" i="16"/>
  <c r="AR297" i="16" s="1"/>
  <c r="AN297" i="16"/>
  <c r="AY297" i="16" s="1"/>
  <c r="AF297" i="16"/>
  <c r="AQ297" i="16" s="1"/>
  <c r="AM297" i="16"/>
  <c r="AX297" i="16" s="1"/>
  <c r="AL297" i="16"/>
  <c r="AW297" i="16" s="1"/>
  <c r="AK297" i="16"/>
  <c r="AV297" i="16" s="1"/>
  <c r="AJ297" i="16"/>
  <c r="AU297" i="16" s="1"/>
  <c r="AH297" i="16"/>
  <c r="AS297" i="16" s="1"/>
  <c r="AE297" i="16"/>
  <c r="AP297" i="16" s="1"/>
  <c r="AI297" i="16"/>
  <c r="AT297" i="16" s="1"/>
  <c r="N296" i="16"/>
  <c r="O296" i="16" l="1"/>
  <c r="AN296" i="16"/>
  <c r="AY296" i="16" s="1"/>
  <c r="AF296" i="16"/>
  <c r="AQ296" i="16" s="1"/>
  <c r="AK296" i="16"/>
  <c r="AV296" i="16" s="1"/>
  <c r="AI296" i="16"/>
  <c r="AT296" i="16" s="1"/>
  <c r="AO296" i="16"/>
  <c r="AZ296" i="16" s="1"/>
  <c r="AM296" i="16"/>
  <c r="AX296" i="16" s="1"/>
  <c r="AE296" i="16"/>
  <c r="AP296" i="16" s="1"/>
  <c r="AL296" i="16"/>
  <c r="AW296" i="16" s="1"/>
  <c r="AJ296" i="16"/>
  <c r="AU296" i="16" s="1"/>
  <c r="AH296" i="16"/>
  <c r="AS296" i="16" s="1"/>
  <c r="AG296" i="16"/>
  <c r="AR296" i="16" s="1"/>
  <c r="N295" i="16"/>
  <c r="O295" i="16" l="1"/>
  <c r="AN295" i="16"/>
  <c r="AY295" i="16" s="1"/>
  <c r="AF295" i="16"/>
  <c r="AQ295" i="16" s="1"/>
  <c r="AL295" i="16"/>
  <c r="AW295" i="16" s="1"/>
  <c r="AJ295" i="16"/>
  <c r="AU295" i="16" s="1"/>
  <c r="AH295" i="16"/>
  <c r="AS295" i="16" s="1"/>
  <c r="AG295" i="16"/>
  <c r="AR295" i="16" s="1"/>
  <c r="AM295" i="16"/>
  <c r="AX295" i="16" s="1"/>
  <c r="AE295" i="16"/>
  <c r="AP295" i="16" s="1"/>
  <c r="AK295" i="16"/>
  <c r="AV295" i="16" s="1"/>
  <c r="AI295" i="16"/>
  <c r="AT295" i="16" s="1"/>
  <c r="AO295" i="16"/>
  <c r="AZ295" i="16" s="1"/>
  <c r="N294" i="16"/>
  <c r="O294" i="16" l="1"/>
  <c r="AN294" i="16"/>
  <c r="AY294" i="16" s="1"/>
  <c r="AF294" i="16"/>
  <c r="AQ294" i="16" s="1"/>
  <c r="AM294" i="16"/>
  <c r="AX294" i="16" s="1"/>
  <c r="AE294" i="16"/>
  <c r="AP294" i="16" s="1"/>
  <c r="AL294" i="16"/>
  <c r="AW294" i="16" s="1"/>
  <c r="AJ294" i="16"/>
  <c r="AU294" i="16" s="1"/>
  <c r="AI294" i="16"/>
  <c r="AT294" i="16" s="1"/>
  <c r="AH294" i="16"/>
  <c r="AS294" i="16" s="1"/>
  <c r="AO294" i="16"/>
  <c r="AZ294" i="16" s="1"/>
  <c r="AK294" i="16"/>
  <c r="AV294" i="16" s="1"/>
  <c r="AG294" i="16"/>
  <c r="AR294" i="16" s="1"/>
  <c r="N293" i="16"/>
  <c r="O293" i="16" l="1"/>
  <c r="AN293" i="16"/>
  <c r="AY293" i="16" s="1"/>
  <c r="AF293" i="16"/>
  <c r="AQ293" i="16" s="1"/>
  <c r="AE293" i="16"/>
  <c r="AP293" i="16" s="1"/>
  <c r="AL293" i="16"/>
  <c r="AW293" i="16" s="1"/>
  <c r="AK293" i="16"/>
  <c r="AV293" i="16" s="1"/>
  <c r="AJ293" i="16"/>
  <c r="AU293" i="16" s="1"/>
  <c r="AH293" i="16"/>
  <c r="AS293" i="16" s="1"/>
  <c r="AG293" i="16"/>
  <c r="AR293" i="16" s="1"/>
  <c r="AM293" i="16"/>
  <c r="AX293" i="16" s="1"/>
  <c r="AI293" i="16"/>
  <c r="AT293" i="16" s="1"/>
  <c r="AO293" i="16"/>
  <c r="AZ293" i="16" s="1"/>
  <c r="N292" i="16"/>
  <c r="O292" i="16" l="1"/>
  <c r="AN292" i="16"/>
  <c r="AY292" i="16" s="1"/>
  <c r="AF292" i="16"/>
  <c r="AQ292" i="16" s="1"/>
  <c r="AM292" i="16"/>
  <c r="AX292" i="16" s="1"/>
  <c r="AE292" i="16"/>
  <c r="AP292" i="16" s="1"/>
  <c r="AL292" i="16"/>
  <c r="AW292" i="16" s="1"/>
  <c r="AJ292" i="16"/>
  <c r="AU292" i="16" s="1"/>
  <c r="AI292" i="16"/>
  <c r="AT292" i="16" s="1"/>
  <c r="AH292" i="16"/>
  <c r="AS292" i="16" s="1"/>
  <c r="AG292" i="16"/>
  <c r="AR292" i="16" s="1"/>
  <c r="AK292" i="16"/>
  <c r="AV292" i="16" s="1"/>
  <c r="AO292" i="16"/>
  <c r="AZ292" i="16" s="1"/>
  <c r="N291" i="16"/>
  <c r="O291" i="16" l="1"/>
  <c r="AN291" i="16"/>
  <c r="AY291" i="16" s="1"/>
  <c r="AF291" i="16"/>
  <c r="AQ291" i="16" s="1"/>
  <c r="AM291" i="16"/>
  <c r="AX291" i="16" s="1"/>
  <c r="AE291" i="16"/>
  <c r="AP291" i="16" s="1"/>
  <c r="AK291" i="16"/>
  <c r="AV291" i="16" s="1"/>
  <c r="AJ291" i="16"/>
  <c r="AU291" i="16" s="1"/>
  <c r="AI291" i="16"/>
  <c r="AT291" i="16" s="1"/>
  <c r="AH291" i="16"/>
  <c r="AS291" i="16" s="1"/>
  <c r="AG291" i="16"/>
  <c r="AR291" i="16" s="1"/>
  <c r="AL291" i="16"/>
  <c r="AW291" i="16" s="1"/>
  <c r="AO291" i="16"/>
  <c r="AZ291" i="16" s="1"/>
  <c r="N290" i="16"/>
  <c r="O290" i="16" l="1"/>
  <c r="AN290" i="16"/>
  <c r="AY290" i="16" s="1"/>
  <c r="AF290" i="16"/>
  <c r="AQ290" i="16" s="1"/>
  <c r="AM290" i="16"/>
  <c r="AX290" i="16" s="1"/>
  <c r="AE290" i="16"/>
  <c r="AP290" i="16" s="1"/>
  <c r="AK290" i="16"/>
  <c r="AV290" i="16" s="1"/>
  <c r="AJ290" i="16"/>
  <c r="AU290" i="16" s="1"/>
  <c r="AI290" i="16"/>
  <c r="AT290" i="16" s="1"/>
  <c r="AH290" i="16"/>
  <c r="AS290" i="16" s="1"/>
  <c r="AG290" i="16"/>
  <c r="AR290" i="16" s="1"/>
  <c r="AL290" i="16"/>
  <c r="AW290" i="16" s="1"/>
  <c r="AO290" i="16"/>
  <c r="AZ290" i="16" s="1"/>
  <c r="N289" i="16"/>
  <c r="O289" i="16" l="1"/>
  <c r="AN289" i="16"/>
  <c r="AY289" i="16" s="1"/>
  <c r="AF289" i="16"/>
  <c r="AQ289" i="16" s="1"/>
  <c r="AM289" i="16"/>
  <c r="AX289" i="16" s="1"/>
  <c r="AE289" i="16"/>
  <c r="AP289" i="16" s="1"/>
  <c r="AL289" i="16"/>
  <c r="AW289" i="16" s="1"/>
  <c r="AK289" i="16"/>
  <c r="AV289" i="16" s="1"/>
  <c r="AI289" i="16"/>
  <c r="AT289" i="16" s="1"/>
  <c r="AH289" i="16"/>
  <c r="AS289" i="16" s="1"/>
  <c r="AO289" i="16"/>
  <c r="AZ289" i="16" s="1"/>
  <c r="AJ289" i="16"/>
  <c r="AU289" i="16" s="1"/>
  <c r="AG289" i="16"/>
  <c r="AR289" i="16" s="1"/>
  <c r="N288" i="16"/>
  <c r="O288" i="16" l="1"/>
  <c r="AN288" i="16"/>
  <c r="AY288" i="16" s="1"/>
  <c r="AF288" i="16"/>
  <c r="AQ288" i="16" s="1"/>
  <c r="AM288" i="16"/>
  <c r="AX288" i="16" s="1"/>
  <c r="AE288" i="16"/>
  <c r="AP288" i="16" s="1"/>
  <c r="AK288" i="16"/>
  <c r="AV288" i="16" s="1"/>
  <c r="AJ288" i="16"/>
  <c r="AU288" i="16" s="1"/>
  <c r="AI288" i="16"/>
  <c r="AT288" i="16" s="1"/>
  <c r="AO288" i="16"/>
  <c r="AZ288" i="16" s="1"/>
  <c r="AL288" i="16"/>
  <c r="AW288" i="16" s="1"/>
  <c r="AH288" i="16"/>
  <c r="AS288" i="16" s="1"/>
  <c r="AG288" i="16"/>
  <c r="AR288" i="16" s="1"/>
  <c r="N287" i="16"/>
  <c r="O287" i="16" l="1"/>
  <c r="AN287" i="16"/>
  <c r="AY287" i="16" s="1"/>
  <c r="AF287" i="16"/>
  <c r="AQ287" i="16" s="1"/>
  <c r="AM287" i="16"/>
  <c r="AX287" i="16" s="1"/>
  <c r="AE287" i="16"/>
  <c r="AP287" i="16" s="1"/>
  <c r="AL287" i="16"/>
  <c r="AW287" i="16" s="1"/>
  <c r="AJ287" i="16"/>
  <c r="AU287" i="16" s="1"/>
  <c r="AI287" i="16"/>
  <c r="AT287" i="16" s="1"/>
  <c r="AH287" i="16"/>
  <c r="AS287" i="16" s="1"/>
  <c r="AG287" i="16"/>
  <c r="AR287" i="16" s="1"/>
  <c r="AK287" i="16"/>
  <c r="AV287" i="16" s="1"/>
  <c r="AO287" i="16"/>
  <c r="AZ287" i="16" s="1"/>
  <c r="N286" i="16"/>
  <c r="O286" i="16" l="1"/>
  <c r="AN286" i="16"/>
  <c r="AY286" i="16" s="1"/>
  <c r="AF286" i="16"/>
  <c r="AQ286" i="16" s="1"/>
  <c r="AM286" i="16"/>
  <c r="AX286" i="16" s="1"/>
  <c r="AE286" i="16"/>
  <c r="AP286" i="16" s="1"/>
  <c r="AL286" i="16"/>
  <c r="AW286" i="16" s="1"/>
  <c r="AJ286" i="16"/>
  <c r="AU286" i="16" s="1"/>
  <c r="AI286" i="16"/>
  <c r="AT286" i="16" s="1"/>
  <c r="AH286" i="16"/>
  <c r="AS286" i="16" s="1"/>
  <c r="AG286" i="16"/>
  <c r="AR286" i="16" s="1"/>
  <c r="AK286" i="16"/>
  <c r="AV286" i="16" s="1"/>
  <c r="AO286" i="16"/>
  <c r="AZ286" i="16" s="1"/>
  <c r="N285" i="16"/>
  <c r="O285" i="16" l="1"/>
  <c r="AN285" i="16"/>
  <c r="AY285" i="16" s="1"/>
  <c r="AF285" i="16"/>
  <c r="AQ285" i="16" s="1"/>
  <c r="AM285" i="16"/>
  <c r="AX285" i="16" s="1"/>
  <c r="AE285" i="16"/>
  <c r="AP285" i="16" s="1"/>
  <c r="AL285" i="16"/>
  <c r="AW285" i="16" s="1"/>
  <c r="AJ285" i="16"/>
  <c r="AU285" i="16" s="1"/>
  <c r="AI285" i="16"/>
  <c r="AT285" i="16" s="1"/>
  <c r="AH285" i="16"/>
  <c r="AS285" i="16" s="1"/>
  <c r="AG285" i="16"/>
  <c r="AR285" i="16" s="1"/>
  <c r="AK285" i="16"/>
  <c r="AV285" i="16" s="1"/>
  <c r="AO285" i="16"/>
  <c r="AZ285" i="16" s="1"/>
  <c r="N284" i="16"/>
  <c r="O284" i="16" l="1"/>
  <c r="AN284" i="16"/>
  <c r="AY284" i="16" s="1"/>
  <c r="AF284" i="16"/>
  <c r="AQ284" i="16" s="1"/>
  <c r="AM284" i="16"/>
  <c r="AX284" i="16" s="1"/>
  <c r="AE284" i="16"/>
  <c r="AP284" i="16" s="1"/>
  <c r="AL284" i="16"/>
  <c r="AW284" i="16" s="1"/>
  <c r="AJ284" i="16"/>
  <c r="AU284" i="16" s="1"/>
  <c r="AI284" i="16"/>
  <c r="AT284" i="16" s="1"/>
  <c r="AH284" i="16"/>
  <c r="AS284" i="16" s="1"/>
  <c r="AG284" i="16"/>
  <c r="AR284" i="16" s="1"/>
  <c r="AK284" i="16"/>
  <c r="AV284" i="16" s="1"/>
  <c r="AO284" i="16"/>
  <c r="AZ284" i="16" s="1"/>
  <c r="N283" i="16"/>
  <c r="O283" i="16" l="1"/>
  <c r="AN283" i="16"/>
  <c r="AY283" i="16" s="1"/>
  <c r="AF283" i="16"/>
  <c r="AQ283" i="16" s="1"/>
  <c r="AE283" i="16"/>
  <c r="AP283" i="16" s="1"/>
  <c r="AL283" i="16"/>
  <c r="AW283" i="16" s="1"/>
  <c r="AK283" i="16"/>
  <c r="AV283" i="16" s="1"/>
  <c r="AI283" i="16"/>
  <c r="AT283" i="16" s="1"/>
  <c r="AO283" i="16"/>
  <c r="AZ283" i="16" s="1"/>
  <c r="AM283" i="16"/>
  <c r="AX283" i="16" s="1"/>
  <c r="AJ283" i="16"/>
  <c r="AU283" i="16" s="1"/>
  <c r="AH283" i="16"/>
  <c r="AS283" i="16" s="1"/>
  <c r="AG283" i="16"/>
  <c r="AR283" i="16" s="1"/>
  <c r="N282" i="16"/>
  <c r="O282" i="16" l="1"/>
  <c r="AN282" i="16"/>
  <c r="AY282" i="16" s="1"/>
  <c r="AF282" i="16"/>
  <c r="AQ282" i="16" s="1"/>
  <c r="AE282" i="16"/>
  <c r="AP282" i="16" s="1"/>
  <c r="AL282" i="16"/>
  <c r="AW282" i="16" s="1"/>
  <c r="AK282" i="16"/>
  <c r="AV282" i="16" s="1"/>
  <c r="AI282" i="16"/>
  <c r="AT282" i="16" s="1"/>
  <c r="AH282" i="16"/>
  <c r="AS282" i="16" s="1"/>
  <c r="AM282" i="16"/>
  <c r="AX282" i="16" s="1"/>
  <c r="AJ282" i="16"/>
  <c r="AU282" i="16" s="1"/>
  <c r="AO282" i="16"/>
  <c r="AZ282" i="16" s="1"/>
  <c r="AG282" i="16"/>
  <c r="AR282" i="16" s="1"/>
  <c r="N281" i="16"/>
  <c r="O281" i="16" l="1"/>
  <c r="AN281" i="16"/>
  <c r="AY281" i="16" s="1"/>
  <c r="AF281" i="16"/>
  <c r="AQ281" i="16" s="1"/>
  <c r="AM281" i="16"/>
  <c r="AX281" i="16" s="1"/>
  <c r="AE281" i="16"/>
  <c r="AP281" i="16" s="1"/>
  <c r="AK281" i="16"/>
  <c r="AV281" i="16" s="1"/>
  <c r="AJ281" i="16"/>
  <c r="AU281" i="16" s="1"/>
  <c r="AI281" i="16"/>
  <c r="AT281" i="16" s="1"/>
  <c r="AO281" i="16"/>
  <c r="AZ281" i="16" s="1"/>
  <c r="AL281" i="16"/>
  <c r="AW281" i="16" s="1"/>
  <c r="AH281" i="16"/>
  <c r="AS281" i="16" s="1"/>
  <c r="AG281" i="16"/>
  <c r="AR281" i="16" s="1"/>
  <c r="N280" i="16"/>
  <c r="O280" i="16" l="1"/>
  <c r="AO280" i="16"/>
  <c r="AZ280" i="16" s="1"/>
  <c r="AG280" i="16"/>
  <c r="AR280" i="16" s="1"/>
  <c r="AN280" i="16"/>
  <c r="AY280" i="16" s="1"/>
  <c r="AF280" i="16"/>
  <c r="AQ280" i="16" s="1"/>
  <c r="AE280" i="16"/>
  <c r="AP280" i="16" s="1"/>
  <c r="AL280" i="16"/>
  <c r="AW280" i="16" s="1"/>
  <c r="AK280" i="16"/>
  <c r="AV280" i="16" s="1"/>
  <c r="AI280" i="16"/>
  <c r="AT280" i="16" s="1"/>
  <c r="AM280" i="16"/>
  <c r="AX280" i="16" s="1"/>
  <c r="AJ280" i="16"/>
  <c r="AU280" i="16" s="1"/>
  <c r="AH280" i="16"/>
  <c r="AS280" i="16" s="1"/>
  <c r="N279" i="16"/>
  <c r="O279" i="16" l="1"/>
  <c r="AO279" i="16"/>
  <c r="AZ279" i="16" s="1"/>
  <c r="AG279" i="16"/>
  <c r="AR279" i="16" s="1"/>
  <c r="AF279" i="16"/>
  <c r="AQ279" i="16" s="1"/>
  <c r="AM279" i="16"/>
  <c r="AX279" i="16" s="1"/>
  <c r="AE279" i="16"/>
  <c r="AP279" i="16" s="1"/>
  <c r="AL279" i="16"/>
  <c r="AW279" i="16" s="1"/>
  <c r="AJ279" i="16"/>
  <c r="AU279" i="16" s="1"/>
  <c r="AN279" i="16"/>
  <c r="AY279" i="16" s="1"/>
  <c r="AI279" i="16"/>
  <c r="AT279" i="16" s="1"/>
  <c r="AH279" i="16"/>
  <c r="AS279" i="16" s="1"/>
  <c r="AK279" i="16"/>
  <c r="AV279" i="16" s="1"/>
  <c r="N278" i="16"/>
  <c r="O278" i="16" l="1"/>
  <c r="AO278" i="16"/>
  <c r="AZ278" i="16" s="1"/>
  <c r="AG278" i="16"/>
  <c r="AR278" i="16" s="1"/>
  <c r="AF278" i="16"/>
  <c r="AQ278" i="16" s="1"/>
  <c r="AE278" i="16"/>
  <c r="AP278" i="16" s="1"/>
  <c r="AK278" i="16"/>
  <c r="AV278" i="16" s="1"/>
  <c r="AI278" i="16"/>
  <c r="AT278" i="16" s="1"/>
  <c r="AN278" i="16"/>
  <c r="AY278" i="16" s="1"/>
  <c r="AM278" i="16"/>
  <c r="AX278" i="16" s="1"/>
  <c r="AL278" i="16"/>
  <c r="AW278" i="16" s="1"/>
  <c r="AJ278" i="16"/>
  <c r="AU278" i="16" s="1"/>
  <c r="AH278" i="16"/>
  <c r="AS278" i="16" s="1"/>
  <c r="N277" i="16"/>
  <c r="O277" i="16" l="1"/>
  <c r="AO277" i="16"/>
  <c r="AZ277" i="16" s="1"/>
  <c r="AG277" i="16"/>
  <c r="AR277" i="16" s="1"/>
  <c r="AF277" i="16"/>
  <c r="AQ277" i="16" s="1"/>
  <c r="AM277" i="16"/>
  <c r="AX277" i="16" s="1"/>
  <c r="AE277" i="16"/>
  <c r="AP277" i="16" s="1"/>
  <c r="AK277" i="16"/>
  <c r="AV277" i="16" s="1"/>
  <c r="AJ277" i="16"/>
  <c r="AU277" i="16" s="1"/>
  <c r="AN277" i="16"/>
  <c r="AY277" i="16" s="1"/>
  <c r="AL277" i="16"/>
  <c r="AW277" i="16" s="1"/>
  <c r="AH277" i="16"/>
  <c r="AS277" i="16" s="1"/>
  <c r="AI277" i="16"/>
  <c r="AT277" i="16" s="1"/>
  <c r="N276" i="16"/>
  <c r="O276" i="16" l="1"/>
  <c r="AO276" i="16"/>
  <c r="AZ276" i="16" s="1"/>
  <c r="AG276" i="16"/>
  <c r="AR276" i="16" s="1"/>
  <c r="AN276" i="16"/>
  <c r="AY276" i="16" s="1"/>
  <c r="AF276" i="16"/>
  <c r="AQ276" i="16" s="1"/>
  <c r="AM276" i="16"/>
  <c r="AX276" i="16" s="1"/>
  <c r="AE276" i="16"/>
  <c r="AP276" i="16" s="1"/>
  <c r="AJ276" i="16"/>
  <c r="AU276" i="16" s="1"/>
  <c r="AI276" i="16"/>
  <c r="AT276" i="16" s="1"/>
  <c r="AL276" i="16"/>
  <c r="AW276" i="16" s="1"/>
  <c r="AH276" i="16"/>
  <c r="AS276" i="16" s="1"/>
  <c r="AK276" i="16"/>
  <c r="AV276" i="16" s="1"/>
  <c r="N275" i="16"/>
  <c r="O275" i="16" l="1"/>
  <c r="AO275" i="16"/>
  <c r="AZ275" i="16" s="1"/>
  <c r="AG275" i="16"/>
  <c r="AR275" i="16" s="1"/>
  <c r="AN275" i="16"/>
  <c r="AY275" i="16" s="1"/>
  <c r="AF275" i="16"/>
  <c r="AQ275" i="16" s="1"/>
  <c r="AM275" i="16"/>
  <c r="AX275" i="16" s="1"/>
  <c r="AK275" i="16"/>
  <c r="AV275" i="16" s="1"/>
  <c r="AJ275" i="16"/>
  <c r="AU275" i="16" s="1"/>
  <c r="AI275" i="16"/>
  <c r="AT275" i="16" s="1"/>
  <c r="AL275" i="16"/>
  <c r="AW275" i="16" s="1"/>
  <c r="AH275" i="16"/>
  <c r="AS275" i="16" s="1"/>
  <c r="AE275" i="16"/>
  <c r="AP275" i="16" s="1"/>
  <c r="N274" i="16"/>
  <c r="O274" i="16" l="1"/>
  <c r="AO274" i="16"/>
  <c r="AZ274" i="16" s="1"/>
  <c r="AG274" i="16"/>
  <c r="AR274" i="16" s="1"/>
  <c r="AN274" i="16"/>
  <c r="AY274" i="16" s="1"/>
  <c r="AF274" i="16"/>
  <c r="AQ274" i="16" s="1"/>
  <c r="AM274" i="16"/>
  <c r="AX274" i="16" s="1"/>
  <c r="AE274" i="16"/>
  <c r="AP274" i="16" s="1"/>
  <c r="AK274" i="16"/>
  <c r="AV274" i="16" s="1"/>
  <c r="AI274" i="16"/>
  <c r="AT274" i="16" s="1"/>
  <c r="AH274" i="16"/>
  <c r="AS274" i="16" s="1"/>
  <c r="AL274" i="16"/>
  <c r="AW274" i="16" s="1"/>
  <c r="AJ274" i="16"/>
  <c r="AU274" i="16" s="1"/>
  <c r="N273" i="16"/>
  <c r="O273" i="16" l="1"/>
  <c r="AO273" i="16"/>
  <c r="AZ273" i="16" s="1"/>
  <c r="AG273" i="16"/>
  <c r="AR273" i="16" s="1"/>
  <c r="AE273" i="16"/>
  <c r="AP273" i="16" s="1"/>
  <c r="AK273" i="16"/>
  <c r="AV273" i="16" s="1"/>
  <c r="AJ273" i="16"/>
  <c r="AU273" i="16" s="1"/>
  <c r="AH273" i="16"/>
  <c r="AS273" i="16" s="1"/>
  <c r="AN273" i="16"/>
  <c r="AY273" i="16" s="1"/>
  <c r="AF273" i="16"/>
  <c r="AQ273" i="16" s="1"/>
  <c r="AM273" i="16"/>
  <c r="AX273" i="16" s="1"/>
  <c r="AL273" i="16"/>
  <c r="AW273" i="16" s="1"/>
  <c r="AI273" i="16"/>
  <c r="AT273" i="16" s="1"/>
  <c r="N272" i="16"/>
  <c r="O272" i="16" l="1"/>
  <c r="AO272" i="16"/>
  <c r="AZ272" i="16" s="1"/>
  <c r="AG272" i="16"/>
  <c r="AR272" i="16" s="1"/>
  <c r="AN272" i="16"/>
  <c r="AY272" i="16" s="1"/>
  <c r="AM272" i="16"/>
  <c r="AX272" i="16" s="1"/>
  <c r="AE272" i="16"/>
  <c r="AP272" i="16" s="1"/>
  <c r="AL272" i="16"/>
  <c r="AW272" i="16" s="1"/>
  <c r="AJ272" i="16"/>
  <c r="AU272" i="16" s="1"/>
  <c r="AH272" i="16"/>
  <c r="AS272" i="16" s="1"/>
  <c r="AF272" i="16"/>
  <c r="AQ272" i="16" s="1"/>
  <c r="AI272" i="16"/>
  <c r="AT272" i="16" s="1"/>
  <c r="AK272" i="16"/>
  <c r="AV272" i="16" s="1"/>
  <c r="N271" i="16"/>
  <c r="O271" i="16" l="1"/>
  <c r="AO271" i="16"/>
  <c r="AZ271" i="16" s="1"/>
  <c r="AG271" i="16"/>
  <c r="AR271" i="16" s="1"/>
  <c r="AE271" i="16"/>
  <c r="AP271" i="16" s="1"/>
  <c r="AK271" i="16"/>
  <c r="AV271" i="16" s="1"/>
  <c r="AN271" i="16"/>
  <c r="AY271" i="16" s="1"/>
  <c r="AF271" i="16"/>
  <c r="AQ271" i="16" s="1"/>
  <c r="AL271" i="16"/>
  <c r="AW271" i="16" s="1"/>
  <c r="AI271" i="16"/>
  <c r="AT271" i="16" s="1"/>
  <c r="AM271" i="16"/>
  <c r="AX271" i="16" s="1"/>
  <c r="AJ271" i="16"/>
  <c r="AU271" i="16" s="1"/>
  <c r="AH271" i="16"/>
  <c r="AS271" i="16" s="1"/>
  <c r="N270" i="16"/>
  <c r="O270" i="16" l="1"/>
  <c r="AO270" i="16"/>
  <c r="AZ270" i="16" s="1"/>
  <c r="AG270" i="16"/>
  <c r="AR270" i="16" s="1"/>
  <c r="AE270" i="16"/>
  <c r="AP270" i="16" s="1"/>
  <c r="AJ270" i="16"/>
  <c r="AU270" i="16" s="1"/>
  <c r="AH270" i="16"/>
  <c r="AS270" i="16" s="1"/>
  <c r="AN270" i="16"/>
  <c r="AY270" i="16" s="1"/>
  <c r="AF270" i="16"/>
  <c r="AQ270" i="16" s="1"/>
  <c r="AM270" i="16"/>
  <c r="AX270" i="16" s="1"/>
  <c r="AL270" i="16"/>
  <c r="AW270" i="16" s="1"/>
  <c r="AI270" i="16"/>
  <c r="AT270" i="16" s="1"/>
  <c r="AK270" i="16"/>
  <c r="AV270" i="16" s="1"/>
  <c r="N269" i="16"/>
  <c r="O269" i="16" l="1"/>
  <c r="AO269" i="16"/>
  <c r="AZ269" i="16" s="1"/>
  <c r="AG269" i="16"/>
  <c r="AR269" i="16" s="1"/>
  <c r="AF269" i="16"/>
  <c r="AQ269" i="16" s="1"/>
  <c r="AM269" i="16"/>
  <c r="AX269" i="16" s="1"/>
  <c r="AL269" i="16"/>
  <c r="AW269" i="16" s="1"/>
  <c r="AI269" i="16"/>
  <c r="AT269" i="16" s="1"/>
  <c r="AN269" i="16"/>
  <c r="AY269" i="16" s="1"/>
  <c r="AE269" i="16"/>
  <c r="AP269" i="16" s="1"/>
  <c r="AK269" i="16"/>
  <c r="AV269" i="16" s="1"/>
  <c r="AH269" i="16"/>
  <c r="AS269" i="16" s="1"/>
  <c r="AJ269" i="16"/>
  <c r="AU269" i="16" s="1"/>
  <c r="N268" i="16"/>
  <c r="O268" i="16" l="1"/>
  <c r="AO268" i="16"/>
  <c r="AZ268" i="16" s="1"/>
  <c r="AG268" i="16"/>
  <c r="AR268" i="16" s="1"/>
  <c r="AL268" i="16"/>
  <c r="AW268" i="16" s="1"/>
  <c r="AI268" i="16"/>
  <c r="AT268" i="16" s="1"/>
  <c r="AN268" i="16"/>
  <c r="AY268" i="16" s="1"/>
  <c r="AF268" i="16"/>
  <c r="AQ268" i="16" s="1"/>
  <c r="AK268" i="16"/>
  <c r="AV268" i="16" s="1"/>
  <c r="AH268" i="16"/>
  <c r="AS268" i="16" s="1"/>
  <c r="AM268" i="16"/>
  <c r="AX268" i="16" s="1"/>
  <c r="AE268" i="16"/>
  <c r="AP268" i="16" s="1"/>
  <c r="AJ268" i="16"/>
  <c r="AU268" i="16" s="1"/>
  <c r="N267" i="16"/>
  <c r="O267" i="16" l="1"/>
  <c r="AO267" i="16"/>
  <c r="AZ267" i="16" s="1"/>
  <c r="AG267" i="16"/>
  <c r="AR267" i="16" s="1"/>
  <c r="AF267" i="16"/>
  <c r="AQ267" i="16" s="1"/>
  <c r="AE267" i="16"/>
  <c r="AP267" i="16" s="1"/>
  <c r="AK267" i="16"/>
  <c r="AV267" i="16" s="1"/>
  <c r="AN267" i="16"/>
  <c r="AY267" i="16" s="1"/>
  <c r="AL267" i="16"/>
  <c r="AW267" i="16" s="1"/>
  <c r="AJ267" i="16"/>
  <c r="AU267" i="16" s="1"/>
  <c r="AH267" i="16"/>
  <c r="AS267" i="16" s="1"/>
  <c r="AM267" i="16"/>
  <c r="AX267" i="16" s="1"/>
  <c r="AI267" i="16"/>
  <c r="AT267" i="16" s="1"/>
  <c r="N266" i="16"/>
  <c r="O266" i="16" l="1"/>
  <c r="AO266" i="16"/>
  <c r="AZ266" i="16" s="1"/>
  <c r="AG266" i="16"/>
  <c r="AR266" i="16" s="1"/>
  <c r="AN266" i="16"/>
  <c r="AY266" i="16" s="1"/>
  <c r="AF266" i="16"/>
  <c r="AQ266" i="16" s="1"/>
  <c r="AM266" i="16"/>
  <c r="AX266" i="16" s="1"/>
  <c r="AE266" i="16"/>
  <c r="AP266" i="16" s="1"/>
  <c r="AJ266" i="16"/>
  <c r="AU266" i="16" s="1"/>
  <c r="AI266" i="16"/>
  <c r="AT266" i="16" s="1"/>
  <c r="AL266" i="16"/>
  <c r="AW266" i="16" s="1"/>
  <c r="AH266" i="16"/>
  <c r="AS266" i="16" s="1"/>
  <c r="AK266" i="16"/>
  <c r="AV266" i="16" s="1"/>
  <c r="N265" i="16"/>
  <c r="O265" i="16" l="1"/>
  <c r="AO265" i="16"/>
  <c r="AZ265" i="16" s="1"/>
  <c r="AG265" i="16"/>
  <c r="AR265" i="16" s="1"/>
  <c r="AF265" i="16"/>
  <c r="AQ265" i="16" s="1"/>
  <c r="AE265" i="16"/>
  <c r="AP265" i="16" s="1"/>
  <c r="AL265" i="16"/>
  <c r="AW265" i="16" s="1"/>
  <c r="AI265" i="16"/>
  <c r="AT265" i="16" s="1"/>
  <c r="AH265" i="16"/>
  <c r="AS265" i="16" s="1"/>
  <c r="AN265" i="16"/>
  <c r="AY265" i="16" s="1"/>
  <c r="AJ265" i="16"/>
  <c r="AU265" i="16" s="1"/>
  <c r="AM265" i="16"/>
  <c r="AX265" i="16" s="1"/>
  <c r="AK265" i="16"/>
  <c r="AV265" i="16" s="1"/>
  <c r="N264" i="16"/>
  <c r="O264" i="16" l="1"/>
  <c r="AN264" i="16"/>
  <c r="AY264" i="16" s="1"/>
  <c r="AF264" i="16"/>
  <c r="AQ264" i="16" s="1"/>
  <c r="AL264" i="16"/>
  <c r="AW264" i="16" s="1"/>
  <c r="AK264" i="16"/>
  <c r="AV264" i="16" s="1"/>
  <c r="AH264" i="16"/>
  <c r="AS264" i="16" s="1"/>
  <c r="AM264" i="16"/>
  <c r="AX264" i="16" s="1"/>
  <c r="AE264" i="16"/>
  <c r="AP264" i="16" s="1"/>
  <c r="AJ264" i="16"/>
  <c r="AU264" i="16" s="1"/>
  <c r="AI264" i="16"/>
  <c r="AT264" i="16" s="1"/>
  <c r="AG264" i="16"/>
  <c r="AR264" i="16" s="1"/>
  <c r="AO264" i="16"/>
  <c r="AZ264" i="16" s="1"/>
  <c r="N263" i="16"/>
  <c r="O263" i="16" l="1"/>
  <c r="AO263" i="16"/>
  <c r="AZ263" i="16" s="1"/>
  <c r="AG263" i="16"/>
  <c r="AR263" i="16" s="1"/>
  <c r="AF263" i="16"/>
  <c r="AQ263" i="16" s="1"/>
  <c r="AM263" i="16"/>
  <c r="AX263" i="16" s="1"/>
  <c r="AE263" i="16"/>
  <c r="AP263" i="16" s="1"/>
  <c r="AK263" i="16"/>
  <c r="AV263" i="16" s="1"/>
  <c r="AH263" i="16"/>
  <c r="AS263" i="16" s="1"/>
  <c r="AN263" i="16"/>
  <c r="AY263" i="16" s="1"/>
  <c r="AL263" i="16"/>
  <c r="AW263" i="16" s="1"/>
  <c r="AJ263" i="16"/>
  <c r="AU263" i="16" s="1"/>
  <c r="AI263" i="16"/>
  <c r="AT263" i="16" s="1"/>
  <c r="N262" i="16"/>
  <c r="O262" i="16" l="1"/>
  <c r="AO262" i="16"/>
  <c r="AZ262" i="16" s="1"/>
  <c r="AG262" i="16"/>
  <c r="AR262" i="16" s="1"/>
  <c r="AF262" i="16"/>
  <c r="AQ262" i="16" s="1"/>
  <c r="AM262" i="16"/>
  <c r="AX262" i="16" s="1"/>
  <c r="AE262" i="16"/>
  <c r="AP262" i="16" s="1"/>
  <c r="AL262" i="16"/>
  <c r="AW262" i="16" s="1"/>
  <c r="AI262" i="16"/>
  <c r="AT262" i="16" s="1"/>
  <c r="AN262" i="16"/>
  <c r="AY262" i="16" s="1"/>
  <c r="AJ262" i="16"/>
  <c r="AU262" i="16" s="1"/>
  <c r="AH262" i="16"/>
  <c r="AS262" i="16" s="1"/>
  <c r="AK262" i="16"/>
  <c r="AV262" i="16" s="1"/>
  <c r="N261" i="16"/>
  <c r="O261" i="16" l="1"/>
  <c r="AN261" i="16"/>
  <c r="AY261" i="16" s="1"/>
  <c r="AF261" i="16"/>
  <c r="AQ261" i="16" s="1"/>
  <c r="AL261" i="16"/>
  <c r="AW261" i="16" s="1"/>
  <c r="AK261" i="16"/>
  <c r="AV261" i="16" s="1"/>
  <c r="AH261" i="16"/>
  <c r="AS261" i="16" s="1"/>
  <c r="AO261" i="16"/>
  <c r="AZ261" i="16" s="1"/>
  <c r="AM261" i="16"/>
  <c r="AX261" i="16" s="1"/>
  <c r="AE261" i="16"/>
  <c r="AP261" i="16" s="1"/>
  <c r="AJ261" i="16"/>
  <c r="AU261" i="16" s="1"/>
  <c r="AI261" i="16"/>
  <c r="AT261" i="16" s="1"/>
  <c r="AG261" i="16"/>
  <c r="AR261" i="16" s="1"/>
  <c r="N260" i="16"/>
  <c r="O260" i="16" l="1"/>
  <c r="AN260" i="16"/>
  <c r="AY260" i="16" s="1"/>
  <c r="AF260" i="16"/>
  <c r="AQ260" i="16" s="1"/>
  <c r="AK260" i="16"/>
  <c r="AV260" i="16" s="1"/>
  <c r="AI260" i="16"/>
  <c r="AT260" i="16" s="1"/>
  <c r="AH260" i="16"/>
  <c r="AS260" i="16" s="1"/>
  <c r="AM260" i="16"/>
  <c r="AX260" i="16" s="1"/>
  <c r="AE260" i="16"/>
  <c r="AP260" i="16" s="1"/>
  <c r="AL260" i="16"/>
  <c r="AW260" i="16" s="1"/>
  <c r="AJ260" i="16"/>
  <c r="AU260" i="16" s="1"/>
  <c r="AO260" i="16"/>
  <c r="AZ260" i="16" s="1"/>
  <c r="AG260" i="16"/>
  <c r="AR260" i="16" s="1"/>
  <c r="N259" i="16"/>
  <c r="O259" i="16" l="1"/>
  <c r="AN259" i="16"/>
  <c r="AY259" i="16" s="1"/>
  <c r="AF259" i="16"/>
  <c r="AQ259" i="16" s="1"/>
  <c r="AL259" i="16"/>
  <c r="AW259" i="16" s="1"/>
  <c r="AJ259" i="16"/>
  <c r="AU259" i="16" s="1"/>
  <c r="AH259" i="16"/>
  <c r="AS259" i="16" s="1"/>
  <c r="AM259" i="16"/>
  <c r="AX259" i="16" s="1"/>
  <c r="AE259" i="16"/>
  <c r="AP259" i="16" s="1"/>
  <c r="AK259" i="16"/>
  <c r="AV259" i="16" s="1"/>
  <c r="AI259" i="16"/>
  <c r="AT259" i="16" s="1"/>
  <c r="AO259" i="16"/>
  <c r="AZ259" i="16" s="1"/>
  <c r="AG259" i="16"/>
  <c r="AR259" i="16" s="1"/>
  <c r="N258" i="16"/>
  <c r="O258" i="16" l="1"/>
  <c r="AN258" i="16"/>
  <c r="AY258" i="16" s="1"/>
  <c r="AF258" i="16"/>
  <c r="AQ258" i="16" s="1"/>
  <c r="AM258" i="16"/>
  <c r="AX258" i="16" s="1"/>
  <c r="AE258" i="16"/>
  <c r="AP258" i="16" s="1"/>
  <c r="AL258" i="16"/>
  <c r="AW258" i="16" s="1"/>
  <c r="AK258" i="16"/>
  <c r="AV258" i="16" s="1"/>
  <c r="AI258" i="16"/>
  <c r="AT258" i="16" s="1"/>
  <c r="AH258" i="16"/>
  <c r="AS258" i="16" s="1"/>
  <c r="AO258" i="16"/>
  <c r="AZ258" i="16" s="1"/>
  <c r="AG258" i="16"/>
  <c r="AR258" i="16" s="1"/>
  <c r="AJ258" i="16"/>
  <c r="AU258" i="16" s="1"/>
  <c r="N257" i="16"/>
  <c r="O257" i="16" l="1"/>
  <c r="AN257" i="16"/>
  <c r="AY257" i="16" s="1"/>
  <c r="AF257" i="16"/>
  <c r="AQ257" i="16" s="1"/>
  <c r="AE257" i="16"/>
  <c r="AP257" i="16" s="1"/>
  <c r="AL257" i="16"/>
  <c r="AW257" i="16" s="1"/>
  <c r="AK257" i="16"/>
  <c r="AV257" i="16" s="1"/>
  <c r="AI257" i="16"/>
  <c r="AT257" i="16" s="1"/>
  <c r="AO257" i="16"/>
  <c r="AZ257" i="16" s="1"/>
  <c r="AM257" i="16"/>
  <c r="AX257" i="16" s="1"/>
  <c r="AJ257" i="16"/>
  <c r="AU257" i="16" s="1"/>
  <c r="AH257" i="16"/>
  <c r="AS257" i="16" s="1"/>
  <c r="AG257" i="16"/>
  <c r="AR257" i="16" s="1"/>
  <c r="N256" i="16"/>
  <c r="O256" i="16" l="1"/>
  <c r="AN256" i="16"/>
  <c r="AY256" i="16" s="1"/>
  <c r="AF256" i="16"/>
  <c r="AQ256" i="16" s="1"/>
  <c r="AM256" i="16"/>
  <c r="AX256" i="16" s="1"/>
  <c r="AL256" i="16"/>
  <c r="AW256" i="16" s="1"/>
  <c r="AK256" i="16"/>
  <c r="AV256" i="16" s="1"/>
  <c r="AJ256" i="16"/>
  <c r="AU256" i="16" s="1"/>
  <c r="AH256" i="16"/>
  <c r="AS256" i="16" s="1"/>
  <c r="AG256" i="16"/>
  <c r="AR256" i="16" s="1"/>
  <c r="AE256" i="16"/>
  <c r="AP256" i="16" s="1"/>
  <c r="AI256" i="16"/>
  <c r="AT256" i="16" s="1"/>
  <c r="AO256" i="16"/>
  <c r="AZ256" i="16" s="1"/>
  <c r="N255" i="16"/>
  <c r="O255" i="16" l="1"/>
  <c r="AN255" i="16"/>
  <c r="AY255" i="16" s="1"/>
  <c r="AF255" i="16"/>
  <c r="AQ255" i="16" s="1"/>
  <c r="AM255" i="16"/>
  <c r="AX255" i="16" s="1"/>
  <c r="AE255" i="16"/>
  <c r="AP255" i="16" s="1"/>
  <c r="AL255" i="16"/>
  <c r="AW255" i="16" s="1"/>
  <c r="AJ255" i="16"/>
  <c r="AU255" i="16" s="1"/>
  <c r="AI255" i="16"/>
  <c r="AT255" i="16" s="1"/>
  <c r="AH255" i="16"/>
  <c r="AS255" i="16" s="1"/>
  <c r="AG255" i="16"/>
  <c r="AR255" i="16" s="1"/>
  <c r="AK255" i="16"/>
  <c r="AV255" i="16" s="1"/>
  <c r="AO255" i="16"/>
  <c r="AZ255" i="16" s="1"/>
  <c r="N254" i="16"/>
  <c r="O254" i="16" l="1"/>
  <c r="AN254" i="16"/>
  <c r="AY254" i="16" s="1"/>
  <c r="AF254" i="16"/>
  <c r="AQ254" i="16" s="1"/>
  <c r="AM254" i="16"/>
  <c r="AX254" i="16" s="1"/>
  <c r="AE254" i="16"/>
  <c r="AP254" i="16" s="1"/>
  <c r="AL254" i="16"/>
  <c r="AW254" i="16" s="1"/>
  <c r="AJ254" i="16"/>
  <c r="AU254" i="16" s="1"/>
  <c r="AI254" i="16"/>
  <c r="AT254" i="16" s="1"/>
  <c r="AH254" i="16"/>
  <c r="AS254" i="16" s="1"/>
  <c r="AG254" i="16"/>
  <c r="AR254" i="16" s="1"/>
  <c r="AK254" i="16"/>
  <c r="AV254" i="16" s="1"/>
  <c r="AO254" i="16"/>
  <c r="AZ254" i="16" s="1"/>
  <c r="N253" i="16"/>
  <c r="O253" i="16" l="1"/>
  <c r="AN253" i="16"/>
  <c r="AY253" i="16" s="1"/>
  <c r="AF253" i="16"/>
  <c r="AQ253" i="16" s="1"/>
  <c r="AM253" i="16"/>
  <c r="AX253" i="16" s="1"/>
  <c r="AE253" i="16"/>
  <c r="AP253" i="16" s="1"/>
  <c r="AK253" i="16"/>
  <c r="AV253" i="16" s="1"/>
  <c r="AJ253" i="16"/>
  <c r="AU253" i="16" s="1"/>
  <c r="AI253" i="16"/>
  <c r="AT253" i="16" s="1"/>
  <c r="AH253" i="16"/>
  <c r="AS253" i="16" s="1"/>
  <c r="AG253" i="16"/>
  <c r="AR253" i="16" s="1"/>
  <c r="AL253" i="16"/>
  <c r="AW253" i="16" s="1"/>
  <c r="AO253" i="16"/>
  <c r="AZ253" i="16" s="1"/>
  <c r="N252" i="16"/>
  <c r="O252" i="16" l="1"/>
  <c r="AN252" i="16"/>
  <c r="AY252" i="16" s="1"/>
  <c r="AF252" i="16"/>
  <c r="AQ252" i="16" s="1"/>
  <c r="AM252" i="16"/>
  <c r="AX252" i="16" s="1"/>
  <c r="AE252" i="16"/>
  <c r="AP252" i="16" s="1"/>
  <c r="AL252" i="16"/>
  <c r="AW252" i="16" s="1"/>
  <c r="AK252" i="16"/>
  <c r="AV252" i="16" s="1"/>
  <c r="AI252" i="16"/>
  <c r="AT252" i="16" s="1"/>
  <c r="AH252" i="16"/>
  <c r="AS252" i="16" s="1"/>
  <c r="AO252" i="16"/>
  <c r="AZ252" i="16" s="1"/>
  <c r="AJ252" i="16"/>
  <c r="AU252" i="16" s="1"/>
  <c r="AG252" i="16"/>
  <c r="AR252" i="16" s="1"/>
  <c r="N251" i="16"/>
  <c r="O251" i="16" l="1"/>
  <c r="AN251" i="16"/>
  <c r="AY251" i="16" s="1"/>
  <c r="AF251" i="16"/>
  <c r="AQ251" i="16" s="1"/>
  <c r="AM251" i="16"/>
  <c r="AX251" i="16" s="1"/>
  <c r="AE251" i="16"/>
  <c r="AP251" i="16" s="1"/>
  <c r="AL251" i="16"/>
  <c r="AW251" i="16" s="1"/>
  <c r="AJ251" i="16"/>
  <c r="AU251" i="16" s="1"/>
  <c r="AI251" i="16"/>
  <c r="AT251" i="16" s="1"/>
  <c r="AH251" i="16"/>
  <c r="AS251" i="16" s="1"/>
  <c r="AG251" i="16"/>
  <c r="AR251" i="16" s="1"/>
  <c r="AK251" i="16"/>
  <c r="AV251" i="16" s="1"/>
  <c r="AO251" i="16"/>
  <c r="AZ251" i="16" s="1"/>
  <c r="N250" i="16"/>
  <c r="O250" i="16" l="1"/>
  <c r="AN250" i="16"/>
  <c r="AY250" i="16" s="1"/>
  <c r="AF250" i="16"/>
  <c r="AQ250" i="16" s="1"/>
  <c r="AM250" i="16"/>
  <c r="AX250" i="16" s="1"/>
  <c r="AE250" i="16"/>
  <c r="AP250" i="16" s="1"/>
  <c r="AL250" i="16"/>
  <c r="AW250" i="16" s="1"/>
  <c r="AJ250" i="16"/>
  <c r="AU250" i="16" s="1"/>
  <c r="AI250" i="16"/>
  <c r="AT250" i="16" s="1"/>
  <c r="AH250" i="16"/>
  <c r="AS250" i="16" s="1"/>
  <c r="AG250" i="16"/>
  <c r="AR250" i="16" s="1"/>
  <c r="AK250" i="16"/>
  <c r="AV250" i="16" s="1"/>
  <c r="AO250" i="16"/>
  <c r="AZ250" i="16" s="1"/>
  <c r="N249" i="16"/>
  <c r="O249" i="16" l="1"/>
  <c r="AN249" i="16"/>
  <c r="AY249" i="16" s="1"/>
  <c r="AF249" i="16"/>
  <c r="AQ249" i="16" s="1"/>
  <c r="AM249" i="16"/>
  <c r="AX249" i="16" s="1"/>
  <c r="AE249" i="16"/>
  <c r="AP249" i="16" s="1"/>
  <c r="AL249" i="16"/>
  <c r="AW249" i="16" s="1"/>
  <c r="AJ249" i="16"/>
  <c r="AU249" i="16" s="1"/>
  <c r="AI249" i="16"/>
  <c r="AT249" i="16" s="1"/>
  <c r="AH249" i="16"/>
  <c r="AS249" i="16" s="1"/>
  <c r="AO249" i="16"/>
  <c r="AZ249" i="16" s="1"/>
  <c r="AK249" i="16"/>
  <c r="AV249" i="16" s="1"/>
  <c r="AG249" i="16"/>
  <c r="AR249" i="16" s="1"/>
  <c r="N248" i="16"/>
  <c r="O248" i="16" l="1"/>
  <c r="AN248" i="16"/>
  <c r="AY248" i="16" s="1"/>
  <c r="AF248" i="16"/>
  <c r="AQ248" i="16" s="1"/>
  <c r="AM248" i="16"/>
  <c r="AX248" i="16" s="1"/>
  <c r="AE248" i="16"/>
  <c r="AP248" i="16" s="1"/>
  <c r="AL248" i="16"/>
  <c r="AW248" i="16" s="1"/>
  <c r="AJ248" i="16"/>
  <c r="AU248" i="16" s="1"/>
  <c r="AI248" i="16"/>
  <c r="AT248" i="16" s="1"/>
  <c r="AH248" i="16"/>
  <c r="AS248" i="16" s="1"/>
  <c r="AG248" i="16"/>
  <c r="AR248" i="16" s="1"/>
  <c r="AK248" i="16"/>
  <c r="AV248" i="16" s="1"/>
  <c r="AO248" i="16"/>
  <c r="AZ248" i="16" s="1"/>
  <c r="N247" i="16"/>
  <c r="O247" i="16" l="1"/>
  <c r="AN247" i="16"/>
  <c r="AY247" i="16" s="1"/>
  <c r="AF247" i="16"/>
  <c r="AQ247" i="16" s="1"/>
  <c r="AM247" i="16"/>
  <c r="AX247" i="16" s="1"/>
  <c r="AE247" i="16"/>
  <c r="AP247" i="16" s="1"/>
  <c r="AL247" i="16"/>
  <c r="AW247" i="16" s="1"/>
  <c r="AJ247" i="16"/>
  <c r="AU247" i="16" s="1"/>
  <c r="AI247" i="16"/>
  <c r="AT247" i="16" s="1"/>
  <c r="AH247" i="16"/>
  <c r="AS247" i="16" s="1"/>
  <c r="AO247" i="16"/>
  <c r="AZ247" i="16" s="1"/>
  <c r="AK247" i="16"/>
  <c r="AV247" i="16" s="1"/>
  <c r="AG247" i="16"/>
  <c r="AR247" i="16" s="1"/>
  <c r="N246" i="16"/>
  <c r="O246" i="16" l="1"/>
  <c r="AN246" i="16"/>
  <c r="AY246" i="16" s="1"/>
  <c r="AF246" i="16"/>
  <c r="AQ246" i="16" s="1"/>
  <c r="AM246" i="16"/>
  <c r="AX246" i="16" s="1"/>
  <c r="AE246" i="16"/>
  <c r="AP246" i="16" s="1"/>
  <c r="AL246" i="16"/>
  <c r="AW246" i="16" s="1"/>
  <c r="AJ246" i="16"/>
  <c r="AU246" i="16" s="1"/>
  <c r="AI246" i="16"/>
  <c r="AT246" i="16" s="1"/>
  <c r="AH246" i="16"/>
  <c r="AS246" i="16" s="1"/>
  <c r="AG246" i="16"/>
  <c r="AR246" i="16" s="1"/>
  <c r="AK246" i="16"/>
  <c r="AV246" i="16" s="1"/>
  <c r="AO246" i="16"/>
  <c r="AZ246" i="16" s="1"/>
  <c r="N245" i="16"/>
  <c r="O245" i="16" l="1"/>
  <c r="AN245" i="16"/>
  <c r="AY245" i="16" s="1"/>
  <c r="AF245" i="16"/>
  <c r="AQ245" i="16" s="1"/>
  <c r="AM245" i="16"/>
  <c r="AX245" i="16" s="1"/>
  <c r="AE245" i="16"/>
  <c r="AP245" i="16" s="1"/>
  <c r="AL245" i="16"/>
  <c r="AW245" i="16" s="1"/>
  <c r="AK245" i="16"/>
  <c r="AV245" i="16" s="1"/>
  <c r="AI245" i="16"/>
  <c r="AT245" i="16" s="1"/>
  <c r="AH245" i="16"/>
  <c r="AS245" i="16" s="1"/>
  <c r="AO245" i="16"/>
  <c r="AZ245" i="16" s="1"/>
  <c r="AJ245" i="16"/>
  <c r="AU245" i="16" s="1"/>
  <c r="AG245" i="16"/>
  <c r="AR245" i="16" s="1"/>
  <c r="N244" i="16"/>
  <c r="O244" i="16" l="1"/>
  <c r="AN244" i="16"/>
  <c r="AY244" i="16" s="1"/>
  <c r="AF244" i="16"/>
  <c r="AQ244" i="16" s="1"/>
  <c r="AM244" i="16"/>
  <c r="AX244" i="16" s="1"/>
  <c r="AE244" i="16"/>
  <c r="AP244" i="16" s="1"/>
  <c r="AL244" i="16"/>
  <c r="AW244" i="16" s="1"/>
  <c r="AJ244" i="16"/>
  <c r="AU244" i="16" s="1"/>
  <c r="AI244" i="16"/>
  <c r="AT244" i="16" s="1"/>
  <c r="AH244" i="16"/>
  <c r="AS244" i="16" s="1"/>
  <c r="AG244" i="16"/>
  <c r="AR244" i="16" s="1"/>
  <c r="AK244" i="16"/>
  <c r="AV244" i="16" s="1"/>
  <c r="AO244" i="16"/>
  <c r="AZ244" i="16" s="1"/>
  <c r="N243" i="16"/>
  <c r="O243" i="16" l="1"/>
  <c r="AN243" i="16"/>
  <c r="AY243" i="16" s="1"/>
  <c r="AF243" i="16"/>
  <c r="AQ243" i="16" s="1"/>
  <c r="AM243" i="16"/>
  <c r="AX243" i="16" s="1"/>
  <c r="AE243" i="16"/>
  <c r="AP243" i="16" s="1"/>
  <c r="AL243" i="16"/>
  <c r="AW243" i="16" s="1"/>
  <c r="AJ243" i="16"/>
  <c r="AU243" i="16" s="1"/>
  <c r="AI243" i="16"/>
  <c r="AT243" i="16" s="1"/>
  <c r="AH243" i="16"/>
  <c r="AS243" i="16" s="1"/>
  <c r="AG243" i="16"/>
  <c r="AR243" i="16" s="1"/>
  <c r="AK243" i="16"/>
  <c r="AV243" i="16" s="1"/>
  <c r="AO243" i="16"/>
  <c r="AZ243" i="16" s="1"/>
  <c r="N242" i="16"/>
  <c r="AN242" i="16" l="1"/>
  <c r="AY242" i="16" s="1"/>
  <c r="AF242" i="16"/>
  <c r="AQ242" i="16" s="1"/>
  <c r="AM242" i="16"/>
  <c r="AX242" i="16" s="1"/>
  <c r="AE242" i="16"/>
  <c r="AP242" i="16" s="1"/>
  <c r="AL242" i="16"/>
  <c r="AW242" i="16" s="1"/>
  <c r="AJ242" i="16"/>
  <c r="AU242" i="16" s="1"/>
  <c r="AI242" i="16"/>
  <c r="AT242" i="16" s="1"/>
  <c r="AH242" i="16"/>
  <c r="AS242" i="16" s="1"/>
  <c r="AO242" i="16"/>
  <c r="AZ242" i="16" s="1"/>
  <c r="AK242" i="16"/>
  <c r="AV242" i="16" s="1"/>
  <c r="AG242" i="16"/>
  <c r="AR242" i="16" s="1"/>
  <c r="O242" i="16"/>
  <c r="N241" i="16"/>
  <c r="O241" i="16" l="1"/>
  <c r="AN241" i="16"/>
  <c r="AY241" i="16" s="1"/>
  <c r="AF241" i="16"/>
  <c r="AQ241" i="16" s="1"/>
  <c r="AM241" i="16"/>
  <c r="AX241" i="16" s="1"/>
  <c r="AE241" i="16"/>
  <c r="AP241" i="16" s="1"/>
  <c r="AL241" i="16"/>
  <c r="AW241" i="16" s="1"/>
  <c r="AK241" i="16"/>
  <c r="AV241" i="16" s="1"/>
  <c r="AI241" i="16"/>
  <c r="AT241" i="16" s="1"/>
  <c r="AH241" i="16"/>
  <c r="AS241" i="16" s="1"/>
  <c r="AO241" i="16"/>
  <c r="AZ241" i="16" s="1"/>
  <c r="AJ241" i="16"/>
  <c r="AU241" i="16" s="1"/>
  <c r="AG241" i="16"/>
  <c r="AR241" i="16" s="1"/>
  <c r="N240" i="16"/>
  <c r="AN240" i="16" l="1"/>
  <c r="AY240" i="16" s="1"/>
  <c r="AF240" i="16"/>
  <c r="AQ240" i="16" s="1"/>
  <c r="AM240" i="16"/>
  <c r="AX240" i="16" s="1"/>
  <c r="AE240" i="16"/>
  <c r="AP240" i="16" s="1"/>
  <c r="AL240" i="16"/>
  <c r="AW240" i="16" s="1"/>
  <c r="AJ240" i="16"/>
  <c r="AU240" i="16" s="1"/>
  <c r="AI240" i="16"/>
  <c r="AT240" i="16" s="1"/>
  <c r="AH240" i="16"/>
  <c r="AS240" i="16" s="1"/>
  <c r="AO240" i="16"/>
  <c r="AZ240" i="16" s="1"/>
  <c r="AK240" i="16"/>
  <c r="AV240" i="16" s="1"/>
  <c r="AG240" i="16"/>
  <c r="AR240" i="16" s="1"/>
  <c r="O240" i="16"/>
  <c r="N239" i="16"/>
  <c r="O239" i="16" l="1"/>
  <c r="AN239" i="16"/>
  <c r="AY239" i="16" s="1"/>
  <c r="AF239" i="16"/>
  <c r="AQ239" i="16" s="1"/>
  <c r="AE239" i="16"/>
  <c r="AP239" i="16" s="1"/>
  <c r="AL239" i="16"/>
  <c r="AW239" i="16" s="1"/>
  <c r="AJ239" i="16"/>
  <c r="AU239" i="16" s="1"/>
  <c r="AH239" i="16"/>
  <c r="AS239" i="16" s="1"/>
  <c r="AG239" i="16"/>
  <c r="AR239" i="16" s="1"/>
  <c r="AM239" i="16"/>
  <c r="AX239" i="16" s="1"/>
  <c r="AK239" i="16"/>
  <c r="AV239" i="16" s="1"/>
  <c r="AI239" i="16"/>
  <c r="AT239" i="16" s="1"/>
  <c r="AO239" i="16"/>
  <c r="AZ239" i="16" s="1"/>
  <c r="N238" i="16"/>
  <c r="AN238" i="16" l="1"/>
  <c r="AY238" i="16" s="1"/>
  <c r="AF238" i="16"/>
  <c r="AQ238" i="16" s="1"/>
  <c r="AM238" i="16"/>
  <c r="AX238" i="16" s="1"/>
  <c r="AE238" i="16"/>
  <c r="AP238" i="16" s="1"/>
  <c r="AL238" i="16"/>
  <c r="AW238" i="16" s="1"/>
  <c r="AK238" i="16"/>
  <c r="AV238" i="16" s="1"/>
  <c r="AI238" i="16"/>
  <c r="AT238" i="16" s="1"/>
  <c r="AH238" i="16"/>
  <c r="AS238" i="16" s="1"/>
  <c r="AO238" i="16"/>
  <c r="AZ238" i="16" s="1"/>
  <c r="AG238" i="16"/>
  <c r="AR238" i="16" s="1"/>
  <c r="AJ238" i="16"/>
  <c r="AU238" i="16" s="1"/>
  <c r="O238" i="16"/>
  <c r="N237" i="16"/>
  <c r="O237" i="16" l="1"/>
  <c r="AN237" i="16"/>
  <c r="AY237" i="16" s="1"/>
  <c r="AF237" i="16"/>
  <c r="AQ237" i="16" s="1"/>
  <c r="AM237" i="16"/>
  <c r="AX237" i="16" s="1"/>
  <c r="AE237" i="16"/>
  <c r="AP237" i="16" s="1"/>
  <c r="AL237" i="16"/>
  <c r="AW237" i="16" s="1"/>
  <c r="AJ237" i="16"/>
  <c r="AU237" i="16" s="1"/>
  <c r="AI237" i="16"/>
  <c r="AT237" i="16" s="1"/>
  <c r="AH237" i="16"/>
  <c r="AS237" i="16" s="1"/>
  <c r="AG237" i="16"/>
  <c r="AR237" i="16" s="1"/>
  <c r="AK237" i="16"/>
  <c r="AV237" i="16" s="1"/>
  <c r="AO237" i="16"/>
  <c r="AZ237" i="16" s="1"/>
  <c r="N236" i="16"/>
  <c r="O236" i="16" l="1"/>
  <c r="AN236" i="16"/>
  <c r="AY236" i="16" s="1"/>
  <c r="AF236" i="16"/>
  <c r="AQ236" i="16" s="1"/>
  <c r="AM236" i="16"/>
  <c r="AX236" i="16" s="1"/>
  <c r="AE236" i="16"/>
  <c r="AP236" i="16" s="1"/>
  <c r="AL236" i="16"/>
  <c r="AW236" i="16" s="1"/>
  <c r="AJ236" i="16"/>
  <c r="AU236" i="16" s="1"/>
  <c r="AI236" i="16"/>
  <c r="AT236" i="16" s="1"/>
  <c r="AH236" i="16"/>
  <c r="AS236" i="16" s="1"/>
  <c r="AO236" i="16"/>
  <c r="AZ236" i="16" s="1"/>
  <c r="AK236" i="16"/>
  <c r="AV236" i="16" s="1"/>
  <c r="AG236" i="16"/>
  <c r="AR236" i="16" s="1"/>
  <c r="N235" i="16"/>
  <c r="O235" i="16" l="1"/>
  <c r="AN235" i="16"/>
  <c r="AY235" i="16" s="1"/>
  <c r="AF235" i="16"/>
  <c r="AQ235" i="16" s="1"/>
  <c r="AE235" i="16"/>
  <c r="AP235" i="16" s="1"/>
  <c r="AL235" i="16"/>
  <c r="AW235" i="16" s="1"/>
  <c r="AK235" i="16"/>
  <c r="AV235" i="16" s="1"/>
  <c r="AI235" i="16"/>
  <c r="AT235" i="16" s="1"/>
  <c r="AO235" i="16"/>
  <c r="AZ235" i="16" s="1"/>
  <c r="AM235" i="16"/>
  <c r="AX235" i="16" s="1"/>
  <c r="AJ235" i="16"/>
  <c r="AU235" i="16" s="1"/>
  <c r="AH235" i="16"/>
  <c r="AS235" i="16" s="1"/>
  <c r="AG235" i="16"/>
  <c r="AR235" i="16" s="1"/>
  <c r="N234" i="16"/>
  <c r="O234" i="16" l="1"/>
  <c r="AN234" i="16"/>
  <c r="AY234" i="16" s="1"/>
  <c r="AF234" i="16"/>
  <c r="AQ234" i="16" s="1"/>
  <c r="AM234" i="16"/>
  <c r="AX234" i="16" s="1"/>
  <c r="AE234" i="16"/>
  <c r="AP234" i="16" s="1"/>
  <c r="AL234" i="16"/>
  <c r="AW234" i="16" s="1"/>
  <c r="AJ234" i="16"/>
  <c r="AU234" i="16" s="1"/>
  <c r="AI234" i="16"/>
  <c r="AT234" i="16" s="1"/>
  <c r="AH234" i="16"/>
  <c r="AS234" i="16" s="1"/>
  <c r="AG234" i="16"/>
  <c r="AR234" i="16" s="1"/>
  <c r="AK234" i="16"/>
  <c r="AV234" i="16" s="1"/>
  <c r="AO234" i="16"/>
  <c r="AZ234" i="16" s="1"/>
  <c r="N233" i="16"/>
  <c r="O233" i="16" l="1"/>
  <c r="AN233" i="16"/>
  <c r="AY233" i="16" s="1"/>
  <c r="AF233" i="16"/>
  <c r="AQ233" i="16" s="1"/>
  <c r="AM233" i="16"/>
  <c r="AX233" i="16" s="1"/>
  <c r="AE233" i="16"/>
  <c r="AP233" i="16" s="1"/>
  <c r="AK233" i="16"/>
  <c r="AV233" i="16" s="1"/>
  <c r="AJ233" i="16"/>
  <c r="AU233" i="16" s="1"/>
  <c r="AI233" i="16"/>
  <c r="AT233" i="16" s="1"/>
  <c r="AH233" i="16"/>
  <c r="AS233" i="16" s="1"/>
  <c r="AL233" i="16"/>
  <c r="AW233" i="16" s="1"/>
  <c r="AO233" i="16"/>
  <c r="AZ233" i="16" s="1"/>
  <c r="AG233" i="16"/>
  <c r="AR233" i="16" s="1"/>
  <c r="N232" i="16"/>
  <c r="O232" i="16" l="1"/>
  <c r="AN232" i="16"/>
  <c r="AY232" i="16" s="1"/>
  <c r="AF232" i="16"/>
  <c r="AQ232" i="16" s="1"/>
  <c r="AM232" i="16"/>
  <c r="AX232" i="16" s="1"/>
  <c r="AE232" i="16"/>
  <c r="AP232" i="16" s="1"/>
  <c r="AL232" i="16"/>
  <c r="AW232" i="16" s="1"/>
  <c r="AJ232" i="16"/>
  <c r="AU232" i="16" s="1"/>
  <c r="AI232" i="16"/>
  <c r="AT232" i="16" s="1"/>
  <c r="AH232" i="16"/>
  <c r="AS232" i="16" s="1"/>
  <c r="AG232" i="16"/>
  <c r="AR232" i="16" s="1"/>
  <c r="AK232" i="16"/>
  <c r="AV232" i="16" s="1"/>
  <c r="AO232" i="16"/>
  <c r="AZ232" i="16" s="1"/>
  <c r="N231" i="16"/>
  <c r="O231" i="16" l="1"/>
  <c r="AN231" i="16"/>
  <c r="AY231" i="16" s="1"/>
  <c r="AF231" i="16"/>
  <c r="AQ231" i="16" s="1"/>
  <c r="AH231" i="16"/>
  <c r="AS231" i="16" s="1"/>
  <c r="AM231" i="16"/>
  <c r="AX231" i="16" s="1"/>
  <c r="AE231" i="16"/>
  <c r="AP231" i="16" s="1"/>
  <c r="AK231" i="16"/>
  <c r="AV231" i="16" s="1"/>
  <c r="AI231" i="16"/>
  <c r="AT231" i="16" s="1"/>
  <c r="AO231" i="16"/>
  <c r="AZ231" i="16" s="1"/>
  <c r="AL231" i="16"/>
  <c r="AW231" i="16" s="1"/>
  <c r="AG231" i="16"/>
  <c r="AR231" i="16" s="1"/>
  <c r="AJ231" i="16"/>
  <c r="AU231" i="16" s="1"/>
  <c r="N230" i="16"/>
  <c r="O230" i="16" l="1"/>
  <c r="AN230" i="16"/>
  <c r="AY230" i="16" s="1"/>
  <c r="AF230" i="16"/>
  <c r="AQ230" i="16" s="1"/>
  <c r="AL230" i="16"/>
  <c r="AW230" i="16" s="1"/>
  <c r="AJ230" i="16"/>
  <c r="AU230" i="16" s="1"/>
  <c r="AO230" i="16"/>
  <c r="AZ230" i="16" s="1"/>
  <c r="AM230" i="16"/>
  <c r="AX230" i="16" s="1"/>
  <c r="AE230" i="16"/>
  <c r="AP230" i="16" s="1"/>
  <c r="AK230" i="16"/>
  <c r="AV230" i="16" s="1"/>
  <c r="AH230" i="16"/>
  <c r="AS230" i="16" s="1"/>
  <c r="AG230" i="16"/>
  <c r="AR230" i="16" s="1"/>
  <c r="AI230" i="16"/>
  <c r="AT230" i="16" s="1"/>
  <c r="N229" i="16"/>
  <c r="O229" i="16" l="1"/>
  <c r="AN229" i="16"/>
  <c r="AY229" i="16" s="1"/>
  <c r="AF229" i="16"/>
  <c r="AQ229" i="16" s="1"/>
  <c r="AK229" i="16"/>
  <c r="AV229" i="16" s="1"/>
  <c r="AI229" i="16"/>
  <c r="AT229" i="16" s="1"/>
  <c r="AG229" i="16"/>
  <c r="AR229" i="16" s="1"/>
  <c r="AM229" i="16"/>
  <c r="AX229" i="16" s="1"/>
  <c r="AE229" i="16"/>
  <c r="AP229" i="16" s="1"/>
  <c r="AL229" i="16"/>
  <c r="AW229" i="16" s="1"/>
  <c r="AJ229" i="16"/>
  <c r="AU229" i="16" s="1"/>
  <c r="AH229" i="16"/>
  <c r="AS229" i="16" s="1"/>
  <c r="AO229" i="16"/>
  <c r="AZ229" i="16" s="1"/>
  <c r="N228" i="16"/>
  <c r="O228" i="16" l="1"/>
  <c r="AN228" i="16"/>
  <c r="AY228" i="16" s="1"/>
  <c r="AF228" i="16"/>
  <c r="AQ228" i="16" s="1"/>
  <c r="AM228" i="16"/>
  <c r="AX228" i="16" s="1"/>
  <c r="AE228" i="16"/>
  <c r="AP228" i="16" s="1"/>
  <c r="AL228" i="16"/>
  <c r="AW228" i="16" s="1"/>
  <c r="AK228" i="16"/>
  <c r="AV228" i="16" s="1"/>
  <c r="AI228" i="16"/>
  <c r="AT228" i="16" s="1"/>
  <c r="AH228" i="16"/>
  <c r="AS228" i="16" s="1"/>
  <c r="AG228" i="16"/>
  <c r="AR228" i="16" s="1"/>
  <c r="AJ228" i="16"/>
  <c r="AU228" i="16" s="1"/>
  <c r="AO228" i="16"/>
  <c r="AZ228" i="16" s="1"/>
  <c r="N227" i="16"/>
  <c r="O227" i="16" l="1"/>
  <c r="AN227" i="16"/>
  <c r="AY227" i="16" s="1"/>
  <c r="AF227" i="16"/>
  <c r="AQ227" i="16" s="1"/>
  <c r="AM227" i="16"/>
  <c r="AX227" i="16" s="1"/>
  <c r="AL227" i="16"/>
  <c r="AW227" i="16" s="1"/>
  <c r="AK227" i="16"/>
  <c r="AV227" i="16" s="1"/>
  <c r="AJ227" i="16"/>
  <c r="AU227" i="16" s="1"/>
  <c r="AI227" i="16"/>
  <c r="AT227" i="16" s="1"/>
  <c r="AO227" i="16"/>
  <c r="AZ227" i="16" s="1"/>
  <c r="AE227" i="16"/>
  <c r="AP227" i="16" s="1"/>
  <c r="AH227" i="16"/>
  <c r="AS227" i="16" s="1"/>
  <c r="AG227" i="16"/>
  <c r="AR227" i="16" s="1"/>
  <c r="N226" i="16"/>
  <c r="O226" i="16" l="1"/>
  <c r="AN226" i="16"/>
  <c r="AY226" i="16" s="1"/>
  <c r="AF226" i="16"/>
  <c r="AQ226" i="16" s="1"/>
  <c r="AE226" i="16"/>
  <c r="AP226" i="16" s="1"/>
  <c r="AK226" i="16"/>
  <c r="AV226" i="16" s="1"/>
  <c r="AH226" i="16"/>
  <c r="AS226" i="16" s="1"/>
  <c r="AM226" i="16"/>
  <c r="AX226" i="16" s="1"/>
  <c r="AL226" i="16"/>
  <c r="AW226" i="16" s="1"/>
  <c r="AJ226" i="16"/>
  <c r="AU226" i="16" s="1"/>
  <c r="AI226" i="16"/>
  <c r="AT226" i="16" s="1"/>
  <c r="AG226" i="16"/>
  <c r="AR226" i="16" s="1"/>
  <c r="AO226" i="16"/>
  <c r="AZ226" i="16" s="1"/>
  <c r="N225" i="16"/>
  <c r="O225" i="16" l="1"/>
  <c r="AO225" i="16"/>
  <c r="AZ225" i="16" s="1"/>
  <c r="AG225" i="16"/>
  <c r="AR225" i="16" s="1"/>
  <c r="AN225" i="16"/>
  <c r="AY225" i="16" s="1"/>
  <c r="AF225" i="16"/>
  <c r="AQ225" i="16" s="1"/>
  <c r="AM225" i="16"/>
  <c r="AX225" i="16" s="1"/>
  <c r="AE225" i="16"/>
  <c r="AP225" i="16" s="1"/>
  <c r="AJ225" i="16"/>
  <c r="AU225" i="16" s="1"/>
  <c r="AL225" i="16"/>
  <c r="AW225" i="16" s="1"/>
  <c r="AK225" i="16"/>
  <c r="AV225" i="16" s="1"/>
  <c r="AI225" i="16"/>
  <c r="AT225" i="16" s="1"/>
  <c r="AH225" i="16"/>
  <c r="AS225" i="16" s="1"/>
  <c r="N224" i="16"/>
  <c r="O224" i="16" l="1"/>
  <c r="AO224" i="16"/>
  <c r="AZ224" i="16" s="1"/>
  <c r="AG224" i="16"/>
  <c r="AR224" i="16" s="1"/>
  <c r="AN224" i="16"/>
  <c r="AY224" i="16" s="1"/>
  <c r="AF224" i="16"/>
  <c r="AQ224" i="16" s="1"/>
  <c r="AL224" i="16"/>
  <c r="AW224" i="16" s="1"/>
  <c r="AJ224" i="16"/>
  <c r="AU224" i="16" s="1"/>
  <c r="AI224" i="16"/>
  <c r="AT224" i="16" s="1"/>
  <c r="AM224" i="16"/>
  <c r="AX224" i="16" s="1"/>
  <c r="AE224" i="16"/>
  <c r="AP224" i="16" s="1"/>
  <c r="AK224" i="16"/>
  <c r="AV224" i="16" s="1"/>
  <c r="AH224" i="16"/>
  <c r="AS224" i="16" s="1"/>
  <c r="N223" i="16"/>
  <c r="O223" i="16" l="1"/>
  <c r="AO223" i="16"/>
  <c r="AZ223" i="16" s="1"/>
  <c r="AG223" i="16"/>
  <c r="AR223" i="16" s="1"/>
  <c r="AN223" i="16"/>
  <c r="AY223" i="16" s="1"/>
  <c r="AF223" i="16"/>
  <c r="AQ223" i="16" s="1"/>
  <c r="AM223" i="16"/>
  <c r="AX223" i="16" s="1"/>
  <c r="AL223" i="16"/>
  <c r="AW223" i="16" s="1"/>
  <c r="AK223" i="16"/>
  <c r="AV223" i="16" s="1"/>
  <c r="AJ223" i="16"/>
  <c r="AU223" i="16" s="1"/>
  <c r="AH223" i="16"/>
  <c r="AS223" i="16" s="1"/>
  <c r="AE223" i="16"/>
  <c r="AP223" i="16" s="1"/>
  <c r="AI223" i="16"/>
  <c r="AT223" i="16" s="1"/>
  <c r="N222" i="16"/>
  <c r="O222" i="16" l="1"/>
  <c r="AO222" i="16"/>
  <c r="AZ222" i="16" s="1"/>
  <c r="AG222" i="16"/>
  <c r="AR222" i="16" s="1"/>
  <c r="AN222" i="16"/>
  <c r="AY222" i="16" s="1"/>
  <c r="AF222" i="16"/>
  <c r="AQ222" i="16" s="1"/>
  <c r="AM222" i="16"/>
  <c r="AX222" i="16" s="1"/>
  <c r="AE222" i="16"/>
  <c r="AP222" i="16" s="1"/>
  <c r="AL222" i="16"/>
  <c r="AW222" i="16" s="1"/>
  <c r="AJ222" i="16"/>
  <c r="AU222" i="16" s="1"/>
  <c r="AI222" i="16"/>
  <c r="AT222" i="16" s="1"/>
  <c r="AH222" i="16"/>
  <c r="AS222" i="16" s="1"/>
  <c r="AK222" i="16"/>
  <c r="AV222" i="16" s="1"/>
  <c r="N221" i="16"/>
  <c r="O221" i="16" l="1"/>
  <c r="AO221" i="16"/>
  <c r="AZ221" i="16" s="1"/>
  <c r="AG221" i="16"/>
  <c r="AR221" i="16" s="1"/>
  <c r="AN221" i="16"/>
  <c r="AY221" i="16" s="1"/>
  <c r="AF221" i="16"/>
  <c r="AQ221" i="16" s="1"/>
  <c r="AM221" i="16"/>
  <c r="AX221" i="16" s="1"/>
  <c r="AE221" i="16"/>
  <c r="AP221" i="16" s="1"/>
  <c r="AL221" i="16"/>
  <c r="AW221" i="16" s="1"/>
  <c r="AK221" i="16"/>
  <c r="AV221" i="16" s="1"/>
  <c r="AI221" i="16"/>
  <c r="AT221" i="16" s="1"/>
  <c r="AH221" i="16"/>
  <c r="AS221" i="16" s="1"/>
  <c r="AJ221" i="16"/>
  <c r="AU221" i="16" s="1"/>
  <c r="N220" i="16"/>
  <c r="O220" i="16" l="1"/>
  <c r="AO220" i="16"/>
  <c r="AZ220" i="16" s="1"/>
  <c r="AG220" i="16"/>
  <c r="AR220" i="16" s="1"/>
  <c r="AF220" i="16"/>
  <c r="AQ220" i="16" s="1"/>
  <c r="AM220" i="16"/>
  <c r="AX220" i="16" s="1"/>
  <c r="AE220" i="16"/>
  <c r="AP220" i="16" s="1"/>
  <c r="AK220" i="16"/>
  <c r="AV220" i="16" s="1"/>
  <c r="AI220" i="16"/>
  <c r="AT220" i="16" s="1"/>
  <c r="AN220" i="16"/>
  <c r="AY220" i="16" s="1"/>
  <c r="AL220" i="16"/>
  <c r="AW220" i="16" s="1"/>
  <c r="AJ220" i="16"/>
  <c r="AU220" i="16" s="1"/>
  <c r="AH220" i="16"/>
  <c r="AS220" i="16" s="1"/>
  <c r="N219" i="16"/>
  <c r="O219" i="16" l="1"/>
  <c r="AO219" i="16"/>
  <c r="AZ219" i="16" s="1"/>
  <c r="AG219" i="16"/>
  <c r="AR219" i="16" s="1"/>
  <c r="AN219" i="16"/>
  <c r="AY219" i="16" s="1"/>
  <c r="AF219" i="16"/>
  <c r="AQ219" i="16" s="1"/>
  <c r="AE219" i="16"/>
  <c r="AP219" i="16" s="1"/>
  <c r="AL219" i="16"/>
  <c r="AW219" i="16" s="1"/>
  <c r="AK219" i="16"/>
  <c r="AV219" i="16" s="1"/>
  <c r="AI219" i="16"/>
  <c r="AT219" i="16" s="1"/>
  <c r="AM219" i="16"/>
  <c r="AX219" i="16" s="1"/>
  <c r="AJ219" i="16"/>
  <c r="AU219" i="16" s="1"/>
  <c r="AH219" i="16"/>
  <c r="AS219" i="16" s="1"/>
  <c r="N218" i="16"/>
  <c r="O218" i="16" l="1"/>
  <c r="AO218" i="16"/>
  <c r="AZ218" i="16" s="1"/>
  <c r="AG218" i="16"/>
  <c r="AR218" i="16" s="1"/>
  <c r="AN218" i="16"/>
  <c r="AY218" i="16" s="1"/>
  <c r="AF218" i="16"/>
  <c r="AQ218" i="16" s="1"/>
  <c r="AM218" i="16"/>
  <c r="AX218" i="16" s="1"/>
  <c r="AL218" i="16"/>
  <c r="AW218" i="16" s="1"/>
  <c r="AK218" i="16"/>
  <c r="AV218" i="16" s="1"/>
  <c r="AJ218" i="16"/>
  <c r="AU218" i="16" s="1"/>
  <c r="AI218" i="16"/>
  <c r="AT218" i="16" s="1"/>
  <c r="AE218" i="16"/>
  <c r="AP218" i="16" s="1"/>
  <c r="AH218" i="16"/>
  <c r="AS218" i="16" s="1"/>
  <c r="N217" i="16"/>
  <c r="O217" i="16" l="1"/>
  <c r="AO217" i="16"/>
  <c r="AZ217" i="16" s="1"/>
  <c r="AG217" i="16"/>
  <c r="AR217" i="16" s="1"/>
  <c r="AN217" i="16"/>
  <c r="AY217" i="16" s="1"/>
  <c r="AF217" i="16"/>
  <c r="AQ217" i="16" s="1"/>
  <c r="AM217" i="16"/>
  <c r="AX217" i="16" s="1"/>
  <c r="AE217" i="16"/>
  <c r="AP217" i="16" s="1"/>
  <c r="AL217" i="16"/>
  <c r="AW217" i="16" s="1"/>
  <c r="AK217" i="16"/>
  <c r="AV217" i="16" s="1"/>
  <c r="AJ217" i="16"/>
  <c r="AU217" i="16" s="1"/>
  <c r="AI217" i="16"/>
  <c r="AT217" i="16" s="1"/>
  <c r="AH217" i="16"/>
  <c r="AS217" i="16" s="1"/>
  <c r="N216" i="16"/>
  <c r="O216" i="16" l="1"/>
  <c r="AO216" i="16"/>
  <c r="AZ216" i="16" s="1"/>
  <c r="AG216" i="16"/>
  <c r="AR216" i="16" s="1"/>
  <c r="AN216" i="16"/>
  <c r="AY216" i="16" s="1"/>
  <c r="AF216" i="16"/>
  <c r="AQ216" i="16" s="1"/>
  <c r="AE216" i="16"/>
  <c r="AP216" i="16" s="1"/>
  <c r="AL216" i="16"/>
  <c r="AW216" i="16" s="1"/>
  <c r="AK216" i="16"/>
  <c r="AV216" i="16" s="1"/>
  <c r="AJ216" i="16"/>
  <c r="AU216" i="16" s="1"/>
  <c r="AH216" i="16"/>
  <c r="AS216" i="16" s="1"/>
  <c r="AM216" i="16"/>
  <c r="AX216" i="16" s="1"/>
  <c r="AI216" i="16"/>
  <c r="AT216" i="16" s="1"/>
  <c r="N215" i="16"/>
  <c r="O215" i="16" l="1"/>
  <c r="AO215" i="16"/>
  <c r="AZ215" i="16" s="1"/>
  <c r="AG215" i="16"/>
  <c r="AR215" i="16" s="1"/>
  <c r="AN215" i="16"/>
  <c r="AY215" i="16" s="1"/>
  <c r="AF215" i="16"/>
  <c r="AQ215" i="16" s="1"/>
  <c r="AM215" i="16"/>
  <c r="AX215" i="16" s="1"/>
  <c r="AE215" i="16"/>
  <c r="AP215" i="16" s="1"/>
  <c r="AL215" i="16"/>
  <c r="AW215" i="16" s="1"/>
  <c r="AK215" i="16"/>
  <c r="AV215" i="16" s="1"/>
  <c r="AI215" i="16"/>
  <c r="AT215" i="16" s="1"/>
  <c r="AH215" i="16"/>
  <c r="AS215" i="16" s="1"/>
  <c r="AJ215" i="16"/>
  <c r="AU215" i="16" s="1"/>
  <c r="N214" i="16"/>
  <c r="O214" i="16" l="1"/>
  <c r="AO214" i="16"/>
  <c r="AZ214" i="16" s="1"/>
  <c r="AG214" i="16"/>
  <c r="AR214" i="16" s="1"/>
  <c r="AN214" i="16"/>
  <c r="AY214" i="16" s="1"/>
  <c r="AF214" i="16"/>
  <c r="AQ214" i="16" s="1"/>
  <c r="AM214" i="16"/>
  <c r="AX214" i="16" s="1"/>
  <c r="AE214" i="16"/>
  <c r="AP214" i="16" s="1"/>
  <c r="AL214" i="16"/>
  <c r="AW214" i="16" s="1"/>
  <c r="AJ214" i="16"/>
  <c r="AU214" i="16" s="1"/>
  <c r="AI214" i="16"/>
  <c r="AT214" i="16" s="1"/>
  <c r="AH214" i="16"/>
  <c r="AS214" i="16" s="1"/>
  <c r="AK214" i="16"/>
  <c r="AV214" i="16" s="1"/>
  <c r="N213" i="16"/>
  <c r="O213" i="16" l="1"/>
  <c r="AO213" i="16"/>
  <c r="AZ213" i="16" s="1"/>
  <c r="AG213" i="16"/>
  <c r="AR213" i="16" s="1"/>
  <c r="AN213" i="16"/>
  <c r="AY213" i="16" s="1"/>
  <c r="AF213" i="16"/>
  <c r="AQ213" i="16" s="1"/>
  <c r="AM213" i="16"/>
  <c r="AX213" i="16" s="1"/>
  <c r="AE213" i="16"/>
  <c r="AP213" i="16" s="1"/>
  <c r="AL213" i="16"/>
  <c r="AW213" i="16" s="1"/>
  <c r="AK213" i="16"/>
  <c r="AV213" i="16" s="1"/>
  <c r="AI213" i="16"/>
  <c r="AT213" i="16" s="1"/>
  <c r="AH213" i="16"/>
  <c r="AS213" i="16" s="1"/>
  <c r="AJ213" i="16"/>
  <c r="AU213" i="16" s="1"/>
  <c r="N212" i="16"/>
  <c r="O212" i="16" l="1"/>
  <c r="AO212" i="16"/>
  <c r="AZ212" i="16" s="1"/>
  <c r="AG212" i="16"/>
  <c r="AR212" i="16" s="1"/>
  <c r="AN212" i="16"/>
  <c r="AY212" i="16" s="1"/>
  <c r="AF212" i="16"/>
  <c r="AQ212" i="16" s="1"/>
  <c r="AM212" i="16"/>
  <c r="AX212" i="16" s="1"/>
  <c r="AE212" i="16"/>
  <c r="AP212" i="16" s="1"/>
  <c r="AL212" i="16"/>
  <c r="AW212" i="16" s="1"/>
  <c r="AK212" i="16"/>
  <c r="AV212" i="16" s="1"/>
  <c r="AI212" i="16"/>
  <c r="AT212" i="16" s="1"/>
  <c r="AH212" i="16"/>
  <c r="AS212" i="16" s="1"/>
  <c r="AJ212" i="16"/>
  <c r="AU212" i="16" s="1"/>
  <c r="N211" i="16"/>
  <c r="O211" i="16" l="1"/>
  <c r="AN211" i="16"/>
  <c r="AY211" i="16" s="1"/>
  <c r="AF211" i="16"/>
  <c r="AQ211" i="16" s="1"/>
  <c r="AH211" i="16"/>
  <c r="AS211" i="16" s="1"/>
  <c r="AM211" i="16"/>
  <c r="AX211" i="16" s="1"/>
  <c r="AE211" i="16"/>
  <c r="AP211" i="16" s="1"/>
  <c r="AL211" i="16"/>
  <c r="AW211" i="16" s="1"/>
  <c r="AK211" i="16"/>
  <c r="AV211" i="16" s="1"/>
  <c r="AI211" i="16"/>
  <c r="AT211" i="16" s="1"/>
  <c r="AJ211" i="16"/>
  <c r="AU211" i="16" s="1"/>
  <c r="AO211" i="16"/>
  <c r="AZ211" i="16" s="1"/>
  <c r="AG211" i="16"/>
  <c r="AR211" i="16" s="1"/>
  <c r="N210" i="16"/>
  <c r="N209" i="16"/>
  <c r="O209" i="16" l="1"/>
  <c r="AN209" i="16"/>
  <c r="AY209" i="16" s="1"/>
  <c r="AF209" i="16"/>
  <c r="AQ209" i="16" s="1"/>
  <c r="AL209" i="16"/>
  <c r="AW209" i="16" s="1"/>
  <c r="AJ209" i="16"/>
  <c r="AU209" i="16" s="1"/>
  <c r="AO209" i="16"/>
  <c r="AZ209" i="16" s="1"/>
  <c r="AM209" i="16"/>
  <c r="AX209" i="16" s="1"/>
  <c r="AE209" i="16"/>
  <c r="AP209" i="16" s="1"/>
  <c r="AK209" i="16"/>
  <c r="AV209" i="16" s="1"/>
  <c r="AI209" i="16"/>
  <c r="AT209" i="16" s="1"/>
  <c r="AH209" i="16"/>
  <c r="AS209" i="16" s="1"/>
  <c r="AG209" i="16"/>
  <c r="AR209" i="16" s="1"/>
  <c r="O210" i="16"/>
  <c r="AN210" i="16"/>
  <c r="AY210" i="16" s="1"/>
  <c r="AF210" i="16"/>
  <c r="AQ210" i="16" s="1"/>
  <c r="AL210" i="16"/>
  <c r="AW210" i="16" s="1"/>
  <c r="AK210" i="16"/>
  <c r="AV210" i="16" s="1"/>
  <c r="AH210" i="16"/>
  <c r="AS210" i="16" s="1"/>
  <c r="AG210" i="16"/>
  <c r="AR210" i="16" s="1"/>
  <c r="AM210" i="16"/>
  <c r="AX210" i="16" s="1"/>
  <c r="AE210" i="16"/>
  <c r="AP210" i="16" s="1"/>
  <c r="AJ210" i="16"/>
  <c r="AU210" i="16" s="1"/>
  <c r="AI210" i="16"/>
  <c r="AT210" i="16" s="1"/>
  <c r="AO210" i="16"/>
  <c r="AZ210" i="16" s="1"/>
  <c r="N208" i="16"/>
  <c r="AN208" i="16" l="1"/>
  <c r="AY208" i="16" s="1"/>
  <c r="AF208" i="16"/>
  <c r="AQ208" i="16" s="1"/>
  <c r="AE208" i="16"/>
  <c r="AP208" i="16" s="1"/>
  <c r="AL208" i="16"/>
  <c r="AW208" i="16" s="1"/>
  <c r="AK208" i="16"/>
  <c r="AV208" i="16" s="1"/>
  <c r="AJ208" i="16"/>
  <c r="AU208" i="16" s="1"/>
  <c r="AH208" i="16"/>
  <c r="AS208" i="16" s="1"/>
  <c r="AG208" i="16"/>
  <c r="AR208" i="16" s="1"/>
  <c r="AM208" i="16"/>
  <c r="AX208" i="16" s="1"/>
  <c r="AI208" i="16"/>
  <c r="AT208" i="16" s="1"/>
  <c r="AO208" i="16"/>
  <c r="AZ208" i="16" s="1"/>
  <c r="O208" i="16"/>
  <c r="N207" i="16"/>
  <c r="O207" i="16" l="1"/>
  <c r="AO207" i="16"/>
  <c r="AZ207" i="16" s="1"/>
  <c r="AG207" i="16"/>
  <c r="AR207" i="16" s="1"/>
  <c r="AN207" i="16"/>
  <c r="AY207" i="16" s="1"/>
  <c r="AF207" i="16"/>
  <c r="AQ207" i="16" s="1"/>
  <c r="AK207" i="16"/>
  <c r="AV207" i="16" s="1"/>
  <c r="AH207" i="16"/>
  <c r="AS207" i="16" s="1"/>
  <c r="AM207" i="16"/>
  <c r="AX207" i="16" s="1"/>
  <c r="AE207" i="16"/>
  <c r="AP207" i="16" s="1"/>
  <c r="AL207" i="16"/>
  <c r="AW207" i="16" s="1"/>
  <c r="AI207" i="16"/>
  <c r="AT207" i="16" s="1"/>
  <c r="AJ207" i="16"/>
  <c r="AU207" i="16" s="1"/>
  <c r="N206" i="16"/>
  <c r="AO206" i="16" l="1"/>
  <c r="AZ206" i="16" s="1"/>
  <c r="AG206" i="16"/>
  <c r="AR206" i="16" s="1"/>
  <c r="AN206" i="16"/>
  <c r="AY206" i="16" s="1"/>
  <c r="AF206" i="16"/>
  <c r="AQ206" i="16" s="1"/>
  <c r="AL206" i="16"/>
  <c r="AW206" i="16" s="1"/>
  <c r="AK206" i="16"/>
  <c r="AV206" i="16" s="1"/>
  <c r="AI206" i="16"/>
  <c r="AT206" i="16" s="1"/>
  <c r="AM206" i="16"/>
  <c r="AX206" i="16" s="1"/>
  <c r="AE206" i="16"/>
  <c r="AP206" i="16" s="1"/>
  <c r="AJ206" i="16"/>
  <c r="AU206" i="16" s="1"/>
  <c r="AH206" i="16"/>
  <c r="AS206" i="16" s="1"/>
  <c r="O206" i="16"/>
  <c r="N205" i="16"/>
  <c r="O205" i="16" l="1"/>
  <c r="AO205" i="16"/>
  <c r="AZ205" i="16" s="1"/>
  <c r="AG205" i="16"/>
  <c r="AR205" i="16" s="1"/>
  <c r="AN205" i="16"/>
  <c r="AY205" i="16" s="1"/>
  <c r="AF205" i="16"/>
  <c r="AQ205" i="16" s="1"/>
  <c r="AI205" i="16"/>
  <c r="AT205" i="16" s="1"/>
  <c r="AM205" i="16"/>
  <c r="AX205" i="16" s="1"/>
  <c r="AE205" i="16"/>
  <c r="AP205" i="16" s="1"/>
  <c r="AL205" i="16"/>
  <c r="AW205" i="16" s="1"/>
  <c r="AK205" i="16"/>
  <c r="AV205" i="16" s="1"/>
  <c r="AJ205" i="16"/>
  <c r="AU205" i="16" s="1"/>
  <c r="AH205" i="16"/>
  <c r="AS205" i="16" s="1"/>
  <c r="N204" i="16"/>
  <c r="AO204" i="16" l="1"/>
  <c r="AZ204" i="16" s="1"/>
  <c r="AG204" i="16"/>
  <c r="AR204" i="16" s="1"/>
  <c r="AN204" i="16"/>
  <c r="AY204" i="16" s="1"/>
  <c r="AF204" i="16"/>
  <c r="AQ204" i="16" s="1"/>
  <c r="AM204" i="16"/>
  <c r="AX204" i="16" s="1"/>
  <c r="AE204" i="16"/>
  <c r="AP204" i="16" s="1"/>
  <c r="AL204" i="16"/>
  <c r="AW204" i="16" s="1"/>
  <c r="AJ204" i="16"/>
  <c r="AU204" i="16" s="1"/>
  <c r="AH204" i="16"/>
  <c r="AS204" i="16" s="1"/>
  <c r="AK204" i="16"/>
  <c r="AV204" i="16" s="1"/>
  <c r="AI204" i="16"/>
  <c r="AT204" i="16" s="1"/>
  <c r="O204" i="16"/>
  <c r="N203" i="16"/>
  <c r="O203" i="16" l="1"/>
  <c r="AO203" i="16"/>
  <c r="AZ203" i="16" s="1"/>
  <c r="AG203" i="16"/>
  <c r="AR203" i="16" s="1"/>
  <c r="AN203" i="16"/>
  <c r="AY203" i="16" s="1"/>
  <c r="AF203" i="16"/>
  <c r="AQ203" i="16" s="1"/>
  <c r="AM203" i="16"/>
  <c r="AX203" i="16" s="1"/>
  <c r="AL203" i="16"/>
  <c r="AW203" i="16" s="1"/>
  <c r="AK203" i="16"/>
  <c r="AV203" i="16" s="1"/>
  <c r="AJ203" i="16"/>
  <c r="AU203" i="16" s="1"/>
  <c r="AE203" i="16"/>
  <c r="AP203" i="16" s="1"/>
  <c r="AH203" i="16"/>
  <c r="AS203" i="16" s="1"/>
  <c r="AI203" i="16"/>
  <c r="AT203" i="16" s="1"/>
  <c r="N202" i="16"/>
  <c r="AO202" i="16" l="1"/>
  <c r="AZ202" i="16" s="1"/>
  <c r="AG202" i="16"/>
  <c r="AR202" i="16" s="1"/>
  <c r="AN202" i="16"/>
  <c r="AY202" i="16" s="1"/>
  <c r="AF202" i="16"/>
  <c r="AQ202" i="16" s="1"/>
  <c r="AM202" i="16"/>
  <c r="AX202" i="16" s="1"/>
  <c r="AL202" i="16"/>
  <c r="AW202" i="16" s="1"/>
  <c r="AK202" i="16"/>
  <c r="AV202" i="16" s="1"/>
  <c r="AJ202" i="16"/>
  <c r="AU202" i="16" s="1"/>
  <c r="AE202" i="16"/>
  <c r="AP202" i="16" s="1"/>
  <c r="AH202" i="16"/>
  <c r="AS202" i="16" s="1"/>
  <c r="AI202" i="16"/>
  <c r="AT202" i="16" s="1"/>
  <c r="O202" i="16"/>
  <c r="N201" i="16"/>
  <c r="O201" i="16" l="1"/>
  <c r="AO201" i="16"/>
  <c r="AZ201" i="16" s="1"/>
  <c r="AG201" i="16"/>
  <c r="AR201" i="16" s="1"/>
  <c r="AN201" i="16"/>
  <c r="AY201" i="16" s="1"/>
  <c r="AF201" i="16"/>
  <c r="AQ201" i="16" s="1"/>
  <c r="AM201" i="16"/>
  <c r="AX201" i="16" s="1"/>
  <c r="AE201" i="16"/>
  <c r="AP201" i="16" s="1"/>
  <c r="AL201" i="16"/>
  <c r="AW201" i="16" s="1"/>
  <c r="AJ201" i="16"/>
  <c r="AU201" i="16" s="1"/>
  <c r="AI201" i="16"/>
  <c r="AT201" i="16" s="1"/>
  <c r="AK201" i="16"/>
  <c r="AV201" i="16" s="1"/>
  <c r="AH201" i="16"/>
  <c r="AS201" i="16" s="1"/>
  <c r="N200" i="16"/>
  <c r="O200" i="16" l="1"/>
  <c r="AO200" i="16"/>
  <c r="AZ200" i="16" s="1"/>
  <c r="AG200" i="16"/>
  <c r="AR200" i="16" s="1"/>
  <c r="AN200" i="16"/>
  <c r="AY200" i="16" s="1"/>
  <c r="AF200" i="16"/>
  <c r="AQ200" i="16" s="1"/>
  <c r="AE200" i="16"/>
  <c r="AP200" i="16" s="1"/>
  <c r="AL200" i="16"/>
  <c r="AW200" i="16" s="1"/>
  <c r="AJ200" i="16"/>
  <c r="AU200" i="16" s="1"/>
  <c r="AH200" i="16"/>
  <c r="AS200" i="16" s="1"/>
  <c r="AK200" i="16"/>
  <c r="AV200" i="16" s="1"/>
  <c r="AM200" i="16"/>
  <c r="AX200" i="16" s="1"/>
  <c r="AI200" i="16"/>
  <c r="AT200" i="16" s="1"/>
  <c r="N199" i="16"/>
  <c r="O199" i="16" l="1"/>
  <c r="AO199" i="16"/>
  <c r="AZ199" i="16" s="1"/>
  <c r="AG199" i="16"/>
  <c r="AR199" i="16" s="1"/>
  <c r="AF199" i="16"/>
  <c r="AQ199" i="16" s="1"/>
  <c r="AL199" i="16"/>
  <c r="AW199" i="16" s="1"/>
  <c r="AK199" i="16"/>
  <c r="AV199" i="16" s="1"/>
  <c r="AH199" i="16"/>
  <c r="AS199" i="16" s="1"/>
  <c r="AN199" i="16"/>
  <c r="AY199" i="16" s="1"/>
  <c r="AE199" i="16"/>
  <c r="AP199" i="16" s="1"/>
  <c r="AI199" i="16"/>
  <c r="AT199" i="16" s="1"/>
  <c r="AM199" i="16"/>
  <c r="AX199" i="16" s="1"/>
  <c r="AJ199" i="16"/>
  <c r="AU199" i="16" s="1"/>
  <c r="N198" i="16"/>
  <c r="O198" i="16" l="1"/>
  <c r="AO198" i="16"/>
  <c r="AZ198" i="16" s="1"/>
  <c r="AG198" i="16"/>
  <c r="AR198" i="16" s="1"/>
  <c r="AF198" i="16"/>
  <c r="AQ198" i="16" s="1"/>
  <c r="AM198" i="16"/>
  <c r="AX198" i="16" s="1"/>
  <c r="AE198" i="16"/>
  <c r="AP198" i="16" s="1"/>
  <c r="AK198" i="16"/>
  <c r="AV198" i="16" s="1"/>
  <c r="AN198" i="16"/>
  <c r="AY198" i="16" s="1"/>
  <c r="AL198" i="16"/>
  <c r="AW198" i="16" s="1"/>
  <c r="AJ198" i="16"/>
  <c r="AU198" i="16" s="1"/>
  <c r="AH198" i="16"/>
  <c r="AS198" i="16" s="1"/>
  <c r="AI198" i="16"/>
  <c r="AT198" i="16" s="1"/>
  <c r="N197" i="16"/>
  <c r="O197" i="16" l="1"/>
  <c r="AO197" i="16"/>
  <c r="AZ197" i="16" s="1"/>
  <c r="AG197" i="16"/>
  <c r="AR197" i="16" s="1"/>
  <c r="AF197" i="16"/>
  <c r="AQ197" i="16" s="1"/>
  <c r="AM197" i="16"/>
  <c r="AX197" i="16" s="1"/>
  <c r="AL197" i="16"/>
  <c r="AW197" i="16" s="1"/>
  <c r="AI197" i="16"/>
  <c r="AT197" i="16" s="1"/>
  <c r="AN197" i="16"/>
  <c r="AY197" i="16" s="1"/>
  <c r="AE197" i="16"/>
  <c r="AP197" i="16" s="1"/>
  <c r="AJ197" i="16"/>
  <c r="AU197" i="16" s="1"/>
  <c r="AH197" i="16"/>
  <c r="AS197" i="16" s="1"/>
  <c r="AK197" i="16"/>
  <c r="AV197" i="16" s="1"/>
  <c r="N196" i="16"/>
  <c r="O196" i="16" l="1"/>
  <c r="AO196" i="16"/>
  <c r="AZ196" i="16" s="1"/>
  <c r="AG196" i="16"/>
  <c r="AR196" i="16" s="1"/>
  <c r="AF196" i="16"/>
  <c r="AQ196" i="16" s="1"/>
  <c r="AL196" i="16"/>
  <c r="AW196" i="16" s="1"/>
  <c r="AJ196" i="16"/>
  <c r="AU196" i="16" s="1"/>
  <c r="AN196" i="16"/>
  <c r="AY196" i="16" s="1"/>
  <c r="AM196" i="16"/>
  <c r="AX196" i="16" s="1"/>
  <c r="AK196" i="16"/>
  <c r="AV196" i="16" s="1"/>
  <c r="AI196" i="16"/>
  <c r="AT196" i="16" s="1"/>
  <c r="AE196" i="16"/>
  <c r="AP196" i="16" s="1"/>
  <c r="AH196" i="16"/>
  <c r="AS196" i="16" s="1"/>
  <c r="N195" i="16"/>
  <c r="O195" i="16" l="1"/>
  <c r="AO195" i="16"/>
  <c r="AZ195" i="16" s="1"/>
  <c r="AG195" i="16"/>
  <c r="AR195" i="16" s="1"/>
  <c r="AF195" i="16"/>
  <c r="AQ195" i="16" s="1"/>
  <c r="AM195" i="16"/>
  <c r="AX195" i="16" s="1"/>
  <c r="AL195" i="16"/>
  <c r="AW195" i="16" s="1"/>
  <c r="AJ195" i="16"/>
  <c r="AU195" i="16" s="1"/>
  <c r="AH195" i="16"/>
  <c r="AS195" i="16" s="1"/>
  <c r="AN195" i="16"/>
  <c r="AY195" i="16" s="1"/>
  <c r="AE195" i="16"/>
  <c r="AP195" i="16" s="1"/>
  <c r="AK195" i="16"/>
  <c r="AV195" i="16" s="1"/>
  <c r="AI195" i="16"/>
  <c r="AT195" i="16" s="1"/>
  <c r="N194" i="16"/>
  <c r="O194" i="16" l="1"/>
  <c r="AO194" i="16"/>
  <c r="AZ194" i="16" s="1"/>
  <c r="AG194" i="16"/>
  <c r="AR194" i="16" s="1"/>
  <c r="AF194" i="16"/>
  <c r="AQ194" i="16" s="1"/>
  <c r="AM194" i="16"/>
  <c r="AX194" i="16" s="1"/>
  <c r="AE194" i="16"/>
  <c r="AP194" i="16" s="1"/>
  <c r="AK194" i="16"/>
  <c r="AV194" i="16" s="1"/>
  <c r="AN194" i="16"/>
  <c r="AY194" i="16" s="1"/>
  <c r="AL194" i="16"/>
  <c r="AW194" i="16" s="1"/>
  <c r="AJ194" i="16"/>
  <c r="AU194" i="16" s="1"/>
  <c r="AH194" i="16"/>
  <c r="AS194" i="16" s="1"/>
  <c r="AI194" i="16"/>
  <c r="AT194" i="16" s="1"/>
  <c r="N193" i="16"/>
  <c r="O193" i="16" l="1"/>
  <c r="AO193" i="16"/>
  <c r="AZ193" i="16" s="1"/>
  <c r="AG193" i="16"/>
  <c r="AR193" i="16" s="1"/>
  <c r="AF193" i="16"/>
  <c r="AQ193" i="16" s="1"/>
  <c r="AM193" i="16"/>
  <c r="AX193" i="16" s="1"/>
  <c r="AL193" i="16"/>
  <c r="AW193" i="16" s="1"/>
  <c r="AI193" i="16"/>
  <c r="AT193" i="16" s="1"/>
  <c r="AN193" i="16"/>
  <c r="AY193" i="16" s="1"/>
  <c r="AE193" i="16"/>
  <c r="AP193" i="16" s="1"/>
  <c r="AJ193" i="16"/>
  <c r="AU193" i="16" s="1"/>
  <c r="AH193" i="16"/>
  <c r="AS193" i="16" s="1"/>
  <c r="AK193" i="16"/>
  <c r="AV193" i="16" s="1"/>
  <c r="N192" i="16"/>
  <c r="O192" i="16" l="1"/>
  <c r="AO192" i="16"/>
  <c r="AZ192" i="16" s="1"/>
  <c r="AG192" i="16"/>
  <c r="AR192" i="16" s="1"/>
  <c r="AF192" i="16"/>
  <c r="AQ192" i="16" s="1"/>
  <c r="AM192" i="16"/>
  <c r="AX192" i="16" s="1"/>
  <c r="AL192" i="16"/>
  <c r="AW192" i="16" s="1"/>
  <c r="AI192" i="16"/>
  <c r="AT192" i="16" s="1"/>
  <c r="AN192" i="16"/>
  <c r="AY192" i="16" s="1"/>
  <c r="AE192" i="16"/>
  <c r="AP192" i="16" s="1"/>
  <c r="AK192" i="16"/>
  <c r="AV192" i="16" s="1"/>
  <c r="AH192" i="16"/>
  <c r="AS192" i="16" s="1"/>
  <c r="AJ192" i="16"/>
  <c r="AU192" i="16" s="1"/>
  <c r="N191" i="16"/>
  <c r="O191" i="16" l="1"/>
  <c r="AO191" i="16"/>
  <c r="AZ191" i="16" s="1"/>
  <c r="AG191" i="16"/>
  <c r="AR191" i="16" s="1"/>
  <c r="AF191" i="16"/>
  <c r="AQ191" i="16" s="1"/>
  <c r="AL191" i="16"/>
  <c r="AW191" i="16" s="1"/>
  <c r="AJ191" i="16"/>
  <c r="AU191" i="16" s="1"/>
  <c r="AN191" i="16"/>
  <c r="AY191" i="16" s="1"/>
  <c r="AM191" i="16"/>
  <c r="AX191" i="16" s="1"/>
  <c r="AK191" i="16"/>
  <c r="AV191" i="16" s="1"/>
  <c r="AI191" i="16"/>
  <c r="AT191" i="16" s="1"/>
  <c r="AH191" i="16"/>
  <c r="AS191" i="16" s="1"/>
  <c r="AE191" i="16"/>
  <c r="AP191" i="16" s="1"/>
  <c r="N190" i="16"/>
  <c r="O190" i="16" l="1"/>
  <c r="AO190" i="16"/>
  <c r="AZ190" i="16" s="1"/>
  <c r="AG190" i="16"/>
  <c r="AR190" i="16" s="1"/>
  <c r="AJ190" i="16"/>
  <c r="AU190" i="16" s="1"/>
  <c r="AN190" i="16"/>
  <c r="AY190" i="16" s="1"/>
  <c r="AF190" i="16"/>
  <c r="AQ190" i="16" s="1"/>
  <c r="AL190" i="16"/>
  <c r="AW190" i="16" s="1"/>
  <c r="AH190" i="16"/>
  <c r="AS190" i="16" s="1"/>
  <c r="AM190" i="16"/>
  <c r="AX190" i="16" s="1"/>
  <c r="AE190" i="16"/>
  <c r="AP190" i="16" s="1"/>
  <c r="AK190" i="16"/>
  <c r="AV190" i="16" s="1"/>
  <c r="AI190" i="16"/>
  <c r="AT190" i="16" s="1"/>
  <c r="N189" i="16"/>
  <c r="O189" i="16" l="1"/>
  <c r="AO189" i="16"/>
  <c r="AZ189" i="16" s="1"/>
  <c r="AG189" i="16"/>
  <c r="AR189" i="16" s="1"/>
  <c r="AK189" i="16"/>
  <c r="AV189" i="16" s="1"/>
  <c r="AN189" i="16"/>
  <c r="AY189" i="16" s="1"/>
  <c r="AF189" i="16"/>
  <c r="AQ189" i="16" s="1"/>
  <c r="AI189" i="16"/>
  <c r="AT189" i="16" s="1"/>
  <c r="AM189" i="16"/>
  <c r="AX189" i="16" s="1"/>
  <c r="AE189" i="16"/>
  <c r="AP189" i="16" s="1"/>
  <c r="AJ189" i="16"/>
  <c r="AU189" i="16" s="1"/>
  <c r="AL189" i="16"/>
  <c r="AW189" i="16" s="1"/>
  <c r="AH189" i="16"/>
  <c r="AS189" i="16" s="1"/>
  <c r="N188" i="16"/>
  <c r="O188" i="16" l="1"/>
  <c r="AO188" i="16"/>
  <c r="AZ188" i="16" s="1"/>
  <c r="AG188" i="16"/>
  <c r="AR188" i="16" s="1"/>
  <c r="AF188" i="16"/>
  <c r="AQ188" i="16" s="1"/>
  <c r="AM188" i="16"/>
  <c r="AX188" i="16" s="1"/>
  <c r="AE188" i="16"/>
  <c r="AP188" i="16" s="1"/>
  <c r="AK188" i="16"/>
  <c r="AV188" i="16" s="1"/>
  <c r="AH188" i="16"/>
  <c r="AS188" i="16" s="1"/>
  <c r="AN188" i="16"/>
  <c r="AY188" i="16" s="1"/>
  <c r="AL188" i="16"/>
  <c r="AW188" i="16" s="1"/>
  <c r="AJ188" i="16"/>
  <c r="AU188" i="16" s="1"/>
  <c r="AI188" i="16"/>
  <c r="AT188" i="16" s="1"/>
  <c r="N187" i="16"/>
  <c r="O187" i="16" l="1"/>
  <c r="AO187" i="16"/>
  <c r="AZ187" i="16" s="1"/>
  <c r="AG187" i="16"/>
  <c r="AR187" i="16" s="1"/>
  <c r="AF187" i="16"/>
  <c r="AQ187" i="16" s="1"/>
  <c r="AM187" i="16"/>
  <c r="AX187" i="16" s="1"/>
  <c r="AL187" i="16"/>
  <c r="AW187" i="16" s="1"/>
  <c r="AJ187" i="16"/>
  <c r="AU187" i="16" s="1"/>
  <c r="AN187" i="16"/>
  <c r="AY187" i="16" s="1"/>
  <c r="AE187" i="16"/>
  <c r="AP187" i="16" s="1"/>
  <c r="AK187" i="16"/>
  <c r="AV187" i="16" s="1"/>
  <c r="AH187" i="16"/>
  <c r="AS187" i="16" s="1"/>
  <c r="AI187" i="16"/>
  <c r="AT187" i="16" s="1"/>
  <c r="N186" i="16"/>
  <c r="O186" i="16" l="1"/>
  <c r="AO186" i="16"/>
  <c r="AZ186" i="16" s="1"/>
  <c r="AG186" i="16"/>
  <c r="AR186" i="16" s="1"/>
  <c r="AN186" i="16"/>
  <c r="AY186" i="16" s="1"/>
  <c r="AM186" i="16"/>
  <c r="AX186" i="16" s="1"/>
  <c r="AE186" i="16"/>
  <c r="AP186" i="16" s="1"/>
  <c r="AK186" i="16"/>
  <c r="AV186" i="16" s="1"/>
  <c r="AJ186" i="16"/>
  <c r="AU186" i="16" s="1"/>
  <c r="AF186" i="16"/>
  <c r="AQ186" i="16" s="1"/>
  <c r="AL186" i="16"/>
  <c r="AW186" i="16" s="1"/>
  <c r="AI186" i="16"/>
  <c r="AT186" i="16" s="1"/>
  <c r="AH186" i="16"/>
  <c r="AS186" i="16" s="1"/>
  <c r="N185" i="16"/>
  <c r="O185" i="16" l="1"/>
  <c r="AO185" i="16"/>
  <c r="AZ185" i="16" s="1"/>
  <c r="AG185" i="16"/>
  <c r="AR185" i="16" s="1"/>
  <c r="AF185" i="16"/>
  <c r="AQ185" i="16" s="1"/>
  <c r="AM185" i="16"/>
  <c r="AX185" i="16" s="1"/>
  <c r="AE185" i="16"/>
  <c r="AP185" i="16" s="1"/>
  <c r="AK185" i="16"/>
  <c r="AV185" i="16" s="1"/>
  <c r="AH185" i="16"/>
  <c r="AS185" i="16" s="1"/>
  <c r="AN185" i="16"/>
  <c r="AY185" i="16" s="1"/>
  <c r="AL185" i="16"/>
  <c r="AW185" i="16" s="1"/>
  <c r="AJ185" i="16"/>
  <c r="AU185" i="16" s="1"/>
  <c r="AI185" i="16"/>
  <c r="AT185" i="16" s="1"/>
  <c r="N184" i="16"/>
  <c r="O184" i="16" l="1"/>
  <c r="AO184" i="16"/>
  <c r="AZ184" i="16" s="1"/>
  <c r="AG184" i="16"/>
  <c r="AR184" i="16" s="1"/>
  <c r="AF184" i="16"/>
  <c r="AQ184" i="16" s="1"/>
  <c r="AM184" i="16"/>
  <c r="AX184" i="16" s="1"/>
  <c r="AE184" i="16"/>
  <c r="AP184" i="16" s="1"/>
  <c r="AK184" i="16"/>
  <c r="AV184" i="16" s="1"/>
  <c r="AH184" i="16"/>
  <c r="AS184" i="16" s="1"/>
  <c r="AN184" i="16"/>
  <c r="AY184" i="16" s="1"/>
  <c r="AL184" i="16"/>
  <c r="AW184" i="16" s="1"/>
  <c r="AJ184" i="16"/>
  <c r="AU184" i="16" s="1"/>
  <c r="AI184" i="16"/>
  <c r="AT184" i="16" s="1"/>
  <c r="N183" i="16"/>
  <c r="O183" i="16" l="1"/>
  <c r="AO183" i="16"/>
  <c r="AZ183" i="16" s="1"/>
  <c r="AG183" i="16"/>
  <c r="AR183" i="16" s="1"/>
  <c r="AL183" i="16"/>
  <c r="AW183" i="16" s="1"/>
  <c r="AJ183" i="16"/>
  <c r="AU183" i="16" s="1"/>
  <c r="AN183" i="16"/>
  <c r="AY183" i="16" s="1"/>
  <c r="AF183" i="16"/>
  <c r="AQ183" i="16" s="1"/>
  <c r="AK183" i="16"/>
  <c r="AV183" i="16" s="1"/>
  <c r="AM183" i="16"/>
  <c r="AX183" i="16" s="1"/>
  <c r="AE183" i="16"/>
  <c r="AP183" i="16" s="1"/>
  <c r="AI183" i="16"/>
  <c r="AT183" i="16" s="1"/>
  <c r="AH183" i="16"/>
  <c r="AS183" i="16" s="1"/>
  <c r="N182" i="16"/>
  <c r="O182" i="16" l="1"/>
  <c r="AO182" i="16"/>
  <c r="AZ182" i="16" s="1"/>
  <c r="AG182" i="16"/>
  <c r="AR182" i="16" s="1"/>
  <c r="AN182" i="16"/>
  <c r="AY182" i="16" s="1"/>
  <c r="AM182" i="16"/>
  <c r="AX182" i="16" s="1"/>
  <c r="AE182" i="16"/>
  <c r="AP182" i="16" s="1"/>
  <c r="AK182" i="16"/>
  <c r="AV182" i="16" s="1"/>
  <c r="AI182" i="16"/>
  <c r="AT182" i="16" s="1"/>
  <c r="AF182" i="16"/>
  <c r="AQ182" i="16" s="1"/>
  <c r="AL182" i="16"/>
  <c r="AW182" i="16" s="1"/>
  <c r="AJ182" i="16"/>
  <c r="AU182" i="16" s="1"/>
  <c r="AH182" i="16"/>
  <c r="AS182" i="16" s="1"/>
  <c r="N181" i="16"/>
  <c r="O181" i="16" l="1"/>
  <c r="AN181" i="16"/>
  <c r="AY181" i="16" s="1"/>
  <c r="AF181" i="16"/>
  <c r="AQ181" i="16" s="1"/>
  <c r="AE181" i="16"/>
  <c r="AP181" i="16" s="1"/>
  <c r="AL181" i="16"/>
  <c r="AW181" i="16" s="1"/>
  <c r="AK181" i="16"/>
  <c r="AV181" i="16" s="1"/>
  <c r="AJ181" i="16"/>
  <c r="AU181" i="16" s="1"/>
  <c r="AO181" i="16"/>
  <c r="AZ181" i="16" s="1"/>
  <c r="AM181" i="16"/>
  <c r="AX181" i="16" s="1"/>
  <c r="AI181" i="16"/>
  <c r="AT181" i="16" s="1"/>
  <c r="AG181" i="16"/>
  <c r="AR181" i="16" s="1"/>
  <c r="AH181" i="16"/>
  <c r="AS181" i="16" s="1"/>
  <c r="N180" i="16"/>
  <c r="O180" i="16" l="1"/>
  <c r="AO180" i="16"/>
  <c r="AZ180" i="16" s="1"/>
  <c r="AG180" i="16"/>
  <c r="AR180" i="16" s="1"/>
  <c r="AM180" i="16"/>
  <c r="AX180" i="16" s="1"/>
  <c r="AL180" i="16"/>
  <c r="AW180" i="16" s="1"/>
  <c r="AJ180" i="16"/>
  <c r="AU180" i="16" s="1"/>
  <c r="AI180" i="16"/>
  <c r="AT180" i="16" s="1"/>
  <c r="AN180" i="16"/>
  <c r="AY180" i="16" s="1"/>
  <c r="AF180" i="16"/>
  <c r="AQ180" i="16" s="1"/>
  <c r="AE180" i="16"/>
  <c r="AP180" i="16" s="1"/>
  <c r="AK180" i="16"/>
  <c r="AV180" i="16" s="1"/>
  <c r="AH180" i="16"/>
  <c r="AS180" i="16" s="1"/>
  <c r="N179" i="16"/>
  <c r="O179" i="16" l="1"/>
  <c r="AO179" i="16"/>
  <c r="AZ179" i="16" s="1"/>
  <c r="AG179" i="16"/>
  <c r="AR179" i="16" s="1"/>
  <c r="AF179" i="16"/>
  <c r="AQ179" i="16" s="1"/>
  <c r="AM179" i="16"/>
  <c r="AX179" i="16" s="1"/>
  <c r="AE179" i="16"/>
  <c r="AP179" i="16" s="1"/>
  <c r="AK179" i="16"/>
  <c r="AV179" i="16" s="1"/>
  <c r="AI179" i="16"/>
  <c r="AT179" i="16" s="1"/>
  <c r="AN179" i="16"/>
  <c r="AY179" i="16" s="1"/>
  <c r="AL179" i="16"/>
  <c r="AW179" i="16" s="1"/>
  <c r="AJ179" i="16"/>
  <c r="AU179" i="16" s="1"/>
  <c r="AH179" i="16"/>
  <c r="AS179" i="16" s="1"/>
  <c r="N178" i="16"/>
  <c r="O178" i="16" l="1"/>
  <c r="AO178" i="16"/>
  <c r="AZ178" i="16" s="1"/>
  <c r="AG178" i="16"/>
  <c r="AR178" i="16" s="1"/>
  <c r="AN178" i="16"/>
  <c r="AY178" i="16" s="1"/>
  <c r="AM178" i="16"/>
  <c r="AX178" i="16" s="1"/>
  <c r="AE178" i="16"/>
  <c r="AP178" i="16" s="1"/>
  <c r="AK178" i="16"/>
  <c r="AV178" i="16" s="1"/>
  <c r="AI178" i="16"/>
  <c r="AT178" i="16" s="1"/>
  <c r="AH178" i="16"/>
  <c r="AS178" i="16" s="1"/>
  <c r="AF178" i="16"/>
  <c r="AQ178" i="16" s="1"/>
  <c r="AL178" i="16"/>
  <c r="AW178" i="16" s="1"/>
  <c r="AJ178" i="16"/>
  <c r="AU178" i="16" s="1"/>
  <c r="N177" i="16"/>
  <c r="N176" i="16"/>
  <c r="O176" i="16" l="1"/>
  <c r="AO176" i="16"/>
  <c r="AZ176" i="16" s="1"/>
  <c r="AG176" i="16"/>
  <c r="AR176" i="16" s="1"/>
  <c r="AF176" i="16"/>
  <c r="AQ176" i="16" s="1"/>
  <c r="AM176" i="16"/>
  <c r="AX176" i="16" s="1"/>
  <c r="AE176" i="16"/>
  <c r="AP176" i="16" s="1"/>
  <c r="AL176" i="16"/>
  <c r="AW176" i="16" s="1"/>
  <c r="AJ176" i="16"/>
  <c r="AU176" i="16" s="1"/>
  <c r="AN176" i="16"/>
  <c r="AY176" i="16" s="1"/>
  <c r="AI176" i="16"/>
  <c r="AT176" i="16" s="1"/>
  <c r="AK176" i="16"/>
  <c r="AV176" i="16" s="1"/>
  <c r="AH176" i="16"/>
  <c r="AS176" i="16" s="1"/>
  <c r="O177" i="16"/>
  <c r="AO177" i="16"/>
  <c r="AZ177" i="16" s="1"/>
  <c r="AG177" i="16"/>
  <c r="AR177" i="16" s="1"/>
  <c r="AE177" i="16"/>
  <c r="AP177" i="16" s="1"/>
  <c r="AL177" i="16"/>
  <c r="AW177" i="16" s="1"/>
  <c r="AI177" i="16"/>
  <c r="AT177" i="16" s="1"/>
  <c r="AN177" i="16"/>
  <c r="AY177" i="16" s="1"/>
  <c r="AF177" i="16"/>
  <c r="AQ177" i="16" s="1"/>
  <c r="AM177" i="16"/>
  <c r="AX177" i="16" s="1"/>
  <c r="AK177" i="16"/>
  <c r="AV177" i="16" s="1"/>
  <c r="AH177" i="16"/>
  <c r="AS177" i="16" s="1"/>
  <c r="AJ177" i="16"/>
  <c r="AU177" i="16" s="1"/>
  <c r="N175" i="16"/>
  <c r="O175" i="16" l="1"/>
  <c r="AO175" i="16"/>
  <c r="AZ175" i="16" s="1"/>
  <c r="AG175" i="16"/>
  <c r="AR175" i="16" s="1"/>
  <c r="AN175" i="16"/>
  <c r="AY175" i="16" s="1"/>
  <c r="AM175" i="16"/>
  <c r="AX175" i="16" s="1"/>
  <c r="AE175" i="16"/>
  <c r="AP175" i="16" s="1"/>
  <c r="AL175" i="16"/>
  <c r="AW175" i="16" s="1"/>
  <c r="AI175" i="16"/>
  <c r="AT175" i="16" s="1"/>
  <c r="AF175" i="16"/>
  <c r="AQ175" i="16" s="1"/>
  <c r="AK175" i="16"/>
  <c r="AV175" i="16" s="1"/>
  <c r="AJ175" i="16"/>
  <c r="AU175" i="16" s="1"/>
  <c r="AH175" i="16"/>
  <c r="AS175" i="16" s="1"/>
  <c r="N174" i="16"/>
  <c r="O174" i="16" l="1"/>
  <c r="AO174" i="16"/>
  <c r="AZ174" i="16" s="1"/>
  <c r="AG174" i="16"/>
  <c r="AR174" i="16" s="1"/>
  <c r="AN174" i="16"/>
  <c r="AY174" i="16" s="1"/>
  <c r="AM174" i="16"/>
  <c r="AX174" i="16" s="1"/>
  <c r="AE174" i="16"/>
  <c r="AP174" i="16" s="1"/>
  <c r="AK174" i="16"/>
  <c r="AV174" i="16" s="1"/>
  <c r="AI174" i="16"/>
  <c r="AT174" i="16" s="1"/>
  <c r="AF174" i="16"/>
  <c r="AQ174" i="16" s="1"/>
  <c r="AL174" i="16"/>
  <c r="AW174" i="16" s="1"/>
  <c r="AJ174" i="16"/>
  <c r="AU174" i="16" s="1"/>
  <c r="AH174" i="16"/>
  <c r="AS174" i="16" s="1"/>
  <c r="N173" i="16"/>
  <c r="O173" i="16" l="1"/>
  <c r="AO173" i="16"/>
  <c r="AZ173" i="16" s="1"/>
  <c r="AG173" i="16"/>
  <c r="AR173" i="16" s="1"/>
  <c r="AF173" i="16"/>
  <c r="AQ173" i="16" s="1"/>
  <c r="AM173" i="16"/>
  <c r="AX173" i="16" s="1"/>
  <c r="AE173" i="16"/>
  <c r="AP173" i="16" s="1"/>
  <c r="AK173" i="16"/>
  <c r="AV173" i="16" s="1"/>
  <c r="AI173" i="16"/>
  <c r="AT173" i="16" s="1"/>
  <c r="AN173" i="16"/>
  <c r="AY173" i="16" s="1"/>
  <c r="AL173" i="16"/>
  <c r="AW173" i="16" s="1"/>
  <c r="AJ173" i="16"/>
  <c r="AU173" i="16" s="1"/>
  <c r="AH173" i="16"/>
  <c r="AS173" i="16" s="1"/>
  <c r="N172" i="16"/>
  <c r="O172" i="16" l="1"/>
  <c r="AO172" i="16"/>
  <c r="AZ172" i="16" s="1"/>
  <c r="AG172" i="16"/>
  <c r="AR172" i="16" s="1"/>
  <c r="AN172" i="16"/>
  <c r="AY172" i="16" s="1"/>
  <c r="AM172" i="16"/>
  <c r="AX172" i="16" s="1"/>
  <c r="AE172" i="16"/>
  <c r="AP172" i="16" s="1"/>
  <c r="AK172" i="16"/>
  <c r="AV172" i="16" s="1"/>
  <c r="AI172" i="16"/>
  <c r="AT172" i="16" s="1"/>
  <c r="AF172" i="16"/>
  <c r="AQ172" i="16" s="1"/>
  <c r="AL172" i="16"/>
  <c r="AW172" i="16" s="1"/>
  <c r="AJ172" i="16"/>
  <c r="AU172" i="16" s="1"/>
  <c r="AH172" i="16"/>
  <c r="AS172" i="16" s="1"/>
  <c r="N171" i="16"/>
  <c r="O171" i="16" l="1"/>
  <c r="AO171" i="16"/>
  <c r="AZ171" i="16" s="1"/>
  <c r="AG171" i="16"/>
  <c r="AR171" i="16" s="1"/>
  <c r="AN171" i="16"/>
  <c r="AY171" i="16" s="1"/>
  <c r="AM171" i="16"/>
  <c r="AX171" i="16" s="1"/>
  <c r="AE171" i="16"/>
  <c r="AP171" i="16" s="1"/>
  <c r="AL171" i="16"/>
  <c r="AW171" i="16" s="1"/>
  <c r="AJ171" i="16"/>
  <c r="AU171" i="16" s="1"/>
  <c r="AF171" i="16"/>
  <c r="AQ171" i="16" s="1"/>
  <c r="AK171" i="16"/>
  <c r="AV171" i="16" s="1"/>
  <c r="AI171" i="16"/>
  <c r="AT171" i="16" s="1"/>
  <c r="AH171" i="16"/>
  <c r="AS171" i="16" s="1"/>
  <c r="N170" i="16"/>
  <c r="O170" i="16" l="1"/>
  <c r="AO170" i="16"/>
  <c r="AZ170" i="16" s="1"/>
  <c r="AG170" i="16"/>
  <c r="AR170" i="16" s="1"/>
  <c r="AN170" i="16"/>
  <c r="AY170" i="16" s="1"/>
  <c r="AM170" i="16"/>
  <c r="AX170" i="16" s="1"/>
  <c r="AE170" i="16"/>
  <c r="AP170" i="16" s="1"/>
  <c r="AL170" i="16"/>
  <c r="AW170" i="16" s="1"/>
  <c r="AJ170" i="16"/>
  <c r="AU170" i="16" s="1"/>
  <c r="AF170" i="16"/>
  <c r="AQ170" i="16" s="1"/>
  <c r="AK170" i="16"/>
  <c r="AV170" i="16" s="1"/>
  <c r="AI170" i="16"/>
  <c r="AT170" i="16" s="1"/>
  <c r="AH170" i="16"/>
  <c r="AS170" i="16" s="1"/>
  <c r="N169" i="16"/>
  <c r="O169" i="16" l="1"/>
  <c r="AO169" i="16"/>
  <c r="AZ169" i="16" s="1"/>
  <c r="AG169" i="16"/>
  <c r="AR169" i="16" s="1"/>
  <c r="AF169" i="16"/>
  <c r="AQ169" i="16" s="1"/>
  <c r="AM169" i="16"/>
  <c r="AX169" i="16" s="1"/>
  <c r="AL169" i="16"/>
  <c r="AW169" i="16" s="1"/>
  <c r="AJ169" i="16"/>
  <c r="AU169" i="16" s="1"/>
  <c r="AH169" i="16"/>
  <c r="AS169" i="16" s="1"/>
  <c r="AN169" i="16"/>
  <c r="AY169" i="16" s="1"/>
  <c r="AE169" i="16"/>
  <c r="AP169" i="16" s="1"/>
  <c r="AK169" i="16"/>
  <c r="AV169" i="16" s="1"/>
  <c r="AI169" i="16"/>
  <c r="AT169" i="16" s="1"/>
  <c r="N168" i="16"/>
  <c r="O168" i="16" l="1"/>
  <c r="AO168" i="16"/>
  <c r="AZ168" i="16" s="1"/>
  <c r="AG168" i="16"/>
  <c r="AR168" i="16" s="1"/>
  <c r="AF168" i="16"/>
  <c r="AQ168" i="16" s="1"/>
  <c r="AM168" i="16"/>
  <c r="AX168" i="16" s="1"/>
  <c r="AE168" i="16"/>
  <c r="AP168" i="16" s="1"/>
  <c r="AK168" i="16"/>
  <c r="AV168" i="16" s="1"/>
  <c r="AI168" i="16"/>
  <c r="AT168" i="16" s="1"/>
  <c r="AN168" i="16"/>
  <c r="AY168" i="16" s="1"/>
  <c r="AL168" i="16"/>
  <c r="AW168" i="16" s="1"/>
  <c r="AJ168" i="16"/>
  <c r="AU168" i="16" s="1"/>
  <c r="AH168" i="16"/>
  <c r="AS168" i="16" s="1"/>
  <c r="N167" i="16"/>
  <c r="O167" i="16" l="1"/>
  <c r="AO167" i="16"/>
  <c r="AZ167" i="16" s="1"/>
  <c r="AG167" i="16"/>
  <c r="AR167" i="16" s="1"/>
  <c r="AF167" i="16"/>
  <c r="AQ167" i="16" s="1"/>
  <c r="AM167" i="16"/>
  <c r="AX167" i="16" s="1"/>
  <c r="AE167" i="16"/>
  <c r="AP167" i="16" s="1"/>
  <c r="AK167" i="16"/>
  <c r="AV167" i="16" s="1"/>
  <c r="AN167" i="16"/>
  <c r="AY167" i="16" s="1"/>
  <c r="AL167" i="16"/>
  <c r="AW167" i="16" s="1"/>
  <c r="AJ167" i="16"/>
  <c r="AU167" i="16" s="1"/>
  <c r="AI167" i="16"/>
  <c r="AT167" i="16" s="1"/>
  <c r="AH167" i="16"/>
  <c r="AS167" i="16" s="1"/>
  <c r="N166" i="16"/>
  <c r="O166" i="16" l="1"/>
  <c r="AO166" i="16"/>
  <c r="AZ166" i="16" s="1"/>
  <c r="AG166" i="16"/>
  <c r="AR166" i="16" s="1"/>
  <c r="AF166" i="16"/>
  <c r="AQ166" i="16" s="1"/>
  <c r="AM166" i="16"/>
  <c r="AX166" i="16" s="1"/>
  <c r="AE166" i="16"/>
  <c r="AP166" i="16" s="1"/>
  <c r="AK166" i="16"/>
  <c r="AV166" i="16" s="1"/>
  <c r="AI166" i="16"/>
  <c r="AT166" i="16" s="1"/>
  <c r="AN166" i="16"/>
  <c r="AY166" i="16" s="1"/>
  <c r="AL166" i="16"/>
  <c r="AW166" i="16" s="1"/>
  <c r="AJ166" i="16"/>
  <c r="AU166" i="16" s="1"/>
  <c r="AH166" i="16"/>
  <c r="AS166" i="16" s="1"/>
  <c r="N165" i="16"/>
  <c r="O165" i="16" l="1"/>
  <c r="AO165" i="16"/>
  <c r="AZ165" i="16" s="1"/>
  <c r="AG165" i="16"/>
  <c r="AR165" i="16" s="1"/>
  <c r="AF165" i="16"/>
  <c r="AQ165" i="16" s="1"/>
  <c r="AM165" i="16"/>
  <c r="AX165" i="16" s="1"/>
  <c r="AL165" i="16"/>
  <c r="AW165" i="16" s="1"/>
  <c r="AJ165" i="16"/>
  <c r="AU165" i="16" s="1"/>
  <c r="AN165" i="16"/>
  <c r="AY165" i="16" s="1"/>
  <c r="AE165" i="16"/>
  <c r="AP165" i="16" s="1"/>
  <c r="AK165" i="16"/>
  <c r="AV165" i="16" s="1"/>
  <c r="AI165" i="16"/>
  <c r="AT165" i="16" s="1"/>
  <c r="AH165" i="16"/>
  <c r="AS165" i="16" s="1"/>
  <c r="N164" i="16"/>
  <c r="O164" i="16" l="1"/>
  <c r="AO164" i="16"/>
  <c r="AZ164" i="16" s="1"/>
  <c r="AG164" i="16"/>
  <c r="AR164" i="16" s="1"/>
  <c r="AF164" i="16"/>
  <c r="AQ164" i="16" s="1"/>
  <c r="AM164" i="16"/>
  <c r="AX164" i="16" s="1"/>
  <c r="AE164" i="16"/>
  <c r="AP164" i="16" s="1"/>
  <c r="AL164" i="16"/>
  <c r="AW164" i="16" s="1"/>
  <c r="AJ164" i="16"/>
  <c r="AU164" i="16" s="1"/>
  <c r="AH164" i="16"/>
  <c r="AS164" i="16" s="1"/>
  <c r="AN164" i="16"/>
  <c r="AY164" i="16" s="1"/>
  <c r="AK164" i="16"/>
  <c r="AV164" i="16" s="1"/>
  <c r="AI164" i="16"/>
  <c r="AT164" i="16" s="1"/>
  <c r="N163" i="16"/>
  <c r="O163" i="16" l="1"/>
  <c r="AO163" i="16"/>
  <c r="AZ163" i="16" s="1"/>
  <c r="AG163" i="16"/>
  <c r="AR163" i="16" s="1"/>
  <c r="AF163" i="16"/>
  <c r="AQ163" i="16" s="1"/>
  <c r="AM163" i="16"/>
  <c r="AX163" i="16" s="1"/>
  <c r="AE163" i="16"/>
  <c r="AP163" i="16" s="1"/>
  <c r="AK163" i="16"/>
  <c r="AV163" i="16" s="1"/>
  <c r="AI163" i="16"/>
  <c r="AT163" i="16" s="1"/>
  <c r="AN163" i="16"/>
  <c r="AY163" i="16" s="1"/>
  <c r="AL163" i="16"/>
  <c r="AW163" i="16" s="1"/>
  <c r="AJ163" i="16"/>
  <c r="AU163" i="16" s="1"/>
  <c r="AH163" i="16"/>
  <c r="AS163" i="16" s="1"/>
  <c r="N162" i="16"/>
  <c r="O162" i="16" l="1"/>
  <c r="AO162" i="16"/>
  <c r="AZ162" i="16" s="1"/>
  <c r="AG162" i="16"/>
  <c r="AR162" i="16" s="1"/>
  <c r="AF162" i="16"/>
  <c r="AQ162" i="16" s="1"/>
  <c r="AM162" i="16"/>
  <c r="AX162" i="16" s="1"/>
  <c r="AE162" i="16"/>
  <c r="AP162" i="16" s="1"/>
  <c r="AK162" i="16"/>
  <c r="AV162" i="16" s="1"/>
  <c r="AI162" i="16"/>
  <c r="AT162" i="16" s="1"/>
  <c r="AN162" i="16"/>
  <c r="AY162" i="16" s="1"/>
  <c r="AL162" i="16"/>
  <c r="AW162" i="16" s="1"/>
  <c r="AJ162" i="16"/>
  <c r="AU162" i="16" s="1"/>
  <c r="AH162" i="16"/>
  <c r="AS162" i="16" s="1"/>
  <c r="N161" i="16"/>
  <c r="O161" i="16" l="1"/>
  <c r="AO161" i="16"/>
  <c r="AZ161" i="16" s="1"/>
  <c r="AG161" i="16"/>
  <c r="AR161" i="16" s="1"/>
  <c r="AF161" i="16"/>
  <c r="AQ161" i="16" s="1"/>
  <c r="AM161" i="16"/>
  <c r="AX161" i="16" s="1"/>
  <c r="AE161" i="16"/>
  <c r="AP161" i="16" s="1"/>
  <c r="AK161" i="16"/>
  <c r="AV161" i="16" s="1"/>
  <c r="AI161" i="16"/>
  <c r="AT161" i="16" s="1"/>
  <c r="AN161" i="16"/>
  <c r="AY161" i="16" s="1"/>
  <c r="AL161" i="16"/>
  <c r="AW161" i="16" s="1"/>
  <c r="AJ161" i="16"/>
  <c r="AU161" i="16" s="1"/>
  <c r="AH161" i="16"/>
  <c r="AS161" i="16" s="1"/>
  <c r="N160" i="16"/>
  <c r="O160" i="16" l="1"/>
  <c r="AO160" i="16"/>
  <c r="AZ160" i="16" s="1"/>
  <c r="AG160" i="16"/>
  <c r="AR160" i="16" s="1"/>
  <c r="AN160" i="16"/>
  <c r="AY160" i="16" s="1"/>
  <c r="AM160" i="16"/>
  <c r="AX160" i="16" s="1"/>
  <c r="AE160" i="16"/>
  <c r="AP160" i="16" s="1"/>
  <c r="AL160" i="16"/>
  <c r="AW160" i="16" s="1"/>
  <c r="AJ160" i="16"/>
  <c r="AU160" i="16" s="1"/>
  <c r="AF160" i="16"/>
  <c r="AQ160" i="16" s="1"/>
  <c r="AK160" i="16"/>
  <c r="AV160" i="16" s="1"/>
  <c r="AI160" i="16"/>
  <c r="AT160" i="16" s="1"/>
  <c r="AH160" i="16"/>
  <c r="AS160" i="16" s="1"/>
  <c r="N159" i="16"/>
  <c r="O159" i="16" l="1"/>
  <c r="AO159" i="16"/>
  <c r="AZ159" i="16" s="1"/>
  <c r="AG159" i="16"/>
  <c r="AR159" i="16" s="1"/>
  <c r="AF159" i="16"/>
  <c r="AQ159" i="16" s="1"/>
  <c r="AM159" i="16"/>
  <c r="AX159" i="16" s="1"/>
  <c r="AE159" i="16"/>
  <c r="AP159" i="16" s="1"/>
  <c r="AK159" i="16"/>
  <c r="AV159" i="16" s="1"/>
  <c r="AH159" i="16"/>
  <c r="AS159" i="16" s="1"/>
  <c r="AN159" i="16"/>
  <c r="AY159" i="16" s="1"/>
  <c r="AL159" i="16"/>
  <c r="AW159" i="16" s="1"/>
  <c r="AJ159" i="16"/>
  <c r="AU159" i="16" s="1"/>
  <c r="AI159" i="16"/>
  <c r="AT159" i="16" s="1"/>
  <c r="N158" i="16"/>
  <c r="O158" i="16" l="1"/>
  <c r="AO158" i="16"/>
  <c r="AZ158" i="16" s="1"/>
  <c r="AG158" i="16"/>
  <c r="AR158" i="16" s="1"/>
  <c r="AF158" i="16"/>
  <c r="AQ158" i="16" s="1"/>
  <c r="AM158" i="16"/>
  <c r="AX158" i="16" s="1"/>
  <c r="AE158" i="16"/>
  <c r="AP158" i="16" s="1"/>
  <c r="AK158" i="16"/>
  <c r="AV158" i="16" s="1"/>
  <c r="AI158" i="16"/>
  <c r="AT158" i="16" s="1"/>
  <c r="AN158" i="16"/>
  <c r="AY158" i="16" s="1"/>
  <c r="AL158" i="16"/>
  <c r="AW158" i="16" s="1"/>
  <c r="AJ158" i="16"/>
  <c r="AU158" i="16" s="1"/>
  <c r="AH158" i="16"/>
  <c r="AS158" i="16" s="1"/>
  <c r="N157" i="16"/>
  <c r="O157" i="16" l="1"/>
  <c r="AO157" i="16"/>
  <c r="AZ157" i="16" s="1"/>
  <c r="AG157" i="16"/>
  <c r="AR157" i="16" s="1"/>
  <c r="AN157" i="16"/>
  <c r="AY157" i="16" s="1"/>
  <c r="AM157" i="16"/>
  <c r="AX157" i="16" s="1"/>
  <c r="AE157" i="16"/>
  <c r="AP157" i="16" s="1"/>
  <c r="AK157" i="16"/>
  <c r="AV157" i="16" s="1"/>
  <c r="AI157" i="16"/>
  <c r="AT157" i="16" s="1"/>
  <c r="AF157" i="16"/>
  <c r="AQ157" i="16" s="1"/>
  <c r="AL157" i="16"/>
  <c r="AW157" i="16" s="1"/>
  <c r="AJ157" i="16"/>
  <c r="AU157" i="16" s="1"/>
  <c r="AH157" i="16"/>
  <c r="AS157" i="16" s="1"/>
  <c r="N156" i="16"/>
  <c r="O156" i="16" l="1"/>
  <c r="AO156" i="16"/>
  <c r="AZ156" i="16" s="1"/>
  <c r="AG156" i="16"/>
  <c r="AR156" i="16" s="1"/>
  <c r="AN156" i="16"/>
  <c r="AY156" i="16" s="1"/>
  <c r="AM156" i="16"/>
  <c r="AX156" i="16" s="1"/>
  <c r="AE156" i="16"/>
  <c r="AP156" i="16" s="1"/>
  <c r="AL156" i="16"/>
  <c r="AW156" i="16" s="1"/>
  <c r="AI156" i="16"/>
  <c r="AT156" i="16" s="1"/>
  <c r="AF156" i="16"/>
  <c r="AQ156" i="16" s="1"/>
  <c r="AK156" i="16"/>
  <c r="AV156" i="16" s="1"/>
  <c r="AJ156" i="16"/>
  <c r="AU156" i="16" s="1"/>
  <c r="AH156" i="16"/>
  <c r="AS156" i="16" s="1"/>
  <c r="N155" i="16"/>
  <c r="O155" i="16" l="1"/>
  <c r="AO155" i="16"/>
  <c r="AZ155" i="16" s="1"/>
  <c r="AG155" i="16"/>
  <c r="AR155" i="16" s="1"/>
  <c r="AN155" i="16"/>
  <c r="AY155" i="16" s="1"/>
  <c r="AM155" i="16"/>
  <c r="AX155" i="16" s="1"/>
  <c r="AE155" i="16"/>
  <c r="AP155" i="16" s="1"/>
  <c r="AL155" i="16"/>
  <c r="AW155" i="16" s="1"/>
  <c r="AJ155" i="16"/>
  <c r="AU155" i="16" s="1"/>
  <c r="AF155" i="16"/>
  <c r="AQ155" i="16" s="1"/>
  <c r="AK155" i="16"/>
  <c r="AV155" i="16" s="1"/>
  <c r="AI155" i="16"/>
  <c r="AT155" i="16" s="1"/>
  <c r="AH155" i="16"/>
  <c r="AS155" i="16" s="1"/>
  <c r="N154" i="16"/>
  <c r="O154" i="16" l="1"/>
  <c r="AO154" i="16"/>
  <c r="AZ154" i="16" s="1"/>
  <c r="AG154" i="16"/>
  <c r="AR154" i="16" s="1"/>
  <c r="AE154" i="16"/>
  <c r="AP154" i="16" s="1"/>
  <c r="AJ154" i="16"/>
  <c r="AU154" i="16" s="1"/>
  <c r="AN154" i="16"/>
  <c r="AY154" i="16" s="1"/>
  <c r="AF154" i="16"/>
  <c r="AQ154" i="16" s="1"/>
  <c r="AM154" i="16"/>
  <c r="AX154" i="16" s="1"/>
  <c r="AK154" i="16"/>
  <c r="AV154" i="16" s="1"/>
  <c r="AI154" i="16"/>
  <c r="AT154" i="16" s="1"/>
  <c r="AL154" i="16"/>
  <c r="AW154" i="16" s="1"/>
  <c r="AH154" i="16"/>
  <c r="AS154" i="16" s="1"/>
  <c r="N153" i="16"/>
  <c r="O153" i="16" l="1"/>
  <c r="AO153" i="16"/>
  <c r="AZ153" i="16" s="1"/>
  <c r="AG153" i="16"/>
  <c r="AR153" i="16" s="1"/>
  <c r="AE153" i="16"/>
  <c r="AP153" i="16" s="1"/>
  <c r="AK153" i="16"/>
  <c r="AV153" i="16" s="1"/>
  <c r="AH153" i="16"/>
  <c r="AS153" i="16" s="1"/>
  <c r="AN153" i="16"/>
  <c r="AY153" i="16" s="1"/>
  <c r="AF153" i="16"/>
  <c r="AQ153" i="16" s="1"/>
  <c r="AM153" i="16"/>
  <c r="AX153" i="16" s="1"/>
  <c r="AI153" i="16"/>
  <c r="AT153" i="16" s="1"/>
  <c r="AL153" i="16"/>
  <c r="AW153" i="16" s="1"/>
  <c r="AJ153" i="16"/>
  <c r="AU153" i="16" s="1"/>
  <c r="N152" i="16"/>
  <c r="O152" i="16" l="1"/>
  <c r="AO152" i="16"/>
  <c r="AZ152" i="16" s="1"/>
  <c r="AG152" i="16"/>
  <c r="AR152" i="16" s="1"/>
  <c r="AF152" i="16"/>
  <c r="AQ152" i="16" s="1"/>
  <c r="AM152" i="16"/>
  <c r="AX152" i="16" s="1"/>
  <c r="AE152" i="16"/>
  <c r="AP152" i="16" s="1"/>
  <c r="AK152" i="16"/>
  <c r="AV152" i="16" s="1"/>
  <c r="AJ152" i="16"/>
  <c r="AU152" i="16" s="1"/>
  <c r="AN152" i="16"/>
  <c r="AY152" i="16" s="1"/>
  <c r="AL152" i="16"/>
  <c r="AW152" i="16" s="1"/>
  <c r="AI152" i="16"/>
  <c r="AT152" i="16" s="1"/>
  <c r="AH152" i="16"/>
  <c r="AS152" i="16" s="1"/>
  <c r="N151" i="16"/>
  <c r="O151" i="16" l="1"/>
  <c r="AO151" i="16"/>
  <c r="AZ151" i="16" s="1"/>
  <c r="AG151" i="16"/>
  <c r="AR151" i="16" s="1"/>
  <c r="AN151" i="16"/>
  <c r="AY151" i="16" s="1"/>
  <c r="AM151" i="16"/>
  <c r="AX151" i="16" s="1"/>
  <c r="AE151" i="16"/>
  <c r="AP151" i="16" s="1"/>
  <c r="AL151" i="16"/>
  <c r="AW151" i="16" s="1"/>
  <c r="AJ151" i="16"/>
  <c r="AU151" i="16" s="1"/>
  <c r="AF151" i="16"/>
  <c r="AQ151" i="16" s="1"/>
  <c r="AK151" i="16"/>
  <c r="AV151" i="16" s="1"/>
  <c r="AI151" i="16"/>
  <c r="AT151" i="16" s="1"/>
  <c r="AH151" i="16"/>
  <c r="AS151" i="16" s="1"/>
  <c r="N150" i="16"/>
  <c r="O150" i="16" l="1"/>
  <c r="AO150" i="16"/>
  <c r="AZ150" i="16" s="1"/>
  <c r="AG150" i="16"/>
  <c r="AR150" i="16" s="1"/>
  <c r="AN150" i="16"/>
  <c r="AY150" i="16" s="1"/>
  <c r="AM150" i="16"/>
  <c r="AX150" i="16" s="1"/>
  <c r="AE150" i="16"/>
  <c r="AP150" i="16" s="1"/>
  <c r="AK150" i="16"/>
  <c r="AV150" i="16" s="1"/>
  <c r="AI150" i="16"/>
  <c r="AT150" i="16" s="1"/>
  <c r="AF150" i="16"/>
  <c r="AQ150" i="16" s="1"/>
  <c r="AL150" i="16"/>
  <c r="AW150" i="16" s="1"/>
  <c r="AJ150" i="16"/>
  <c r="AU150" i="16" s="1"/>
  <c r="AH150" i="16"/>
  <c r="AS150" i="16" s="1"/>
  <c r="N149" i="16"/>
  <c r="O149" i="16" l="1"/>
  <c r="AO149" i="16"/>
  <c r="AZ149" i="16" s="1"/>
  <c r="AG149" i="16"/>
  <c r="AR149" i="16" s="1"/>
  <c r="AF149" i="16"/>
  <c r="AQ149" i="16" s="1"/>
  <c r="AM149" i="16"/>
  <c r="AX149" i="16" s="1"/>
  <c r="AE149" i="16"/>
  <c r="AP149" i="16" s="1"/>
  <c r="AJ149" i="16"/>
  <c r="AU149" i="16" s="1"/>
  <c r="AN149" i="16"/>
  <c r="AY149" i="16" s="1"/>
  <c r="AL149" i="16"/>
  <c r="AW149" i="16" s="1"/>
  <c r="AK149" i="16"/>
  <c r="AV149" i="16" s="1"/>
  <c r="AH149" i="16"/>
  <c r="AS149" i="16" s="1"/>
  <c r="AI149" i="16"/>
  <c r="AT149" i="16" s="1"/>
  <c r="N148" i="16"/>
  <c r="O148" i="16" l="1"/>
  <c r="AO148" i="16"/>
  <c r="AZ148" i="16" s="1"/>
  <c r="AG148" i="16"/>
  <c r="AR148" i="16" s="1"/>
  <c r="AF148" i="16"/>
  <c r="AQ148" i="16" s="1"/>
  <c r="AM148" i="16"/>
  <c r="AX148" i="16" s="1"/>
  <c r="AL148" i="16"/>
  <c r="AW148" i="16" s="1"/>
  <c r="AK148" i="16"/>
  <c r="AV148" i="16" s="1"/>
  <c r="AH148" i="16"/>
  <c r="AS148" i="16" s="1"/>
  <c r="AN148" i="16"/>
  <c r="AY148" i="16" s="1"/>
  <c r="AE148" i="16"/>
  <c r="AP148" i="16" s="1"/>
  <c r="AI148" i="16"/>
  <c r="AT148" i="16" s="1"/>
  <c r="AJ148" i="16"/>
  <c r="AU148" i="16" s="1"/>
  <c r="N147" i="16"/>
  <c r="O147" i="16" l="1"/>
  <c r="AO147" i="16"/>
  <c r="AZ147" i="16" s="1"/>
  <c r="AG147" i="16"/>
  <c r="AR147" i="16" s="1"/>
  <c r="AF147" i="16"/>
  <c r="AQ147" i="16" s="1"/>
  <c r="AE147" i="16"/>
  <c r="AP147" i="16" s="1"/>
  <c r="AJ147" i="16"/>
  <c r="AU147" i="16" s="1"/>
  <c r="AH147" i="16"/>
  <c r="AS147" i="16" s="1"/>
  <c r="AN147" i="16"/>
  <c r="AY147" i="16" s="1"/>
  <c r="AM147" i="16"/>
  <c r="AX147" i="16" s="1"/>
  <c r="AK147" i="16"/>
  <c r="AV147" i="16" s="1"/>
  <c r="AI147" i="16"/>
  <c r="AT147" i="16" s="1"/>
  <c r="AL147" i="16"/>
  <c r="AW147" i="16" s="1"/>
  <c r="N146" i="16"/>
  <c r="O146" i="16" l="1"/>
  <c r="AO146" i="16"/>
  <c r="AZ146" i="16" s="1"/>
  <c r="AG146" i="16"/>
  <c r="AR146" i="16" s="1"/>
  <c r="AF146" i="16"/>
  <c r="AQ146" i="16" s="1"/>
  <c r="AM146" i="16"/>
  <c r="AX146" i="16" s="1"/>
  <c r="AE146" i="16"/>
  <c r="AP146" i="16" s="1"/>
  <c r="AK146" i="16"/>
  <c r="AV146" i="16" s="1"/>
  <c r="AI146" i="16"/>
  <c r="AT146" i="16" s="1"/>
  <c r="AN146" i="16"/>
  <c r="AY146" i="16" s="1"/>
  <c r="AL146" i="16"/>
  <c r="AW146" i="16" s="1"/>
  <c r="AJ146" i="16"/>
  <c r="AU146" i="16" s="1"/>
  <c r="AH146" i="16"/>
  <c r="AS146" i="16" s="1"/>
  <c r="N145" i="16"/>
  <c r="O145" i="16" l="1"/>
  <c r="AO145" i="16"/>
  <c r="AZ145" i="16" s="1"/>
  <c r="AG145" i="16"/>
  <c r="AR145" i="16" s="1"/>
  <c r="AF145" i="16"/>
  <c r="AQ145" i="16" s="1"/>
  <c r="AM145" i="16"/>
  <c r="AX145" i="16" s="1"/>
  <c r="AE145" i="16"/>
  <c r="AP145" i="16" s="1"/>
  <c r="AK145" i="16"/>
  <c r="AV145" i="16" s="1"/>
  <c r="AI145" i="16"/>
  <c r="AT145" i="16" s="1"/>
  <c r="AN145" i="16"/>
  <c r="AY145" i="16" s="1"/>
  <c r="AL145" i="16"/>
  <c r="AW145" i="16" s="1"/>
  <c r="AJ145" i="16"/>
  <c r="AU145" i="16" s="1"/>
  <c r="AH145" i="16"/>
  <c r="AS145" i="16" s="1"/>
  <c r="N144" i="16"/>
  <c r="O144" i="16" l="1"/>
  <c r="AO144" i="16"/>
  <c r="AZ144" i="16" s="1"/>
  <c r="AG144" i="16"/>
  <c r="AR144" i="16" s="1"/>
  <c r="AF144" i="16"/>
  <c r="AQ144" i="16" s="1"/>
  <c r="AM144" i="16"/>
  <c r="AX144" i="16" s="1"/>
  <c r="AE144" i="16"/>
  <c r="AP144" i="16" s="1"/>
  <c r="AK144" i="16"/>
  <c r="AV144" i="16" s="1"/>
  <c r="AJ144" i="16"/>
  <c r="AU144" i="16" s="1"/>
  <c r="AN144" i="16"/>
  <c r="AY144" i="16" s="1"/>
  <c r="AL144" i="16"/>
  <c r="AW144" i="16" s="1"/>
  <c r="AI144" i="16"/>
  <c r="AT144" i="16" s="1"/>
  <c r="AH144" i="16"/>
  <c r="AS144" i="16" s="1"/>
  <c r="N143" i="16"/>
  <c r="O143" i="16" l="1"/>
  <c r="AO143" i="16"/>
  <c r="AZ143" i="16" s="1"/>
  <c r="AG143" i="16"/>
  <c r="AR143" i="16" s="1"/>
  <c r="AN143" i="16"/>
  <c r="AY143" i="16" s="1"/>
  <c r="AM143" i="16"/>
  <c r="AX143" i="16" s="1"/>
  <c r="AE143" i="16"/>
  <c r="AP143" i="16" s="1"/>
  <c r="AL143" i="16"/>
  <c r="AW143" i="16" s="1"/>
  <c r="AJ143" i="16"/>
  <c r="AU143" i="16" s="1"/>
  <c r="AF143" i="16"/>
  <c r="AQ143" i="16" s="1"/>
  <c r="AK143" i="16"/>
  <c r="AV143" i="16" s="1"/>
  <c r="AI143" i="16"/>
  <c r="AT143" i="16" s="1"/>
  <c r="AH143" i="16"/>
  <c r="AS143" i="16" s="1"/>
  <c r="N142" i="16"/>
  <c r="O142" i="16" l="1"/>
  <c r="AO142" i="16"/>
  <c r="AZ142" i="16" s="1"/>
  <c r="AG142" i="16"/>
  <c r="AR142" i="16" s="1"/>
  <c r="AF142" i="16"/>
  <c r="AQ142" i="16" s="1"/>
  <c r="AM142" i="16"/>
  <c r="AX142" i="16" s="1"/>
  <c r="AE142" i="16"/>
  <c r="AP142" i="16" s="1"/>
  <c r="AJ142" i="16"/>
  <c r="AU142" i="16" s="1"/>
  <c r="AN142" i="16"/>
  <c r="AY142" i="16" s="1"/>
  <c r="AL142" i="16"/>
  <c r="AW142" i="16" s="1"/>
  <c r="AK142" i="16"/>
  <c r="AV142" i="16" s="1"/>
  <c r="AH142" i="16"/>
  <c r="AS142" i="16" s="1"/>
  <c r="AI142" i="16"/>
  <c r="AT142" i="16" s="1"/>
  <c r="N141" i="16"/>
  <c r="O141" i="16" l="1"/>
  <c r="AO141" i="16"/>
  <c r="AZ141" i="16" s="1"/>
  <c r="AG141" i="16"/>
  <c r="AR141" i="16" s="1"/>
  <c r="AN141" i="16"/>
  <c r="AY141" i="16" s="1"/>
  <c r="AM141" i="16"/>
  <c r="AX141" i="16" s="1"/>
  <c r="AE141" i="16"/>
  <c r="AP141" i="16" s="1"/>
  <c r="AL141" i="16"/>
  <c r="AW141" i="16" s="1"/>
  <c r="AI141" i="16"/>
  <c r="AT141" i="16" s="1"/>
  <c r="AF141" i="16"/>
  <c r="AQ141" i="16" s="1"/>
  <c r="AK141" i="16"/>
  <c r="AV141" i="16" s="1"/>
  <c r="AJ141" i="16"/>
  <c r="AU141" i="16" s="1"/>
  <c r="AH141" i="16"/>
  <c r="AS141" i="16" s="1"/>
  <c r="N140" i="16"/>
  <c r="O140" i="16" l="1"/>
  <c r="AO140" i="16"/>
  <c r="AZ140" i="16" s="1"/>
  <c r="AG140" i="16"/>
  <c r="AR140" i="16" s="1"/>
  <c r="AN140" i="16"/>
  <c r="AY140" i="16" s="1"/>
  <c r="AM140" i="16"/>
  <c r="AX140" i="16" s="1"/>
  <c r="AE140" i="16"/>
  <c r="AP140" i="16" s="1"/>
  <c r="AK140" i="16"/>
  <c r="AV140" i="16" s="1"/>
  <c r="AI140" i="16"/>
  <c r="AT140" i="16" s="1"/>
  <c r="AH140" i="16"/>
  <c r="AS140" i="16" s="1"/>
  <c r="AF140" i="16"/>
  <c r="AQ140" i="16" s="1"/>
  <c r="AL140" i="16"/>
  <c r="AW140" i="16" s="1"/>
  <c r="AJ140" i="16"/>
  <c r="AU140" i="16" s="1"/>
  <c r="N139" i="16"/>
  <c r="O139" i="16" l="1"/>
  <c r="AO139" i="16"/>
  <c r="AZ139" i="16" s="1"/>
  <c r="AG139" i="16"/>
  <c r="AR139" i="16" s="1"/>
  <c r="AF139" i="16"/>
  <c r="AQ139" i="16" s="1"/>
  <c r="AM139" i="16"/>
  <c r="AX139" i="16" s="1"/>
  <c r="AL139" i="16"/>
  <c r="AW139" i="16" s="1"/>
  <c r="AJ139" i="16"/>
  <c r="AU139" i="16" s="1"/>
  <c r="AH139" i="16"/>
  <c r="AS139" i="16" s="1"/>
  <c r="AN139" i="16"/>
  <c r="AY139" i="16" s="1"/>
  <c r="AE139" i="16"/>
  <c r="AP139" i="16" s="1"/>
  <c r="AK139" i="16"/>
  <c r="AV139" i="16" s="1"/>
  <c r="AI139" i="16"/>
  <c r="AT139" i="16" s="1"/>
  <c r="N138" i="16"/>
  <c r="O138" i="16" l="1"/>
  <c r="AO138" i="16"/>
  <c r="AZ138" i="16" s="1"/>
  <c r="AG138" i="16"/>
  <c r="AR138" i="16" s="1"/>
  <c r="AM138" i="16"/>
  <c r="AX138" i="16" s="1"/>
  <c r="AL138" i="16"/>
  <c r="AW138" i="16" s="1"/>
  <c r="AI138" i="16"/>
  <c r="AT138" i="16" s="1"/>
  <c r="AN138" i="16"/>
  <c r="AY138" i="16" s="1"/>
  <c r="AF138" i="16"/>
  <c r="AQ138" i="16" s="1"/>
  <c r="AE138" i="16"/>
  <c r="AP138" i="16" s="1"/>
  <c r="AJ138" i="16"/>
  <c r="AU138" i="16" s="1"/>
  <c r="AH138" i="16"/>
  <c r="AS138" i="16" s="1"/>
  <c r="AK138" i="16"/>
  <c r="AV138" i="16" s="1"/>
  <c r="N137" i="16"/>
  <c r="O137" i="16" l="1"/>
  <c r="AO137" i="16"/>
  <c r="AZ137" i="16" s="1"/>
  <c r="AG137" i="16"/>
  <c r="AR137" i="16" s="1"/>
  <c r="AF137" i="16"/>
  <c r="AQ137" i="16" s="1"/>
  <c r="AM137" i="16"/>
  <c r="AX137" i="16" s="1"/>
  <c r="AE137" i="16"/>
  <c r="AP137" i="16" s="1"/>
  <c r="AK137" i="16"/>
  <c r="AV137" i="16" s="1"/>
  <c r="AI137" i="16"/>
  <c r="AT137" i="16" s="1"/>
  <c r="AH137" i="16"/>
  <c r="AS137" i="16" s="1"/>
  <c r="AN137" i="16"/>
  <c r="AY137" i="16" s="1"/>
  <c r="AL137" i="16"/>
  <c r="AW137" i="16" s="1"/>
  <c r="AJ137" i="16"/>
  <c r="AU137" i="16" s="1"/>
  <c r="N136" i="16"/>
  <c r="O136" i="16" l="1"/>
  <c r="AO136" i="16"/>
  <c r="AZ136" i="16" s="1"/>
  <c r="AG136" i="16"/>
  <c r="AR136" i="16" s="1"/>
  <c r="AF136" i="16"/>
  <c r="AQ136" i="16" s="1"/>
  <c r="AM136" i="16"/>
  <c r="AX136" i="16" s="1"/>
  <c r="AE136" i="16"/>
  <c r="AP136" i="16" s="1"/>
  <c r="AK136" i="16"/>
  <c r="AV136" i="16" s="1"/>
  <c r="AI136" i="16"/>
  <c r="AT136" i="16" s="1"/>
  <c r="AN136" i="16"/>
  <c r="AY136" i="16" s="1"/>
  <c r="AL136" i="16"/>
  <c r="AW136" i="16" s="1"/>
  <c r="AJ136" i="16"/>
  <c r="AU136" i="16" s="1"/>
  <c r="AH136" i="16"/>
  <c r="AS136" i="16" s="1"/>
  <c r="N135" i="16"/>
  <c r="O135" i="16" l="1"/>
  <c r="AO135" i="16"/>
  <c r="AZ135" i="16" s="1"/>
  <c r="AG135" i="16"/>
  <c r="AR135" i="16" s="1"/>
  <c r="AF135" i="16"/>
  <c r="AQ135" i="16" s="1"/>
  <c r="AM135" i="16"/>
  <c r="AX135" i="16" s="1"/>
  <c r="AE135" i="16"/>
  <c r="AP135" i="16" s="1"/>
  <c r="AK135" i="16"/>
  <c r="AV135" i="16" s="1"/>
  <c r="AH135" i="16"/>
  <c r="AS135" i="16" s="1"/>
  <c r="AN135" i="16"/>
  <c r="AY135" i="16" s="1"/>
  <c r="AL135" i="16"/>
  <c r="AW135" i="16" s="1"/>
  <c r="AJ135" i="16"/>
  <c r="AU135" i="16" s="1"/>
  <c r="AI135" i="16"/>
  <c r="AT135" i="16" s="1"/>
  <c r="N134" i="16"/>
  <c r="O134" i="16" l="1"/>
  <c r="AO134" i="16"/>
  <c r="AZ134" i="16" s="1"/>
  <c r="AG134" i="16"/>
  <c r="AR134" i="16" s="1"/>
  <c r="AF134" i="16"/>
  <c r="AQ134" i="16" s="1"/>
  <c r="AM134" i="16"/>
  <c r="AX134" i="16" s="1"/>
  <c r="AE134" i="16"/>
  <c r="AP134" i="16" s="1"/>
  <c r="AK134" i="16"/>
  <c r="AV134" i="16" s="1"/>
  <c r="AJ134" i="16"/>
  <c r="AU134" i="16" s="1"/>
  <c r="AN134" i="16"/>
  <c r="AY134" i="16" s="1"/>
  <c r="AL134" i="16"/>
  <c r="AW134" i="16" s="1"/>
  <c r="AI134" i="16"/>
  <c r="AT134" i="16" s="1"/>
  <c r="AH134" i="16"/>
  <c r="AS134" i="16" s="1"/>
  <c r="N133" i="16"/>
  <c r="O133" i="16" l="1"/>
  <c r="AO133" i="16"/>
  <c r="AZ133" i="16" s="1"/>
  <c r="AG133" i="16"/>
  <c r="AR133" i="16" s="1"/>
  <c r="AF133" i="16"/>
  <c r="AQ133" i="16" s="1"/>
  <c r="AM133" i="16"/>
  <c r="AX133" i="16" s="1"/>
  <c r="AE133" i="16"/>
  <c r="AP133" i="16" s="1"/>
  <c r="AK133" i="16"/>
  <c r="AV133" i="16" s="1"/>
  <c r="AI133" i="16"/>
  <c r="AT133" i="16" s="1"/>
  <c r="AN133" i="16"/>
  <c r="AY133" i="16" s="1"/>
  <c r="AL133" i="16"/>
  <c r="AW133" i="16" s="1"/>
  <c r="AJ133" i="16"/>
  <c r="AU133" i="16" s="1"/>
  <c r="AH133" i="16"/>
  <c r="AS133" i="16" s="1"/>
  <c r="N132" i="16"/>
  <c r="O132" i="16" l="1"/>
  <c r="AO132" i="16"/>
  <c r="AZ132" i="16" s="1"/>
  <c r="AG132" i="16"/>
  <c r="AR132" i="16" s="1"/>
  <c r="AF132" i="16"/>
  <c r="AQ132" i="16" s="1"/>
  <c r="AM132" i="16"/>
  <c r="AX132" i="16" s="1"/>
  <c r="AE132" i="16"/>
  <c r="AP132" i="16" s="1"/>
  <c r="AK132" i="16"/>
  <c r="AV132" i="16" s="1"/>
  <c r="AI132" i="16"/>
  <c r="AT132" i="16" s="1"/>
  <c r="AN132" i="16"/>
  <c r="AY132" i="16" s="1"/>
  <c r="AL132" i="16"/>
  <c r="AW132" i="16" s="1"/>
  <c r="AJ132" i="16"/>
  <c r="AU132" i="16" s="1"/>
  <c r="AH132" i="16"/>
  <c r="AS132" i="16" s="1"/>
  <c r="N131" i="16"/>
  <c r="O131" i="16" l="1"/>
  <c r="AO131" i="16"/>
  <c r="AZ131" i="16" s="1"/>
  <c r="AG131" i="16"/>
  <c r="AR131" i="16" s="1"/>
  <c r="AF131" i="16"/>
  <c r="AQ131" i="16" s="1"/>
  <c r="AM131" i="16"/>
  <c r="AX131" i="16" s="1"/>
  <c r="AE131" i="16"/>
  <c r="AP131" i="16" s="1"/>
  <c r="AK131" i="16"/>
  <c r="AV131" i="16" s="1"/>
  <c r="AI131" i="16"/>
  <c r="AT131" i="16" s="1"/>
  <c r="AN131" i="16"/>
  <c r="AY131" i="16" s="1"/>
  <c r="AL131" i="16"/>
  <c r="AW131" i="16" s="1"/>
  <c r="AJ131" i="16"/>
  <c r="AU131" i="16" s="1"/>
  <c r="AH131" i="16"/>
  <c r="AS131" i="16" s="1"/>
  <c r="N130" i="16"/>
  <c r="O130" i="16" l="1"/>
  <c r="AO130" i="16"/>
  <c r="AZ130" i="16" s="1"/>
  <c r="AG130" i="16"/>
  <c r="AR130" i="16" s="1"/>
  <c r="AN130" i="16"/>
  <c r="AY130" i="16" s="1"/>
  <c r="AM130" i="16"/>
  <c r="AX130" i="16" s="1"/>
  <c r="AE130" i="16"/>
  <c r="AP130" i="16" s="1"/>
  <c r="AL130" i="16"/>
  <c r="AW130" i="16" s="1"/>
  <c r="AH130" i="16"/>
  <c r="AS130" i="16" s="1"/>
  <c r="AF130" i="16"/>
  <c r="AQ130" i="16" s="1"/>
  <c r="AK130" i="16"/>
  <c r="AV130" i="16" s="1"/>
  <c r="AJ130" i="16"/>
  <c r="AU130" i="16" s="1"/>
  <c r="AI130" i="16"/>
  <c r="AT130" i="16" s="1"/>
  <c r="N129" i="16"/>
  <c r="O129" i="16" l="1"/>
  <c r="AO129" i="16"/>
  <c r="AZ129" i="16" s="1"/>
  <c r="AG129" i="16"/>
  <c r="AR129" i="16" s="1"/>
  <c r="AM129" i="16"/>
  <c r="AX129" i="16" s="1"/>
  <c r="AE129" i="16"/>
  <c r="AP129" i="16" s="1"/>
  <c r="AK129" i="16"/>
  <c r="AV129" i="16" s="1"/>
  <c r="AI129" i="16"/>
  <c r="AT129" i="16" s="1"/>
  <c r="AN129" i="16"/>
  <c r="AY129" i="16" s="1"/>
  <c r="AF129" i="16"/>
  <c r="AQ129" i="16" s="1"/>
  <c r="AJ129" i="16"/>
  <c r="AU129" i="16" s="1"/>
  <c r="AH129" i="16"/>
  <c r="AS129" i="16" s="1"/>
  <c r="AL129" i="16"/>
  <c r="AW129" i="16" s="1"/>
  <c r="N128" i="16"/>
  <c r="O128" i="16" l="1"/>
  <c r="AO128" i="16"/>
  <c r="AZ128" i="16" s="1"/>
  <c r="AG128" i="16"/>
  <c r="AR128" i="16" s="1"/>
  <c r="AF128" i="16"/>
  <c r="AQ128" i="16" s="1"/>
  <c r="AM128" i="16"/>
  <c r="AX128" i="16" s="1"/>
  <c r="AE128" i="16"/>
  <c r="AP128" i="16" s="1"/>
  <c r="AJ128" i="16"/>
  <c r="AU128" i="16" s="1"/>
  <c r="AN128" i="16"/>
  <c r="AY128" i="16" s="1"/>
  <c r="AL128" i="16"/>
  <c r="AW128" i="16" s="1"/>
  <c r="AK128" i="16"/>
  <c r="AV128" i="16" s="1"/>
  <c r="AI128" i="16"/>
  <c r="AT128" i="16" s="1"/>
  <c r="AH128" i="16"/>
  <c r="AS128" i="16" s="1"/>
  <c r="N127" i="16"/>
  <c r="AO127" i="16" l="1"/>
  <c r="AZ127" i="16" s="1"/>
  <c r="AG127" i="16"/>
  <c r="AR127" i="16" s="1"/>
  <c r="AF127" i="16"/>
  <c r="AQ127" i="16" s="1"/>
  <c r="AM127" i="16"/>
  <c r="AX127" i="16" s="1"/>
  <c r="AE127" i="16"/>
  <c r="AP127" i="16" s="1"/>
  <c r="AK127" i="16"/>
  <c r="AV127" i="16" s="1"/>
  <c r="AI127" i="16"/>
  <c r="AT127" i="16" s="1"/>
  <c r="AN127" i="16"/>
  <c r="AY127" i="16" s="1"/>
  <c r="AL127" i="16"/>
  <c r="AW127" i="16" s="1"/>
  <c r="AJ127" i="16"/>
  <c r="AU127" i="16" s="1"/>
  <c r="AH127" i="16"/>
  <c r="AS127" i="16" s="1"/>
  <c r="O127" i="16"/>
  <c r="N126" i="16"/>
  <c r="O126" i="16" l="1"/>
  <c r="AO126" i="16"/>
  <c r="AZ126" i="16" s="1"/>
  <c r="AG126" i="16"/>
  <c r="AR126" i="16" s="1"/>
  <c r="AF126" i="16"/>
  <c r="AQ126" i="16" s="1"/>
  <c r="AM126" i="16"/>
  <c r="AX126" i="16" s="1"/>
  <c r="AE126" i="16"/>
  <c r="AP126" i="16" s="1"/>
  <c r="AK126" i="16"/>
  <c r="AV126" i="16" s="1"/>
  <c r="AI126" i="16"/>
  <c r="AT126" i="16" s="1"/>
  <c r="AN126" i="16"/>
  <c r="AY126" i="16" s="1"/>
  <c r="AL126" i="16"/>
  <c r="AW126" i="16" s="1"/>
  <c r="AJ126" i="16"/>
  <c r="AU126" i="16" s="1"/>
  <c r="AH126" i="16"/>
  <c r="AS126" i="16" s="1"/>
  <c r="N125" i="16"/>
  <c r="AO125" i="16" l="1"/>
  <c r="AZ125" i="16" s="1"/>
  <c r="AG125" i="16"/>
  <c r="AR125" i="16" s="1"/>
  <c r="AN125" i="16"/>
  <c r="AY125" i="16" s="1"/>
  <c r="AM125" i="16"/>
  <c r="AX125" i="16" s="1"/>
  <c r="AE125" i="16"/>
  <c r="AP125" i="16" s="1"/>
  <c r="AK125" i="16"/>
  <c r="AV125" i="16" s="1"/>
  <c r="AJ125" i="16"/>
  <c r="AU125" i="16" s="1"/>
  <c r="AF125" i="16"/>
  <c r="AQ125" i="16" s="1"/>
  <c r="AL125" i="16"/>
  <c r="AW125" i="16" s="1"/>
  <c r="AH125" i="16"/>
  <c r="AS125" i="16" s="1"/>
  <c r="AI125" i="16"/>
  <c r="AT125" i="16" s="1"/>
  <c r="O125" i="16"/>
  <c r="N124" i="16"/>
  <c r="O124" i="16" l="1"/>
  <c r="AO124" i="16"/>
  <c r="AZ124" i="16" s="1"/>
  <c r="AG124" i="16"/>
  <c r="AR124" i="16" s="1"/>
  <c r="AF124" i="16"/>
  <c r="AQ124" i="16" s="1"/>
  <c r="AM124" i="16"/>
  <c r="AX124" i="16" s="1"/>
  <c r="AL124" i="16"/>
  <c r="AW124" i="16" s="1"/>
  <c r="AJ124" i="16"/>
  <c r="AU124" i="16" s="1"/>
  <c r="AN124" i="16"/>
  <c r="AY124" i="16" s="1"/>
  <c r="AE124" i="16"/>
  <c r="AP124" i="16" s="1"/>
  <c r="AK124" i="16"/>
  <c r="AV124" i="16" s="1"/>
  <c r="AH124" i="16"/>
  <c r="AS124" i="16" s="1"/>
  <c r="AI124" i="16"/>
  <c r="AT124" i="16" s="1"/>
  <c r="N123" i="16"/>
  <c r="AO123" i="16" l="1"/>
  <c r="AZ123" i="16" s="1"/>
  <c r="AG123" i="16"/>
  <c r="AR123" i="16" s="1"/>
  <c r="AF123" i="16"/>
  <c r="AQ123" i="16" s="1"/>
  <c r="AM123" i="16"/>
  <c r="AX123" i="16" s="1"/>
  <c r="AE123" i="16"/>
  <c r="AP123" i="16" s="1"/>
  <c r="AK123" i="16"/>
  <c r="AV123" i="16" s="1"/>
  <c r="AI123" i="16"/>
  <c r="AT123" i="16" s="1"/>
  <c r="AN123" i="16"/>
  <c r="AY123" i="16" s="1"/>
  <c r="AL123" i="16"/>
  <c r="AW123" i="16" s="1"/>
  <c r="AJ123" i="16"/>
  <c r="AU123" i="16" s="1"/>
  <c r="AH123" i="16"/>
  <c r="AS123" i="16" s="1"/>
  <c r="O123" i="16"/>
  <c r="N122" i="16"/>
  <c r="O122" i="16" l="1"/>
  <c r="AO122" i="16"/>
  <c r="AZ122" i="16" s="1"/>
  <c r="AG122" i="16"/>
  <c r="AR122" i="16" s="1"/>
  <c r="AF122" i="16"/>
  <c r="AQ122" i="16" s="1"/>
  <c r="AM122" i="16"/>
  <c r="AX122" i="16" s="1"/>
  <c r="AL122" i="16"/>
  <c r="AW122" i="16" s="1"/>
  <c r="AJ122" i="16"/>
  <c r="AU122" i="16" s="1"/>
  <c r="AN122" i="16"/>
  <c r="AY122" i="16" s="1"/>
  <c r="AE122" i="16"/>
  <c r="AP122" i="16" s="1"/>
  <c r="AK122" i="16"/>
  <c r="AV122" i="16" s="1"/>
  <c r="AH122" i="16"/>
  <c r="AS122" i="16" s="1"/>
  <c r="AI122" i="16"/>
  <c r="AT122" i="16" s="1"/>
  <c r="N121" i="16"/>
  <c r="AO121" i="16" l="1"/>
  <c r="AZ121" i="16" s="1"/>
  <c r="AG121" i="16"/>
  <c r="AR121" i="16" s="1"/>
  <c r="AN121" i="16"/>
  <c r="AY121" i="16" s="1"/>
  <c r="AM121" i="16"/>
  <c r="AX121" i="16" s="1"/>
  <c r="AE121" i="16"/>
  <c r="AP121" i="16" s="1"/>
  <c r="AK121" i="16"/>
  <c r="AV121" i="16" s="1"/>
  <c r="AJ121" i="16"/>
  <c r="AU121" i="16" s="1"/>
  <c r="AF121" i="16"/>
  <c r="AQ121" i="16" s="1"/>
  <c r="AL121" i="16"/>
  <c r="AW121" i="16" s="1"/>
  <c r="AI121" i="16"/>
  <c r="AT121" i="16" s="1"/>
  <c r="AH121" i="16"/>
  <c r="AS121" i="16" s="1"/>
  <c r="O121" i="16"/>
  <c r="N120" i="16"/>
  <c r="O120" i="16" l="1"/>
  <c r="AO120" i="16"/>
  <c r="AZ120" i="16" s="1"/>
  <c r="AG120" i="16"/>
  <c r="AR120" i="16" s="1"/>
  <c r="AF120" i="16"/>
  <c r="AQ120" i="16" s="1"/>
  <c r="AM120" i="16"/>
  <c r="AX120" i="16" s="1"/>
  <c r="AE120" i="16"/>
  <c r="AP120" i="16" s="1"/>
  <c r="AK120" i="16"/>
  <c r="AV120" i="16" s="1"/>
  <c r="AH120" i="16"/>
  <c r="AS120" i="16" s="1"/>
  <c r="AN120" i="16"/>
  <c r="AY120" i="16" s="1"/>
  <c r="AL120" i="16"/>
  <c r="AW120" i="16" s="1"/>
  <c r="AJ120" i="16"/>
  <c r="AU120" i="16" s="1"/>
  <c r="AI120" i="16"/>
  <c r="AT120" i="16" s="1"/>
  <c r="N119" i="16"/>
  <c r="AO119" i="16" l="1"/>
  <c r="AZ119" i="16" s="1"/>
  <c r="AG119" i="16"/>
  <c r="AR119" i="16" s="1"/>
  <c r="AN119" i="16"/>
  <c r="AY119" i="16" s="1"/>
  <c r="AM119" i="16"/>
  <c r="AX119" i="16" s="1"/>
  <c r="AE119" i="16"/>
  <c r="AP119" i="16" s="1"/>
  <c r="AK119" i="16"/>
  <c r="AV119" i="16" s="1"/>
  <c r="AJ119" i="16"/>
  <c r="AU119" i="16" s="1"/>
  <c r="AF119" i="16"/>
  <c r="AQ119" i="16" s="1"/>
  <c r="AL119" i="16"/>
  <c r="AW119" i="16" s="1"/>
  <c r="AI119" i="16"/>
  <c r="AT119" i="16" s="1"/>
  <c r="AH119" i="16"/>
  <c r="AS119" i="16" s="1"/>
  <c r="O119" i="16"/>
  <c r="N118" i="16"/>
  <c r="O118" i="16" l="1"/>
  <c r="AO118" i="16"/>
  <c r="AZ118" i="16" s="1"/>
  <c r="AG118" i="16"/>
  <c r="AR118" i="16" s="1"/>
  <c r="AF118" i="16"/>
  <c r="AQ118" i="16" s="1"/>
  <c r="AM118" i="16"/>
  <c r="AX118" i="16" s="1"/>
  <c r="AE118" i="16"/>
  <c r="AP118" i="16" s="1"/>
  <c r="AK118" i="16"/>
  <c r="AV118" i="16" s="1"/>
  <c r="AI118" i="16"/>
  <c r="AT118" i="16" s="1"/>
  <c r="AN118" i="16"/>
  <c r="AY118" i="16" s="1"/>
  <c r="AL118" i="16"/>
  <c r="AW118" i="16" s="1"/>
  <c r="AJ118" i="16"/>
  <c r="AU118" i="16" s="1"/>
  <c r="AH118" i="16"/>
  <c r="AS118" i="16" s="1"/>
  <c r="N117" i="16"/>
  <c r="AO117" i="16" l="1"/>
  <c r="AZ117" i="16" s="1"/>
  <c r="AG117" i="16"/>
  <c r="AR117" i="16" s="1"/>
  <c r="AF117" i="16"/>
  <c r="AQ117" i="16" s="1"/>
  <c r="AM117" i="16"/>
  <c r="AX117" i="16" s="1"/>
  <c r="AE117" i="16"/>
  <c r="AP117" i="16" s="1"/>
  <c r="AK117" i="16"/>
  <c r="AV117" i="16" s="1"/>
  <c r="AI117" i="16"/>
  <c r="AT117" i="16" s="1"/>
  <c r="AN117" i="16"/>
  <c r="AY117" i="16" s="1"/>
  <c r="AL117" i="16"/>
  <c r="AW117" i="16" s="1"/>
  <c r="AJ117" i="16"/>
  <c r="AU117" i="16" s="1"/>
  <c r="AH117" i="16"/>
  <c r="AS117" i="16" s="1"/>
  <c r="O117" i="16"/>
  <c r="N116" i="16"/>
  <c r="O116" i="16" l="1"/>
  <c r="AO116" i="16"/>
  <c r="AZ116" i="16" s="1"/>
  <c r="AG116" i="16"/>
  <c r="AR116" i="16" s="1"/>
  <c r="AF116" i="16"/>
  <c r="AQ116" i="16" s="1"/>
  <c r="AE116" i="16"/>
  <c r="AP116" i="16" s="1"/>
  <c r="AK116" i="16"/>
  <c r="AV116" i="16" s="1"/>
  <c r="AH116" i="16"/>
  <c r="AS116" i="16" s="1"/>
  <c r="AN116" i="16"/>
  <c r="AY116" i="16" s="1"/>
  <c r="AM116" i="16"/>
  <c r="AX116" i="16" s="1"/>
  <c r="AL116" i="16"/>
  <c r="AW116" i="16" s="1"/>
  <c r="AJ116" i="16"/>
  <c r="AU116" i="16" s="1"/>
  <c r="AI116" i="16"/>
  <c r="AT116" i="16" s="1"/>
  <c r="N115" i="16"/>
  <c r="AO115" i="16" l="1"/>
  <c r="AZ115" i="16" s="1"/>
  <c r="AG115" i="16"/>
  <c r="AR115" i="16" s="1"/>
  <c r="AF115" i="16"/>
  <c r="AQ115" i="16" s="1"/>
  <c r="AM115" i="16"/>
  <c r="AX115" i="16" s="1"/>
  <c r="AE115" i="16"/>
  <c r="AP115" i="16" s="1"/>
  <c r="AK115" i="16"/>
  <c r="AV115" i="16" s="1"/>
  <c r="AI115" i="16"/>
  <c r="AT115" i="16" s="1"/>
  <c r="AN115" i="16"/>
  <c r="AY115" i="16" s="1"/>
  <c r="AL115" i="16"/>
  <c r="AW115" i="16" s="1"/>
  <c r="AJ115" i="16"/>
  <c r="AU115" i="16" s="1"/>
  <c r="AH115" i="16"/>
  <c r="AS115" i="16" s="1"/>
  <c r="O115" i="16"/>
  <c r="N114" i="16"/>
  <c r="O114" i="16" l="1"/>
  <c r="AO114" i="16"/>
  <c r="AZ114" i="16" s="1"/>
  <c r="AG114" i="16"/>
  <c r="AR114" i="16" s="1"/>
  <c r="AF114" i="16"/>
  <c r="AQ114" i="16" s="1"/>
  <c r="AM114" i="16"/>
  <c r="AX114" i="16" s="1"/>
  <c r="AE114" i="16"/>
  <c r="AP114" i="16" s="1"/>
  <c r="AK114" i="16"/>
  <c r="AV114" i="16" s="1"/>
  <c r="AI114" i="16"/>
  <c r="AT114" i="16" s="1"/>
  <c r="AN114" i="16"/>
  <c r="AY114" i="16" s="1"/>
  <c r="AL114" i="16"/>
  <c r="AW114" i="16" s="1"/>
  <c r="AJ114" i="16"/>
  <c r="AU114" i="16" s="1"/>
  <c r="AH114" i="16"/>
  <c r="AS114" i="16" s="1"/>
  <c r="N113" i="16"/>
  <c r="AO113" i="16" l="1"/>
  <c r="AZ113" i="16" s="1"/>
  <c r="AG113" i="16"/>
  <c r="AR113" i="16" s="1"/>
  <c r="AF113" i="16"/>
  <c r="AQ113" i="16" s="1"/>
  <c r="AM113" i="16"/>
  <c r="AX113" i="16" s="1"/>
  <c r="AE113" i="16"/>
  <c r="AP113" i="16" s="1"/>
  <c r="AK113" i="16"/>
  <c r="AV113" i="16" s="1"/>
  <c r="AI113" i="16"/>
  <c r="AT113" i="16" s="1"/>
  <c r="AN113" i="16"/>
  <c r="AY113" i="16" s="1"/>
  <c r="AL113" i="16"/>
  <c r="AW113" i="16" s="1"/>
  <c r="AJ113" i="16"/>
  <c r="AU113" i="16" s="1"/>
  <c r="AH113" i="16"/>
  <c r="AS113" i="16" s="1"/>
  <c r="O113" i="16"/>
  <c r="N112" i="16"/>
  <c r="O112" i="16" l="1"/>
  <c r="AO112" i="16"/>
  <c r="AZ112" i="16" s="1"/>
  <c r="AG112" i="16"/>
  <c r="AR112" i="16" s="1"/>
  <c r="AF112" i="16"/>
  <c r="AQ112" i="16" s="1"/>
  <c r="AM112" i="16"/>
  <c r="AX112" i="16" s="1"/>
  <c r="AL112" i="16"/>
  <c r="AW112" i="16" s="1"/>
  <c r="AI112" i="16"/>
  <c r="AT112" i="16" s="1"/>
  <c r="AN112" i="16"/>
  <c r="AY112" i="16" s="1"/>
  <c r="AE112" i="16"/>
  <c r="AP112" i="16" s="1"/>
  <c r="AK112" i="16"/>
  <c r="AV112" i="16" s="1"/>
  <c r="AJ112" i="16"/>
  <c r="AU112" i="16" s="1"/>
  <c r="AH112" i="16"/>
  <c r="AS112" i="16" s="1"/>
  <c r="N111" i="16"/>
  <c r="AO111" i="16" l="1"/>
  <c r="AZ111" i="16" s="1"/>
  <c r="AG111" i="16"/>
  <c r="AR111" i="16" s="1"/>
  <c r="AI111" i="16"/>
  <c r="AT111" i="16" s="1"/>
  <c r="AN111" i="16"/>
  <c r="AY111" i="16" s="1"/>
  <c r="AF111" i="16"/>
  <c r="AQ111" i="16" s="1"/>
  <c r="AM111" i="16"/>
  <c r="AX111" i="16" s="1"/>
  <c r="AE111" i="16"/>
  <c r="AP111" i="16" s="1"/>
  <c r="AL111" i="16"/>
  <c r="AW111" i="16" s="1"/>
  <c r="AK111" i="16"/>
  <c r="AV111" i="16" s="1"/>
  <c r="AJ111" i="16"/>
  <c r="AU111" i="16" s="1"/>
  <c r="AH111" i="16"/>
  <c r="AS111" i="16" s="1"/>
  <c r="O111" i="16"/>
  <c r="N110" i="16"/>
  <c r="O110" i="16" l="1"/>
  <c r="AO110" i="16"/>
  <c r="AZ110" i="16" s="1"/>
  <c r="AG110" i="16"/>
  <c r="AR110" i="16" s="1"/>
  <c r="AE110" i="16"/>
  <c r="AP110" i="16" s="1"/>
  <c r="AK110" i="16"/>
  <c r="AV110" i="16" s="1"/>
  <c r="AN110" i="16"/>
  <c r="AY110" i="16" s="1"/>
  <c r="AF110" i="16"/>
  <c r="AQ110" i="16" s="1"/>
  <c r="AM110" i="16"/>
  <c r="AX110" i="16" s="1"/>
  <c r="AL110" i="16"/>
  <c r="AW110" i="16" s="1"/>
  <c r="AI110" i="16"/>
  <c r="AT110" i="16" s="1"/>
  <c r="AH110" i="16"/>
  <c r="AS110" i="16" s="1"/>
  <c r="AJ110" i="16"/>
  <c r="AU110" i="16" s="1"/>
  <c r="N109" i="16"/>
  <c r="AO109" i="16" l="1"/>
  <c r="AZ109" i="16" s="1"/>
  <c r="AG109" i="16"/>
  <c r="AR109" i="16" s="1"/>
  <c r="AE109" i="16"/>
  <c r="AP109" i="16" s="1"/>
  <c r="AJ109" i="16"/>
  <c r="AU109" i="16" s="1"/>
  <c r="AN109" i="16"/>
  <c r="AY109" i="16" s="1"/>
  <c r="AF109" i="16"/>
  <c r="AQ109" i="16" s="1"/>
  <c r="AK109" i="16"/>
  <c r="AV109" i="16" s="1"/>
  <c r="AI109" i="16"/>
  <c r="AT109" i="16" s="1"/>
  <c r="AM109" i="16"/>
  <c r="AX109" i="16" s="1"/>
  <c r="AL109" i="16"/>
  <c r="AW109" i="16" s="1"/>
  <c r="AH109" i="16"/>
  <c r="AS109" i="16" s="1"/>
  <c r="O109" i="16"/>
  <c r="N108" i="16"/>
  <c r="O108" i="16" l="1"/>
  <c r="AO108" i="16"/>
  <c r="AZ108" i="16" s="1"/>
  <c r="AG108" i="16"/>
  <c r="AR108" i="16" s="1"/>
  <c r="AH108" i="16"/>
  <c r="AS108" i="16" s="1"/>
  <c r="AN108" i="16"/>
  <c r="AY108" i="16" s="1"/>
  <c r="AF108" i="16"/>
  <c r="AQ108" i="16" s="1"/>
  <c r="AI108" i="16"/>
  <c r="AT108" i="16" s="1"/>
  <c r="AM108" i="16"/>
  <c r="AX108" i="16" s="1"/>
  <c r="AE108" i="16"/>
  <c r="AP108" i="16" s="1"/>
  <c r="AJ108" i="16"/>
  <c r="AU108" i="16" s="1"/>
  <c r="AL108" i="16"/>
  <c r="AW108" i="16" s="1"/>
  <c r="AK108" i="16"/>
  <c r="AV108" i="16" s="1"/>
  <c r="N107" i="16"/>
  <c r="AO107" i="16" l="1"/>
  <c r="AZ107" i="16" s="1"/>
  <c r="AG107" i="16"/>
  <c r="AR107" i="16" s="1"/>
  <c r="AF107" i="16"/>
  <c r="AQ107" i="16" s="1"/>
  <c r="AM107" i="16"/>
  <c r="AX107" i="16" s="1"/>
  <c r="AL107" i="16"/>
  <c r="AW107" i="16" s="1"/>
  <c r="AJ107" i="16"/>
  <c r="AU107" i="16" s="1"/>
  <c r="AH107" i="16"/>
  <c r="AS107" i="16" s="1"/>
  <c r="AN107" i="16"/>
  <c r="AY107" i="16" s="1"/>
  <c r="AE107" i="16"/>
  <c r="AP107" i="16" s="1"/>
  <c r="AK107" i="16"/>
  <c r="AV107" i="16" s="1"/>
  <c r="AI107" i="16"/>
  <c r="AT107" i="16" s="1"/>
  <c r="O107" i="16"/>
  <c r="N106" i="16"/>
  <c r="O106" i="16" l="1"/>
  <c r="AO106" i="16"/>
  <c r="AZ106" i="16" s="1"/>
  <c r="AG106" i="16"/>
  <c r="AR106" i="16" s="1"/>
  <c r="AF106" i="16"/>
  <c r="AQ106" i="16" s="1"/>
  <c r="AM106" i="16"/>
  <c r="AX106" i="16" s="1"/>
  <c r="AL106" i="16"/>
  <c r="AW106" i="16" s="1"/>
  <c r="AJ106" i="16"/>
  <c r="AU106" i="16" s="1"/>
  <c r="AH106" i="16"/>
  <c r="AS106" i="16" s="1"/>
  <c r="AN106" i="16"/>
  <c r="AY106" i="16" s="1"/>
  <c r="AE106" i="16"/>
  <c r="AP106" i="16" s="1"/>
  <c r="AK106" i="16"/>
  <c r="AV106" i="16" s="1"/>
  <c r="AI106" i="16"/>
  <c r="AT106" i="16" s="1"/>
  <c r="N105" i="16"/>
  <c r="AO105" i="16" l="1"/>
  <c r="AZ105" i="16" s="1"/>
  <c r="AG105" i="16"/>
  <c r="AR105" i="16" s="1"/>
  <c r="AF105" i="16"/>
  <c r="AQ105" i="16" s="1"/>
  <c r="AM105" i="16"/>
  <c r="AX105" i="16" s="1"/>
  <c r="AE105" i="16"/>
  <c r="AP105" i="16" s="1"/>
  <c r="AK105" i="16"/>
  <c r="AV105" i="16" s="1"/>
  <c r="AI105" i="16"/>
  <c r="AT105" i="16" s="1"/>
  <c r="AN105" i="16"/>
  <c r="AY105" i="16" s="1"/>
  <c r="AL105" i="16"/>
  <c r="AW105" i="16" s="1"/>
  <c r="AJ105" i="16"/>
  <c r="AU105" i="16" s="1"/>
  <c r="AH105" i="16"/>
  <c r="AS105" i="16" s="1"/>
  <c r="O105" i="16"/>
  <c r="N104" i="16"/>
  <c r="O104" i="16" l="1"/>
  <c r="AO104" i="16"/>
  <c r="AZ104" i="16" s="1"/>
  <c r="AG104" i="16"/>
  <c r="AR104" i="16" s="1"/>
  <c r="AM104" i="16"/>
  <c r="AX104" i="16" s="1"/>
  <c r="AE104" i="16"/>
  <c r="AP104" i="16" s="1"/>
  <c r="AK104" i="16"/>
  <c r="AV104" i="16" s="1"/>
  <c r="AN104" i="16"/>
  <c r="AY104" i="16" s="1"/>
  <c r="AF104" i="16"/>
  <c r="AQ104" i="16" s="1"/>
  <c r="AL104" i="16"/>
  <c r="AW104" i="16" s="1"/>
  <c r="AJ104" i="16"/>
  <c r="AU104" i="16" s="1"/>
  <c r="AH104" i="16"/>
  <c r="AS104" i="16" s="1"/>
  <c r="AI104" i="16"/>
  <c r="AT104" i="16" s="1"/>
  <c r="N103" i="16"/>
  <c r="AO103" i="16" l="1"/>
  <c r="AZ103" i="16" s="1"/>
  <c r="AG103" i="16"/>
  <c r="AR103" i="16" s="1"/>
  <c r="AF103" i="16"/>
  <c r="AQ103" i="16" s="1"/>
  <c r="AM103" i="16"/>
  <c r="AX103" i="16" s="1"/>
  <c r="AL103" i="16"/>
  <c r="AW103" i="16" s="1"/>
  <c r="AJ103" i="16"/>
  <c r="AU103" i="16" s="1"/>
  <c r="AN103" i="16"/>
  <c r="AY103" i="16" s="1"/>
  <c r="AE103" i="16"/>
  <c r="AP103" i="16" s="1"/>
  <c r="AK103" i="16"/>
  <c r="AV103" i="16" s="1"/>
  <c r="AI103" i="16"/>
  <c r="AT103" i="16" s="1"/>
  <c r="AH103" i="16"/>
  <c r="AS103" i="16" s="1"/>
  <c r="O103" i="16"/>
  <c r="N102" i="16"/>
  <c r="O102" i="16" l="1"/>
  <c r="AO102" i="16"/>
  <c r="AZ102" i="16" s="1"/>
  <c r="AG102" i="16"/>
  <c r="AR102" i="16" s="1"/>
  <c r="AF102" i="16"/>
  <c r="AQ102" i="16" s="1"/>
  <c r="AE102" i="16"/>
  <c r="AP102" i="16" s="1"/>
  <c r="AK102" i="16"/>
  <c r="AV102" i="16" s="1"/>
  <c r="AJ102" i="16"/>
  <c r="AU102" i="16" s="1"/>
  <c r="AN102" i="16"/>
  <c r="AY102" i="16" s="1"/>
  <c r="AM102" i="16"/>
  <c r="AX102" i="16" s="1"/>
  <c r="AL102" i="16"/>
  <c r="AW102" i="16" s="1"/>
  <c r="AI102" i="16"/>
  <c r="AT102" i="16" s="1"/>
  <c r="AH102" i="16"/>
  <c r="AS102" i="16" s="1"/>
  <c r="N101" i="16"/>
  <c r="AO101" i="16" l="1"/>
  <c r="AZ101" i="16" s="1"/>
  <c r="AG101" i="16"/>
  <c r="AR101" i="16" s="1"/>
  <c r="AF101" i="16"/>
  <c r="AQ101" i="16" s="1"/>
  <c r="AM101" i="16"/>
  <c r="AX101" i="16" s="1"/>
  <c r="AL101" i="16"/>
  <c r="AW101" i="16" s="1"/>
  <c r="AJ101" i="16"/>
  <c r="AU101" i="16" s="1"/>
  <c r="AN101" i="16"/>
  <c r="AY101" i="16" s="1"/>
  <c r="AE101" i="16"/>
  <c r="AP101" i="16" s="1"/>
  <c r="AK101" i="16"/>
  <c r="AV101" i="16" s="1"/>
  <c r="AI101" i="16"/>
  <c r="AT101" i="16" s="1"/>
  <c r="AH101" i="16"/>
  <c r="AS101" i="16" s="1"/>
  <c r="O101" i="16"/>
  <c r="N100" i="16"/>
  <c r="O100" i="16" l="1"/>
  <c r="AO100" i="16"/>
  <c r="AZ100" i="16" s="1"/>
  <c r="AG100" i="16"/>
  <c r="AR100" i="16" s="1"/>
  <c r="AF100" i="16"/>
  <c r="AQ100" i="16" s="1"/>
  <c r="AM100" i="16"/>
  <c r="AX100" i="16" s="1"/>
  <c r="AL100" i="16"/>
  <c r="AW100" i="16" s="1"/>
  <c r="AJ100" i="16"/>
  <c r="AU100" i="16" s="1"/>
  <c r="AN100" i="16"/>
  <c r="AY100" i="16" s="1"/>
  <c r="AE100" i="16"/>
  <c r="AP100" i="16" s="1"/>
  <c r="AK100" i="16"/>
  <c r="AV100" i="16" s="1"/>
  <c r="AI100" i="16"/>
  <c r="AT100" i="16" s="1"/>
  <c r="AH100" i="16"/>
  <c r="AS100" i="16" s="1"/>
  <c r="N99" i="16"/>
  <c r="AO99" i="16" l="1"/>
  <c r="AZ99" i="16" s="1"/>
  <c r="AG99" i="16"/>
  <c r="AR99" i="16" s="1"/>
  <c r="AF99" i="16"/>
  <c r="AQ99" i="16" s="1"/>
  <c r="AM99" i="16"/>
  <c r="AX99" i="16" s="1"/>
  <c r="AE99" i="16"/>
  <c r="AP99" i="16" s="1"/>
  <c r="AK99" i="16"/>
  <c r="AV99" i="16" s="1"/>
  <c r="AI99" i="16"/>
  <c r="AT99" i="16" s="1"/>
  <c r="AN99" i="16"/>
  <c r="AY99" i="16" s="1"/>
  <c r="AL99" i="16"/>
  <c r="AW99" i="16" s="1"/>
  <c r="AJ99" i="16"/>
  <c r="AU99" i="16" s="1"/>
  <c r="AH99" i="16"/>
  <c r="AS99" i="16" s="1"/>
  <c r="O99" i="16"/>
  <c r="N98" i="16"/>
  <c r="O98" i="16" l="1"/>
  <c r="AO98" i="16"/>
  <c r="AZ98" i="16" s="1"/>
  <c r="AG98" i="16"/>
  <c r="AR98" i="16" s="1"/>
  <c r="AF98" i="16"/>
  <c r="AQ98" i="16" s="1"/>
  <c r="AM98" i="16"/>
  <c r="AX98" i="16" s="1"/>
  <c r="AL98" i="16"/>
  <c r="AW98" i="16" s="1"/>
  <c r="AI98" i="16"/>
  <c r="AT98" i="16" s="1"/>
  <c r="AH98" i="16"/>
  <c r="AS98" i="16" s="1"/>
  <c r="AN98" i="16"/>
  <c r="AY98" i="16" s="1"/>
  <c r="AE98" i="16"/>
  <c r="AP98" i="16" s="1"/>
  <c r="AK98" i="16"/>
  <c r="AV98" i="16" s="1"/>
  <c r="AJ98" i="16"/>
  <c r="AU98" i="16" s="1"/>
  <c r="N97" i="16"/>
  <c r="AO97" i="16" l="1"/>
  <c r="AZ97" i="16" s="1"/>
  <c r="AG97" i="16"/>
  <c r="AR97" i="16" s="1"/>
  <c r="AN97" i="16"/>
  <c r="AY97" i="16" s="1"/>
  <c r="AF97" i="16"/>
  <c r="AQ97" i="16" s="1"/>
  <c r="AM97" i="16"/>
  <c r="AX97" i="16" s="1"/>
  <c r="AL97" i="16"/>
  <c r="AW97" i="16" s="1"/>
  <c r="AJ97" i="16"/>
  <c r="AU97" i="16" s="1"/>
  <c r="AI97" i="16"/>
  <c r="AT97" i="16" s="1"/>
  <c r="AE97" i="16"/>
  <c r="AP97" i="16" s="1"/>
  <c r="AH97" i="16"/>
  <c r="AS97" i="16" s="1"/>
  <c r="AK97" i="16"/>
  <c r="AV97" i="16" s="1"/>
  <c r="O97" i="16"/>
  <c r="N96" i="16"/>
  <c r="O96" i="16" l="1"/>
  <c r="AO96" i="16"/>
  <c r="AZ96" i="16" s="1"/>
  <c r="AG96" i="16"/>
  <c r="AR96" i="16" s="1"/>
  <c r="AN96" i="16"/>
  <c r="AY96" i="16" s="1"/>
  <c r="AF96" i="16"/>
  <c r="AQ96" i="16" s="1"/>
  <c r="AM96" i="16"/>
  <c r="AX96" i="16" s="1"/>
  <c r="AE96" i="16"/>
  <c r="AP96" i="16" s="1"/>
  <c r="AK96" i="16"/>
  <c r="AV96" i="16" s="1"/>
  <c r="AJ96" i="16"/>
  <c r="AU96" i="16" s="1"/>
  <c r="AL96" i="16"/>
  <c r="AW96" i="16" s="1"/>
  <c r="AH96" i="16"/>
  <c r="AS96" i="16" s="1"/>
  <c r="AI96" i="16"/>
  <c r="AT96" i="16" s="1"/>
  <c r="N95" i="16"/>
  <c r="AO95" i="16" l="1"/>
  <c r="AZ95" i="16" s="1"/>
  <c r="AG95" i="16"/>
  <c r="AR95" i="16" s="1"/>
  <c r="AN95" i="16"/>
  <c r="AY95" i="16" s="1"/>
  <c r="AF95" i="16"/>
  <c r="AQ95" i="16" s="1"/>
  <c r="AE95" i="16"/>
  <c r="AP95" i="16" s="1"/>
  <c r="AJ95" i="16"/>
  <c r="AU95" i="16" s="1"/>
  <c r="AI95" i="16"/>
  <c r="AT95" i="16" s="1"/>
  <c r="AM95" i="16"/>
  <c r="AX95" i="16" s="1"/>
  <c r="AK95" i="16"/>
  <c r="AV95" i="16" s="1"/>
  <c r="AH95" i="16"/>
  <c r="AS95" i="16" s="1"/>
  <c r="AL95" i="16"/>
  <c r="AW95" i="16" s="1"/>
  <c r="O95" i="16"/>
  <c r="N94" i="16"/>
  <c r="O94" i="16" l="1"/>
  <c r="AO94" i="16"/>
  <c r="AZ94" i="16" s="1"/>
  <c r="AG94" i="16"/>
  <c r="AR94" i="16" s="1"/>
  <c r="AN94" i="16"/>
  <c r="AY94" i="16" s="1"/>
  <c r="AF94" i="16"/>
  <c r="AQ94" i="16" s="1"/>
  <c r="AE94" i="16"/>
  <c r="AP94" i="16" s="1"/>
  <c r="AL94" i="16"/>
  <c r="AW94" i="16" s="1"/>
  <c r="AK94" i="16"/>
  <c r="AV94" i="16" s="1"/>
  <c r="AI94" i="16"/>
  <c r="AT94" i="16" s="1"/>
  <c r="AM94" i="16"/>
  <c r="AX94" i="16" s="1"/>
  <c r="AH94" i="16"/>
  <c r="AS94" i="16" s="1"/>
  <c r="AJ94" i="16"/>
  <c r="AU94" i="16" s="1"/>
  <c r="N93" i="16"/>
  <c r="O93" i="16" l="1"/>
  <c r="AO93" i="16"/>
  <c r="AZ93" i="16" s="1"/>
  <c r="AG93" i="16"/>
  <c r="AR93" i="16" s="1"/>
  <c r="AN93" i="16"/>
  <c r="AY93" i="16" s="1"/>
  <c r="AF93" i="16"/>
  <c r="AQ93" i="16" s="1"/>
  <c r="AM93" i="16"/>
  <c r="AX93" i="16" s="1"/>
  <c r="AE93" i="16"/>
  <c r="AP93" i="16" s="1"/>
  <c r="AL93" i="16"/>
  <c r="AW93" i="16" s="1"/>
  <c r="AJ93" i="16"/>
  <c r="AU93" i="16" s="1"/>
  <c r="AH93" i="16"/>
  <c r="AS93" i="16" s="1"/>
  <c r="AK93" i="16"/>
  <c r="AV93" i="16" s="1"/>
  <c r="AI93" i="16"/>
  <c r="AT93" i="16" s="1"/>
  <c r="N92" i="16"/>
  <c r="AO92" i="16" l="1"/>
  <c r="AZ92" i="16" s="1"/>
  <c r="AG92" i="16"/>
  <c r="AR92" i="16" s="1"/>
  <c r="AN92" i="16"/>
  <c r="AY92" i="16" s="1"/>
  <c r="AF92" i="16"/>
  <c r="AQ92" i="16" s="1"/>
  <c r="AE92" i="16"/>
  <c r="AP92" i="16" s="1"/>
  <c r="AL92" i="16"/>
  <c r="AW92" i="16" s="1"/>
  <c r="AJ92" i="16"/>
  <c r="AU92" i="16" s="1"/>
  <c r="AH92" i="16"/>
  <c r="AS92" i="16" s="1"/>
  <c r="AM92" i="16"/>
  <c r="AX92" i="16" s="1"/>
  <c r="AI92" i="16"/>
  <c r="AT92" i="16" s="1"/>
  <c r="AK92" i="16"/>
  <c r="AV92" i="16" s="1"/>
  <c r="O92" i="16"/>
  <c r="N91" i="16"/>
  <c r="O91" i="16" l="1"/>
  <c r="AO91" i="16"/>
  <c r="AZ91" i="16" s="1"/>
  <c r="AG91" i="16"/>
  <c r="AR91" i="16" s="1"/>
  <c r="AN91" i="16"/>
  <c r="AY91" i="16" s="1"/>
  <c r="AF91" i="16"/>
  <c r="AQ91" i="16" s="1"/>
  <c r="AM91" i="16"/>
  <c r="AX91" i="16" s="1"/>
  <c r="AE91" i="16"/>
  <c r="AP91" i="16" s="1"/>
  <c r="AL91" i="16"/>
  <c r="AW91" i="16" s="1"/>
  <c r="AJ91" i="16"/>
  <c r="AU91" i="16" s="1"/>
  <c r="AI91" i="16"/>
  <c r="AT91" i="16" s="1"/>
  <c r="AK91" i="16"/>
  <c r="AV91" i="16" s="1"/>
  <c r="AH91" i="16"/>
  <c r="AS91" i="16" s="1"/>
  <c r="N90" i="16"/>
  <c r="AO90" i="16" l="1"/>
  <c r="AZ90" i="16" s="1"/>
  <c r="AG90" i="16"/>
  <c r="AR90" i="16" s="1"/>
  <c r="AN90" i="16"/>
  <c r="AY90" i="16" s="1"/>
  <c r="AF90" i="16"/>
  <c r="AQ90" i="16" s="1"/>
  <c r="AM90" i="16"/>
  <c r="AX90" i="16" s="1"/>
  <c r="AL90" i="16"/>
  <c r="AW90" i="16" s="1"/>
  <c r="AK90" i="16"/>
  <c r="AV90" i="16" s="1"/>
  <c r="AI90" i="16"/>
  <c r="AT90" i="16" s="1"/>
  <c r="AE90" i="16"/>
  <c r="AP90" i="16" s="1"/>
  <c r="AH90" i="16"/>
  <c r="AS90" i="16" s="1"/>
  <c r="AJ90" i="16"/>
  <c r="AU90" i="16" s="1"/>
  <c r="O90" i="16"/>
  <c r="N89" i="16"/>
  <c r="O89" i="16" l="1"/>
  <c r="AO89" i="16"/>
  <c r="AZ89" i="16" s="1"/>
  <c r="AG89" i="16"/>
  <c r="AR89" i="16" s="1"/>
  <c r="AN89" i="16"/>
  <c r="AY89" i="16" s="1"/>
  <c r="AF89" i="16"/>
  <c r="AQ89" i="16" s="1"/>
  <c r="AM89" i="16"/>
  <c r="AX89" i="16" s="1"/>
  <c r="AE89" i="16"/>
  <c r="AP89" i="16" s="1"/>
  <c r="AL89" i="16"/>
  <c r="AW89" i="16" s="1"/>
  <c r="AK89" i="16"/>
  <c r="AV89" i="16" s="1"/>
  <c r="AI89" i="16"/>
  <c r="AT89" i="16" s="1"/>
  <c r="AH89" i="16"/>
  <c r="AS89" i="16" s="1"/>
  <c r="AJ89" i="16"/>
  <c r="AU89" i="16" s="1"/>
  <c r="N88" i="16"/>
  <c r="AO88" i="16" l="1"/>
  <c r="AZ88" i="16" s="1"/>
  <c r="AG88" i="16"/>
  <c r="AR88" i="16" s="1"/>
  <c r="AF88" i="16"/>
  <c r="AQ88" i="16" s="1"/>
  <c r="AE88" i="16"/>
  <c r="AP88" i="16" s="1"/>
  <c r="AK88" i="16"/>
  <c r="AV88" i="16" s="1"/>
  <c r="AH88" i="16"/>
  <c r="AS88" i="16" s="1"/>
  <c r="AN88" i="16"/>
  <c r="AY88" i="16" s="1"/>
  <c r="AL88" i="16"/>
  <c r="AW88" i="16" s="1"/>
  <c r="AJ88" i="16"/>
  <c r="AU88" i="16" s="1"/>
  <c r="AI88" i="16"/>
  <c r="AT88" i="16" s="1"/>
  <c r="AM88" i="16"/>
  <c r="AX88" i="16" s="1"/>
  <c r="O88" i="16"/>
  <c r="N87" i="16"/>
  <c r="O87" i="16" l="1"/>
  <c r="AO87" i="16"/>
  <c r="AZ87" i="16" s="1"/>
  <c r="AG87" i="16"/>
  <c r="AR87" i="16" s="1"/>
  <c r="AF87" i="16"/>
  <c r="AQ87" i="16" s="1"/>
  <c r="AM87" i="16"/>
  <c r="AX87" i="16" s="1"/>
  <c r="AK87" i="16"/>
  <c r="AV87" i="16" s="1"/>
  <c r="AI87" i="16"/>
  <c r="AT87" i="16" s="1"/>
  <c r="AN87" i="16"/>
  <c r="AY87" i="16" s="1"/>
  <c r="AL87" i="16"/>
  <c r="AW87" i="16" s="1"/>
  <c r="AJ87" i="16"/>
  <c r="AU87" i="16" s="1"/>
  <c r="AH87" i="16"/>
  <c r="AS87" i="16" s="1"/>
  <c r="AE87" i="16"/>
  <c r="AP87" i="16" s="1"/>
  <c r="N86" i="16"/>
  <c r="O86" i="16" l="1"/>
  <c r="AO86" i="16"/>
  <c r="AZ86" i="16" s="1"/>
  <c r="AG86" i="16"/>
  <c r="AR86" i="16" s="1"/>
  <c r="AF86" i="16"/>
  <c r="AQ86" i="16" s="1"/>
  <c r="AM86" i="16"/>
  <c r="AX86" i="16" s="1"/>
  <c r="AE86" i="16"/>
  <c r="AP86" i="16" s="1"/>
  <c r="AJ86" i="16"/>
  <c r="AU86" i="16" s="1"/>
  <c r="AN86" i="16"/>
  <c r="AY86" i="16" s="1"/>
  <c r="AL86" i="16"/>
  <c r="AW86" i="16" s="1"/>
  <c r="AK86" i="16"/>
  <c r="AV86" i="16" s="1"/>
  <c r="AH86" i="16"/>
  <c r="AS86" i="16" s="1"/>
  <c r="AI86" i="16"/>
  <c r="AT86" i="16" s="1"/>
  <c r="N85" i="16"/>
  <c r="O85" i="16" l="1"/>
  <c r="AO85" i="16"/>
  <c r="AZ85" i="16" s="1"/>
  <c r="AG85" i="16"/>
  <c r="AR85" i="16" s="1"/>
  <c r="AF85" i="16"/>
  <c r="AQ85" i="16" s="1"/>
  <c r="AM85" i="16"/>
  <c r="AX85" i="16" s="1"/>
  <c r="AE85" i="16"/>
  <c r="AP85" i="16" s="1"/>
  <c r="AK85" i="16"/>
  <c r="AV85" i="16" s="1"/>
  <c r="AI85" i="16"/>
  <c r="AT85" i="16" s="1"/>
  <c r="AN85" i="16"/>
  <c r="AY85" i="16" s="1"/>
  <c r="AL85" i="16"/>
  <c r="AW85" i="16" s="1"/>
  <c r="AJ85" i="16"/>
  <c r="AU85" i="16" s="1"/>
  <c r="AH85" i="16"/>
  <c r="AS85" i="16" s="1"/>
  <c r="N84" i="16"/>
  <c r="O84" i="16" l="1"/>
  <c r="AO84" i="16"/>
  <c r="AZ84" i="16" s="1"/>
  <c r="AG84" i="16"/>
  <c r="AR84" i="16" s="1"/>
  <c r="AF84" i="16"/>
  <c r="AQ84" i="16" s="1"/>
  <c r="AM84" i="16"/>
  <c r="AX84" i="16" s="1"/>
  <c r="AL84" i="16"/>
  <c r="AW84" i="16" s="1"/>
  <c r="AH84" i="16"/>
  <c r="AS84" i="16" s="1"/>
  <c r="AN84" i="16"/>
  <c r="AY84" i="16" s="1"/>
  <c r="AE84" i="16"/>
  <c r="AP84" i="16" s="1"/>
  <c r="AK84" i="16"/>
  <c r="AV84" i="16" s="1"/>
  <c r="AI84" i="16"/>
  <c r="AT84" i="16" s="1"/>
  <c r="AJ84" i="16"/>
  <c r="AU84" i="16" s="1"/>
  <c r="N83" i="16"/>
  <c r="O83" i="16" l="1"/>
  <c r="AO83" i="16"/>
  <c r="AZ83" i="16" s="1"/>
  <c r="AG83" i="16"/>
  <c r="AR83" i="16" s="1"/>
  <c r="AF83" i="16"/>
  <c r="AQ83" i="16" s="1"/>
  <c r="AM83" i="16"/>
  <c r="AX83" i="16" s="1"/>
  <c r="AL83" i="16"/>
  <c r="AW83" i="16" s="1"/>
  <c r="AI83" i="16"/>
  <c r="AT83" i="16" s="1"/>
  <c r="AN83" i="16"/>
  <c r="AY83" i="16" s="1"/>
  <c r="AE83" i="16"/>
  <c r="AP83" i="16" s="1"/>
  <c r="AK83" i="16"/>
  <c r="AV83" i="16" s="1"/>
  <c r="AH83" i="16"/>
  <c r="AS83" i="16" s="1"/>
  <c r="AJ83" i="16"/>
  <c r="AU83" i="16" s="1"/>
  <c r="N82" i="16"/>
  <c r="O82" i="16" l="1"/>
  <c r="AO82" i="16"/>
  <c r="AZ82" i="16" s="1"/>
  <c r="AG82" i="16"/>
  <c r="AR82" i="16" s="1"/>
  <c r="AN82" i="16"/>
  <c r="AY82" i="16" s="1"/>
  <c r="AM82" i="16"/>
  <c r="AX82" i="16" s="1"/>
  <c r="AE82" i="16"/>
  <c r="AP82" i="16" s="1"/>
  <c r="AK82" i="16"/>
  <c r="AV82" i="16" s="1"/>
  <c r="AH82" i="16"/>
  <c r="AS82" i="16" s="1"/>
  <c r="AF82" i="16"/>
  <c r="AQ82" i="16" s="1"/>
  <c r="AL82" i="16"/>
  <c r="AW82" i="16" s="1"/>
  <c r="AI82" i="16"/>
  <c r="AT82" i="16" s="1"/>
  <c r="AJ82" i="16"/>
  <c r="AU82" i="16" s="1"/>
  <c r="N81" i="16"/>
  <c r="O81" i="16" l="1"/>
  <c r="AO81" i="16"/>
  <c r="AZ81" i="16" s="1"/>
  <c r="AG81" i="16"/>
  <c r="AR81" i="16" s="1"/>
  <c r="AF81" i="16"/>
  <c r="AQ81" i="16" s="1"/>
  <c r="AM81" i="16"/>
  <c r="AX81" i="16" s="1"/>
  <c r="AE81" i="16"/>
  <c r="AP81" i="16" s="1"/>
  <c r="AJ81" i="16"/>
  <c r="AU81" i="16" s="1"/>
  <c r="AN81" i="16"/>
  <c r="AY81" i="16" s="1"/>
  <c r="AL81" i="16"/>
  <c r="AW81" i="16" s="1"/>
  <c r="AK81" i="16"/>
  <c r="AV81" i="16" s="1"/>
  <c r="AH81" i="16"/>
  <c r="AS81" i="16" s="1"/>
  <c r="AI81" i="16"/>
  <c r="AT81" i="16" s="1"/>
  <c r="N80" i="16"/>
  <c r="O80" i="16" l="1"/>
  <c r="AO80" i="16"/>
  <c r="AZ80" i="16" s="1"/>
  <c r="AG80" i="16"/>
  <c r="AR80" i="16" s="1"/>
  <c r="AM80" i="16"/>
  <c r="AX80" i="16" s="1"/>
  <c r="AK80" i="16"/>
  <c r="AV80" i="16" s="1"/>
  <c r="AI80" i="16"/>
  <c r="AT80" i="16" s="1"/>
  <c r="AN80" i="16"/>
  <c r="AY80" i="16" s="1"/>
  <c r="AF80" i="16"/>
  <c r="AQ80" i="16" s="1"/>
  <c r="AL80" i="16"/>
  <c r="AW80" i="16" s="1"/>
  <c r="AJ80" i="16"/>
  <c r="AU80" i="16" s="1"/>
  <c r="AH80" i="16"/>
  <c r="AS80" i="16" s="1"/>
  <c r="AE80" i="16"/>
  <c r="AP80" i="16" s="1"/>
  <c r="N79" i="16"/>
  <c r="O79" i="16" l="1"/>
  <c r="AO79" i="16"/>
  <c r="AZ79" i="16" s="1"/>
  <c r="AG79" i="16"/>
  <c r="AR79" i="16" s="1"/>
  <c r="AF79" i="16"/>
  <c r="AQ79" i="16" s="1"/>
  <c r="AM79" i="16"/>
  <c r="AX79" i="16" s="1"/>
  <c r="AK79" i="16"/>
  <c r="AV79" i="16" s="1"/>
  <c r="AI79" i="16"/>
  <c r="AT79" i="16" s="1"/>
  <c r="AN79" i="16"/>
  <c r="AY79" i="16" s="1"/>
  <c r="AL79" i="16"/>
  <c r="AW79" i="16" s="1"/>
  <c r="AJ79" i="16"/>
  <c r="AU79" i="16" s="1"/>
  <c r="AH79" i="16"/>
  <c r="AS79" i="16" s="1"/>
  <c r="AE79" i="16"/>
  <c r="AP79" i="16" s="1"/>
  <c r="N78" i="16"/>
  <c r="O78" i="16" l="1"/>
  <c r="AO78" i="16"/>
  <c r="AZ78" i="16" s="1"/>
  <c r="AG78" i="16"/>
  <c r="AR78" i="16" s="1"/>
  <c r="AF78" i="16"/>
  <c r="AQ78" i="16" s="1"/>
  <c r="AM78" i="16"/>
  <c r="AX78" i="16" s="1"/>
  <c r="AE78" i="16"/>
  <c r="AP78" i="16" s="1"/>
  <c r="AI78" i="16"/>
  <c r="AT78" i="16" s="1"/>
  <c r="AN78" i="16"/>
  <c r="AY78" i="16" s="1"/>
  <c r="AL78" i="16"/>
  <c r="AW78" i="16" s="1"/>
  <c r="AJ78" i="16"/>
  <c r="AU78" i="16" s="1"/>
  <c r="AH78" i="16"/>
  <c r="AS78" i="16" s="1"/>
  <c r="AK78" i="16"/>
  <c r="AV78" i="16" s="1"/>
  <c r="N77" i="16"/>
  <c r="O77" i="16" l="1"/>
  <c r="AO77" i="16"/>
  <c r="AZ77" i="16" s="1"/>
  <c r="AG77" i="16"/>
  <c r="AR77" i="16" s="1"/>
  <c r="AF77" i="16"/>
  <c r="AQ77" i="16" s="1"/>
  <c r="AM77" i="16"/>
  <c r="AX77" i="16" s="1"/>
  <c r="AK77" i="16"/>
  <c r="AV77" i="16" s="1"/>
  <c r="AJ77" i="16"/>
  <c r="AU77" i="16" s="1"/>
  <c r="AN77" i="16"/>
  <c r="AY77" i="16" s="1"/>
  <c r="AL77" i="16"/>
  <c r="AW77" i="16" s="1"/>
  <c r="AI77" i="16"/>
  <c r="AT77" i="16" s="1"/>
  <c r="AE77" i="16"/>
  <c r="AP77" i="16" s="1"/>
  <c r="AH77" i="16"/>
  <c r="AS77" i="16" s="1"/>
  <c r="N76" i="16"/>
  <c r="O76" i="16" l="1"/>
  <c r="AO76" i="16"/>
  <c r="AZ76" i="16" s="1"/>
  <c r="AG76" i="16"/>
  <c r="AR76" i="16" s="1"/>
  <c r="AF76" i="16"/>
  <c r="AQ76" i="16" s="1"/>
  <c r="AM76" i="16"/>
  <c r="AX76" i="16" s="1"/>
  <c r="AE76" i="16"/>
  <c r="AP76" i="16" s="1"/>
  <c r="AJ76" i="16"/>
  <c r="AU76" i="16" s="1"/>
  <c r="AH76" i="16"/>
  <c r="AS76" i="16" s="1"/>
  <c r="AN76" i="16"/>
  <c r="AY76" i="16" s="1"/>
  <c r="AL76" i="16"/>
  <c r="AW76" i="16" s="1"/>
  <c r="AK76" i="16"/>
  <c r="AV76" i="16" s="1"/>
  <c r="AI76" i="16"/>
  <c r="AT76" i="16" s="1"/>
  <c r="N75" i="16"/>
  <c r="O75" i="16" l="1"/>
  <c r="AO75" i="16"/>
  <c r="AZ75" i="16" s="1"/>
  <c r="AG75" i="16"/>
  <c r="AR75" i="16" s="1"/>
  <c r="AF75" i="16"/>
  <c r="AQ75" i="16" s="1"/>
  <c r="AM75" i="16"/>
  <c r="AX75" i="16" s="1"/>
  <c r="AK75" i="16"/>
  <c r="AV75" i="16" s="1"/>
  <c r="AI75" i="16"/>
  <c r="AT75" i="16" s="1"/>
  <c r="AN75" i="16"/>
  <c r="AY75" i="16" s="1"/>
  <c r="AL75" i="16"/>
  <c r="AW75" i="16" s="1"/>
  <c r="AJ75" i="16"/>
  <c r="AU75" i="16" s="1"/>
  <c r="AH75" i="16"/>
  <c r="AS75" i="16" s="1"/>
  <c r="AE75" i="16"/>
  <c r="AP75" i="16" s="1"/>
  <c r="N74" i="16"/>
  <c r="O74" i="16" l="1"/>
  <c r="AO74" i="16"/>
  <c r="AZ74" i="16" s="1"/>
  <c r="AG74" i="16"/>
  <c r="AR74" i="16" s="1"/>
  <c r="AF74" i="16"/>
  <c r="AQ74" i="16" s="1"/>
  <c r="AL74" i="16"/>
  <c r="AW74" i="16" s="1"/>
  <c r="AJ74" i="16"/>
  <c r="AU74" i="16" s="1"/>
  <c r="AN74" i="16"/>
  <c r="AY74" i="16" s="1"/>
  <c r="AE74" i="16"/>
  <c r="AP74" i="16" s="1"/>
  <c r="AK74" i="16"/>
  <c r="AV74" i="16" s="1"/>
  <c r="AI74" i="16"/>
  <c r="AT74" i="16" s="1"/>
  <c r="AM74" i="16"/>
  <c r="AX74" i="16" s="1"/>
  <c r="AH74" i="16"/>
  <c r="AS74" i="16" s="1"/>
  <c r="N73" i="16"/>
  <c r="O73" i="16" l="1"/>
  <c r="AO73" i="16"/>
  <c r="AZ73" i="16" s="1"/>
  <c r="AG73" i="16"/>
  <c r="AR73" i="16" s="1"/>
  <c r="AF73" i="16"/>
  <c r="AQ73" i="16" s="1"/>
  <c r="AM73" i="16"/>
  <c r="AX73" i="16" s="1"/>
  <c r="AK73" i="16"/>
  <c r="AV73" i="16" s="1"/>
  <c r="AJ73" i="16"/>
  <c r="AU73" i="16" s="1"/>
  <c r="AN73" i="16"/>
  <c r="AY73" i="16" s="1"/>
  <c r="AL73" i="16"/>
  <c r="AW73" i="16" s="1"/>
  <c r="AI73" i="16"/>
  <c r="AT73" i="16" s="1"/>
  <c r="AE73" i="16"/>
  <c r="AP73" i="16" s="1"/>
  <c r="AH73" i="16"/>
  <c r="AS73" i="16" s="1"/>
  <c r="N72" i="16"/>
  <c r="O72" i="16" l="1"/>
  <c r="AO72" i="16"/>
  <c r="AZ72" i="16" s="1"/>
  <c r="AG72" i="16"/>
  <c r="AR72" i="16" s="1"/>
  <c r="AF72" i="16"/>
  <c r="AQ72" i="16" s="1"/>
  <c r="AM72" i="16"/>
  <c r="AX72" i="16" s="1"/>
  <c r="AE72" i="16"/>
  <c r="AP72" i="16" s="1"/>
  <c r="AJ72" i="16"/>
  <c r="AU72" i="16" s="1"/>
  <c r="AH72" i="16"/>
  <c r="AS72" i="16" s="1"/>
  <c r="AN72" i="16"/>
  <c r="AY72" i="16" s="1"/>
  <c r="AL72" i="16"/>
  <c r="AW72" i="16" s="1"/>
  <c r="AI72" i="16"/>
  <c r="AT72" i="16" s="1"/>
  <c r="AK72" i="16"/>
  <c r="AV72" i="16" s="1"/>
  <c r="N71" i="16"/>
  <c r="O71" i="16" l="1"/>
  <c r="AO71" i="16"/>
  <c r="AZ71" i="16" s="1"/>
  <c r="AG71" i="16"/>
  <c r="AR71" i="16" s="1"/>
  <c r="AF71" i="16"/>
  <c r="AQ71" i="16" s="1"/>
  <c r="AL71" i="16"/>
  <c r="AW71" i="16" s="1"/>
  <c r="AJ71" i="16"/>
  <c r="AU71" i="16" s="1"/>
  <c r="AN71" i="16"/>
  <c r="AY71" i="16" s="1"/>
  <c r="AM71" i="16"/>
  <c r="AX71" i="16" s="1"/>
  <c r="AK71" i="16"/>
  <c r="AV71" i="16" s="1"/>
  <c r="AI71" i="16"/>
  <c r="AT71" i="16" s="1"/>
  <c r="AE71" i="16"/>
  <c r="AP71" i="16" s="1"/>
  <c r="AH71" i="16"/>
  <c r="AS71" i="16" s="1"/>
  <c r="N70" i="16"/>
  <c r="O70" i="16" l="1"/>
  <c r="AO70" i="16"/>
  <c r="AZ70" i="16" s="1"/>
  <c r="AG70" i="16"/>
  <c r="AR70" i="16" s="1"/>
  <c r="AF70" i="16"/>
  <c r="AQ70" i="16" s="1"/>
  <c r="AM70" i="16"/>
  <c r="AX70" i="16" s="1"/>
  <c r="AE70" i="16"/>
  <c r="AP70" i="16" s="1"/>
  <c r="AK70" i="16"/>
  <c r="AV70" i="16" s="1"/>
  <c r="AH70" i="16"/>
  <c r="AS70" i="16" s="1"/>
  <c r="AN70" i="16"/>
  <c r="AY70" i="16" s="1"/>
  <c r="AL70" i="16"/>
  <c r="AW70" i="16" s="1"/>
  <c r="AI70" i="16"/>
  <c r="AT70" i="16" s="1"/>
  <c r="AJ70" i="16"/>
  <c r="AU70" i="16" s="1"/>
  <c r="N69" i="16"/>
  <c r="O69" i="16" l="1"/>
  <c r="AO69" i="16"/>
  <c r="AZ69" i="16" s="1"/>
  <c r="AG69" i="16"/>
  <c r="AR69" i="16" s="1"/>
  <c r="AN69" i="16"/>
  <c r="AY69" i="16" s="1"/>
  <c r="AF69" i="16"/>
  <c r="AQ69" i="16" s="1"/>
  <c r="AM69" i="16"/>
  <c r="AX69" i="16" s="1"/>
  <c r="AE69" i="16"/>
  <c r="AP69" i="16" s="1"/>
  <c r="AI69" i="16"/>
  <c r="AT69" i="16" s="1"/>
  <c r="AL69" i="16"/>
  <c r="AW69" i="16" s="1"/>
  <c r="AJ69" i="16"/>
  <c r="AU69" i="16" s="1"/>
  <c r="AK69" i="16"/>
  <c r="AV69" i="16" s="1"/>
  <c r="AH69" i="16"/>
  <c r="AS69" i="16" s="1"/>
  <c r="N68" i="16"/>
  <c r="O68" i="16" l="1"/>
  <c r="AO68" i="16"/>
  <c r="AZ68" i="16" s="1"/>
  <c r="AG68" i="16"/>
  <c r="AR68" i="16" s="1"/>
  <c r="AI68" i="16"/>
  <c r="AT68" i="16" s="1"/>
  <c r="AN68" i="16"/>
  <c r="AY68" i="16" s="1"/>
  <c r="AF68" i="16"/>
  <c r="AQ68" i="16" s="1"/>
  <c r="AK68" i="16"/>
  <c r="AV68" i="16" s="1"/>
  <c r="AH68" i="16"/>
  <c r="AS68" i="16" s="1"/>
  <c r="AM68" i="16"/>
  <c r="AX68" i="16" s="1"/>
  <c r="AE68" i="16"/>
  <c r="AP68" i="16" s="1"/>
  <c r="AJ68" i="16"/>
  <c r="AU68" i="16" s="1"/>
  <c r="AL68" i="16"/>
  <c r="AW68" i="16" s="1"/>
  <c r="N67" i="16"/>
  <c r="O67" i="16" l="1"/>
  <c r="AO67" i="16"/>
  <c r="AZ67" i="16" s="1"/>
  <c r="AG67" i="16"/>
  <c r="AR67" i="16" s="1"/>
  <c r="AF67" i="16"/>
  <c r="AQ67" i="16" s="1"/>
  <c r="AM67" i="16"/>
  <c r="AX67" i="16" s="1"/>
  <c r="AK67" i="16"/>
  <c r="AV67" i="16" s="1"/>
  <c r="AI67" i="16"/>
  <c r="AT67" i="16" s="1"/>
  <c r="AN67" i="16"/>
  <c r="AY67" i="16" s="1"/>
  <c r="AL67" i="16"/>
  <c r="AW67" i="16" s="1"/>
  <c r="AJ67" i="16"/>
  <c r="AU67" i="16" s="1"/>
  <c r="AH67" i="16"/>
  <c r="AS67" i="16" s="1"/>
  <c r="AE67" i="16"/>
  <c r="AP67" i="16" s="1"/>
  <c r="N66" i="16"/>
  <c r="O66" i="16" l="1"/>
  <c r="AO66" i="16"/>
  <c r="AZ66" i="16" s="1"/>
  <c r="AG66" i="16"/>
  <c r="AR66" i="16" s="1"/>
  <c r="AF66" i="16"/>
  <c r="AQ66" i="16" s="1"/>
  <c r="AM66" i="16"/>
  <c r="AX66" i="16" s="1"/>
  <c r="AE66" i="16"/>
  <c r="AP66" i="16" s="1"/>
  <c r="AJ66" i="16"/>
  <c r="AU66" i="16" s="1"/>
  <c r="AH66" i="16"/>
  <c r="AS66" i="16" s="1"/>
  <c r="AN66" i="16"/>
  <c r="AY66" i="16" s="1"/>
  <c r="AL66" i="16"/>
  <c r="AW66" i="16" s="1"/>
  <c r="AI66" i="16"/>
  <c r="AT66" i="16" s="1"/>
  <c r="AK66" i="16"/>
  <c r="AV66" i="16" s="1"/>
  <c r="N65" i="16"/>
  <c r="O65" i="16" l="1"/>
  <c r="AO65" i="16"/>
  <c r="AZ65" i="16" s="1"/>
  <c r="AG65" i="16"/>
  <c r="AR65" i="16" s="1"/>
  <c r="AF65" i="16"/>
  <c r="AQ65" i="16" s="1"/>
  <c r="AM65" i="16"/>
  <c r="AX65" i="16" s="1"/>
  <c r="AE65" i="16"/>
  <c r="AP65" i="16" s="1"/>
  <c r="AK65" i="16"/>
  <c r="AV65" i="16" s="1"/>
  <c r="AH65" i="16"/>
  <c r="AS65" i="16" s="1"/>
  <c r="AN65" i="16"/>
  <c r="AY65" i="16" s="1"/>
  <c r="AL65" i="16"/>
  <c r="AW65" i="16" s="1"/>
  <c r="AJ65" i="16"/>
  <c r="AU65" i="16" s="1"/>
  <c r="AI65" i="16"/>
  <c r="AT65" i="16" s="1"/>
  <c r="N64" i="16"/>
  <c r="O64" i="16" l="1"/>
  <c r="AO64" i="16"/>
  <c r="AZ64" i="16" s="1"/>
  <c r="AG64" i="16"/>
  <c r="AR64" i="16" s="1"/>
  <c r="AE64" i="16"/>
  <c r="AP64" i="16" s="1"/>
  <c r="AK64" i="16"/>
  <c r="AV64" i="16" s="1"/>
  <c r="AI64" i="16"/>
  <c r="AT64" i="16" s="1"/>
  <c r="AN64" i="16"/>
  <c r="AY64" i="16" s="1"/>
  <c r="AF64" i="16"/>
  <c r="AQ64" i="16" s="1"/>
  <c r="AL64" i="16"/>
  <c r="AW64" i="16" s="1"/>
  <c r="AJ64" i="16"/>
  <c r="AU64" i="16" s="1"/>
  <c r="AH64" i="16"/>
  <c r="AS64" i="16" s="1"/>
  <c r="AM64" i="16"/>
  <c r="AX64" i="16" s="1"/>
  <c r="N63" i="16"/>
  <c r="O63" i="16" l="1"/>
  <c r="AO63" i="16"/>
  <c r="AZ63" i="16" s="1"/>
  <c r="AG63" i="16"/>
  <c r="AR63" i="16" s="1"/>
  <c r="AF63" i="16"/>
  <c r="AQ63" i="16" s="1"/>
  <c r="AM63" i="16"/>
  <c r="AX63" i="16" s="1"/>
  <c r="AE63" i="16"/>
  <c r="AP63" i="16" s="1"/>
  <c r="AI63" i="16"/>
  <c r="AT63" i="16" s="1"/>
  <c r="AN63" i="16"/>
  <c r="AY63" i="16" s="1"/>
  <c r="AL63" i="16"/>
  <c r="AW63" i="16" s="1"/>
  <c r="AJ63" i="16"/>
  <c r="AU63" i="16" s="1"/>
  <c r="AH63" i="16"/>
  <c r="AS63" i="16" s="1"/>
  <c r="AK63" i="16"/>
  <c r="AV63" i="16" s="1"/>
  <c r="N62" i="16"/>
  <c r="O62" i="16" l="1"/>
  <c r="AO62" i="16"/>
  <c r="AZ62" i="16" s="1"/>
  <c r="AG62" i="16"/>
  <c r="AR62" i="16" s="1"/>
  <c r="AF62" i="16"/>
  <c r="AQ62" i="16" s="1"/>
  <c r="AM62" i="16"/>
  <c r="AX62" i="16" s="1"/>
  <c r="AE62" i="16"/>
  <c r="AP62" i="16" s="1"/>
  <c r="AI62" i="16"/>
  <c r="AT62" i="16" s="1"/>
  <c r="AN62" i="16"/>
  <c r="AY62" i="16" s="1"/>
  <c r="AL62" i="16"/>
  <c r="AW62" i="16" s="1"/>
  <c r="AK62" i="16"/>
  <c r="AV62" i="16" s="1"/>
  <c r="AH62" i="16"/>
  <c r="AS62" i="16" s="1"/>
  <c r="AJ62" i="16"/>
  <c r="AU62" i="16" s="1"/>
  <c r="N61" i="16"/>
  <c r="O61" i="16" l="1"/>
  <c r="AO61" i="16"/>
  <c r="AZ61" i="16" s="1"/>
  <c r="AG61" i="16"/>
  <c r="AR61" i="16" s="1"/>
  <c r="AF61" i="16"/>
  <c r="AQ61" i="16" s="1"/>
  <c r="AM61" i="16"/>
  <c r="AX61" i="16" s="1"/>
  <c r="AE61" i="16"/>
  <c r="AP61" i="16" s="1"/>
  <c r="AK61" i="16"/>
  <c r="AV61" i="16" s="1"/>
  <c r="AH61" i="16"/>
  <c r="AS61" i="16" s="1"/>
  <c r="AN61" i="16"/>
  <c r="AY61" i="16" s="1"/>
  <c r="AL61" i="16"/>
  <c r="AW61" i="16" s="1"/>
  <c r="AI61" i="16"/>
  <c r="AT61" i="16" s="1"/>
  <c r="AJ61" i="16"/>
  <c r="AU61" i="16" s="1"/>
  <c r="N60" i="16"/>
  <c r="O60" i="16" l="1"/>
  <c r="AO60" i="16"/>
  <c r="AZ60" i="16" s="1"/>
  <c r="AG60" i="16"/>
  <c r="AR60" i="16" s="1"/>
  <c r="AF60" i="16"/>
  <c r="AQ60" i="16" s="1"/>
  <c r="AM60" i="16"/>
  <c r="AX60" i="16" s="1"/>
  <c r="AE60" i="16"/>
  <c r="AP60" i="16" s="1"/>
  <c r="AJ60" i="16"/>
  <c r="AU60" i="16" s="1"/>
  <c r="AN60" i="16"/>
  <c r="AY60" i="16" s="1"/>
  <c r="AL60" i="16"/>
  <c r="AW60" i="16" s="1"/>
  <c r="AK60" i="16"/>
  <c r="AV60" i="16" s="1"/>
  <c r="AH60" i="16"/>
  <c r="AS60" i="16" s="1"/>
  <c r="AI60" i="16"/>
  <c r="AT60" i="16" s="1"/>
  <c r="N59" i="16"/>
  <c r="O59" i="16" l="1"/>
  <c r="AO59" i="16"/>
  <c r="AZ59" i="16" s="1"/>
  <c r="AG59" i="16"/>
  <c r="AR59" i="16" s="1"/>
  <c r="AF59" i="16"/>
  <c r="AQ59" i="16" s="1"/>
  <c r="AE59" i="16"/>
  <c r="AP59" i="16" s="1"/>
  <c r="AJ59" i="16"/>
  <c r="AU59" i="16" s="1"/>
  <c r="AH59" i="16"/>
  <c r="AS59" i="16" s="1"/>
  <c r="AN59" i="16"/>
  <c r="AY59" i="16" s="1"/>
  <c r="AM59" i="16"/>
  <c r="AX59" i="16" s="1"/>
  <c r="AK59" i="16"/>
  <c r="AV59" i="16" s="1"/>
  <c r="AI59" i="16"/>
  <c r="AT59" i="16" s="1"/>
  <c r="AL59" i="16"/>
  <c r="AW59" i="16" s="1"/>
  <c r="N58" i="16"/>
  <c r="O58" i="16" l="1"/>
  <c r="AO58" i="16"/>
  <c r="AZ58" i="16" s="1"/>
  <c r="AG58" i="16"/>
  <c r="AR58" i="16" s="1"/>
  <c r="AF58" i="16"/>
  <c r="AQ58" i="16" s="1"/>
  <c r="AM58" i="16"/>
  <c r="AX58" i="16" s="1"/>
  <c r="AE58" i="16"/>
  <c r="AP58" i="16" s="1"/>
  <c r="AK58" i="16"/>
  <c r="AV58" i="16" s="1"/>
  <c r="AN58" i="16"/>
  <c r="AY58" i="16" s="1"/>
  <c r="AL58" i="16"/>
  <c r="AW58" i="16" s="1"/>
  <c r="AJ58" i="16"/>
  <c r="AU58" i="16" s="1"/>
  <c r="AH58" i="16"/>
  <c r="AS58" i="16" s="1"/>
  <c r="AI58" i="16"/>
  <c r="AT58" i="16" s="1"/>
  <c r="N57" i="16"/>
  <c r="O57" i="16" l="1"/>
  <c r="AO57" i="16"/>
  <c r="AZ57" i="16" s="1"/>
  <c r="AG57" i="16"/>
  <c r="AR57" i="16" s="1"/>
  <c r="AF57" i="16"/>
  <c r="AQ57" i="16" s="1"/>
  <c r="AM57" i="16"/>
  <c r="AX57" i="16" s="1"/>
  <c r="AE57" i="16"/>
  <c r="AP57" i="16" s="1"/>
  <c r="AL57" i="16"/>
  <c r="AW57" i="16" s="1"/>
  <c r="AI57" i="16"/>
  <c r="AT57" i="16" s="1"/>
  <c r="AN57" i="16"/>
  <c r="AY57" i="16" s="1"/>
  <c r="AK57" i="16"/>
  <c r="AV57" i="16" s="1"/>
  <c r="AH57" i="16"/>
  <c r="AS57" i="16" s="1"/>
  <c r="AJ57" i="16"/>
  <c r="AU57" i="16" s="1"/>
  <c r="N56" i="16"/>
  <c r="O56" i="16" l="1"/>
  <c r="AO56" i="16"/>
  <c r="AZ56" i="16" s="1"/>
  <c r="AG56" i="16"/>
  <c r="AR56" i="16" s="1"/>
  <c r="AF56" i="16"/>
  <c r="AQ56" i="16" s="1"/>
  <c r="AM56" i="16"/>
  <c r="AX56" i="16" s="1"/>
  <c r="AE56" i="16"/>
  <c r="AP56" i="16" s="1"/>
  <c r="AK56" i="16"/>
  <c r="AV56" i="16" s="1"/>
  <c r="AH56" i="16"/>
  <c r="AS56" i="16" s="1"/>
  <c r="AN56" i="16"/>
  <c r="AY56" i="16" s="1"/>
  <c r="AL56" i="16"/>
  <c r="AW56" i="16" s="1"/>
  <c r="AI56" i="16"/>
  <c r="AT56" i="16" s="1"/>
  <c r="AJ56" i="16"/>
  <c r="AU56" i="16" s="1"/>
  <c r="N55" i="16"/>
  <c r="O55" i="16" l="1"/>
  <c r="AO55" i="16"/>
  <c r="AZ55" i="16" s="1"/>
  <c r="AG55" i="16"/>
  <c r="AR55" i="16" s="1"/>
  <c r="AF55" i="16"/>
  <c r="AQ55" i="16" s="1"/>
  <c r="AM55" i="16"/>
  <c r="AX55" i="16" s="1"/>
  <c r="AE55" i="16"/>
  <c r="AP55" i="16" s="1"/>
  <c r="AI55" i="16"/>
  <c r="AT55" i="16" s="1"/>
  <c r="AN55" i="16"/>
  <c r="AY55" i="16" s="1"/>
  <c r="AL55" i="16"/>
  <c r="AW55" i="16" s="1"/>
  <c r="AK55" i="16"/>
  <c r="AV55" i="16" s="1"/>
  <c r="AH55" i="16"/>
  <c r="AS55" i="16" s="1"/>
  <c r="AJ55" i="16"/>
  <c r="AU55" i="16" s="1"/>
  <c r="N54" i="16"/>
  <c r="O54" i="16" l="1"/>
  <c r="AO54" i="16"/>
  <c r="AZ54" i="16" s="1"/>
  <c r="AG54" i="16"/>
  <c r="AR54" i="16" s="1"/>
  <c r="AF54" i="16"/>
  <c r="AQ54" i="16" s="1"/>
  <c r="AL54" i="16"/>
  <c r="AW54" i="16" s="1"/>
  <c r="AJ54" i="16"/>
  <c r="AU54" i="16" s="1"/>
  <c r="AH54" i="16"/>
  <c r="AS54" i="16" s="1"/>
  <c r="AN54" i="16"/>
  <c r="AY54" i="16" s="1"/>
  <c r="AE54" i="16"/>
  <c r="AP54" i="16" s="1"/>
  <c r="AK54" i="16"/>
  <c r="AV54" i="16" s="1"/>
  <c r="AI54" i="16"/>
  <c r="AT54" i="16" s="1"/>
  <c r="AM54" i="16"/>
  <c r="AX54" i="16" s="1"/>
  <c r="N53" i="16"/>
  <c r="O53" i="16" l="1"/>
  <c r="AO53" i="16"/>
  <c r="AZ53" i="16" s="1"/>
  <c r="AG53" i="16"/>
  <c r="AR53" i="16" s="1"/>
  <c r="AF53" i="16"/>
  <c r="AQ53" i="16" s="1"/>
  <c r="AM53" i="16"/>
  <c r="AX53" i="16" s="1"/>
  <c r="AE53" i="16"/>
  <c r="AP53" i="16" s="1"/>
  <c r="AL53" i="16"/>
  <c r="AW53" i="16" s="1"/>
  <c r="AJ53" i="16"/>
  <c r="AU53" i="16" s="1"/>
  <c r="AN53" i="16"/>
  <c r="AY53" i="16" s="1"/>
  <c r="AK53" i="16"/>
  <c r="AV53" i="16" s="1"/>
  <c r="AH53" i="16"/>
  <c r="AS53" i="16" s="1"/>
  <c r="AI53" i="16"/>
  <c r="AT53" i="16" s="1"/>
  <c r="N52" i="16"/>
  <c r="O52" i="16" l="1"/>
  <c r="AO52" i="16"/>
  <c r="AZ52" i="16" s="1"/>
  <c r="AG52" i="16"/>
  <c r="AR52" i="16" s="1"/>
  <c r="AF52" i="16"/>
  <c r="AQ52" i="16" s="1"/>
  <c r="AM52" i="16"/>
  <c r="AX52" i="16" s="1"/>
  <c r="AE52" i="16"/>
  <c r="AP52" i="16" s="1"/>
  <c r="AK52" i="16"/>
  <c r="AV52" i="16" s="1"/>
  <c r="AH52" i="16"/>
  <c r="AS52" i="16" s="1"/>
  <c r="AN52" i="16"/>
  <c r="AY52" i="16" s="1"/>
  <c r="AL52" i="16"/>
  <c r="AW52" i="16" s="1"/>
  <c r="AI52" i="16"/>
  <c r="AT52" i="16" s="1"/>
  <c r="AJ52" i="16"/>
  <c r="AU52" i="16" s="1"/>
  <c r="N51" i="16"/>
  <c r="O51" i="16" l="1"/>
  <c r="AO51" i="16"/>
  <c r="AZ51" i="16" s="1"/>
  <c r="AG51" i="16"/>
  <c r="AR51" i="16" s="1"/>
  <c r="AF51" i="16"/>
  <c r="AQ51" i="16" s="1"/>
  <c r="AM51" i="16"/>
  <c r="AX51" i="16" s="1"/>
  <c r="AL51" i="16"/>
  <c r="AW51" i="16" s="1"/>
  <c r="AI51" i="16"/>
  <c r="AT51" i="16" s="1"/>
  <c r="AN51" i="16"/>
  <c r="AY51" i="16" s="1"/>
  <c r="AE51" i="16"/>
  <c r="AP51" i="16" s="1"/>
  <c r="AK51" i="16"/>
  <c r="AV51" i="16" s="1"/>
  <c r="AH51" i="16"/>
  <c r="AS51" i="16" s="1"/>
  <c r="AJ51" i="16"/>
  <c r="AU51" i="16" s="1"/>
  <c r="N50" i="16"/>
  <c r="O50" i="16" l="1"/>
  <c r="AO50" i="16"/>
  <c r="AZ50" i="16" s="1"/>
  <c r="AG50" i="16"/>
  <c r="AR50" i="16" s="1"/>
  <c r="AF50" i="16"/>
  <c r="AQ50" i="16" s="1"/>
  <c r="AM50" i="16"/>
  <c r="AX50" i="16" s="1"/>
  <c r="AL50" i="16"/>
  <c r="AW50" i="16" s="1"/>
  <c r="AH50" i="16"/>
  <c r="AS50" i="16" s="1"/>
  <c r="AN50" i="16"/>
  <c r="AY50" i="16" s="1"/>
  <c r="AE50" i="16"/>
  <c r="AP50" i="16" s="1"/>
  <c r="AK50" i="16"/>
  <c r="AV50" i="16" s="1"/>
  <c r="AJ50" i="16"/>
  <c r="AU50" i="16" s="1"/>
  <c r="AI50" i="16"/>
  <c r="AT50" i="16" s="1"/>
  <c r="N49" i="16"/>
  <c r="O49" i="16" l="1"/>
  <c r="AO49" i="16"/>
  <c r="AZ49" i="16" s="1"/>
  <c r="AG49" i="16"/>
  <c r="AR49" i="16" s="1"/>
  <c r="AF49" i="16"/>
  <c r="AQ49" i="16" s="1"/>
  <c r="AM49" i="16"/>
  <c r="AX49" i="16" s="1"/>
  <c r="AE49" i="16"/>
  <c r="AP49" i="16" s="1"/>
  <c r="AK49" i="16"/>
  <c r="AV49" i="16" s="1"/>
  <c r="AH49" i="16"/>
  <c r="AS49" i="16" s="1"/>
  <c r="AN49" i="16"/>
  <c r="AY49" i="16" s="1"/>
  <c r="AL49" i="16"/>
  <c r="AW49" i="16" s="1"/>
  <c r="AJ49" i="16"/>
  <c r="AU49" i="16" s="1"/>
  <c r="AI49" i="16"/>
  <c r="AT49" i="16" s="1"/>
  <c r="N48" i="16"/>
  <c r="O48" i="16" l="1"/>
  <c r="AO48" i="16"/>
  <c r="AZ48" i="16" s="1"/>
  <c r="AG48" i="16"/>
  <c r="AR48" i="16" s="1"/>
  <c r="AE48" i="16"/>
  <c r="AP48" i="16" s="1"/>
  <c r="AK48" i="16"/>
  <c r="AV48" i="16" s="1"/>
  <c r="AI48" i="16"/>
  <c r="AT48" i="16" s="1"/>
  <c r="AN48" i="16"/>
  <c r="AY48" i="16" s="1"/>
  <c r="AF48" i="16"/>
  <c r="AQ48" i="16" s="1"/>
  <c r="AL48" i="16"/>
  <c r="AW48" i="16" s="1"/>
  <c r="AJ48" i="16"/>
  <c r="AU48" i="16" s="1"/>
  <c r="AH48" i="16"/>
  <c r="AS48" i="16" s="1"/>
  <c r="AM48" i="16"/>
  <c r="AX48" i="16" s="1"/>
  <c r="N47" i="16"/>
  <c r="O47" i="16" l="1"/>
  <c r="AO47" i="16"/>
  <c r="AZ47" i="16" s="1"/>
  <c r="AG47" i="16"/>
  <c r="AR47" i="16" s="1"/>
  <c r="AF47" i="16"/>
  <c r="AQ47" i="16" s="1"/>
  <c r="AM47" i="16"/>
  <c r="AX47" i="16" s="1"/>
  <c r="AL47" i="16"/>
  <c r="AW47" i="16" s="1"/>
  <c r="AI47" i="16"/>
  <c r="AT47" i="16" s="1"/>
  <c r="AN47" i="16"/>
  <c r="AY47" i="16" s="1"/>
  <c r="AE47" i="16"/>
  <c r="AP47" i="16" s="1"/>
  <c r="AJ47" i="16"/>
  <c r="AU47" i="16" s="1"/>
  <c r="AH47" i="16"/>
  <c r="AS47" i="16" s="1"/>
  <c r="AK47" i="16"/>
  <c r="AV47" i="16" s="1"/>
  <c r="N46" i="16"/>
  <c r="O46" i="16" l="1"/>
  <c r="AO46" i="16"/>
  <c r="AZ46" i="16" s="1"/>
  <c r="AG46" i="16"/>
  <c r="AR46" i="16" s="1"/>
  <c r="AF46" i="16"/>
  <c r="AQ46" i="16" s="1"/>
  <c r="AM46" i="16"/>
  <c r="AX46" i="16" s="1"/>
  <c r="AJ46" i="16"/>
  <c r="AU46" i="16" s="1"/>
  <c r="AH46" i="16"/>
  <c r="AS46" i="16" s="1"/>
  <c r="AN46" i="16"/>
  <c r="AY46" i="16" s="1"/>
  <c r="AL46" i="16"/>
  <c r="AW46" i="16" s="1"/>
  <c r="AK46" i="16"/>
  <c r="AV46" i="16" s="1"/>
  <c r="AI46" i="16"/>
  <c r="AT46" i="16" s="1"/>
  <c r="AE46" i="16"/>
  <c r="AP46" i="16" s="1"/>
  <c r="N45" i="16"/>
  <c r="O45" i="16" l="1"/>
  <c r="AO45" i="16"/>
  <c r="AZ45" i="16" s="1"/>
  <c r="AG45" i="16"/>
  <c r="AR45" i="16" s="1"/>
  <c r="AF45" i="16"/>
  <c r="AQ45" i="16" s="1"/>
  <c r="AM45" i="16"/>
  <c r="AX45" i="16" s="1"/>
  <c r="AE45" i="16"/>
  <c r="AP45" i="16" s="1"/>
  <c r="AJ45" i="16"/>
  <c r="AU45" i="16" s="1"/>
  <c r="AN45" i="16"/>
  <c r="AY45" i="16" s="1"/>
  <c r="AL45" i="16"/>
  <c r="AW45" i="16" s="1"/>
  <c r="AK45" i="16"/>
  <c r="AV45" i="16" s="1"/>
  <c r="AH45" i="16"/>
  <c r="AS45" i="16" s="1"/>
  <c r="AI45" i="16"/>
  <c r="AT45" i="16" s="1"/>
  <c r="N44" i="16"/>
  <c r="O44" i="16" l="1"/>
  <c r="AO44" i="16"/>
  <c r="AZ44" i="16" s="1"/>
  <c r="AG44" i="16"/>
  <c r="AR44" i="16" s="1"/>
  <c r="AF44" i="16"/>
  <c r="AQ44" i="16" s="1"/>
  <c r="AM44" i="16"/>
  <c r="AX44" i="16" s="1"/>
  <c r="AE44" i="16"/>
  <c r="AP44" i="16" s="1"/>
  <c r="AJ44" i="16"/>
  <c r="AU44" i="16" s="1"/>
  <c r="AN44" i="16"/>
  <c r="AY44" i="16" s="1"/>
  <c r="AL44" i="16"/>
  <c r="AW44" i="16" s="1"/>
  <c r="AK44" i="16"/>
  <c r="AV44" i="16" s="1"/>
  <c r="AH44" i="16"/>
  <c r="AS44" i="16" s="1"/>
  <c r="AI44" i="16"/>
  <c r="AT44" i="16" s="1"/>
  <c r="N43" i="16"/>
  <c r="O43" i="16" l="1"/>
  <c r="AO43" i="16"/>
  <c r="AZ43" i="16" s="1"/>
  <c r="AG43" i="16"/>
  <c r="AR43" i="16" s="1"/>
  <c r="AF43" i="16"/>
  <c r="AQ43" i="16" s="1"/>
  <c r="AM43" i="16"/>
  <c r="AX43" i="16" s="1"/>
  <c r="AL43" i="16"/>
  <c r="AW43" i="16" s="1"/>
  <c r="AI43" i="16"/>
  <c r="AT43" i="16" s="1"/>
  <c r="AN43" i="16"/>
  <c r="AY43" i="16" s="1"/>
  <c r="AE43" i="16"/>
  <c r="AP43" i="16" s="1"/>
  <c r="AK43" i="16"/>
  <c r="AV43" i="16" s="1"/>
  <c r="AH43" i="16"/>
  <c r="AS43" i="16" s="1"/>
  <c r="AJ43" i="16"/>
  <c r="AU43" i="16" s="1"/>
  <c r="N42" i="16"/>
  <c r="O42" i="16" l="1"/>
  <c r="AO42" i="16"/>
  <c r="AZ42" i="16" s="1"/>
  <c r="AG42" i="16"/>
  <c r="AR42" i="16" s="1"/>
  <c r="AF42" i="16"/>
  <c r="AQ42" i="16" s="1"/>
  <c r="AM42" i="16"/>
  <c r="AX42" i="16" s="1"/>
  <c r="AE42" i="16"/>
  <c r="AP42" i="16" s="1"/>
  <c r="AK42" i="16"/>
  <c r="AV42" i="16" s="1"/>
  <c r="AH42" i="16"/>
  <c r="AS42" i="16" s="1"/>
  <c r="AN42" i="16"/>
  <c r="AY42" i="16" s="1"/>
  <c r="AL42" i="16"/>
  <c r="AW42" i="16" s="1"/>
  <c r="AJ42" i="16"/>
  <c r="AU42" i="16" s="1"/>
  <c r="AI42" i="16"/>
  <c r="AT42" i="16" s="1"/>
  <c r="N41" i="16"/>
  <c r="O41" i="16" l="1"/>
  <c r="AO41" i="16"/>
  <c r="AZ41" i="16" s="1"/>
  <c r="AG41" i="16"/>
  <c r="AR41" i="16" s="1"/>
  <c r="AN41" i="16"/>
  <c r="AY41" i="16" s="1"/>
  <c r="AM41" i="16"/>
  <c r="AX41" i="16" s="1"/>
  <c r="AE41" i="16"/>
  <c r="AP41" i="16" s="1"/>
  <c r="AK41" i="16"/>
  <c r="AV41" i="16" s="1"/>
  <c r="AH41" i="16"/>
  <c r="AS41" i="16" s="1"/>
  <c r="AF41" i="16"/>
  <c r="AQ41" i="16" s="1"/>
  <c r="AL41" i="16"/>
  <c r="AW41" i="16" s="1"/>
  <c r="AI41" i="16"/>
  <c r="AT41" i="16" s="1"/>
  <c r="AJ41" i="16"/>
  <c r="AU41" i="16" s="1"/>
  <c r="N40" i="16"/>
  <c r="O40" i="16" l="1"/>
  <c r="AO40" i="16"/>
  <c r="AZ40" i="16" s="1"/>
  <c r="AG40" i="16"/>
  <c r="AR40" i="16" s="1"/>
  <c r="AF40" i="16"/>
  <c r="AQ40" i="16" s="1"/>
  <c r="AM40" i="16"/>
  <c r="AX40" i="16" s="1"/>
  <c r="AE40" i="16"/>
  <c r="AP40" i="16" s="1"/>
  <c r="AJ40" i="16"/>
  <c r="AU40" i="16" s="1"/>
  <c r="AN40" i="16"/>
  <c r="AY40" i="16" s="1"/>
  <c r="AL40" i="16"/>
  <c r="AW40" i="16" s="1"/>
  <c r="AK40" i="16"/>
  <c r="AV40" i="16" s="1"/>
  <c r="AH40" i="16"/>
  <c r="AS40" i="16" s="1"/>
  <c r="AI40" i="16"/>
  <c r="AT40" i="16" s="1"/>
  <c r="N39" i="16"/>
  <c r="O39" i="16" l="1"/>
  <c r="AO39" i="16"/>
  <c r="AZ39" i="16" s="1"/>
  <c r="AG39" i="16"/>
  <c r="AR39" i="16" s="1"/>
  <c r="AF39" i="16"/>
  <c r="AQ39" i="16" s="1"/>
  <c r="AM39" i="16"/>
  <c r="AX39" i="16" s="1"/>
  <c r="AK39" i="16"/>
  <c r="AV39" i="16" s="1"/>
  <c r="AN39" i="16"/>
  <c r="AY39" i="16" s="1"/>
  <c r="AL39" i="16"/>
  <c r="AW39" i="16" s="1"/>
  <c r="AJ39" i="16"/>
  <c r="AU39" i="16" s="1"/>
  <c r="AH39" i="16"/>
  <c r="AS39" i="16" s="1"/>
  <c r="AE39" i="16"/>
  <c r="AP39" i="16" s="1"/>
  <c r="AI39" i="16"/>
  <c r="AT39" i="16" s="1"/>
  <c r="N38" i="16"/>
  <c r="O38" i="16" l="1"/>
  <c r="AO38" i="16"/>
  <c r="AZ38" i="16" s="1"/>
  <c r="AG38" i="16"/>
  <c r="AR38" i="16" s="1"/>
  <c r="AN38" i="16"/>
  <c r="AY38" i="16" s="1"/>
  <c r="AF38" i="16"/>
  <c r="AQ38" i="16" s="1"/>
  <c r="AJ38" i="16"/>
  <c r="AU38" i="16" s="1"/>
  <c r="AH38" i="16"/>
  <c r="AS38" i="16" s="1"/>
  <c r="AM38" i="16"/>
  <c r="AX38" i="16" s="1"/>
  <c r="AE38" i="16"/>
  <c r="AP38" i="16" s="1"/>
  <c r="AL38" i="16"/>
  <c r="AW38" i="16" s="1"/>
  <c r="AK38" i="16"/>
  <c r="AV38" i="16" s="1"/>
  <c r="AI38" i="16"/>
  <c r="AT38" i="16" s="1"/>
  <c r="N37" i="16"/>
  <c r="O37" i="16" s="1"/>
  <c r="K37" i="16" l="1"/>
  <c r="L37" i="16" s="1"/>
  <c r="K36" i="16"/>
  <c r="L36" i="16" s="1"/>
  <c r="K35" i="16"/>
  <c r="L35" i="16" s="1"/>
  <c r="K34" i="16"/>
  <c r="L34" i="16" s="1"/>
  <c r="K33" i="16"/>
  <c r="L33" i="16" s="1"/>
  <c r="K32" i="16"/>
  <c r="L32" i="16" s="1"/>
  <c r="K31" i="16"/>
  <c r="L31" i="16" s="1"/>
  <c r="K30" i="16"/>
  <c r="L30" i="16" s="1"/>
  <c r="K29" i="16"/>
  <c r="L29" i="16" s="1"/>
  <c r="K28" i="16"/>
  <c r="L28" i="16" s="1"/>
  <c r="K27" i="16"/>
  <c r="L27" i="16" s="1"/>
  <c r="K26" i="16"/>
  <c r="L26" i="16" s="1"/>
  <c r="K25" i="16"/>
  <c r="L25" i="16" s="1"/>
  <c r="K24" i="16"/>
  <c r="L24" i="16" s="1"/>
  <c r="K23" i="16"/>
  <c r="L23" i="16" s="1"/>
  <c r="K22" i="16"/>
  <c r="L22" i="16" s="1"/>
  <c r="K21" i="16"/>
  <c r="L21" i="16" s="1"/>
  <c r="K20" i="16"/>
  <c r="L20" i="16" s="1"/>
  <c r="K19" i="16"/>
  <c r="L19" i="16" s="1"/>
  <c r="K18" i="16"/>
  <c r="L18" i="16" s="1"/>
  <c r="K17" i="16"/>
  <c r="L17" i="16" s="1"/>
  <c r="K16" i="16"/>
  <c r="L16" i="16" s="1"/>
  <c r="K15" i="16"/>
  <c r="L15" i="16" s="1"/>
  <c r="K14" i="16"/>
  <c r="L14" i="16" s="1"/>
  <c r="K13" i="16"/>
  <c r="L13" i="16" s="1"/>
  <c r="K12" i="16"/>
  <c r="L12" i="16" s="1"/>
  <c r="K11" i="16"/>
  <c r="L11" i="16" s="1"/>
  <c r="K10" i="16"/>
  <c r="L10" i="16" s="1"/>
  <c r="K9" i="16"/>
  <c r="L9" i="16" s="1"/>
  <c r="K8" i="16"/>
  <c r="L8" i="16" s="1"/>
  <c r="K7" i="16"/>
  <c r="L7" i="16" s="1"/>
  <c r="M5" i="16"/>
  <c r="K4" i="16" l="1"/>
  <c r="P37" i="16"/>
  <c r="Q37" i="16" s="1"/>
  <c r="R37" i="16" s="1"/>
  <c r="F1" i="15"/>
  <c r="D1" i="15"/>
  <c r="E1" i="15"/>
  <c r="A1" i="15"/>
  <c r="A365" i="12" l="1"/>
  <c r="A365" i="15" s="1"/>
  <c r="A364" i="12"/>
  <c r="A364" i="15" s="1"/>
  <c r="A363" i="12"/>
  <c r="A363" i="15" s="1"/>
  <c r="A362" i="12"/>
  <c r="A362" i="15" s="1"/>
  <c r="A361" i="12"/>
  <c r="A361" i="15" s="1"/>
  <c r="A360" i="12"/>
  <c r="A360" i="15" s="1"/>
  <c r="A359" i="12"/>
  <c r="A359" i="15" s="1"/>
  <c r="A358" i="12"/>
  <c r="A358" i="15" s="1"/>
  <c r="A357" i="12"/>
  <c r="A357" i="15" s="1"/>
  <c r="A356" i="12"/>
  <c r="A356" i="15" s="1"/>
  <c r="A355" i="12"/>
  <c r="A355" i="15" s="1"/>
  <c r="A354" i="12"/>
  <c r="A354" i="15" s="1"/>
  <c r="A353" i="12"/>
  <c r="A353" i="15" s="1"/>
  <c r="A352" i="12"/>
  <c r="A352" i="15" s="1"/>
  <c r="A351" i="12"/>
  <c r="A351" i="15" s="1"/>
  <c r="A350" i="12"/>
  <c r="A350" i="15" s="1"/>
  <c r="A349" i="12"/>
  <c r="A349" i="15" s="1"/>
  <c r="A348" i="12"/>
  <c r="A348" i="15" s="1"/>
  <c r="A347" i="12"/>
  <c r="A347" i="15" s="1"/>
  <c r="A346" i="12"/>
  <c r="A346" i="15" s="1"/>
  <c r="A345" i="12"/>
  <c r="A345" i="15" s="1"/>
  <c r="A344" i="12"/>
  <c r="A344" i="15" s="1"/>
  <c r="A343" i="12"/>
  <c r="A343" i="15" s="1"/>
  <c r="A342" i="12"/>
  <c r="A342" i="15" s="1"/>
  <c r="A341" i="12"/>
  <c r="A341" i="15" s="1"/>
  <c r="A340" i="12"/>
  <c r="A340" i="15" s="1"/>
  <c r="A339" i="12"/>
  <c r="A339" i="15" s="1"/>
  <c r="A338" i="12"/>
  <c r="A338" i="15" s="1"/>
  <c r="A337" i="12"/>
  <c r="A337" i="15" s="1"/>
  <c r="A336" i="12"/>
  <c r="A336" i="15" s="1"/>
  <c r="A335" i="12"/>
  <c r="A335" i="15" s="1"/>
  <c r="A334" i="12"/>
  <c r="A334" i="15" s="1"/>
  <c r="A333" i="12"/>
  <c r="A333" i="15" s="1"/>
  <c r="A332" i="12"/>
  <c r="A332" i="15" s="1"/>
  <c r="A331" i="12"/>
  <c r="A331" i="15" s="1"/>
  <c r="A330" i="12"/>
  <c r="A330" i="15" s="1"/>
  <c r="A329" i="12"/>
  <c r="A329" i="15" s="1"/>
  <c r="A328" i="12"/>
  <c r="A328" i="15" s="1"/>
  <c r="A327" i="12"/>
  <c r="A327" i="15" s="1"/>
  <c r="A326" i="12"/>
  <c r="A326" i="15" s="1"/>
  <c r="A325" i="12"/>
  <c r="A325" i="15" s="1"/>
  <c r="A324" i="12"/>
  <c r="A324" i="15" s="1"/>
  <c r="A323" i="12"/>
  <c r="A323" i="15" s="1"/>
  <c r="A322" i="12"/>
  <c r="A322" i="15" s="1"/>
  <c r="A321" i="12"/>
  <c r="A321" i="15" s="1"/>
  <c r="A320" i="12"/>
  <c r="A320" i="15" s="1"/>
  <c r="A319" i="12"/>
  <c r="A319" i="15" s="1"/>
  <c r="A318" i="12"/>
  <c r="A318" i="15" s="1"/>
  <c r="A317" i="12"/>
  <c r="A317" i="15" s="1"/>
  <c r="A316" i="12"/>
  <c r="A316" i="15" s="1"/>
  <c r="A315" i="12"/>
  <c r="A315" i="15" s="1"/>
  <c r="A314" i="12"/>
  <c r="A314" i="15" s="1"/>
  <c r="A313" i="12"/>
  <c r="A313" i="15" s="1"/>
  <c r="A312" i="12"/>
  <c r="A312" i="15" s="1"/>
  <c r="A311" i="12"/>
  <c r="A311" i="15" s="1"/>
  <c r="A310" i="12"/>
  <c r="A310" i="15" s="1"/>
  <c r="A309" i="12"/>
  <c r="A309" i="15" s="1"/>
  <c r="A308" i="12"/>
  <c r="A308" i="15" s="1"/>
  <c r="A307" i="12"/>
  <c r="A307" i="15" s="1"/>
  <c r="A306" i="12"/>
  <c r="A306" i="15" s="1"/>
  <c r="A305" i="12"/>
  <c r="A305" i="15" s="1"/>
  <c r="A304" i="12"/>
  <c r="A304" i="15" s="1"/>
  <c r="A303" i="12"/>
  <c r="A303" i="15" s="1"/>
  <c r="A302" i="12"/>
  <c r="A302" i="15" s="1"/>
  <c r="A301" i="12"/>
  <c r="A301" i="15" s="1"/>
  <c r="A300" i="12"/>
  <c r="A300" i="15" s="1"/>
  <c r="A299" i="12"/>
  <c r="A299" i="15" s="1"/>
  <c r="A298" i="12"/>
  <c r="A298" i="15" s="1"/>
  <c r="A297" i="12"/>
  <c r="A297" i="15" s="1"/>
  <c r="A296" i="12"/>
  <c r="A296" i="15" s="1"/>
  <c r="A295" i="12"/>
  <c r="A295" i="15" s="1"/>
  <c r="A294" i="12"/>
  <c r="A294" i="15" s="1"/>
  <c r="A293" i="12"/>
  <c r="A293" i="15" s="1"/>
  <c r="A292" i="12"/>
  <c r="A292" i="15" s="1"/>
  <c r="A291" i="12"/>
  <c r="A291" i="15" s="1"/>
  <c r="A290" i="12"/>
  <c r="A290" i="15" s="1"/>
  <c r="A289" i="12"/>
  <c r="A289" i="15" s="1"/>
  <c r="A288" i="12"/>
  <c r="A288" i="15" s="1"/>
  <c r="A287" i="12"/>
  <c r="A287" i="15" s="1"/>
  <c r="A286" i="12"/>
  <c r="A286" i="15" s="1"/>
  <c r="A285" i="12"/>
  <c r="A285" i="15" s="1"/>
  <c r="A284" i="12"/>
  <c r="A284" i="15" s="1"/>
  <c r="A283" i="12"/>
  <c r="A283" i="15" s="1"/>
  <c r="A282" i="12"/>
  <c r="A282" i="15" s="1"/>
  <c r="A281" i="12"/>
  <c r="A281" i="15" s="1"/>
  <c r="A280" i="12"/>
  <c r="A280" i="15" s="1"/>
  <c r="A279" i="12"/>
  <c r="A279" i="15" s="1"/>
  <c r="A278" i="12"/>
  <c r="A278" i="15" s="1"/>
  <c r="A277" i="12"/>
  <c r="A277" i="15" s="1"/>
  <c r="A276" i="12"/>
  <c r="A276" i="15" s="1"/>
  <c r="A275" i="12"/>
  <c r="A275" i="15" s="1"/>
  <c r="A274" i="12"/>
  <c r="A274" i="15" s="1"/>
  <c r="A273" i="12"/>
  <c r="A273" i="15" s="1"/>
  <c r="A272" i="12"/>
  <c r="A272" i="15" s="1"/>
  <c r="A271" i="12"/>
  <c r="A271" i="15" s="1"/>
  <c r="A270" i="12"/>
  <c r="A270" i="15" s="1"/>
  <c r="A269" i="12"/>
  <c r="A269" i="15" s="1"/>
  <c r="A268" i="12"/>
  <c r="A268" i="15" s="1"/>
  <c r="A267" i="12"/>
  <c r="A267" i="15" s="1"/>
  <c r="A266" i="12"/>
  <c r="A266" i="15" s="1"/>
  <c r="A265" i="12"/>
  <c r="A265" i="15" s="1"/>
  <c r="A264" i="12"/>
  <c r="A264" i="15" s="1"/>
  <c r="A263" i="12"/>
  <c r="A263" i="15" s="1"/>
  <c r="A262" i="12"/>
  <c r="A262" i="15" s="1"/>
  <c r="A261" i="12"/>
  <c r="A261" i="15" s="1"/>
  <c r="A260" i="12"/>
  <c r="A260" i="15" s="1"/>
  <c r="A259" i="12"/>
  <c r="A259" i="15" s="1"/>
  <c r="A258" i="12"/>
  <c r="A258" i="15" s="1"/>
  <c r="A257" i="12"/>
  <c r="A257" i="15" s="1"/>
  <c r="A256" i="12"/>
  <c r="A256" i="15" s="1"/>
  <c r="A255" i="12"/>
  <c r="A255" i="15" s="1"/>
  <c r="A254" i="12"/>
  <c r="A254" i="15" s="1"/>
  <c r="A253" i="12"/>
  <c r="A253" i="15" s="1"/>
  <c r="A252" i="12"/>
  <c r="A252" i="15" s="1"/>
  <c r="A251" i="12"/>
  <c r="A251" i="15" s="1"/>
  <c r="A250" i="12"/>
  <c r="A250" i="15" s="1"/>
  <c r="A249" i="12"/>
  <c r="A249" i="15" s="1"/>
  <c r="A248" i="12"/>
  <c r="A248" i="15" s="1"/>
  <c r="A247" i="12"/>
  <c r="A247" i="15" s="1"/>
  <c r="A246" i="12"/>
  <c r="A246" i="15" s="1"/>
  <c r="A245" i="12"/>
  <c r="A245" i="15" s="1"/>
  <c r="A244" i="12"/>
  <c r="A244" i="15" s="1"/>
  <c r="A243" i="12"/>
  <c r="A243" i="15" s="1"/>
  <c r="A242" i="12"/>
  <c r="A242" i="15" s="1"/>
  <c r="A241" i="12"/>
  <c r="A241" i="15" s="1"/>
  <c r="A240" i="12"/>
  <c r="A240" i="15" s="1"/>
  <c r="A239" i="12"/>
  <c r="A239" i="15" s="1"/>
  <c r="A238" i="12"/>
  <c r="A238" i="15" s="1"/>
  <c r="A237" i="12"/>
  <c r="A237" i="15" s="1"/>
  <c r="A236" i="12"/>
  <c r="A236" i="15" s="1"/>
  <c r="A235" i="12"/>
  <c r="A235" i="15" s="1"/>
  <c r="A234" i="12"/>
  <c r="A234" i="15" s="1"/>
  <c r="A233" i="12"/>
  <c r="A233" i="15" s="1"/>
  <c r="A232" i="12"/>
  <c r="A232" i="15" s="1"/>
  <c r="A231" i="12"/>
  <c r="A231" i="15" s="1"/>
  <c r="A230" i="12"/>
  <c r="A230" i="15" s="1"/>
  <c r="A229" i="12"/>
  <c r="A229" i="15" s="1"/>
  <c r="A228" i="12"/>
  <c r="A228" i="15" s="1"/>
  <c r="A227" i="12"/>
  <c r="A227" i="15" s="1"/>
  <c r="A226" i="12"/>
  <c r="A226" i="15" s="1"/>
  <c r="A225" i="12"/>
  <c r="A225" i="15" s="1"/>
  <c r="A224" i="12"/>
  <c r="A224" i="15" s="1"/>
  <c r="A223" i="12"/>
  <c r="A223" i="15" s="1"/>
  <c r="A222" i="12"/>
  <c r="A222" i="15" s="1"/>
  <c r="A221" i="12"/>
  <c r="A221" i="15" s="1"/>
  <c r="A220" i="12"/>
  <c r="A220" i="15" s="1"/>
  <c r="A219" i="12"/>
  <c r="A219" i="15" s="1"/>
  <c r="A218" i="12"/>
  <c r="A218" i="15" s="1"/>
  <c r="A217" i="12"/>
  <c r="A217" i="15" s="1"/>
  <c r="A216" i="12"/>
  <c r="A216" i="15" s="1"/>
  <c r="A215" i="12"/>
  <c r="A215" i="15" s="1"/>
  <c r="A214" i="12"/>
  <c r="A214" i="15" s="1"/>
  <c r="A213" i="12"/>
  <c r="A213" i="15" s="1"/>
  <c r="A212" i="12"/>
  <c r="A212" i="15" s="1"/>
  <c r="A211" i="12"/>
  <c r="A211" i="15" s="1"/>
  <c r="A210" i="12"/>
  <c r="A210" i="15" s="1"/>
  <c r="A209" i="12"/>
  <c r="A209" i="15" s="1"/>
  <c r="A208" i="12"/>
  <c r="A208" i="15" s="1"/>
  <c r="A207" i="12"/>
  <c r="A207" i="15" s="1"/>
  <c r="A206" i="12"/>
  <c r="A206" i="15" s="1"/>
  <c r="A205" i="12"/>
  <c r="A205" i="15" s="1"/>
  <c r="A204" i="12"/>
  <c r="A204" i="15" s="1"/>
  <c r="A203" i="12"/>
  <c r="A203" i="15" s="1"/>
  <c r="A202" i="12"/>
  <c r="A202" i="15" s="1"/>
  <c r="A201" i="12"/>
  <c r="A201" i="15" s="1"/>
  <c r="A200" i="12"/>
  <c r="A200" i="15" s="1"/>
  <c r="A199" i="12"/>
  <c r="A199" i="15" s="1"/>
  <c r="A198" i="12"/>
  <c r="A198" i="15" s="1"/>
  <c r="A197" i="12"/>
  <c r="A197" i="15" s="1"/>
  <c r="A196" i="12"/>
  <c r="A196" i="15" s="1"/>
  <c r="A195" i="12"/>
  <c r="A195" i="15" s="1"/>
  <c r="A194" i="12"/>
  <c r="A194" i="15" s="1"/>
  <c r="A193" i="12"/>
  <c r="A193" i="15" s="1"/>
  <c r="A192" i="12"/>
  <c r="A192" i="15" s="1"/>
  <c r="A191" i="12"/>
  <c r="A191" i="15" s="1"/>
  <c r="A190" i="12"/>
  <c r="A190" i="15" s="1"/>
  <c r="A189" i="12"/>
  <c r="A189" i="15" s="1"/>
  <c r="A188" i="12"/>
  <c r="A188" i="15" s="1"/>
  <c r="A187" i="12"/>
  <c r="A187" i="15" s="1"/>
  <c r="A186" i="12"/>
  <c r="A186" i="15" s="1"/>
  <c r="A185" i="12"/>
  <c r="A185" i="15" s="1"/>
  <c r="A184" i="12"/>
  <c r="A184" i="15" s="1"/>
  <c r="A183" i="12"/>
  <c r="A183" i="15" s="1"/>
  <c r="A182" i="12"/>
  <c r="A182" i="15" s="1"/>
  <c r="A181" i="12"/>
  <c r="A181" i="15" s="1"/>
  <c r="A180" i="12"/>
  <c r="A180" i="15" s="1"/>
  <c r="A179" i="12"/>
  <c r="A179" i="15" s="1"/>
  <c r="A178" i="12"/>
  <c r="A178" i="15" s="1"/>
  <c r="A177" i="12"/>
  <c r="A177" i="15" s="1"/>
  <c r="A176" i="12"/>
  <c r="A176" i="15" s="1"/>
  <c r="A175" i="12"/>
  <c r="A175" i="15" s="1"/>
  <c r="A174" i="12"/>
  <c r="A174" i="15" s="1"/>
  <c r="A173" i="12"/>
  <c r="A173" i="15" s="1"/>
  <c r="A172" i="12"/>
  <c r="A172" i="15" s="1"/>
  <c r="A171" i="12"/>
  <c r="A171" i="15" s="1"/>
  <c r="A170" i="12"/>
  <c r="A170" i="15" s="1"/>
  <c r="A169" i="12"/>
  <c r="A169" i="15" s="1"/>
  <c r="A168" i="12"/>
  <c r="A168" i="15" s="1"/>
  <c r="A167" i="12"/>
  <c r="A167" i="15" s="1"/>
  <c r="A166" i="12"/>
  <c r="A166" i="15" s="1"/>
  <c r="A165" i="12"/>
  <c r="A165" i="15" s="1"/>
  <c r="A164" i="12"/>
  <c r="A164" i="15" s="1"/>
  <c r="A163" i="12"/>
  <c r="A163" i="15" s="1"/>
  <c r="A162" i="12"/>
  <c r="A162" i="15" s="1"/>
  <c r="A161" i="12"/>
  <c r="A161" i="15" s="1"/>
  <c r="A160" i="12"/>
  <c r="A160" i="15" s="1"/>
  <c r="A159" i="12"/>
  <c r="A159" i="15" s="1"/>
  <c r="A158" i="12"/>
  <c r="A158" i="15" s="1"/>
  <c r="A157" i="12"/>
  <c r="A157" i="15" s="1"/>
  <c r="A156" i="12"/>
  <c r="A156" i="15" s="1"/>
  <c r="A155" i="12"/>
  <c r="A155" i="15" s="1"/>
  <c r="A154" i="12"/>
  <c r="A154" i="15" s="1"/>
  <c r="A153" i="12"/>
  <c r="A153" i="15" s="1"/>
  <c r="A152" i="12"/>
  <c r="A152" i="15" s="1"/>
  <c r="A151" i="12"/>
  <c r="A151" i="15" s="1"/>
  <c r="A150" i="12"/>
  <c r="A150" i="15" s="1"/>
  <c r="A149" i="12"/>
  <c r="A149" i="15" s="1"/>
  <c r="A148" i="12"/>
  <c r="A148" i="15" s="1"/>
  <c r="A147" i="12"/>
  <c r="A147" i="15" s="1"/>
  <c r="A146" i="12"/>
  <c r="A146" i="15" s="1"/>
  <c r="A145" i="12"/>
  <c r="A145" i="15" s="1"/>
  <c r="A144" i="12"/>
  <c r="A144" i="15" s="1"/>
  <c r="A143" i="12"/>
  <c r="A143" i="15" s="1"/>
  <c r="A142" i="12"/>
  <c r="A142" i="15" s="1"/>
  <c r="A141" i="12"/>
  <c r="A141" i="15" s="1"/>
  <c r="A140" i="12"/>
  <c r="A140" i="15" s="1"/>
  <c r="A139" i="12"/>
  <c r="A139" i="15" s="1"/>
  <c r="A138" i="12"/>
  <c r="A138" i="15" s="1"/>
  <c r="A137" i="12"/>
  <c r="A137" i="15" s="1"/>
  <c r="A136" i="12"/>
  <c r="A136" i="15" s="1"/>
  <c r="A135" i="12"/>
  <c r="A135" i="15" s="1"/>
  <c r="A134" i="12"/>
  <c r="A134" i="15" s="1"/>
  <c r="A133" i="12"/>
  <c r="A133" i="15" s="1"/>
  <c r="A132" i="12"/>
  <c r="A132" i="15" s="1"/>
  <c r="A131" i="12"/>
  <c r="A131" i="15" s="1"/>
  <c r="A130" i="12"/>
  <c r="A130" i="15" s="1"/>
  <c r="A129" i="12"/>
  <c r="A129" i="15" s="1"/>
  <c r="A128" i="12"/>
  <c r="A128" i="15" s="1"/>
  <c r="A127" i="12"/>
  <c r="A127" i="15" s="1"/>
  <c r="A126" i="12"/>
  <c r="A126" i="15" s="1"/>
  <c r="A125" i="12"/>
  <c r="A125" i="15" s="1"/>
  <c r="A124" i="12"/>
  <c r="A124" i="15" s="1"/>
  <c r="A123" i="12"/>
  <c r="A123" i="15" s="1"/>
  <c r="A122" i="12"/>
  <c r="A122" i="15" s="1"/>
  <c r="A121" i="12"/>
  <c r="A121" i="15" s="1"/>
  <c r="A120" i="12"/>
  <c r="A120" i="15" s="1"/>
  <c r="A119" i="12"/>
  <c r="A119" i="15" s="1"/>
  <c r="A118" i="12"/>
  <c r="A118" i="15" s="1"/>
  <c r="A117" i="12"/>
  <c r="A117" i="15" s="1"/>
  <c r="A116" i="12"/>
  <c r="A116" i="15" s="1"/>
  <c r="A115" i="12"/>
  <c r="A115" i="15" s="1"/>
  <c r="A114" i="12"/>
  <c r="A114" i="15" s="1"/>
  <c r="A113" i="12"/>
  <c r="A113" i="15" s="1"/>
  <c r="A112" i="12"/>
  <c r="A112" i="15" s="1"/>
  <c r="A111" i="12"/>
  <c r="A111" i="15" s="1"/>
  <c r="A110" i="12"/>
  <c r="A110" i="15" s="1"/>
  <c r="A109" i="12"/>
  <c r="A109" i="15" s="1"/>
  <c r="A108" i="12"/>
  <c r="A108" i="15" s="1"/>
  <c r="A107" i="12"/>
  <c r="A107" i="15" s="1"/>
  <c r="A106" i="12"/>
  <c r="A106" i="15" s="1"/>
  <c r="A105" i="12"/>
  <c r="A105" i="15" s="1"/>
  <c r="A104" i="12"/>
  <c r="A104" i="15" s="1"/>
  <c r="A103" i="12"/>
  <c r="A103" i="15" s="1"/>
  <c r="A102" i="12"/>
  <c r="A102" i="15" s="1"/>
  <c r="A101" i="12"/>
  <c r="A101" i="15" s="1"/>
  <c r="A100" i="12"/>
  <c r="A100" i="15" s="1"/>
  <c r="A99" i="12"/>
  <c r="A99" i="15" s="1"/>
  <c r="A98" i="12"/>
  <c r="A98" i="15" s="1"/>
  <c r="A97" i="12"/>
  <c r="A97" i="15" s="1"/>
  <c r="A96" i="12"/>
  <c r="A96" i="15" s="1"/>
  <c r="A95" i="12"/>
  <c r="A95" i="15" s="1"/>
  <c r="A94" i="12"/>
  <c r="A94" i="15" s="1"/>
  <c r="A93" i="12"/>
  <c r="A93" i="15" s="1"/>
  <c r="A92" i="12"/>
  <c r="A92" i="15" s="1"/>
  <c r="A91" i="12"/>
  <c r="A91" i="15" s="1"/>
  <c r="A90" i="12"/>
  <c r="A90" i="15" s="1"/>
  <c r="A89" i="12"/>
  <c r="A89" i="15" s="1"/>
  <c r="A88" i="12"/>
  <c r="A88" i="15" s="1"/>
  <c r="A87" i="12"/>
  <c r="A87" i="15" s="1"/>
  <c r="A86" i="12"/>
  <c r="A86" i="15" s="1"/>
  <c r="A85" i="12"/>
  <c r="A85" i="15" s="1"/>
  <c r="A84" i="12"/>
  <c r="A84" i="15" s="1"/>
  <c r="A83" i="12"/>
  <c r="A83" i="15" s="1"/>
  <c r="A82" i="12"/>
  <c r="A82" i="15" s="1"/>
  <c r="A81" i="12"/>
  <c r="A81" i="15" s="1"/>
  <c r="A80" i="12"/>
  <c r="A80" i="15" s="1"/>
  <c r="A79" i="12"/>
  <c r="A79" i="15" s="1"/>
  <c r="A78" i="12"/>
  <c r="A78" i="15" s="1"/>
  <c r="A77" i="12"/>
  <c r="A77" i="15" s="1"/>
  <c r="A76" i="12"/>
  <c r="A76" i="15" s="1"/>
  <c r="A75" i="12"/>
  <c r="A75" i="15" s="1"/>
  <c r="A74" i="12"/>
  <c r="A74" i="15" s="1"/>
  <c r="A73" i="12"/>
  <c r="A73" i="15" s="1"/>
  <c r="A72" i="12"/>
  <c r="A72" i="15" s="1"/>
  <c r="A71" i="12"/>
  <c r="A71" i="15" s="1"/>
  <c r="A70" i="12"/>
  <c r="A70" i="15" s="1"/>
  <c r="A69" i="12"/>
  <c r="A69" i="15" s="1"/>
  <c r="A68" i="12"/>
  <c r="A68" i="15" s="1"/>
  <c r="A67" i="12"/>
  <c r="A67" i="15" s="1"/>
  <c r="A66" i="12"/>
  <c r="A66" i="15" s="1"/>
  <c r="A65" i="12"/>
  <c r="A65" i="15" s="1"/>
  <c r="A64" i="12"/>
  <c r="A64" i="15" s="1"/>
  <c r="A63" i="12"/>
  <c r="A63" i="15" s="1"/>
  <c r="A62" i="12"/>
  <c r="A62" i="15" s="1"/>
  <c r="A61" i="12"/>
  <c r="A61" i="15" s="1"/>
  <c r="A60" i="12"/>
  <c r="A60" i="15" s="1"/>
  <c r="A59" i="12"/>
  <c r="A59" i="15" s="1"/>
  <c r="A58" i="12"/>
  <c r="A58" i="15" s="1"/>
  <c r="A57" i="12"/>
  <c r="A57" i="15" s="1"/>
  <c r="A56" i="12"/>
  <c r="A56" i="15" s="1"/>
  <c r="A55" i="12"/>
  <c r="A55" i="15" s="1"/>
  <c r="A54" i="12"/>
  <c r="A54" i="15" s="1"/>
  <c r="A53" i="12"/>
  <c r="A53" i="15" s="1"/>
  <c r="A52" i="12"/>
  <c r="A52" i="15" s="1"/>
  <c r="A51" i="12"/>
  <c r="A51" i="15" s="1"/>
  <c r="A50" i="12"/>
  <c r="A50" i="15" s="1"/>
  <c r="A49" i="12"/>
  <c r="A49" i="15" s="1"/>
  <c r="A48" i="12"/>
  <c r="A48" i="15" s="1"/>
  <c r="A47" i="12"/>
  <c r="A47" i="15" s="1"/>
  <c r="A46" i="12" l="1"/>
  <c r="A46" i="15" s="1"/>
  <c r="A45" i="12"/>
  <c r="A45" i="15" s="1"/>
  <c r="A44" i="12"/>
  <c r="A44" i="15" s="1"/>
  <c r="A43" i="12" l="1"/>
  <c r="A43" i="15" s="1"/>
  <c r="A42" i="12" l="1"/>
  <c r="A42" i="15" s="1"/>
  <c r="A41" i="12" l="1"/>
  <c r="A41" i="15" s="1"/>
  <c r="A40" i="12"/>
  <c r="A40" i="15" s="1"/>
  <c r="A39" i="12" l="1"/>
  <c r="A39" i="15" s="1"/>
  <c r="A38" i="12" l="1"/>
  <c r="A38" i="15" s="1"/>
  <c r="A37" i="12"/>
  <c r="A37" i="15" s="1"/>
  <c r="A36" i="12"/>
  <c r="A36" i="15" s="1"/>
  <c r="A35" i="12" l="1"/>
  <c r="A35" i="15" s="1"/>
  <c r="A34" i="12"/>
  <c r="A34" i="15" s="1"/>
  <c r="A33" i="12"/>
  <c r="A33" i="15" s="1"/>
  <c r="A32" i="12"/>
  <c r="A32" i="15" s="1"/>
  <c r="A31" i="12" l="1"/>
  <c r="A31" i="15" s="1"/>
  <c r="A30" i="12" l="1"/>
  <c r="A30" i="15" s="1"/>
  <c r="A29" i="12" l="1"/>
  <c r="A29" i="15" s="1"/>
  <c r="A28" i="12" l="1"/>
  <c r="A28" i="15" s="1"/>
  <c r="A27" i="12"/>
  <c r="A27" i="15" s="1"/>
  <c r="A26" i="12"/>
  <c r="A26" i="15" s="1"/>
  <c r="A25" i="12" l="1"/>
  <c r="A25" i="15" s="1"/>
  <c r="A24" i="12"/>
  <c r="A24" i="15" s="1"/>
  <c r="A23" i="12"/>
  <c r="A23" i="15" s="1"/>
  <c r="A22" i="12" l="1"/>
  <c r="A22" i="15" s="1"/>
  <c r="A21" i="12" l="1"/>
  <c r="A21" i="15" s="1"/>
  <c r="A20" i="12"/>
  <c r="A20" i="15" s="1"/>
  <c r="A19" i="12" l="1"/>
  <c r="A19" i="15" s="1"/>
  <c r="A18" i="12" l="1"/>
  <c r="A18" i="15" s="1"/>
  <c r="A17" i="12" l="1"/>
  <c r="A17" i="15" s="1"/>
  <c r="A16" i="12" l="1"/>
  <c r="A16" i="15" s="1"/>
  <c r="A15" i="12" l="1"/>
  <c r="A15" i="15" s="1"/>
  <c r="A14" i="12"/>
  <c r="A14" i="15" s="1"/>
  <c r="A13" i="12" l="1"/>
  <c r="A13" i="15" s="1"/>
  <c r="A12" i="12" l="1"/>
  <c r="A12" i="15" s="1"/>
  <c r="A11" i="12" l="1"/>
  <c r="A11" i="15" s="1"/>
  <c r="A10" i="12" l="1"/>
  <c r="A10" i="15" s="1"/>
  <c r="A9" i="12" l="1"/>
  <c r="A9" i="15" s="1"/>
  <c r="A8" i="12" l="1"/>
  <c r="A8" i="15" s="1"/>
  <c r="A7" i="12" l="1"/>
  <c r="A7" i="15" s="1"/>
  <c r="A6" i="12" l="1"/>
  <c r="A6" i="15" s="1"/>
  <c r="A5" i="12"/>
  <c r="A5" i="15" s="1"/>
  <c r="A4" i="12" l="1"/>
  <c r="A4" i="15" s="1"/>
  <c r="A3" i="12"/>
  <c r="A3" i="15" s="1"/>
  <c r="A2" i="12"/>
  <c r="A2" i="15" s="1"/>
  <c r="G1" i="15" l="1"/>
  <c r="B356" i="15" l="1"/>
  <c r="B364" i="15"/>
  <c r="B351" i="15"/>
  <c r="B353" i="15"/>
  <c r="I356" i="15"/>
  <c r="I364" i="15"/>
  <c r="I353" i="15"/>
  <c r="I351" i="15"/>
  <c r="I357" i="15"/>
  <c r="L358" i="15"/>
  <c r="L359" i="15"/>
  <c r="L353" i="15"/>
  <c r="L360" i="15"/>
  <c r="B354" i="15"/>
  <c r="B362" i="15"/>
  <c r="B365" i="15"/>
  <c r="I354" i="15"/>
  <c r="I362" i="15"/>
  <c r="I363" i="15"/>
  <c r="L354" i="15"/>
  <c r="L364" i="15"/>
  <c r="L351" i="15"/>
  <c r="L365" i="15"/>
  <c r="L352" i="15"/>
  <c r="B352" i="15"/>
  <c r="B360" i="15"/>
  <c r="B361" i="15"/>
  <c r="B363" i="15"/>
  <c r="I352" i="15"/>
  <c r="I360" i="15"/>
  <c r="I359" i="15"/>
  <c r="L350" i="15"/>
  <c r="L356" i="15"/>
  <c r="L361" i="15"/>
  <c r="L363" i="15"/>
  <c r="E362" i="15"/>
  <c r="F362" i="15" s="1"/>
  <c r="B357" i="15"/>
  <c r="I365" i="15"/>
  <c r="B358" i="15"/>
  <c r="I355" i="15"/>
  <c r="L355" i="15"/>
  <c r="E365" i="15"/>
  <c r="F365" i="15" s="1"/>
  <c r="B359" i="15"/>
  <c r="B355" i="15"/>
  <c r="I361" i="15"/>
  <c r="B350" i="15"/>
  <c r="I358" i="15"/>
  <c r="L357" i="15"/>
  <c r="E353" i="15"/>
  <c r="F353" i="15" s="1"/>
  <c r="I350" i="15"/>
  <c r="L362" i="15"/>
  <c r="E357" i="15"/>
  <c r="F357" i="15" s="1"/>
  <c r="E359" i="15"/>
  <c r="F359" i="15" s="1"/>
  <c r="E364" i="15"/>
  <c r="F364" i="15" s="1"/>
  <c r="E351" i="15"/>
  <c r="F351" i="15" s="1"/>
  <c r="E354" i="15"/>
  <c r="F354" i="15" s="1"/>
  <c r="E356" i="15"/>
  <c r="F356" i="15" s="1"/>
  <c r="E355" i="15"/>
  <c r="F355" i="15" s="1"/>
  <c r="E360" i="15"/>
  <c r="F360" i="15" s="1"/>
  <c r="E358" i="15"/>
  <c r="F358" i="15" s="1"/>
  <c r="E350" i="15"/>
  <c r="F350" i="15" s="1"/>
  <c r="E361" i="15"/>
  <c r="F361" i="15" s="1"/>
  <c r="E352" i="15"/>
  <c r="F352" i="15" s="1"/>
  <c r="E363" i="15"/>
  <c r="F363" i="15" s="1"/>
  <c r="AA398" i="1" l="1"/>
  <c r="S10" i="16" l="1"/>
  <c r="U10" i="16" s="1"/>
  <c r="S83" i="16" l="1"/>
  <c r="U83" i="16" s="1"/>
  <c r="S12" i="16"/>
  <c r="U12" i="16" s="1"/>
  <c r="S11" i="16"/>
  <c r="U11" i="16" s="1"/>
  <c r="S92" i="16"/>
  <c r="U92" i="16" s="1"/>
  <c r="S44" i="16"/>
  <c r="U44" i="16" s="1"/>
  <c r="S91" i="16"/>
  <c r="U91" i="16" s="1"/>
  <c r="S99" i="16"/>
  <c r="U99" i="16" s="1"/>
  <c r="S104" i="16"/>
  <c r="U104" i="16" s="1"/>
  <c r="S20" i="16"/>
  <c r="U20" i="16" s="1"/>
  <c r="S56" i="16"/>
  <c r="U56" i="16" s="1"/>
  <c r="S75" i="16"/>
  <c r="U75" i="16" s="1"/>
  <c r="S31" i="16"/>
  <c r="U31" i="16" s="1"/>
  <c r="S121" i="16"/>
  <c r="U121" i="16" s="1"/>
  <c r="S76" i="16"/>
  <c r="U76" i="16" s="1"/>
  <c r="S143" i="16"/>
  <c r="U143" i="16" s="1"/>
  <c r="S123" i="16"/>
  <c r="U123" i="16" s="1"/>
  <c r="S17" i="16"/>
  <c r="U17" i="16" s="1"/>
  <c r="S137" i="16"/>
  <c r="U137" i="16" s="1"/>
  <c r="S24" i="16"/>
  <c r="U24" i="16" s="1"/>
  <c r="S59" i="16"/>
  <c r="U59" i="16" s="1"/>
  <c r="S63" i="16"/>
  <c r="U63" i="16" s="1"/>
  <c r="S46" i="16"/>
  <c r="U46" i="16" s="1"/>
  <c r="S144" i="16"/>
  <c r="U144" i="16" s="1"/>
  <c r="S106" i="16"/>
  <c r="U106" i="16" s="1"/>
  <c r="S66" i="16"/>
  <c r="U66" i="16" s="1"/>
  <c r="S33" i="16"/>
  <c r="U33" i="16" s="1"/>
  <c r="S65" i="16"/>
  <c r="U65" i="16" s="1"/>
  <c r="S105" i="16"/>
  <c r="U105" i="16" s="1"/>
  <c r="S112" i="16"/>
  <c r="U112" i="16" s="1"/>
  <c r="S96" i="16"/>
  <c r="U96" i="16" s="1"/>
  <c r="S140" i="16"/>
  <c r="U140" i="16" s="1"/>
  <c r="S127" i="16"/>
  <c r="U127" i="16" s="1"/>
  <c r="S60" i="16"/>
  <c r="U60" i="16" s="1"/>
  <c r="S47" i="16"/>
  <c r="U47" i="16" s="1"/>
  <c r="S95" i="16"/>
  <c r="U95" i="16" s="1"/>
  <c r="S18" i="16"/>
  <c r="U18" i="16" s="1"/>
  <c r="S82" i="16"/>
  <c r="U82" i="16" s="1"/>
  <c r="S26" i="16"/>
  <c r="U26" i="16" s="1"/>
  <c r="S103" i="16"/>
  <c r="U103" i="16" s="1"/>
  <c r="S134" i="16"/>
  <c r="U134" i="16" s="1"/>
  <c r="S13" i="16"/>
  <c r="U13" i="16" s="1"/>
  <c r="S29" i="16"/>
  <c r="U29" i="16" s="1"/>
  <c r="S45" i="16"/>
  <c r="U45" i="16" s="1"/>
  <c r="S61" i="16"/>
  <c r="U61" i="16" s="1"/>
  <c r="S101" i="16"/>
  <c r="U101" i="16" s="1"/>
  <c r="S146" i="16"/>
  <c r="U146" i="16" s="1"/>
  <c r="S15" i="16"/>
  <c r="U15" i="16" s="1"/>
  <c r="S36" i="16"/>
  <c r="U36" i="16" s="1"/>
  <c r="S100" i="16"/>
  <c r="U100" i="16" s="1"/>
  <c r="S48" i="16"/>
  <c r="U48" i="16" s="1"/>
  <c r="S16" i="16"/>
  <c r="U16" i="16" s="1"/>
  <c r="S64" i="16"/>
  <c r="U64" i="16" s="1"/>
  <c r="S120" i="16"/>
  <c r="U120" i="16" s="1"/>
  <c r="S52" i="16"/>
  <c r="U52" i="16" s="1"/>
  <c r="S136" i="16"/>
  <c r="U136" i="16" s="1"/>
  <c r="S51" i="16"/>
  <c r="U51" i="16" s="1"/>
  <c r="S30" i="16"/>
  <c r="U30" i="16" s="1"/>
  <c r="S115" i="16"/>
  <c r="U115" i="16" s="1"/>
  <c r="S50" i="16"/>
  <c r="U50" i="16" s="1"/>
  <c r="S114" i="16"/>
  <c r="U114" i="16" s="1"/>
  <c r="S58" i="16"/>
  <c r="U58" i="16" s="1"/>
  <c r="S122" i="16"/>
  <c r="U122" i="16" s="1"/>
  <c r="S8" i="16"/>
  <c r="U8" i="16" s="1"/>
  <c r="S148" i="16"/>
  <c r="U148" i="16" s="1"/>
  <c r="S102" i="16"/>
  <c r="U102" i="16" s="1"/>
  <c r="S21" i="16"/>
  <c r="U21" i="16" s="1"/>
  <c r="S53" i="16"/>
  <c r="U53" i="16" s="1"/>
  <c r="S73" i="16"/>
  <c r="U73" i="16" s="1"/>
  <c r="S93" i="16"/>
  <c r="U93" i="16" s="1"/>
  <c r="S109" i="16"/>
  <c r="U109" i="16" s="1"/>
  <c r="S125" i="16"/>
  <c r="U125" i="16" s="1"/>
  <c r="S141" i="16"/>
  <c r="U141" i="16" s="1"/>
  <c r="S81" i="16"/>
  <c r="U81" i="16" s="1"/>
  <c r="S107" i="16"/>
  <c r="U107" i="16" s="1"/>
  <c r="S62" i="16"/>
  <c r="U62" i="16" s="1"/>
  <c r="S110" i="16"/>
  <c r="U110" i="16" s="1"/>
  <c r="S23" i="16"/>
  <c r="U23" i="16" s="1"/>
  <c r="S22" i="16"/>
  <c r="U22" i="16" s="1"/>
  <c r="S49" i="16"/>
  <c r="U49" i="16" s="1"/>
  <c r="S28" i="16"/>
  <c r="U28" i="16" s="1"/>
  <c r="S80" i="16"/>
  <c r="U80" i="16" s="1"/>
  <c r="S27" i="16"/>
  <c r="U27" i="16" s="1"/>
  <c r="S19" i="16"/>
  <c r="U19" i="16" s="1"/>
  <c r="S94" i="16"/>
  <c r="U94" i="16" s="1"/>
  <c r="S135" i="16"/>
  <c r="U135" i="16" s="1"/>
  <c r="S126" i="16"/>
  <c r="U126" i="16" s="1"/>
  <c r="S117" i="16"/>
  <c r="U117" i="16" s="1"/>
  <c r="S108" i="16"/>
  <c r="U108" i="16" s="1"/>
  <c r="S139" i="16"/>
  <c r="U139" i="16" s="1"/>
  <c r="S116" i="16"/>
  <c r="U116" i="16" s="1"/>
  <c r="S32" i="16"/>
  <c r="U32" i="16" s="1"/>
  <c r="S79" i="16"/>
  <c r="U79" i="16" s="1"/>
  <c r="S43" i="16"/>
  <c r="U43" i="16" s="1"/>
  <c r="S124" i="16"/>
  <c r="U124" i="16" s="1"/>
  <c r="S111" i="16"/>
  <c r="U111" i="16" s="1"/>
  <c r="S147" i="16"/>
  <c r="U147" i="16" s="1"/>
  <c r="S14" i="16"/>
  <c r="U14" i="16" s="1"/>
  <c r="S78" i="16"/>
  <c r="U78" i="16" s="1"/>
  <c r="S35" i="16"/>
  <c r="U35" i="16" s="1"/>
  <c r="S142" i="16"/>
  <c r="U142" i="16" s="1"/>
  <c r="S55" i="16"/>
  <c r="U55" i="16" s="1"/>
  <c r="S119" i="16"/>
  <c r="U119" i="16" s="1"/>
  <c r="S74" i="16"/>
  <c r="U74" i="16" s="1"/>
  <c r="S138" i="16"/>
  <c r="U138" i="16" s="1"/>
  <c r="S34" i="16"/>
  <c r="U34" i="16" s="1"/>
  <c r="S98" i="16"/>
  <c r="U98" i="16" s="1"/>
  <c r="S54" i="16"/>
  <c r="U54" i="16" s="1"/>
  <c r="S118" i="16"/>
  <c r="U118" i="16" s="1"/>
  <c r="S9" i="16"/>
  <c r="U9" i="16" s="1"/>
  <c r="S25" i="16"/>
  <c r="U25" i="16" s="1"/>
  <c r="S57" i="16"/>
  <c r="U57" i="16" s="1"/>
  <c r="S77" i="16"/>
  <c r="U77" i="16" s="1"/>
  <c r="S97" i="16"/>
  <c r="U97" i="16" s="1"/>
  <c r="S113" i="16"/>
  <c r="U113" i="16" s="1"/>
  <c r="S145" i="16"/>
  <c r="U145" i="16" s="1"/>
  <c r="B5" i="12" l="1"/>
  <c r="B18" i="12"/>
  <c r="B38" i="12"/>
  <c r="B106" i="12"/>
  <c r="B7" i="12"/>
  <c r="B4" i="12"/>
  <c r="B72" i="12"/>
  <c r="B11" i="12"/>
  <c r="B74" i="12"/>
  <c r="B39" i="12"/>
  <c r="B68" i="12"/>
  <c r="B2" i="12"/>
  <c r="B22" i="12"/>
  <c r="B81" i="12"/>
  <c r="B24" i="12"/>
  <c r="B29" i="12"/>
  <c r="B50" i="12"/>
  <c r="B108" i="12"/>
  <c r="B56" i="12"/>
  <c r="B93" i="12"/>
  <c r="B61" i="12"/>
  <c r="B82" i="12"/>
  <c r="B102" i="12"/>
  <c r="B75" i="12"/>
  <c r="B43" i="12"/>
  <c r="B65" i="12"/>
  <c r="B9" i="12"/>
  <c r="B59" i="12"/>
  <c r="B60" i="12"/>
  <c r="B85" i="12"/>
  <c r="B13" i="12"/>
  <c r="B6" i="12"/>
  <c r="B26" i="12"/>
  <c r="B45" i="12"/>
  <c r="B89" i="12"/>
  <c r="B57" i="12"/>
  <c r="B17" i="12"/>
  <c r="B66" i="12"/>
  <c r="B112" i="12"/>
  <c r="B78" i="12"/>
  <c r="B79" i="12"/>
  <c r="B15" i="12"/>
  <c r="B16" i="12"/>
  <c r="B64" i="12"/>
  <c r="B97" i="12"/>
  <c r="B98" i="12"/>
  <c r="B67" i="12"/>
  <c r="B58" i="12"/>
  <c r="B44" i="12"/>
  <c r="B69" i="12"/>
  <c r="B30" i="12"/>
  <c r="B70" i="12"/>
  <c r="B63" i="12"/>
  <c r="B8" i="12"/>
  <c r="B107" i="12"/>
  <c r="B71" i="12"/>
  <c r="B109" i="12"/>
  <c r="B41" i="12"/>
  <c r="B83" i="12"/>
  <c r="B42" i="12"/>
  <c r="B88" i="12"/>
  <c r="B25" i="12"/>
  <c r="B52" i="12"/>
  <c r="B76" i="12"/>
  <c r="B51" i="12"/>
  <c r="B87" i="12"/>
  <c r="B23" i="12"/>
  <c r="B105" i="12"/>
  <c r="B37" i="12"/>
  <c r="B35" i="12"/>
  <c r="B14" i="12"/>
  <c r="B84" i="12"/>
  <c r="B96" i="12"/>
  <c r="B110" i="12"/>
  <c r="B34" i="12"/>
  <c r="B3" i="12"/>
  <c r="B99" i="12"/>
  <c r="B104" i="12"/>
  <c r="B101" i="12"/>
  <c r="B95" i="12"/>
  <c r="B10" i="12"/>
  <c r="B40" i="12"/>
  <c r="B73" i="12"/>
  <c r="B27" i="12"/>
  <c r="B33" i="12"/>
  <c r="B94" i="12"/>
  <c r="B91" i="12"/>
  <c r="B21" i="12"/>
  <c r="B62" i="12"/>
  <c r="B90" i="12"/>
  <c r="B46" i="12"/>
  <c r="B53" i="12"/>
  <c r="B55" i="12"/>
  <c r="B86" i="12"/>
  <c r="B100" i="12"/>
  <c r="B12" i="12"/>
  <c r="B47" i="12"/>
  <c r="B32" i="12"/>
  <c r="B36" i="12"/>
  <c r="B28" i="12"/>
  <c r="B19" i="12"/>
  <c r="B103" i="12"/>
  <c r="B77" i="12"/>
  <c r="B111" i="12"/>
  <c r="B54" i="12"/>
  <c r="B20" i="12"/>
  <c r="B80" i="12"/>
  <c r="D17" i="12" l="1"/>
  <c r="B17" i="15" s="1"/>
  <c r="D109" i="12"/>
  <c r="B109" i="15" s="1"/>
  <c r="D11" i="12"/>
  <c r="B11" i="15" s="1"/>
  <c r="D21" i="12"/>
  <c r="B21" i="15" s="1"/>
  <c r="D79" i="12"/>
  <c r="B79" i="15" s="1"/>
  <c r="D101" i="12"/>
  <c r="B101" i="15" s="1"/>
  <c r="D111" i="12"/>
  <c r="B111" i="15" s="1"/>
  <c r="D87" i="12"/>
  <c r="B87" i="15" s="1"/>
  <c r="D46" i="12"/>
  <c r="B46" i="15" s="1"/>
  <c r="S149" i="16"/>
  <c r="U149" i="16" s="1"/>
  <c r="D38" i="12"/>
  <c r="B38" i="15" s="1"/>
  <c r="D45" i="12"/>
  <c r="B45" i="15" s="1"/>
  <c r="D9" i="12"/>
  <c r="B9" i="15" s="1"/>
  <c r="D59" i="12"/>
  <c r="B59" i="15" s="1"/>
  <c r="D74" i="12"/>
  <c r="B74" i="15" s="1"/>
  <c r="D81" i="12"/>
  <c r="B81" i="15" s="1"/>
  <c r="D8" i="12"/>
  <c r="B8" i="15" s="1"/>
  <c r="D106" i="12"/>
  <c r="B106" i="15" s="1"/>
  <c r="D37" i="12"/>
  <c r="B37" i="15" s="1"/>
  <c r="D58" i="12"/>
  <c r="B58" i="15" s="1"/>
  <c r="D82" i="12"/>
  <c r="B82" i="15" s="1"/>
  <c r="D43" i="12"/>
  <c r="B43" i="15" s="1"/>
  <c r="D60" i="12"/>
  <c r="B60" i="15" s="1"/>
  <c r="D69" i="12"/>
  <c r="B69" i="15" s="1"/>
  <c r="D57" i="12"/>
  <c r="B57" i="15" s="1"/>
  <c r="D29" i="12"/>
  <c r="B29" i="15" s="1"/>
  <c r="D72" i="12"/>
  <c r="B72" i="15" s="1"/>
  <c r="D76" i="12"/>
  <c r="B76" i="15" s="1"/>
  <c r="D77" i="12"/>
  <c r="B77" i="15" s="1"/>
  <c r="D44" i="12"/>
  <c r="B44" i="15" s="1"/>
  <c r="D26" i="12"/>
  <c r="B26" i="15" s="1"/>
  <c r="D42" i="12"/>
  <c r="B42" i="15" s="1"/>
  <c r="D110" i="12"/>
  <c r="B110" i="15" s="1"/>
  <c r="D18" i="12"/>
  <c r="B18" i="15" s="1"/>
  <c r="D41" i="12"/>
  <c r="B41" i="15" s="1"/>
  <c r="D90" i="12"/>
  <c r="B90" i="15" s="1"/>
  <c r="D85" i="12"/>
  <c r="B85" i="15" s="1"/>
  <c r="D7" i="12"/>
  <c r="B7" i="15" s="1"/>
  <c r="D55" i="12"/>
  <c r="B55" i="15" s="1"/>
  <c r="D20" i="12"/>
  <c r="B20" i="15" s="1"/>
  <c r="D23" i="12"/>
  <c r="B23" i="15" s="1"/>
  <c r="D103" i="12"/>
  <c r="B103" i="15" s="1"/>
  <c r="D65" i="12"/>
  <c r="B65" i="15" s="1"/>
  <c r="D19" i="12"/>
  <c r="B19" i="15" s="1"/>
  <c r="D5" i="12"/>
  <c r="B5" i="15" s="1"/>
  <c r="D61" i="12"/>
  <c r="B61" i="15" s="1"/>
  <c r="D25" i="12"/>
  <c r="B25" i="15" s="1"/>
  <c r="D70" i="12"/>
  <c r="B70" i="15" s="1"/>
  <c r="D102" i="12"/>
  <c r="B102" i="15" s="1"/>
  <c r="D78" i="12"/>
  <c r="B78" i="15" s="1"/>
  <c r="D112" i="12"/>
  <c r="B112" i="15" s="1"/>
  <c r="D30" i="12"/>
  <c r="B30" i="15" s="1"/>
  <c r="D99" i="12"/>
  <c r="B99" i="15" s="1"/>
  <c r="D13" i="12"/>
  <c r="B13" i="15" s="1"/>
  <c r="D27" i="12"/>
  <c r="B27" i="15" s="1"/>
  <c r="D86" i="12"/>
  <c r="B86" i="15" s="1"/>
  <c r="D84" i="12"/>
  <c r="B84" i="15" s="1"/>
  <c r="D98" i="12"/>
  <c r="B98" i="15" s="1"/>
  <c r="D63" i="12"/>
  <c r="B63" i="15" s="1"/>
  <c r="D15" i="12"/>
  <c r="B15" i="15" s="1"/>
  <c r="D28" i="12"/>
  <c r="B28" i="15" s="1"/>
  <c r="D56" i="12"/>
  <c r="B56" i="15" s="1"/>
  <c r="D83" i="12"/>
  <c r="B83" i="15" s="1"/>
  <c r="D16" i="12"/>
  <c r="B16" i="15" s="1"/>
  <c r="D39" i="12"/>
  <c r="B39" i="15" s="1"/>
  <c r="D24" i="12"/>
  <c r="B24" i="15" s="1"/>
  <c r="B48" i="12"/>
  <c r="D47" i="12"/>
  <c r="B47" i="15" s="1"/>
  <c r="D89" i="12"/>
  <c r="B89" i="15" s="1"/>
  <c r="D67" i="12"/>
  <c r="B67" i="15" s="1"/>
  <c r="D71" i="12"/>
  <c r="B71" i="15" s="1"/>
  <c r="D104" i="12"/>
  <c r="B104" i="15" s="1"/>
  <c r="D14" i="12"/>
  <c r="B14" i="15" s="1"/>
  <c r="D10" i="12"/>
  <c r="B10" i="15" s="1"/>
  <c r="D40" i="12"/>
  <c r="B40" i="15" s="1"/>
  <c r="D107" i="12"/>
  <c r="B107" i="15" s="1"/>
  <c r="D80" i="12"/>
  <c r="B80" i="15" s="1"/>
  <c r="D22" i="12"/>
  <c r="B22" i="15" s="1"/>
  <c r="D62" i="12"/>
  <c r="B62" i="15" s="1"/>
  <c r="D91" i="12"/>
  <c r="B91" i="15" s="1"/>
  <c r="D68" i="12"/>
  <c r="B68" i="15" s="1"/>
  <c r="D12" i="12"/>
  <c r="B12" i="15" s="1"/>
  <c r="D100" i="12"/>
  <c r="B100" i="15" s="1"/>
  <c r="D105" i="12"/>
  <c r="B105" i="15" s="1"/>
  <c r="D64" i="12"/>
  <c r="B64" i="15" s="1"/>
  <c r="D66" i="12"/>
  <c r="B66" i="15" s="1"/>
  <c r="D88" i="12"/>
  <c r="B88" i="15" s="1"/>
  <c r="D108" i="12"/>
  <c r="B108" i="15" s="1"/>
  <c r="D73" i="12"/>
  <c r="B73" i="15" s="1"/>
  <c r="D75" i="12"/>
  <c r="B75" i="15" s="1"/>
  <c r="S37" i="16"/>
  <c r="U37" i="16" s="1"/>
  <c r="S41" i="16"/>
  <c r="U41" i="16" s="1"/>
  <c r="S38" i="16"/>
  <c r="U38" i="16" s="1"/>
  <c r="S40" i="16"/>
  <c r="U40" i="16" s="1"/>
  <c r="S39" i="16"/>
  <c r="U39" i="16" s="1"/>
  <c r="S42" i="16"/>
  <c r="U42" i="16" s="1"/>
  <c r="S85" i="16"/>
  <c r="U85" i="16" s="1"/>
  <c r="S90" i="16"/>
  <c r="U90" i="16" s="1"/>
  <c r="S87" i="16"/>
  <c r="U87" i="16" s="1"/>
  <c r="S67" i="16"/>
  <c r="U67" i="16" s="1"/>
  <c r="S69" i="16"/>
  <c r="U69" i="16" s="1"/>
  <c r="S71" i="16"/>
  <c r="U71" i="16" s="1"/>
  <c r="S70" i="16"/>
  <c r="U70" i="16" s="1"/>
  <c r="S68" i="16"/>
  <c r="U68" i="16" s="1"/>
  <c r="S72" i="16"/>
  <c r="U72" i="16" s="1"/>
  <c r="S84" i="16"/>
  <c r="U84" i="16" s="1"/>
  <c r="S89" i="16"/>
  <c r="U89" i="16" s="1"/>
  <c r="S86" i="16"/>
  <c r="U86" i="16" s="1"/>
  <c r="S88" i="16"/>
  <c r="U88" i="16" s="1"/>
  <c r="S128" i="16"/>
  <c r="U128" i="16" s="1"/>
  <c r="S132" i="16"/>
  <c r="U132" i="16" s="1"/>
  <c r="S130" i="16"/>
  <c r="U130" i="16" s="1"/>
  <c r="S131" i="16"/>
  <c r="U131" i="16" s="1"/>
  <c r="S133" i="16"/>
  <c r="U133" i="16" s="1"/>
  <c r="S129" i="16"/>
  <c r="U129" i="16" s="1"/>
  <c r="B92" i="12"/>
  <c r="S150" i="16"/>
  <c r="U150" i="16" s="1"/>
  <c r="B31" i="12"/>
  <c r="B49" i="12"/>
  <c r="B113" i="12"/>
  <c r="D53" i="12" l="1"/>
  <c r="B53" i="15" s="1"/>
  <c r="D92" i="12"/>
  <c r="B92" i="15" s="1"/>
  <c r="D36" i="12"/>
  <c r="B36" i="15" s="1"/>
  <c r="S151" i="16"/>
  <c r="U151" i="16" s="1"/>
  <c r="D3" i="12"/>
  <c r="B3" i="15" s="1"/>
  <c r="D94" i="12"/>
  <c r="B94" i="15" s="1"/>
  <c r="D51" i="12"/>
  <c r="B51" i="15" s="1"/>
  <c r="D6" i="12"/>
  <c r="B6" i="15" s="1"/>
  <c r="D50" i="12"/>
  <c r="B50" i="15" s="1"/>
  <c r="D31" i="12"/>
  <c r="B31" i="15" s="1"/>
  <c r="D113" i="12"/>
  <c r="B113" i="15" s="1"/>
  <c r="D49" i="12"/>
  <c r="B49" i="15" s="1"/>
  <c r="D48" i="12"/>
  <c r="B48" i="15" s="1"/>
  <c r="D32" i="12"/>
  <c r="B32" i="15" s="1"/>
  <c r="D2" i="12"/>
  <c r="B2" i="15" s="1"/>
  <c r="D34" i="12"/>
  <c r="B34" i="15" s="1"/>
  <c r="D52" i="12"/>
  <c r="B52" i="15" s="1"/>
  <c r="D96" i="12"/>
  <c r="B96" i="15" s="1"/>
  <c r="D33" i="12"/>
  <c r="B33" i="15" s="1"/>
  <c r="D54" i="12"/>
  <c r="B54" i="15" s="1"/>
  <c r="D97" i="12"/>
  <c r="B97" i="15" s="1"/>
  <c r="D95" i="12"/>
  <c r="B95" i="15" s="1"/>
  <c r="D93" i="12"/>
  <c r="B93" i="15" s="1"/>
  <c r="D35" i="12"/>
  <c r="B35" i="15" s="1"/>
  <c r="D4" i="12"/>
  <c r="B4" i="15" s="1"/>
  <c r="B114" i="12"/>
  <c r="D114" i="12" l="1"/>
  <c r="B114" i="15" s="1"/>
  <c r="S152" i="16"/>
  <c r="U152" i="16" s="1"/>
  <c r="B115" i="12"/>
  <c r="S153" i="16" l="1"/>
  <c r="U153" i="16" s="1"/>
  <c r="D115" i="12"/>
  <c r="B115" i="15" s="1"/>
  <c r="B116" i="12"/>
  <c r="S154" i="16" l="1"/>
  <c r="U154" i="16" s="1"/>
  <c r="D116" i="12"/>
  <c r="B116" i="15" s="1"/>
  <c r="B117" i="12"/>
  <c r="D117" i="12" l="1"/>
  <c r="B117" i="15" s="1"/>
  <c r="S155" i="16"/>
  <c r="U155" i="16" s="1"/>
  <c r="B118" i="12"/>
  <c r="S156" i="16" l="1"/>
  <c r="U156" i="16" s="1"/>
  <c r="D118" i="12"/>
  <c r="B118" i="15" s="1"/>
  <c r="B119" i="12"/>
  <c r="D119" i="12" l="1"/>
  <c r="B119" i="15" s="1"/>
  <c r="S157" i="16"/>
  <c r="U157" i="16" s="1"/>
  <c r="B120" i="12"/>
  <c r="D120" i="12" l="1"/>
  <c r="B120" i="15" s="1"/>
  <c r="S158" i="16"/>
  <c r="U158" i="16" s="1"/>
  <c r="B121" i="12"/>
  <c r="S159" i="16" l="1"/>
  <c r="U159" i="16" s="1"/>
  <c r="D121" i="12"/>
  <c r="B121" i="15" s="1"/>
  <c r="B122" i="12"/>
  <c r="D122" i="12" l="1"/>
  <c r="B122" i="15" s="1"/>
  <c r="S160" i="16"/>
  <c r="U160" i="16" s="1"/>
  <c r="B123" i="12"/>
  <c r="D123" i="12" l="1"/>
  <c r="B123" i="15" s="1"/>
  <c r="S161" i="16"/>
  <c r="U161" i="16" s="1"/>
  <c r="B124" i="12"/>
  <c r="S162" i="16" l="1"/>
  <c r="U162" i="16" s="1"/>
  <c r="D124" i="12"/>
  <c r="B124" i="15" s="1"/>
  <c r="B125" i="12"/>
  <c r="S163" i="16" l="1"/>
  <c r="U163" i="16" s="1"/>
  <c r="D125" i="12"/>
  <c r="B125" i="15" s="1"/>
  <c r="B126" i="12"/>
  <c r="D126" i="12" l="1"/>
  <c r="B126" i="15" s="1"/>
  <c r="S164" i="16"/>
  <c r="U164" i="16" s="1"/>
  <c r="B127" i="12"/>
  <c r="D127" i="12" l="1"/>
  <c r="B127" i="15" s="1"/>
  <c r="S165" i="16"/>
  <c r="U165" i="16" s="1"/>
  <c r="B128" i="12"/>
  <c r="D128" i="12" l="1"/>
  <c r="B128" i="15" s="1"/>
  <c r="S166" i="16"/>
  <c r="U166" i="16" s="1"/>
  <c r="B129" i="12"/>
  <c r="D129" i="12" l="1"/>
  <c r="B129" i="15" s="1"/>
  <c r="S167" i="16"/>
  <c r="U167" i="16" s="1"/>
  <c r="B130" i="12"/>
  <c r="D130" i="12" l="1"/>
  <c r="B130" i="15" s="1"/>
  <c r="S168" i="16"/>
  <c r="U168" i="16" s="1"/>
  <c r="B131" i="12"/>
  <c r="D131" i="12" l="1"/>
  <c r="B131" i="15" s="1"/>
  <c r="S169" i="16"/>
  <c r="U169" i="16" s="1"/>
  <c r="B132" i="12"/>
  <c r="S170" i="16" l="1"/>
  <c r="U170" i="16" s="1"/>
  <c r="D132" i="12"/>
  <c r="B132" i="15" s="1"/>
  <c r="B133" i="12"/>
  <c r="S171" i="16" l="1"/>
  <c r="U171" i="16" s="1"/>
  <c r="D133" i="12"/>
  <c r="B133" i="15" s="1"/>
  <c r="B134" i="12"/>
  <c r="S172" i="16" l="1"/>
  <c r="U172" i="16" s="1"/>
  <c r="D134" i="12"/>
  <c r="B134" i="15" s="1"/>
  <c r="B135" i="12"/>
  <c r="D135" i="12" l="1"/>
  <c r="B135" i="15" s="1"/>
  <c r="S173" i="16"/>
  <c r="U173" i="16" s="1"/>
  <c r="B136" i="12"/>
  <c r="D136" i="12" l="1"/>
  <c r="B136" i="15" s="1"/>
  <c r="S174" i="16"/>
  <c r="U174" i="16" s="1"/>
  <c r="B137" i="12"/>
  <c r="D137" i="12" l="1"/>
  <c r="B137" i="15" s="1"/>
  <c r="S175" i="16"/>
  <c r="U175" i="16" s="1"/>
  <c r="B138" i="12"/>
  <c r="S176" i="16" l="1"/>
  <c r="U176" i="16" s="1"/>
  <c r="D138" i="12"/>
  <c r="B138" i="15" s="1"/>
  <c r="B139" i="12"/>
  <c r="D139" i="12" l="1"/>
  <c r="B139" i="15" s="1"/>
  <c r="S177" i="16"/>
  <c r="U177" i="16" s="1"/>
  <c r="B140" i="12"/>
  <c r="D140" i="12" l="1"/>
  <c r="B140" i="15" s="1"/>
  <c r="S178" i="16"/>
  <c r="U178" i="16" s="1"/>
  <c r="B141" i="12"/>
  <c r="D141" i="12" l="1"/>
  <c r="B141" i="15" s="1"/>
  <c r="S179" i="16"/>
  <c r="U179" i="16" s="1"/>
  <c r="B142" i="12"/>
  <c r="S180" i="16" l="1"/>
  <c r="U180" i="16" s="1"/>
  <c r="D142" i="12"/>
  <c r="B142" i="15" s="1"/>
  <c r="B143" i="12"/>
  <c r="D143" i="12" l="1"/>
  <c r="B143" i="15" s="1"/>
  <c r="S181" i="16"/>
  <c r="U181" i="16" s="1"/>
  <c r="B144" i="12"/>
  <c r="D144" i="12" l="1"/>
  <c r="B144" i="15" s="1"/>
  <c r="S182" i="16"/>
  <c r="U182" i="16" s="1"/>
  <c r="B145" i="12"/>
  <c r="D145" i="12" l="1"/>
  <c r="B145" i="15" s="1"/>
  <c r="S183" i="16"/>
  <c r="U183" i="16" s="1"/>
  <c r="B146" i="12"/>
  <c r="D146" i="12" l="1"/>
  <c r="B146" i="15" s="1"/>
  <c r="S184" i="16"/>
  <c r="U184" i="16" s="1"/>
  <c r="B147" i="12"/>
  <c r="D147" i="12" l="1"/>
  <c r="B147" i="15" s="1"/>
  <c r="S185" i="16"/>
  <c r="U185" i="16" s="1"/>
  <c r="B148" i="12"/>
  <c r="S186" i="16" l="1"/>
  <c r="U186" i="16" s="1"/>
  <c r="D148" i="12"/>
  <c r="B148" i="15" s="1"/>
  <c r="B149" i="12"/>
  <c r="D149" i="12" l="1"/>
  <c r="B149" i="15" s="1"/>
  <c r="S187" i="16"/>
  <c r="U187" i="16" s="1"/>
  <c r="B150" i="12"/>
  <c r="D150" i="12" l="1"/>
  <c r="B150" i="15" s="1"/>
  <c r="S188" i="16"/>
  <c r="U188" i="16" s="1"/>
  <c r="B151" i="12"/>
  <c r="S189" i="16" l="1"/>
  <c r="U189" i="16" s="1"/>
  <c r="D151" i="12"/>
  <c r="B151" i="15" s="1"/>
  <c r="B152" i="12"/>
  <c r="S190" i="16" l="1"/>
  <c r="U190" i="16" s="1"/>
  <c r="D152" i="12"/>
  <c r="B152" i="15" s="1"/>
  <c r="B153" i="12"/>
  <c r="D153" i="12" l="1"/>
  <c r="B153" i="15" s="1"/>
  <c r="S191" i="16"/>
  <c r="U191" i="16" s="1"/>
  <c r="B154" i="12"/>
  <c r="D154" i="12" l="1"/>
  <c r="B154" i="15" s="1"/>
  <c r="S192" i="16"/>
  <c r="U192" i="16" s="1"/>
  <c r="B155" i="12"/>
  <c r="D155" i="12" l="1"/>
  <c r="B155" i="15" s="1"/>
  <c r="S193" i="16"/>
  <c r="U193" i="16" s="1"/>
  <c r="B156" i="12"/>
  <c r="D156" i="12" l="1"/>
  <c r="B156" i="15" s="1"/>
  <c r="S194" i="16"/>
  <c r="U194" i="16" s="1"/>
  <c r="B157" i="12"/>
  <c r="S195" i="16" l="1"/>
  <c r="U195" i="16" s="1"/>
  <c r="D157" i="12"/>
  <c r="B157" i="15" s="1"/>
  <c r="B158" i="12"/>
  <c r="D158" i="12" l="1"/>
  <c r="B158" i="15" s="1"/>
  <c r="S196" i="16"/>
  <c r="U196" i="16" s="1"/>
  <c r="B159" i="12"/>
  <c r="D159" i="12" l="1"/>
  <c r="B159" i="15" s="1"/>
  <c r="S197" i="16"/>
  <c r="U197" i="16" s="1"/>
  <c r="B160" i="12"/>
  <c r="D160" i="12" l="1"/>
  <c r="B160" i="15" s="1"/>
  <c r="S198" i="16"/>
  <c r="U198" i="16" s="1"/>
  <c r="B161" i="12"/>
  <c r="S199" i="16" l="1"/>
  <c r="U199" i="16" s="1"/>
  <c r="D161" i="12"/>
  <c r="B161" i="15" s="1"/>
  <c r="B162" i="12"/>
  <c r="D162" i="12" l="1"/>
  <c r="B162" i="15" s="1"/>
  <c r="S200" i="16"/>
  <c r="U200" i="16" s="1"/>
  <c r="B163" i="12"/>
  <c r="S201" i="16" l="1"/>
  <c r="U201" i="16" s="1"/>
  <c r="D163" i="12"/>
  <c r="B163" i="15" s="1"/>
  <c r="B164" i="12"/>
  <c r="S202" i="16" l="1"/>
  <c r="U202" i="16" s="1"/>
  <c r="D164" i="12"/>
  <c r="B164" i="15" s="1"/>
  <c r="B165" i="12"/>
  <c r="S203" i="16" l="1"/>
  <c r="U203" i="16" s="1"/>
  <c r="D165" i="12"/>
  <c r="B165" i="15" s="1"/>
  <c r="B166" i="12"/>
  <c r="S204" i="16" l="1"/>
  <c r="U204" i="16" s="1"/>
  <c r="D166" i="12"/>
  <c r="B166" i="15" s="1"/>
  <c r="B167" i="12"/>
  <c r="D167" i="12" l="1"/>
  <c r="B167" i="15" s="1"/>
  <c r="S205" i="16"/>
  <c r="U205" i="16" s="1"/>
  <c r="B168" i="12"/>
  <c r="D168" i="12" l="1"/>
  <c r="B168" i="15" s="1"/>
  <c r="S206" i="16"/>
  <c r="U206" i="16" s="1"/>
  <c r="B169" i="12"/>
  <c r="S207" i="16" l="1"/>
  <c r="U207" i="16" s="1"/>
  <c r="D169" i="12"/>
  <c r="B169" i="15" s="1"/>
  <c r="B170" i="12"/>
  <c r="S208" i="16" l="1"/>
  <c r="U208" i="16" s="1"/>
  <c r="D170" i="12"/>
  <c r="B170" i="15" s="1"/>
  <c r="B171" i="12"/>
  <c r="S209" i="16" l="1"/>
  <c r="U209" i="16" s="1"/>
  <c r="D171" i="12"/>
  <c r="B171" i="15" s="1"/>
  <c r="B172" i="12"/>
  <c r="D172" i="12" l="1"/>
  <c r="B172" i="15" s="1"/>
  <c r="S210" i="16"/>
  <c r="U210" i="16" s="1"/>
  <c r="B173" i="12"/>
  <c r="D173" i="12" l="1"/>
  <c r="B173" i="15" s="1"/>
  <c r="S211" i="16"/>
  <c r="U211" i="16" s="1"/>
  <c r="B174" i="12"/>
  <c r="S212" i="16" l="1"/>
  <c r="U212" i="16" s="1"/>
  <c r="D174" i="12"/>
  <c r="B174" i="15" s="1"/>
  <c r="B175" i="12"/>
  <c r="S213" i="16" l="1"/>
  <c r="U213" i="16" s="1"/>
  <c r="D175" i="12"/>
  <c r="B175" i="15" s="1"/>
  <c r="B176" i="12"/>
  <c r="S214" i="16" l="1"/>
  <c r="U214" i="16" s="1"/>
  <c r="D176" i="12"/>
  <c r="B176" i="15" s="1"/>
  <c r="B177" i="12"/>
  <c r="D177" i="12" l="1"/>
  <c r="B177" i="15" s="1"/>
  <c r="S215" i="16"/>
  <c r="U215" i="16" s="1"/>
  <c r="B178" i="12"/>
  <c r="D178" i="12" l="1"/>
  <c r="B178" i="15" s="1"/>
  <c r="S216" i="16"/>
  <c r="U216" i="16" s="1"/>
  <c r="B179" i="12"/>
  <c r="S217" i="16" l="1"/>
  <c r="U217" i="16" s="1"/>
  <c r="D179" i="12"/>
  <c r="B179" i="15" s="1"/>
  <c r="B180" i="12"/>
  <c r="D180" i="12" l="1"/>
  <c r="B180" i="15" s="1"/>
  <c r="S218" i="16"/>
  <c r="U218" i="16" s="1"/>
  <c r="B181" i="12"/>
  <c r="S219" i="16" l="1"/>
  <c r="U219" i="16" s="1"/>
  <c r="D181" i="12"/>
  <c r="B181" i="15" s="1"/>
  <c r="B182" i="12"/>
  <c r="D182" i="12" l="1"/>
  <c r="B182" i="15" s="1"/>
  <c r="S220" i="16"/>
  <c r="U220" i="16" s="1"/>
  <c r="B183" i="12"/>
  <c r="S221" i="16" l="1"/>
  <c r="U221" i="16" s="1"/>
  <c r="D183" i="12"/>
  <c r="B183" i="15" s="1"/>
  <c r="B184" i="12"/>
  <c r="S222" i="16" l="1"/>
  <c r="U222" i="16" s="1"/>
  <c r="D184" i="12"/>
  <c r="B184" i="15" s="1"/>
  <c r="B185" i="12"/>
  <c r="S223" i="16" l="1"/>
  <c r="U223" i="16" s="1"/>
  <c r="D185" i="12"/>
  <c r="B185" i="15" s="1"/>
  <c r="B186" i="12"/>
  <c r="S224" i="16" l="1"/>
  <c r="U224" i="16" s="1"/>
  <c r="D186" i="12"/>
  <c r="B186" i="15" s="1"/>
  <c r="B187" i="12"/>
  <c r="D187" i="12" l="1"/>
  <c r="B187" i="15" s="1"/>
  <c r="S225" i="16"/>
  <c r="U225" i="16" s="1"/>
  <c r="B188" i="12"/>
  <c r="D188" i="12" l="1"/>
  <c r="B188" i="15" s="1"/>
  <c r="S226" i="16"/>
  <c r="U226" i="16" s="1"/>
  <c r="B189" i="12"/>
  <c r="D189" i="12" l="1"/>
  <c r="B189" i="15" s="1"/>
  <c r="S227" i="16"/>
  <c r="U227" i="16" s="1"/>
  <c r="B190" i="12"/>
  <c r="S228" i="16" l="1"/>
  <c r="U228" i="16" s="1"/>
  <c r="D190" i="12"/>
  <c r="B190" i="15" s="1"/>
  <c r="B191" i="12"/>
  <c r="S229" i="16" l="1"/>
  <c r="U229" i="16" s="1"/>
  <c r="D191" i="12"/>
  <c r="B191" i="15" s="1"/>
  <c r="B192" i="12"/>
  <c r="S230" i="16" l="1"/>
  <c r="U230" i="16" s="1"/>
  <c r="D192" i="12"/>
  <c r="B192" i="15" s="1"/>
  <c r="B193" i="12"/>
  <c r="D193" i="12" l="1"/>
  <c r="B193" i="15" s="1"/>
  <c r="S231" i="16"/>
  <c r="U231" i="16" s="1"/>
  <c r="B194" i="12"/>
  <c r="D194" i="12" l="1"/>
  <c r="B194" i="15" s="1"/>
  <c r="S232" i="16"/>
  <c r="U232" i="16" s="1"/>
  <c r="B195" i="12"/>
  <c r="D195" i="12" l="1"/>
  <c r="B195" i="15" s="1"/>
  <c r="S233" i="16"/>
  <c r="U233" i="16" s="1"/>
  <c r="B196" i="12"/>
  <c r="D196" i="12" l="1"/>
  <c r="B196" i="15" s="1"/>
  <c r="S234" i="16"/>
  <c r="U234" i="16" s="1"/>
  <c r="B197" i="12"/>
  <c r="D197" i="12" l="1"/>
  <c r="B197" i="15" s="1"/>
  <c r="S235" i="16"/>
  <c r="U235" i="16" s="1"/>
  <c r="B198" i="12"/>
  <c r="D198" i="12" l="1"/>
  <c r="B198" i="15" s="1"/>
  <c r="S236" i="16"/>
  <c r="U236" i="16" s="1"/>
  <c r="B199" i="12"/>
  <c r="S237" i="16" l="1"/>
  <c r="U237" i="16" s="1"/>
  <c r="D199" i="12"/>
  <c r="B199" i="15" s="1"/>
  <c r="B200" i="12"/>
  <c r="S238" i="16" l="1"/>
  <c r="U238" i="16" s="1"/>
  <c r="D200" i="12"/>
  <c r="B200" i="15" s="1"/>
  <c r="B201" i="12"/>
  <c r="S239" i="16" l="1"/>
  <c r="U239" i="16" s="1"/>
  <c r="D201" i="12"/>
  <c r="B201" i="15" s="1"/>
  <c r="B202" i="12"/>
  <c r="D202" i="12" l="1"/>
  <c r="B202" i="15" s="1"/>
  <c r="S240" i="16"/>
  <c r="U240" i="16" s="1"/>
  <c r="B203" i="12"/>
  <c r="D203" i="12" l="1"/>
  <c r="B203" i="15" s="1"/>
  <c r="S241" i="16"/>
  <c r="U241" i="16" s="1"/>
  <c r="B204" i="12"/>
  <c r="D204" i="12" l="1"/>
  <c r="B204" i="15" s="1"/>
  <c r="S242" i="16"/>
  <c r="U242" i="16" s="1"/>
  <c r="B205" i="12"/>
  <c r="D205" i="12" l="1"/>
  <c r="B205" i="15" s="1"/>
  <c r="S243" i="16"/>
  <c r="U243" i="16" s="1"/>
  <c r="B206" i="12"/>
  <c r="D206" i="12" l="1"/>
  <c r="B206" i="15" s="1"/>
  <c r="S244" i="16"/>
  <c r="U244" i="16" s="1"/>
  <c r="B207" i="12"/>
  <c r="D207" i="12" l="1"/>
  <c r="B207" i="15" s="1"/>
  <c r="S245" i="16"/>
  <c r="U245" i="16" s="1"/>
  <c r="B208" i="12"/>
  <c r="S246" i="16" l="1"/>
  <c r="U246" i="16" s="1"/>
  <c r="D208" i="12"/>
  <c r="B208" i="15" s="1"/>
  <c r="B209" i="12"/>
  <c r="S247" i="16" l="1"/>
  <c r="U247" i="16" s="1"/>
  <c r="D209" i="12"/>
  <c r="B209" i="15" s="1"/>
  <c r="B210" i="12"/>
  <c r="D210" i="12" l="1"/>
  <c r="B210" i="15" s="1"/>
  <c r="S248" i="16"/>
  <c r="U248" i="16" s="1"/>
  <c r="B211" i="12"/>
  <c r="S249" i="16" l="1"/>
  <c r="U249" i="16" s="1"/>
  <c r="D211" i="12"/>
  <c r="B211" i="15" s="1"/>
  <c r="B212" i="12"/>
  <c r="D212" i="12" l="1"/>
  <c r="B212" i="15" s="1"/>
  <c r="S250" i="16"/>
  <c r="U250" i="16" s="1"/>
  <c r="B213" i="12"/>
  <c r="S251" i="16" l="1"/>
  <c r="U251" i="16" s="1"/>
  <c r="D213" i="12"/>
  <c r="B213" i="15" s="1"/>
  <c r="B214" i="12"/>
  <c r="S252" i="16" l="1"/>
  <c r="U252" i="16" s="1"/>
  <c r="D214" i="12"/>
  <c r="B214" i="15" s="1"/>
  <c r="B215" i="12"/>
  <c r="S253" i="16" l="1"/>
  <c r="U253" i="16" s="1"/>
  <c r="D215" i="12"/>
  <c r="B215" i="15" s="1"/>
  <c r="B216" i="12"/>
  <c r="S254" i="16" l="1"/>
  <c r="U254" i="16" s="1"/>
  <c r="D216" i="12"/>
  <c r="B216" i="15" s="1"/>
  <c r="B217" i="12"/>
  <c r="D217" i="12" l="1"/>
  <c r="B217" i="15" s="1"/>
  <c r="S255" i="16"/>
  <c r="U255" i="16" s="1"/>
  <c r="B218" i="12"/>
  <c r="S256" i="16" l="1"/>
  <c r="U256" i="16" s="1"/>
  <c r="D218" i="12"/>
  <c r="B218" i="15" s="1"/>
  <c r="B219" i="12"/>
  <c r="D219" i="12" l="1"/>
  <c r="B219" i="15" s="1"/>
  <c r="S257" i="16"/>
  <c r="U257" i="16" s="1"/>
  <c r="B220" i="12"/>
  <c r="D220" i="12" l="1"/>
  <c r="B220" i="15" s="1"/>
  <c r="S258" i="16"/>
  <c r="U258" i="16" s="1"/>
  <c r="B221" i="12"/>
  <c r="S259" i="16" l="1"/>
  <c r="U259" i="16" s="1"/>
  <c r="D221" i="12"/>
  <c r="B221" i="15" s="1"/>
  <c r="B222" i="12"/>
  <c r="S260" i="16" l="1"/>
  <c r="U260" i="16" s="1"/>
  <c r="D222" i="12"/>
  <c r="B222" i="15" s="1"/>
  <c r="B223" i="12"/>
  <c r="D223" i="12" l="1"/>
  <c r="B223" i="15" s="1"/>
  <c r="S261" i="16"/>
  <c r="U261" i="16" s="1"/>
  <c r="B224" i="12"/>
  <c r="S262" i="16" l="1"/>
  <c r="U262" i="16" s="1"/>
  <c r="D224" i="12"/>
  <c r="B224" i="15" s="1"/>
  <c r="B225" i="12"/>
  <c r="S263" i="16" l="1"/>
  <c r="U263" i="16" s="1"/>
  <c r="D225" i="12"/>
  <c r="B225" i="15" s="1"/>
  <c r="B226" i="12"/>
  <c r="D226" i="12" l="1"/>
  <c r="B226" i="15" s="1"/>
  <c r="S264" i="16"/>
  <c r="U264" i="16" s="1"/>
  <c r="B227" i="12"/>
  <c r="D227" i="12" l="1"/>
  <c r="B227" i="15" s="1"/>
  <c r="S265" i="16"/>
  <c r="U265" i="16" s="1"/>
  <c r="B228" i="12"/>
  <c r="S266" i="16" l="1"/>
  <c r="U266" i="16" s="1"/>
  <c r="D228" i="12"/>
  <c r="B228" i="15" s="1"/>
  <c r="B229" i="12"/>
  <c r="D229" i="12" l="1"/>
  <c r="B229" i="15" s="1"/>
  <c r="S267" i="16"/>
  <c r="U267" i="16" s="1"/>
  <c r="B230" i="12"/>
  <c r="D230" i="12" l="1"/>
  <c r="B230" i="15" s="1"/>
  <c r="S268" i="16"/>
  <c r="U268" i="16" s="1"/>
  <c r="B231" i="12"/>
  <c r="S269" i="16" l="1"/>
  <c r="U269" i="16" s="1"/>
  <c r="D231" i="12"/>
  <c r="B231" i="15" s="1"/>
  <c r="B232" i="12"/>
  <c r="S270" i="16" l="1"/>
  <c r="U270" i="16" s="1"/>
  <c r="D232" i="12"/>
  <c r="B232" i="15" s="1"/>
  <c r="B233" i="12"/>
  <c r="D233" i="12" l="1"/>
  <c r="B233" i="15" s="1"/>
  <c r="S271" i="16"/>
  <c r="U271" i="16" s="1"/>
  <c r="B234" i="12"/>
  <c r="S272" i="16" l="1"/>
  <c r="U272" i="16" s="1"/>
  <c r="D234" i="12"/>
  <c r="B234" i="15" s="1"/>
  <c r="B235" i="12"/>
  <c r="D235" i="12" l="1"/>
  <c r="B235" i="15" s="1"/>
  <c r="S273" i="16"/>
  <c r="U273" i="16" s="1"/>
  <c r="B236" i="12"/>
  <c r="S274" i="16" l="1"/>
  <c r="U274" i="16" s="1"/>
  <c r="D236" i="12"/>
  <c r="B236" i="15" s="1"/>
  <c r="B237" i="12"/>
  <c r="D237" i="12" l="1"/>
  <c r="B237" i="15" s="1"/>
  <c r="S275" i="16"/>
  <c r="U275" i="16" s="1"/>
  <c r="B238" i="12"/>
  <c r="D238" i="12" l="1"/>
  <c r="B238" i="15" s="1"/>
  <c r="S276" i="16"/>
  <c r="U276" i="16" s="1"/>
  <c r="B239" i="12"/>
  <c r="D239" i="12" l="1"/>
  <c r="B239" i="15" s="1"/>
  <c r="S277" i="16"/>
  <c r="U277" i="16" s="1"/>
  <c r="B240" i="12"/>
  <c r="D240" i="12" l="1"/>
  <c r="B240" i="15" s="1"/>
  <c r="S278" i="16"/>
  <c r="U278" i="16" s="1"/>
  <c r="B241" i="12"/>
  <c r="D241" i="12" l="1"/>
  <c r="B241" i="15" s="1"/>
  <c r="S279" i="16"/>
  <c r="U279" i="16" s="1"/>
  <c r="B242" i="12"/>
  <c r="S280" i="16" l="1"/>
  <c r="U280" i="16" s="1"/>
  <c r="D242" i="12"/>
  <c r="B242" i="15" s="1"/>
  <c r="B243" i="12"/>
  <c r="S281" i="16" l="1"/>
  <c r="U281" i="16" s="1"/>
  <c r="D243" i="12"/>
  <c r="B243" i="15" s="1"/>
  <c r="B244" i="12"/>
  <c r="S282" i="16" l="1"/>
  <c r="U282" i="16" s="1"/>
  <c r="D244" i="12"/>
  <c r="B244" i="15" s="1"/>
  <c r="B245" i="12"/>
  <c r="S283" i="16" l="1"/>
  <c r="U283" i="16" s="1"/>
  <c r="D245" i="12"/>
  <c r="B245" i="15" s="1"/>
  <c r="B246" i="12"/>
  <c r="D246" i="12" l="1"/>
  <c r="B246" i="15" s="1"/>
  <c r="S284" i="16"/>
  <c r="U284" i="16" s="1"/>
  <c r="B247" i="12"/>
  <c r="D247" i="12" l="1"/>
  <c r="B247" i="15" s="1"/>
  <c r="S285" i="16"/>
  <c r="U285" i="16" s="1"/>
  <c r="B248" i="12"/>
  <c r="D248" i="12" l="1"/>
  <c r="B248" i="15" s="1"/>
  <c r="S286" i="16"/>
  <c r="U286" i="16" s="1"/>
  <c r="B249" i="12"/>
  <c r="D249" i="12" l="1"/>
  <c r="B249" i="15" s="1"/>
  <c r="S287" i="16"/>
  <c r="U287" i="16" s="1"/>
  <c r="B250" i="12"/>
  <c r="D250" i="12" l="1"/>
  <c r="B250" i="15" s="1"/>
  <c r="S288" i="16"/>
  <c r="U288" i="16" s="1"/>
  <c r="B251" i="12"/>
  <c r="D251" i="12" l="1"/>
  <c r="B251" i="15" s="1"/>
  <c r="S289" i="16"/>
  <c r="U289" i="16" s="1"/>
  <c r="B252" i="12"/>
  <c r="D252" i="12" l="1"/>
  <c r="B252" i="15" s="1"/>
  <c r="S290" i="16"/>
  <c r="U290" i="16" s="1"/>
  <c r="B253" i="12"/>
  <c r="D253" i="12" l="1"/>
  <c r="B253" i="15" s="1"/>
  <c r="S291" i="16"/>
  <c r="U291" i="16" s="1"/>
  <c r="B254" i="12"/>
  <c r="D254" i="12" l="1"/>
  <c r="B254" i="15" s="1"/>
  <c r="S292" i="16"/>
  <c r="U292" i="16" s="1"/>
  <c r="B255" i="12"/>
  <c r="D255" i="12" l="1"/>
  <c r="B255" i="15" s="1"/>
  <c r="S293" i="16"/>
  <c r="U293" i="16" s="1"/>
  <c r="B256" i="12"/>
  <c r="D256" i="12" l="1"/>
  <c r="B256" i="15" s="1"/>
  <c r="S294" i="16"/>
  <c r="U294" i="16" s="1"/>
  <c r="B257" i="12"/>
  <c r="D257" i="12" l="1"/>
  <c r="B257" i="15" s="1"/>
  <c r="S295" i="16"/>
  <c r="U295" i="16" s="1"/>
  <c r="B258" i="12"/>
  <c r="S296" i="16" l="1"/>
  <c r="U296" i="16" s="1"/>
  <c r="D258" i="12"/>
  <c r="B258" i="15" s="1"/>
  <c r="B259" i="12"/>
  <c r="D259" i="12" l="1"/>
  <c r="B259" i="15" s="1"/>
  <c r="S297" i="16"/>
  <c r="U297" i="16" s="1"/>
  <c r="B260" i="12"/>
  <c r="D260" i="12" l="1"/>
  <c r="B260" i="15" s="1"/>
  <c r="S298" i="16"/>
  <c r="U298" i="16" s="1"/>
  <c r="B261" i="12"/>
  <c r="D261" i="12" l="1"/>
  <c r="B261" i="15" s="1"/>
  <c r="S299" i="16"/>
  <c r="U299" i="16" s="1"/>
  <c r="B262" i="12"/>
  <c r="D262" i="12" l="1"/>
  <c r="B262" i="15" s="1"/>
  <c r="S300" i="16"/>
  <c r="U300" i="16" s="1"/>
  <c r="B263" i="12"/>
  <c r="D263" i="12" l="1"/>
  <c r="B263" i="15" s="1"/>
  <c r="S301" i="16"/>
  <c r="U301" i="16" s="1"/>
  <c r="B264" i="12"/>
  <c r="D264" i="12" l="1"/>
  <c r="B264" i="15" s="1"/>
  <c r="S302" i="16"/>
  <c r="U302" i="16" s="1"/>
  <c r="B265" i="12"/>
  <c r="D265" i="12" l="1"/>
  <c r="B265" i="15" s="1"/>
  <c r="S303" i="16"/>
  <c r="U303" i="16" s="1"/>
  <c r="B266" i="12"/>
  <c r="D266" i="12" l="1"/>
  <c r="B266" i="15" s="1"/>
  <c r="S304" i="16"/>
  <c r="U304" i="16" s="1"/>
  <c r="B267" i="12"/>
  <c r="D267" i="12" l="1"/>
  <c r="B267" i="15" s="1"/>
  <c r="S305" i="16"/>
  <c r="U305" i="16" s="1"/>
  <c r="B268" i="12"/>
  <c r="D268" i="12" l="1"/>
  <c r="B268" i="15" s="1"/>
  <c r="S306" i="16"/>
  <c r="U306" i="16" s="1"/>
  <c r="B269" i="12"/>
  <c r="D269" i="12" l="1"/>
  <c r="B269" i="15" s="1"/>
  <c r="S307" i="16"/>
  <c r="U307" i="16" s="1"/>
  <c r="B270" i="12"/>
  <c r="D270" i="12" l="1"/>
  <c r="B270" i="15" s="1"/>
  <c r="S308" i="16"/>
  <c r="U308" i="16" s="1"/>
  <c r="B271" i="12"/>
  <c r="D271" i="12" l="1"/>
  <c r="B271" i="15" s="1"/>
  <c r="S309" i="16"/>
  <c r="U309" i="16" s="1"/>
  <c r="B272" i="12"/>
  <c r="D272" i="12" l="1"/>
  <c r="B272" i="15" s="1"/>
  <c r="S310" i="16"/>
  <c r="U310" i="16" s="1"/>
  <c r="B273" i="12"/>
  <c r="D273" i="12" l="1"/>
  <c r="B273" i="15" s="1"/>
  <c r="S311" i="16"/>
  <c r="U311" i="16" s="1"/>
  <c r="B274" i="12"/>
  <c r="D274" i="12" l="1"/>
  <c r="B274" i="15" s="1"/>
  <c r="S312" i="16"/>
  <c r="U312" i="16" s="1"/>
  <c r="B275" i="12"/>
  <c r="D275" i="12" l="1"/>
  <c r="B275" i="15" s="1"/>
  <c r="S313" i="16"/>
  <c r="U313" i="16" s="1"/>
  <c r="B276" i="12"/>
  <c r="D276" i="12" l="1"/>
  <c r="B276" i="15" s="1"/>
  <c r="S314" i="16"/>
  <c r="U314" i="16" s="1"/>
  <c r="B277" i="12"/>
  <c r="D277" i="12" l="1"/>
  <c r="B277" i="15" s="1"/>
  <c r="S315" i="16"/>
  <c r="U315" i="16" s="1"/>
  <c r="B278" i="12"/>
  <c r="D278" i="12" l="1"/>
  <c r="B278" i="15" s="1"/>
  <c r="S316" i="16"/>
  <c r="U316" i="16" s="1"/>
  <c r="B279" i="12"/>
  <c r="D279" i="12" l="1"/>
  <c r="B279" i="15" s="1"/>
  <c r="S317" i="16"/>
  <c r="U317" i="16" s="1"/>
  <c r="B280" i="12"/>
  <c r="D280" i="12" l="1"/>
  <c r="B280" i="15" s="1"/>
  <c r="S318" i="16"/>
  <c r="U318" i="16" s="1"/>
  <c r="B281" i="12"/>
  <c r="D281" i="12" l="1"/>
  <c r="B281" i="15" s="1"/>
  <c r="S319" i="16"/>
  <c r="U319" i="16" s="1"/>
  <c r="B282" i="12"/>
  <c r="D282" i="12" l="1"/>
  <c r="B282" i="15" s="1"/>
  <c r="S320" i="16"/>
  <c r="U320" i="16" s="1"/>
  <c r="B283" i="12"/>
  <c r="D283" i="12" l="1"/>
  <c r="B283" i="15" s="1"/>
  <c r="S321" i="16"/>
  <c r="U321" i="16" s="1"/>
  <c r="B284" i="12"/>
  <c r="D284" i="12" l="1"/>
  <c r="B284" i="15" s="1"/>
  <c r="S322" i="16"/>
  <c r="U322" i="16" s="1"/>
  <c r="B285" i="12"/>
  <c r="D285" i="12" l="1"/>
  <c r="B285" i="15" s="1"/>
  <c r="S323" i="16"/>
  <c r="U323" i="16" s="1"/>
  <c r="B286" i="12"/>
  <c r="D286" i="12" l="1"/>
  <c r="B286" i="15" s="1"/>
  <c r="S324" i="16"/>
  <c r="U324" i="16" s="1"/>
  <c r="B287" i="12"/>
  <c r="D287" i="12" l="1"/>
  <c r="B287" i="15" s="1"/>
  <c r="S325" i="16"/>
  <c r="U325" i="16" s="1"/>
  <c r="B288" i="12"/>
  <c r="D288" i="12" l="1"/>
  <c r="B288" i="15" s="1"/>
  <c r="S326" i="16"/>
  <c r="U326" i="16" s="1"/>
  <c r="B289" i="12"/>
  <c r="D289" i="12" l="1"/>
  <c r="B289" i="15" s="1"/>
  <c r="S327" i="16"/>
  <c r="U327" i="16" s="1"/>
  <c r="B290" i="12"/>
  <c r="D290" i="12" l="1"/>
  <c r="B290" i="15" s="1"/>
  <c r="S328" i="16"/>
  <c r="U328" i="16" s="1"/>
  <c r="B291" i="12"/>
  <c r="D291" i="12" l="1"/>
  <c r="B291" i="15" s="1"/>
  <c r="S329" i="16"/>
  <c r="U329" i="16" s="1"/>
  <c r="B292" i="12"/>
  <c r="D292" i="12" l="1"/>
  <c r="B292" i="15" s="1"/>
  <c r="S330" i="16"/>
  <c r="U330" i="16" s="1"/>
  <c r="B293" i="12"/>
  <c r="D293" i="12" l="1"/>
  <c r="B293" i="15" s="1"/>
  <c r="S331" i="16"/>
  <c r="U331" i="16" s="1"/>
  <c r="B294" i="12"/>
  <c r="D294" i="12" l="1"/>
  <c r="B294" i="15" s="1"/>
  <c r="S332" i="16"/>
  <c r="U332" i="16" s="1"/>
  <c r="B295" i="12"/>
  <c r="D295" i="12" l="1"/>
  <c r="B295" i="15" s="1"/>
  <c r="S333" i="16"/>
  <c r="U333" i="16" s="1"/>
  <c r="B296" i="12"/>
  <c r="D296" i="12" l="1"/>
  <c r="B296" i="15" s="1"/>
  <c r="S334" i="16"/>
  <c r="U334" i="16" s="1"/>
  <c r="B297" i="12"/>
  <c r="D297" i="12" l="1"/>
  <c r="B297" i="15" s="1"/>
  <c r="S335" i="16"/>
  <c r="U335" i="16" s="1"/>
  <c r="B298" i="12"/>
  <c r="D298" i="12" l="1"/>
  <c r="B298" i="15" s="1"/>
  <c r="S336" i="16"/>
  <c r="U336" i="16" s="1"/>
  <c r="B299" i="12"/>
  <c r="D299" i="12" l="1"/>
  <c r="B299" i="15" s="1"/>
  <c r="S337" i="16"/>
  <c r="U337" i="16" s="1"/>
  <c r="B300" i="12"/>
  <c r="D300" i="12" l="1"/>
  <c r="B300" i="15" s="1"/>
  <c r="S338" i="16"/>
  <c r="U338" i="16" s="1"/>
  <c r="B301" i="12"/>
  <c r="D301" i="12" l="1"/>
  <c r="B301" i="15" s="1"/>
  <c r="S339" i="16"/>
  <c r="U339" i="16" s="1"/>
  <c r="B302" i="12"/>
  <c r="D302" i="12" l="1"/>
  <c r="B302" i="15" s="1"/>
  <c r="S340" i="16"/>
  <c r="U340" i="16" s="1"/>
  <c r="B303" i="12"/>
  <c r="D303" i="12" l="1"/>
  <c r="B303" i="15" s="1"/>
  <c r="S341" i="16"/>
  <c r="U341" i="16" s="1"/>
  <c r="B304" i="12"/>
  <c r="D304" i="12" l="1"/>
  <c r="B304" i="15" s="1"/>
  <c r="S342" i="16"/>
  <c r="U342" i="16" s="1"/>
  <c r="B305" i="12"/>
  <c r="D305" i="12" l="1"/>
  <c r="B305" i="15" s="1"/>
  <c r="S343" i="16"/>
  <c r="U343" i="16" s="1"/>
  <c r="B306" i="12"/>
  <c r="D306" i="12" l="1"/>
  <c r="B306" i="15" s="1"/>
  <c r="S344" i="16"/>
  <c r="U344" i="16" s="1"/>
  <c r="B307" i="12"/>
  <c r="D307" i="12" l="1"/>
  <c r="B307" i="15" s="1"/>
  <c r="S345" i="16"/>
  <c r="U345" i="16" s="1"/>
  <c r="B308" i="12"/>
  <c r="D308" i="12" l="1"/>
  <c r="B308" i="15" s="1"/>
  <c r="S346" i="16"/>
  <c r="U346" i="16" s="1"/>
  <c r="B309" i="12"/>
  <c r="D309" i="12" l="1"/>
  <c r="B309" i="15" s="1"/>
  <c r="S347" i="16"/>
  <c r="U347" i="16" s="1"/>
  <c r="B310" i="12"/>
  <c r="S348" i="16" l="1"/>
  <c r="U348" i="16" s="1"/>
  <c r="D310" i="12"/>
  <c r="B310" i="15" s="1"/>
  <c r="B311" i="12"/>
  <c r="D311" i="12" l="1"/>
  <c r="B311" i="15" s="1"/>
  <c r="S349" i="16"/>
  <c r="U349" i="16" s="1"/>
  <c r="B312" i="12"/>
  <c r="S350" i="16" l="1"/>
  <c r="U350" i="16" s="1"/>
  <c r="D312" i="12"/>
  <c r="B312" i="15" s="1"/>
  <c r="B313" i="12"/>
  <c r="I28" i="16"/>
  <c r="I29" i="16"/>
  <c r="I31" i="16"/>
  <c r="I33" i="16"/>
  <c r="I32" i="16"/>
  <c r="I35" i="16"/>
  <c r="I36" i="16"/>
  <c r="I30" i="16"/>
  <c r="I27" i="16"/>
  <c r="I37" i="16"/>
  <c r="I34" i="16"/>
  <c r="G189" i="12"/>
  <c r="G69" i="12"/>
  <c r="G304" i="12"/>
  <c r="G240" i="12"/>
  <c r="G176" i="12"/>
  <c r="G112" i="12"/>
  <c r="G48" i="12"/>
  <c r="G273" i="12"/>
  <c r="G209" i="12"/>
  <c r="G145" i="12"/>
  <c r="G81" i="12"/>
  <c r="G229" i="12"/>
  <c r="G93" i="12"/>
  <c r="G260" i="12"/>
  <c r="G196" i="12"/>
  <c r="G132" i="12"/>
  <c r="G68" i="12"/>
  <c r="G36" i="12"/>
  <c r="G4" i="12"/>
  <c r="G306" i="12"/>
  <c r="G274" i="12"/>
  <c r="G242" i="12"/>
  <c r="G210" i="12"/>
  <c r="G178" i="12"/>
  <c r="G146" i="12"/>
  <c r="G114" i="12"/>
  <c r="G82" i="12"/>
  <c r="G50" i="12"/>
  <c r="G18" i="12"/>
  <c r="G2" i="12"/>
  <c r="G291" i="12"/>
  <c r="G259" i="12"/>
  <c r="G227" i="12"/>
  <c r="G195" i="12"/>
  <c r="G163" i="12"/>
  <c r="G131" i="12"/>
  <c r="G115" i="12"/>
  <c r="G83" i="12"/>
  <c r="G51" i="12"/>
  <c r="G19" i="12"/>
  <c r="G269" i="12"/>
  <c r="G149" i="12"/>
  <c r="G21" i="12"/>
  <c r="G312" i="12"/>
  <c r="G248" i="12"/>
  <c r="G184" i="12"/>
  <c r="G120" i="12"/>
  <c r="G56" i="12"/>
  <c r="G24" i="12"/>
  <c r="G313" i="12"/>
  <c r="G249" i="12"/>
  <c r="G185" i="12"/>
  <c r="G121" i="12"/>
  <c r="G57" i="12"/>
  <c r="G25" i="12"/>
  <c r="G245" i="12"/>
  <c r="G109" i="12"/>
  <c r="G45" i="12"/>
  <c r="G300" i="12"/>
  <c r="G236" i="12"/>
  <c r="G172" i="12"/>
  <c r="G108" i="12"/>
  <c r="G44" i="12"/>
  <c r="G12" i="12"/>
  <c r="G310" i="12"/>
  <c r="G278" i="12"/>
  <c r="G246" i="12"/>
  <c r="G214" i="12"/>
  <c r="G182" i="12"/>
  <c r="G150" i="12"/>
  <c r="G102" i="12"/>
  <c r="G70" i="12"/>
  <c r="G38" i="12"/>
  <c r="G6" i="12"/>
  <c r="G295" i="12"/>
  <c r="G263" i="12"/>
  <c r="G231" i="12"/>
  <c r="G199" i="12"/>
  <c r="G167" i="12"/>
  <c r="G135" i="12"/>
  <c r="G103" i="12"/>
  <c r="G71" i="12"/>
  <c r="G39" i="12"/>
  <c r="G7" i="12"/>
  <c r="G285" i="12"/>
  <c r="G221" i="12"/>
  <c r="G165" i="12"/>
  <c r="G101" i="12"/>
  <c r="G37" i="12"/>
  <c r="G288" i="12"/>
  <c r="G256" i="12"/>
  <c r="G224" i="12"/>
  <c r="G192" i="12"/>
  <c r="G160" i="12"/>
  <c r="G128" i="12"/>
  <c r="G96" i="12"/>
  <c r="G64" i="12"/>
  <c r="G32" i="12"/>
  <c r="G289" i="12"/>
  <c r="G257" i="12"/>
  <c r="G225" i="12"/>
  <c r="G193" i="12"/>
  <c r="G161" i="12"/>
  <c r="G129" i="12"/>
  <c r="G97" i="12"/>
  <c r="G65" i="12"/>
  <c r="G33" i="12"/>
  <c r="G261" i="12"/>
  <c r="G197" i="12"/>
  <c r="G125" i="12"/>
  <c r="G61" i="12"/>
  <c r="G308" i="12"/>
  <c r="G276" i="12"/>
  <c r="G244" i="12"/>
  <c r="G212" i="12"/>
  <c r="G180" i="12"/>
  <c r="G148" i="12"/>
  <c r="G116" i="12"/>
  <c r="G84" i="12"/>
  <c r="G52" i="12"/>
  <c r="G20" i="12"/>
  <c r="G314" i="12"/>
  <c r="G298" i="12"/>
  <c r="G282" i="12"/>
  <c r="G266" i="12"/>
  <c r="G250" i="12"/>
  <c r="G234" i="12"/>
  <c r="G218" i="12"/>
  <c r="G202" i="12"/>
  <c r="G186" i="12"/>
  <c r="G170" i="12"/>
  <c r="G154" i="12"/>
  <c r="G138" i="12"/>
  <c r="G122" i="12"/>
  <c r="G106" i="12"/>
  <c r="G90" i="12"/>
  <c r="G74" i="12"/>
  <c r="G58" i="12"/>
  <c r="G42" i="12"/>
  <c r="G26" i="12"/>
  <c r="G10" i="12"/>
  <c r="G299" i="12"/>
  <c r="G283" i="12"/>
  <c r="G267" i="12"/>
  <c r="G251" i="12"/>
  <c r="G235" i="12"/>
  <c r="G219" i="12"/>
  <c r="G203" i="12"/>
  <c r="G187" i="12"/>
  <c r="G171" i="12"/>
  <c r="G155" i="12"/>
  <c r="G139" i="12"/>
  <c r="G123" i="12"/>
  <c r="G107" i="12"/>
  <c r="G91" i="12"/>
  <c r="G75" i="12"/>
  <c r="G59" i="12"/>
  <c r="G43" i="12"/>
  <c r="G27" i="12"/>
  <c r="G11" i="12"/>
  <c r="G253" i="12"/>
  <c r="G133" i="12"/>
  <c r="G5" i="12"/>
  <c r="G272" i="12"/>
  <c r="G208" i="12"/>
  <c r="G144" i="12"/>
  <c r="G80" i="12"/>
  <c r="G16" i="12"/>
  <c r="G305" i="12"/>
  <c r="G241" i="12"/>
  <c r="G177" i="12"/>
  <c r="G113" i="12"/>
  <c r="G49" i="12"/>
  <c r="G17" i="12"/>
  <c r="G293" i="12"/>
  <c r="G157" i="12"/>
  <c r="G29" i="12"/>
  <c r="G292" i="12"/>
  <c r="G228" i="12"/>
  <c r="G164" i="12"/>
  <c r="G100" i="12"/>
  <c r="G290" i="12"/>
  <c r="G258" i="12"/>
  <c r="G226" i="12"/>
  <c r="G194" i="12"/>
  <c r="G162" i="12"/>
  <c r="G130" i="12"/>
  <c r="G98" i="12"/>
  <c r="G66" i="12"/>
  <c r="G34" i="12"/>
  <c r="G307" i="12"/>
  <c r="G275" i="12"/>
  <c r="G243" i="12"/>
  <c r="G211" i="12"/>
  <c r="G179" i="12"/>
  <c r="G147" i="12"/>
  <c r="G99" i="12"/>
  <c r="G67" i="12"/>
  <c r="G35" i="12"/>
  <c r="G3" i="12"/>
  <c r="G205" i="12"/>
  <c r="G85" i="12"/>
  <c r="G280" i="12"/>
  <c r="G216" i="12"/>
  <c r="G152" i="12"/>
  <c r="G88" i="12"/>
  <c r="G281" i="12"/>
  <c r="G217" i="12"/>
  <c r="G153" i="12"/>
  <c r="G89" i="12"/>
  <c r="G309" i="12"/>
  <c r="G181" i="12"/>
  <c r="G268" i="12"/>
  <c r="G204" i="12"/>
  <c r="G140" i="12"/>
  <c r="G76" i="12"/>
  <c r="G294" i="12"/>
  <c r="G262" i="12"/>
  <c r="G230" i="12"/>
  <c r="G198" i="12"/>
  <c r="G166" i="12"/>
  <c r="G134" i="12"/>
  <c r="G118" i="12"/>
  <c r="G86" i="12"/>
  <c r="G54" i="12"/>
  <c r="G22" i="12"/>
  <c r="G311" i="12"/>
  <c r="G279" i="12"/>
  <c r="G247" i="12"/>
  <c r="G215" i="12"/>
  <c r="G183" i="12"/>
  <c r="G151" i="12"/>
  <c r="G119" i="12"/>
  <c r="G87" i="12"/>
  <c r="G55" i="12"/>
  <c r="G23" i="12"/>
  <c r="G301" i="12"/>
  <c r="G237" i="12"/>
  <c r="G173" i="12"/>
  <c r="G117" i="12"/>
  <c r="G53" i="12"/>
  <c r="G296" i="12"/>
  <c r="G264" i="12"/>
  <c r="G232" i="12"/>
  <c r="G200" i="12"/>
  <c r="G168" i="12"/>
  <c r="G136" i="12"/>
  <c r="G104" i="12"/>
  <c r="G72" i="12"/>
  <c r="G40" i="12"/>
  <c r="G8" i="12"/>
  <c r="G297" i="12"/>
  <c r="G265" i="12"/>
  <c r="G233" i="12"/>
  <c r="G201" i="12"/>
  <c r="G169" i="12"/>
  <c r="G137" i="12"/>
  <c r="G105" i="12"/>
  <c r="G73" i="12"/>
  <c r="G41" i="12"/>
  <c r="G9" i="12"/>
  <c r="G277" i="12"/>
  <c r="G213" i="12"/>
  <c r="G141" i="12"/>
  <c r="G77" i="12"/>
  <c r="G13" i="12"/>
  <c r="G284" i="12"/>
  <c r="G252" i="12"/>
  <c r="G220" i="12"/>
  <c r="G188" i="12"/>
  <c r="G156" i="12"/>
  <c r="G124" i="12"/>
  <c r="G92" i="12"/>
  <c r="G60" i="12"/>
  <c r="G28" i="12"/>
  <c r="G302" i="12"/>
  <c r="G286" i="12"/>
  <c r="G270" i="12"/>
  <c r="G254" i="12"/>
  <c r="G238" i="12"/>
  <c r="G222" i="12"/>
  <c r="G206" i="12"/>
  <c r="G190" i="12"/>
  <c r="G174" i="12"/>
  <c r="G158" i="12"/>
  <c r="G142" i="12"/>
  <c r="G126" i="12"/>
  <c r="G110" i="12"/>
  <c r="G94" i="12"/>
  <c r="G78" i="12"/>
  <c r="G62" i="12"/>
  <c r="G46" i="12"/>
  <c r="G30" i="12"/>
  <c r="G14" i="12"/>
  <c r="G303" i="12"/>
  <c r="G287" i="12"/>
  <c r="G271" i="12"/>
  <c r="G255" i="12"/>
  <c r="G239" i="12"/>
  <c r="G223" i="12"/>
  <c r="G207" i="12"/>
  <c r="G191" i="12"/>
  <c r="G175" i="12"/>
  <c r="G159" i="12"/>
  <c r="G143" i="12"/>
  <c r="G127" i="12"/>
  <c r="G111" i="12"/>
  <c r="G95" i="12"/>
  <c r="G79" i="12"/>
  <c r="G63" i="12"/>
  <c r="G47" i="12"/>
  <c r="G31" i="12"/>
  <c r="G15" i="12"/>
  <c r="D313" i="12" l="1"/>
  <c r="B313" i="15" s="1"/>
  <c r="S351" i="16"/>
  <c r="U351" i="16" s="1"/>
  <c r="G315" i="12"/>
  <c r="B314" i="12"/>
  <c r="I47" i="12"/>
  <c r="I47" i="15" s="1"/>
  <c r="I111" i="12"/>
  <c r="I111" i="15" s="1"/>
  <c r="I271" i="12"/>
  <c r="I271" i="15" s="1"/>
  <c r="I110" i="12"/>
  <c r="I110" i="15" s="1"/>
  <c r="I174" i="12"/>
  <c r="I174" i="15" s="1"/>
  <c r="I238" i="12"/>
  <c r="I238" i="15" s="1"/>
  <c r="I156" i="12"/>
  <c r="I156" i="15" s="1"/>
  <c r="I213" i="12"/>
  <c r="I213" i="15" s="1"/>
  <c r="I105" i="12"/>
  <c r="I105" i="15" s="1"/>
  <c r="I233" i="12"/>
  <c r="I233" i="15" s="1"/>
  <c r="I40" i="12"/>
  <c r="I40" i="15" s="1"/>
  <c r="I168" i="12"/>
  <c r="I168" i="15" s="1"/>
  <c r="I296" i="12"/>
  <c r="I296" i="15" s="1"/>
  <c r="I117" i="12"/>
  <c r="I117" i="15" s="1"/>
  <c r="I237" i="12"/>
  <c r="I237" i="15" s="1"/>
  <c r="I183" i="12"/>
  <c r="I183" i="15" s="1"/>
  <c r="I22" i="12"/>
  <c r="I22" i="15" s="1"/>
  <c r="I262" i="12"/>
  <c r="I262" i="15" s="1"/>
  <c r="I309" i="12"/>
  <c r="I309" i="15" s="1"/>
  <c r="I67" i="12"/>
  <c r="I67" i="15" s="1"/>
  <c r="I258" i="12"/>
  <c r="I258" i="15" s="1"/>
  <c r="I100" i="12"/>
  <c r="I100" i="15" s="1"/>
  <c r="I113" i="12"/>
  <c r="I113" i="15" s="1"/>
  <c r="I144" i="12"/>
  <c r="I144" i="15" s="1"/>
  <c r="I272" i="12"/>
  <c r="I272" i="15" s="1"/>
  <c r="I11" i="12"/>
  <c r="I11" i="15" s="1"/>
  <c r="I171" i="12"/>
  <c r="I171" i="15" s="1"/>
  <c r="I235" i="12"/>
  <c r="I235" i="15" s="1"/>
  <c r="I26" i="12"/>
  <c r="I26" i="15" s="1"/>
  <c r="I186" i="12"/>
  <c r="I186" i="15" s="1"/>
  <c r="I250" i="12"/>
  <c r="I250" i="15" s="1"/>
  <c r="I282" i="12"/>
  <c r="I282" i="15" s="1"/>
  <c r="I261" i="12"/>
  <c r="I261" i="15" s="1"/>
  <c r="I97" i="12"/>
  <c r="I97" i="15" s="1"/>
  <c r="I7" i="12"/>
  <c r="I7" i="15" s="1"/>
  <c r="I135" i="12"/>
  <c r="I135" i="15" s="1"/>
  <c r="I263" i="12"/>
  <c r="I263" i="15" s="1"/>
  <c r="I150" i="12"/>
  <c r="I150" i="15" s="1"/>
  <c r="I57" i="12"/>
  <c r="I57" i="15" s="1"/>
  <c r="I313" i="12"/>
  <c r="I313" i="15" s="1"/>
  <c r="I312" i="12"/>
  <c r="I312" i="15" s="1"/>
  <c r="I115" i="12"/>
  <c r="I115" i="15" s="1"/>
  <c r="I227" i="12"/>
  <c r="I227" i="15" s="1"/>
  <c r="I291" i="12"/>
  <c r="I291" i="15" s="1"/>
  <c r="I146" i="12"/>
  <c r="I146" i="15" s="1"/>
  <c r="I274" i="12"/>
  <c r="I274" i="15" s="1"/>
  <c r="I260" i="12"/>
  <c r="I260" i="15" s="1"/>
  <c r="I273" i="12"/>
  <c r="I273" i="15" s="1"/>
  <c r="I176" i="12"/>
  <c r="I176" i="15" s="1"/>
  <c r="I79" i="12"/>
  <c r="I79" i="15" s="1"/>
  <c r="I239" i="12"/>
  <c r="I239" i="15" s="1"/>
  <c r="I14" i="12"/>
  <c r="I14" i="15" s="1"/>
  <c r="I28" i="12"/>
  <c r="I28" i="15" s="1"/>
  <c r="I41" i="12"/>
  <c r="I41" i="15" s="1"/>
  <c r="I55" i="12"/>
  <c r="I55" i="15" s="1"/>
  <c r="I86" i="12"/>
  <c r="I86" i="15" s="1"/>
  <c r="I76" i="12"/>
  <c r="I76" i="15" s="1"/>
  <c r="I153" i="12"/>
  <c r="I153" i="15" s="1"/>
  <c r="I88" i="12"/>
  <c r="I88" i="15" s="1"/>
  <c r="I3" i="12"/>
  <c r="I3" i="15" s="1"/>
  <c r="I130" i="12"/>
  <c r="I130" i="15" s="1"/>
  <c r="I75" i="12"/>
  <c r="I75" i="15" s="1"/>
  <c r="I267" i="12"/>
  <c r="I267" i="15" s="1"/>
  <c r="I58" i="12"/>
  <c r="I58" i="15" s="1"/>
  <c r="I148" i="12"/>
  <c r="I148" i="15" s="1"/>
  <c r="I125" i="12"/>
  <c r="I125" i="15" s="1"/>
  <c r="I225" i="12"/>
  <c r="I225" i="15" s="1"/>
  <c r="I128" i="12"/>
  <c r="I128" i="15" s="1"/>
  <c r="I256" i="12"/>
  <c r="I256" i="15" s="1"/>
  <c r="I37" i="12"/>
  <c r="I37" i="15" s="1"/>
  <c r="I6" i="12"/>
  <c r="I6" i="15" s="1"/>
  <c r="I214" i="12"/>
  <c r="I214" i="15" s="1"/>
  <c r="I45" i="12"/>
  <c r="I45" i="15" s="1"/>
  <c r="I56" i="12"/>
  <c r="I56" i="15" s="1"/>
  <c r="I18" i="12"/>
  <c r="I18" i="15" s="1"/>
  <c r="I93" i="12"/>
  <c r="I93" i="15" s="1"/>
  <c r="I189" i="12"/>
  <c r="I189" i="15" s="1"/>
  <c r="I31" i="12"/>
  <c r="I31" i="15" s="1"/>
  <c r="I63" i="12"/>
  <c r="I63" i="15" s="1"/>
  <c r="I95" i="12"/>
  <c r="I95" i="15" s="1"/>
  <c r="I159" i="12"/>
  <c r="I159" i="15" s="1"/>
  <c r="I191" i="12"/>
  <c r="I191" i="15" s="1"/>
  <c r="I223" i="12"/>
  <c r="I223" i="15" s="1"/>
  <c r="I255" i="12"/>
  <c r="I255" i="15" s="1"/>
  <c r="I287" i="12"/>
  <c r="I287" i="15" s="1"/>
  <c r="I30" i="12"/>
  <c r="I30" i="15" s="1"/>
  <c r="I94" i="12"/>
  <c r="I94" i="15" s="1"/>
  <c r="I126" i="12"/>
  <c r="I126" i="15" s="1"/>
  <c r="I158" i="12"/>
  <c r="I158" i="15" s="1"/>
  <c r="I190" i="12"/>
  <c r="I190" i="15" s="1"/>
  <c r="I254" i="12"/>
  <c r="I254" i="15" s="1"/>
  <c r="I286" i="12"/>
  <c r="I286" i="15" s="1"/>
  <c r="I124" i="12"/>
  <c r="I124" i="15" s="1"/>
  <c r="I188" i="12"/>
  <c r="I188" i="15" s="1"/>
  <c r="I252" i="12"/>
  <c r="I252" i="15" s="1"/>
  <c r="I13" i="12"/>
  <c r="I13" i="15" s="1"/>
  <c r="I141" i="12"/>
  <c r="I141" i="15" s="1"/>
  <c r="I277" i="12"/>
  <c r="I277" i="15" s="1"/>
  <c r="I73" i="12"/>
  <c r="I73" i="15" s="1"/>
  <c r="I137" i="12"/>
  <c r="I137" i="15" s="1"/>
  <c r="I201" i="12"/>
  <c r="I201" i="15" s="1"/>
  <c r="I265" i="12"/>
  <c r="I265" i="15" s="1"/>
  <c r="I8" i="12"/>
  <c r="I8" i="15" s="1"/>
  <c r="I72" i="12"/>
  <c r="I72" i="15" s="1"/>
  <c r="I136" i="12"/>
  <c r="I136" i="15" s="1"/>
  <c r="I200" i="12"/>
  <c r="I200" i="15" s="1"/>
  <c r="I264" i="12"/>
  <c r="I264" i="15" s="1"/>
  <c r="I173" i="12"/>
  <c r="I173" i="15" s="1"/>
  <c r="I301" i="12"/>
  <c r="I301" i="15" s="1"/>
  <c r="I23" i="12"/>
  <c r="I23" i="15" s="1"/>
  <c r="I87" i="12"/>
  <c r="I87" i="15" s="1"/>
  <c r="I230" i="12"/>
  <c r="I230" i="15" s="1"/>
  <c r="I140" i="12"/>
  <c r="I140" i="15" s="1"/>
  <c r="I268" i="12"/>
  <c r="I268" i="15" s="1"/>
  <c r="I181" i="12"/>
  <c r="I181" i="15" s="1"/>
  <c r="I280" i="12"/>
  <c r="I280" i="15" s="1"/>
  <c r="I85" i="12"/>
  <c r="I85" i="15" s="1"/>
  <c r="I35" i="12"/>
  <c r="I35" i="15" s="1"/>
  <c r="I99" i="12"/>
  <c r="I99" i="15" s="1"/>
  <c r="I98" i="12"/>
  <c r="I98" i="15" s="1"/>
  <c r="I162" i="12"/>
  <c r="I162" i="15" s="1"/>
  <c r="I226" i="12"/>
  <c r="I226" i="15" s="1"/>
  <c r="I290" i="12"/>
  <c r="I290" i="15" s="1"/>
  <c r="I164" i="12"/>
  <c r="I164" i="15" s="1"/>
  <c r="I292" i="12"/>
  <c r="I292" i="15" s="1"/>
  <c r="I49" i="12"/>
  <c r="I49" i="15" s="1"/>
  <c r="I177" i="12"/>
  <c r="I177" i="15" s="1"/>
  <c r="I305" i="12"/>
  <c r="I305" i="15" s="1"/>
  <c r="I208" i="12"/>
  <c r="I208" i="15" s="1"/>
  <c r="I133" i="12"/>
  <c r="I133" i="15" s="1"/>
  <c r="I59" i="12"/>
  <c r="I59" i="15" s="1"/>
  <c r="I91" i="12"/>
  <c r="I91" i="15" s="1"/>
  <c r="I123" i="12"/>
  <c r="I123" i="15" s="1"/>
  <c r="I155" i="12"/>
  <c r="I155" i="15" s="1"/>
  <c r="I187" i="12"/>
  <c r="I187" i="15" s="1"/>
  <c r="I219" i="12"/>
  <c r="I219" i="15" s="1"/>
  <c r="I251" i="12"/>
  <c r="I251" i="15" s="1"/>
  <c r="I283" i="12"/>
  <c r="I283" i="15" s="1"/>
  <c r="I74" i="12"/>
  <c r="I74" i="15" s="1"/>
  <c r="I138" i="12"/>
  <c r="I138" i="15" s="1"/>
  <c r="I170" i="12"/>
  <c r="I170" i="15" s="1"/>
  <c r="I266" i="12"/>
  <c r="I266" i="15" s="1"/>
  <c r="I116" i="12"/>
  <c r="I116" i="15" s="1"/>
  <c r="I180" i="12"/>
  <c r="I180" i="15" s="1"/>
  <c r="I197" i="12"/>
  <c r="I197" i="15" s="1"/>
  <c r="I193" i="12"/>
  <c r="I193" i="15" s="1"/>
  <c r="I96" i="12"/>
  <c r="I96" i="15" s="1"/>
  <c r="I160" i="12"/>
  <c r="I160" i="15" s="1"/>
  <c r="I224" i="12"/>
  <c r="I224" i="15" s="1"/>
  <c r="I221" i="12"/>
  <c r="I221" i="15" s="1"/>
  <c r="I39" i="12"/>
  <c r="I39" i="15" s="1"/>
  <c r="I103" i="12"/>
  <c r="I103" i="15" s="1"/>
  <c r="I167" i="12"/>
  <c r="I167" i="15" s="1"/>
  <c r="I231" i="12"/>
  <c r="I231" i="15" s="1"/>
  <c r="I295" i="12"/>
  <c r="I295" i="15" s="1"/>
  <c r="I102" i="12"/>
  <c r="I102" i="15" s="1"/>
  <c r="I310" i="12"/>
  <c r="I310" i="15" s="1"/>
  <c r="I12" i="12"/>
  <c r="I12" i="15" s="1"/>
  <c r="I236" i="12"/>
  <c r="I236" i="15" s="1"/>
  <c r="I109" i="12"/>
  <c r="I109" i="15" s="1"/>
  <c r="I121" i="12"/>
  <c r="I121" i="15" s="1"/>
  <c r="I249" i="12"/>
  <c r="I249" i="15" s="1"/>
  <c r="I120" i="12"/>
  <c r="I120" i="15" s="1"/>
  <c r="I21" i="12"/>
  <c r="I21" i="15" s="1"/>
  <c r="I269" i="12"/>
  <c r="I269" i="15" s="1"/>
  <c r="I19" i="12"/>
  <c r="I19" i="15" s="1"/>
  <c r="I131" i="12"/>
  <c r="I131" i="15" s="1"/>
  <c r="I195" i="12"/>
  <c r="I195" i="15" s="1"/>
  <c r="I259" i="12"/>
  <c r="I259" i="15" s="1"/>
  <c r="I114" i="12"/>
  <c r="I114" i="15" s="1"/>
  <c r="I178" i="12"/>
  <c r="I178" i="15" s="1"/>
  <c r="I242" i="12"/>
  <c r="I242" i="15" s="1"/>
  <c r="I306" i="12"/>
  <c r="I306" i="15" s="1"/>
  <c r="I68" i="12"/>
  <c r="I68" i="15" s="1"/>
  <c r="I196" i="12"/>
  <c r="I196" i="15" s="1"/>
  <c r="I81" i="12"/>
  <c r="I81" i="15" s="1"/>
  <c r="I209" i="12"/>
  <c r="I209" i="15" s="1"/>
  <c r="I143" i="12"/>
  <c r="I143" i="15" s="1"/>
  <c r="I207" i="12"/>
  <c r="I207" i="15" s="1"/>
  <c r="I303" i="12"/>
  <c r="I303" i="15" s="1"/>
  <c r="I46" i="12"/>
  <c r="I46" i="15" s="1"/>
  <c r="I142" i="12"/>
  <c r="I142" i="15" s="1"/>
  <c r="I206" i="12"/>
  <c r="I206" i="15" s="1"/>
  <c r="I302" i="12"/>
  <c r="I302" i="15" s="1"/>
  <c r="I220" i="12"/>
  <c r="I220" i="15" s="1"/>
  <c r="I169" i="12"/>
  <c r="I169" i="15" s="1"/>
  <c r="I297" i="12"/>
  <c r="I297" i="15" s="1"/>
  <c r="I104" i="12"/>
  <c r="I104" i="15" s="1"/>
  <c r="I232" i="12"/>
  <c r="I232" i="15" s="1"/>
  <c r="I119" i="12"/>
  <c r="I119" i="15" s="1"/>
  <c r="I247" i="12"/>
  <c r="I247" i="15" s="1"/>
  <c r="I311" i="12"/>
  <c r="I311" i="15" s="1"/>
  <c r="I198" i="12"/>
  <c r="I198" i="15" s="1"/>
  <c r="I204" i="12"/>
  <c r="I204" i="15" s="1"/>
  <c r="I205" i="12"/>
  <c r="I205" i="15" s="1"/>
  <c r="I211" i="12"/>
  <c r="I211" i="15" s="1"/>
  <c r="I275" i="12"/>
  <c r="I275" i="15" s="1"/>
  <c r="I194" i="12"/>
  <c r="I194" i="15" s="1"/>
  <c r="I228" i="12"/>
  <c r="I228" i="15" s="1"/>
  <c r="I157" i="12"/>
  <c r="I157" i="15" s="1"/>
  <c r="I241" i="12"/>
  <c r="I241" i="15" s="1"/>
  <c r="I5" i="12"/>
  <c r="I5" i="15" s="1"/>
  <c r="I43" i="12"/>
  <c r="I43" i="15" s="1"/>
  <c r="I107" i="12"/>
  <c r="I107" i="15" s="1"/>
  <c r="I299" i="12"/>
  <c r="I299" i="15" s="1"/>
  <c r="I90" i="12"/>
  <c r="I90" i="15" s="1"/>
  <c r="I154" i="12"/>
  <c r="I154" i="15" s="1"/>
  <c r="I218" i="12"/>
  <c r="I218" i="15" s="1"/>
  <c r="I314" i="12"/>
  <c r="I314" i="15" s="1"/>
  <c r="I20" i="12"/>
  <c r="I20" i="15" s="1"/>
  <c r="I276" i="12"/>
  <c r="I276" i="15" s="1"/>
  <c r="I33" i="12"/>
  <c r="I33" i="15" s="1"/>
  <c r="I161" i="12"/>
  <c r="I161" i="15" s="1"/>
  <c r="I285" i="12"/>
  <c r="I285" i="15" s="1"/>
  <c r="I71" i="12"/>
  <c r="I71" i="15" s="1"/>
  <c r="I199" i="12"/>
  <c r="I199" i="15" s="1"/>
  <c r="I278" i="12"/>
  <c r="I278" i="15" s="1"/>
  <c r="I300" i="12"/>
  <c r="I300" i="15" s="1"/>
  <c r="I245" i="12"/>
  <c r="I245" i="15" s="1"/>
  <c r="I185" i="12"/>
  <c r="I185" i="15" s="1"/>
  <c r="I184" i="12"/>
  <c r="I184" i="15" s="1"/>
  <c r="I149" i="12"/>
  <c r="I149" i="15" s="1"/>
  <c r="I51" i="12"/>
  <c r="I51" i="15" s="1"/>
  <c r="I163" i="12"/>
  <c r="I163" i="15" s="1"/>
  <c r="I210" i="12"/>
  <c r="I210" i="15" s="1"/>
  <c r="I132" i="12"/>
  <c r="I132" i="15" s="1"/>
  <c r="I145" i="12"/>
  <c r="I145" i="15" s="1"/>
  <c r="I304" i="12"/>
  <c r="I304" i="15" s="1"/>
  <c r="I15" i="12"/>
  <c r="I15" i="15" s="1"/>
  <c r="I175" i="12"/>
  <c r="I175" i="15" s="1"/>
  <c r="I78" i="12"/>
  <c r="I78" i="15" s="1"/>
  <c r="I270" i="12"/>
  <c r="I270" i="15" s="1"/>
  <c r="I92" i="12"/>
  <c r="I92" i="15" s="1"/>
  <c r="I284" i="12"/>
  <c r="I284" i="15" s="1"/>
  <c r="I77" i="12"/>
  <c r="I77" i="15" s="1"/>
  <c r="I134" i="12"/>
  <c r="I134" i="15" s="1"/>
  <c r="I281" i="12"/>
  <c r="I281" i="15" s="1"/>
  <c r="I216" i="12"/>
  <c r="I216" i="15" s="1"/>
  <c r="I147" i="12"/>
  <c r="I147" i="15" s="1"/>
  <c r="I66" i="12"/>
  <c r="I66" i="15" s="1"/>
  <c r="I17" i="12"/>
  <c r="I17" i="15" s="1"/>
  <c r="I16" i="12"/>
  <c r="I16" i="15" s="1"/>
  <c r="I253" i="12"/>
  <c r="I253" i="15" s="1"/>
  <c r="I139" i="12"/>
  <c r="I139" i="15" s="1"/>
  <c r="I203" i="12"/>
  <c r="I203" i="15" s="1"/>
  <c r="I122" i="12"/>
  <c r="I122" i="15" s="1"/>
  <c r="I84" i="12"/>
  <c r="I84" i="15" s="1"/>
  <c r="I212" i="12"/>
  <c r="I212" i="15" s="1"/>
  <c r="I289" i="12"/>
  <c r="I289" i="15" s="1"/>
  <c r="I64" i="12"/>
  <c r="I64" i="15" s="1"/>
  <c r="I192" i="12"/>
  <c r="I192" i="15" s="1"/>
  <c r="I165" i="12"/>
  <c r="I165" i="15" s="1"/>
  <c r="I70" i="12"/>
  <c r="I70" i="15" s="1"/>
  <c r="I44" i="12"/>
  <c r="I44" i="15" s="1"/>
  <c r="I172" i="12"/>
  <c r="I172" i="15" s="1"/>
  <c r="I82" i="12"/>
  <c r="I82" i="15" s="1"/>
  <c r="I36" i="12"/>
  <c r="I36" i="15" s="1"/>
  <c r="I48" i="12"/>
  <c r="I48" i="15" s="1"/>
  <c r="I127" i="12"/>
  <c r="I127" i="15" s="1"/>
  <c r="I62" i="12"/>
  <c r="I62" i="15" s="1"/>
  <c r="I222" i="12"/>
  <c r="I222" i="15" s="1"/>
  <c r="I60" i="12"/>
  <c r="I60" i="15" s="1"/>
  <c r="I9" i="12"/>
  <c r="I9" i="15" s="1"/>
  <c r="I53" i="12"/>
  <c r="I53" i="15" s="1"/>
  <c r="I151" i="12"/>
  <c r="I151" i="15" s="1"/>
  <c r="I215" i="12"/>
  <c r="I215" i="15" s="1"/>
  <c r="I279" i="12"/>
  <c r="I279" i="15" s="1"/>
  <c r="I54" i="12"/>
  <c r="I54" i="15" s="1"/>
  <c r="I118" i="12"/>
  <c r="I118" i="15" s="1"/>
  <c r="I166" i="12"/>
  <c r="I166" i="15" s="1"/>
  <c r="I294" i="12"/>
  <c r="I294" i="15" s="1"/>
  <c r="I89" i="12"/>
  <c r="I89" i="15" s="1"/>
  <c r="I217" i="12"/>
  <c r="I217" i="15" s="1"/>
  <c r="I152" i="12"/>
  <c r="I152" i="15" s="1"/>
  <c r="I179" i="12"/>
  <c r="I179" i="15" s="1"/>
  <c r="I243" i="12"/>
  <c r="I243" i="15" s="1"/>
  <c r="I307" i="12"/>
  <c r="I307" i="15" s="1"/>
  <c r="I34" i="12"/>
  <c r="I34" i="15" s="1"/>
  <c r="I29" i="12"/>
  <c r="I29" i="15" s="1"/>
  <c r="I293" i="12"/>
  <c r="I293" i="15" s="1"/>
  <c r="I80" i="12"/>
  <c r="I80" i="15" s="1"/>
  <c r="I27" i="12"/>
  <c r="I27" i="15" s="1"/>
  <c r="I10" i="12"/>
  <c r="I10" i="15" s="1"/>
  <c r="I42" i="12"/>
  <c r="I42" i="15" s="1"/>
  <c r="I106" i="12"/>
  <c r="I106" i="15" s="1"/>
  <c r="I202" i="12"/>
  <c r="I202" i="15" s="1"/>
  <c r="I234" i="12"/>
  <c r="I234" i="15" s="1"/>
  <c r="I298" i="12"/>
  <c r="I298" i="15" s="1"/>
  <c r="I52" i="12"/>
  <c r="I52" i="15" s="1"/>
  <c r="I244" i="12"/>
  <c r="I244" i="15" s="1"/>
  <c r="I308" i="12"/>
  <c r="I308" i="15" s="1"/>
  <c r="I61" i="12"/>
  <c r="I61" i="15" s="1"/>
  <c r="I65" i="12"/>
  <c r="I65" i="15" s="1"/>
  <c r="I129" i="12"/>
  <c r="I129" i="15" s="1"/>
  <c r="I257" i="12"/>
  <c r="I257" i="15" s="1"/>
  <c r="I32" i="12"/>
  <c r="I32" i="15" s="1"/>
  <c r="I288" i="12"/>
  <c r="I288" i="15" s="1"/>
  <c r="I101" i="12"/>
  <c r="I101" i="15" s="1"/>
  <c r="I38" i="12"/>
  <c r="I38" i="15" s="1"/>
  <c r="I182" i="12"/>
  <c r="I182" i="15" s="1"/>
  <c r="I246" i="12"/>
  <c r="I246" i="15" s="1"/>
  <c r="I108" i="12"/>
  <c r="I108" i="15" s="1"/>
  <c r="I25" i="12"/>
  <c r="I25" i="15" s="1"/>
  <c r="I24" i="12"/>
  <c r="I24" i="15" s="1"/>
  <c r="I248" i="12"/>
  <c r="I248" i="15" s="1"/>
  <c r="I83" i="12"/>
  <c r="I83" i="15" s="1"/>
  <c r="I2" i="12"/>
  <c r="I2" i="15" s="1"/>
  <c r="I50" i="12"/>
  <c r="I50" i="15" s="1"/>
  <c r="I4" i="12"/>
  <c r="I4" i="15" s="1"/>
  <c r="I229" i="12"/>
  <c r="I229" i="15" s="1"/>
  <c r="I112" i="12"/>
  <c r="I112" i="15" s="1"/>
  <c r="I240" i="12"/>
  <c r="I240" i="15" s="1"/>
  <c r="I69" i="12"/>
  <c r="I69" i="15" s="1"/>
  <c r="I315" i="12" l="1"/>
  <c r="I315" i="15" s="1"/>
  <c r="D314" i="12"/>
  <c r="B314" i="15" s="1"/>
  <c r="S352" i="16"/>
  <c r="U352" i="16" s="1"/>
  <c r="G316" i="12"/>
  <c r="B315" i="12"/>
  <c r="D315" i="12" l="1"/>
  <c r="B315" i="15" s="1"/>
  <c r="I316" i="12"/>
  <c r="I316" i="15" s="1"/>
  <c r="S353" i="16"/>
  <c r="U353" i="16" s="1"/>
  <c r="G317" i="12"/>
  <c r="B316" i="12"/>
  <c r="D316" i="12" l="1"/>
  <c r="B316" i="15" s="1"/>
  <c r="I317" i="12"/>
  <c r="I317" i="15" s="1"/>
  <c r="S354" i="16"/>
  <c r="U354" i="16" s="1"/>
  <c r="G318" i="12"/>
  <c r="B317" i="12"/>
  <c r="I318" i="12" l="1"/>
  <c r="I318" i="15" s="1"/>
  <c r="D317" i="12"/>
  <c r="B317" i="15" s="1"/>
  <c r="S355" i="16"/>
  <c r="U355" i="16" s="1"/>
  <c r="G319" i="12"/>
  <c r="B318" i="12"/>
  <c r="I319" i="12" l="1"/>
  <c r="I319" i="15" s="1"/>
  <c r="D318" i="12"/>
  <c r="B318" i="15" s="1"/>
  <c r="S356" i="16"/>
  <c r="U356" i="16" s="1"/>
  <c r="G320" i="12"/>
  <c r="B319" i="12"/>
  <c r="D319" i="12" l="1"/>
  <c r="B319" i="15" s="1"/>
  <c r="I320" i="12"/>
  <c r="I320" i="15" s="1"/>
  <c r="S357" i="16"/>
  <c r="U357" i="16" s="1"/>
  <c r="G321" i="12"/>
  <c r="B320" i="12"/>
  <c r="I321" i="12" l="1"/>
  <c r="I321" i="15" s="1"/>
  <c r="D320" i="12"/>
  <c r="B320" i="15" s="1"/>
  <c r="S358" i="16"/>
  <c r="U358" i="16" s="1"/>
  <c r="G322" i="12"/>
  <c r="B321" i="12"/>
  <c r="I322" i="12" l="1"/>
  <c r="I322" i="15" s="1"/>
  <c r="D321" i="12"/>
  <c r="B321" i="15" s="1"/>
  <c r="S359" i="16"/>
  <c r="U359" i="16" s="1"/>
  <c r="G323" i="12"/>
  <c r="B322" i="12"/>
  <c r="I323" i="12" l="1"/>
  <c r="I323" i="15" s="1"/>
  <c r="D322" i="12"/>
  <c r="B322" i="15" s="1"/>
  <c r="S360" i="16"/>
  <c r="U360" i="16" s="1"/>
  <c r="G324" i="12"/>
  <c r="B323" i="12"/>
  <c r="I324" i="12" l="1"/>
  <c r="I324" i="15" s="1"/>
  <c r="D323" i="12"/>
  <c r="B323" i="15" s="1"/>
  <c r="S361" i="16"/>
  <c r="U361" i="16" s="1"/>
  <c r="G325" i="12"/>
  <c r="B324" i="12"/>
  <c r="D324" i="12" l="1"/>
  <c r="B324" i="15" s="1"/>
  <c r="I325" i="12"/>
  <c r="I325" i="15" s="1"/>
  <c r="S362" i="16"/>
  <c r="U362" i="16" s="1"/>
  <c r="G326" i="12"/>
  <c r="B325" i="12"/>
  <c r="I326" i="12" l="1"/>
  <c r="I326" i="15" s="1"/>
  <c r="D325" i="12"/>
  <c r="B325" i="15" s="1"/>
  <c r="S363" i="16"/>
  <c r="U363" i="16" s="1"/>
  <c r="G327" i="12"/>
  <c r="B326" i="12"/>
  <c r="D326" i="12" l="1"/>
  <c r="B326" i="15" s="1"/>
  <c r="I327" i="12"/>
  <c r="I327" i="15" s="1"/>
  <c r="S364" i="16"/>
  <c r="U364" i="16" s="1"/>
  <c r="G328" i="12"/>
  <c r="B327" i="12"/>
  <c r="I328" i="12" l="1"/>
  <c r="I328" i="15" s="1"/>
  <c r="D327" i="12"/>
  <c r="B327" i="15" s="1"/>
  <c r="S365" i="16"/>
  <c r="U365" i="16" s="1"/>
  <c r="G329" i="12"/>
  <c r="B328" i="12"/>
  <c r="I329" i="12" l="1"/>
  <c r="I329" i="15" s="1"/>
  <c r="D328" i="12"/>
  <c r="B328" i="15" s="1"/>
  <c r="S366" i="16"/>
  <c r="U366" i="16" s="1"/>
  <c r="G330" i="12"/>
  <c r="B329" i="12"/>
  <c r="D329" i="12" l="1"/>
  <c r="B329" i="15" s="1"/>
  <c r="I330" i="12"/>
  <c r="I330" i="15" s="1"/>
  <c r="S367" i="16"/>
  <c r="U367" i="16" s="1"/>
  <c r="G331" i="12"/>
  <c r="B330" i="12"/>
  <c r="D330" i="12" l="1"/>
  <c r="B330" i="15" s="1"/>
  <c r="I331" i="12"/>
  <c r="I331" i="15" s="1"/>
  <c r="S368" i="16"/>
  <c r="U368" i="16" s="1"/>
  <c r="G332" i="12"/>
  <c r="B331" i="12"/>
  <c r="I332" i="12" l="1"/>
  <c r="I332" i="15" s="1"/>
  <c r="D331" i="12"/>
  <c r="B331" i="15" s="1"/>
  <c r="S369" i="16"/>
  <c r="U369" i="16" s="1"/>
  <c r="G333" i="12"/>
  <c r="B332" i="12"/>
  <c r="D332" i="12" l="1"/>
  <c r="B332" i="15" s="1"/>
  <c r="I333" i="12"/>
  <c r="I333" i="15" s="1"/>
  <c r="S370" i="16"/>
  <c r="U370" i="16" s="1"/>
  <c r="G334" i="12"/>
  <c r="B333" i="12"/>
  <c r="D333" i="12" l="1"/>
  <c r="B333" i="15" s="1"/>
  <c r="I334" i="12"/>
  <c r="I334" i="15" s="1"/>
  <c r="S371" i="16"/>
  <c r="U371" i="16" s="1"/>
  <c r="G335" i="12"/>
  <c r="B334" i="12"/>
  <c r="D334" i="12" l="1"/>
  <c r="B334" i="15" s="1"/>
  <c r="I335" i="12"/>
  <c r="I335" i="15" s="1"/>
  <c r="S372" i="16"/>
  <c r="U372" i="16" s="1"/>
  <c r="G336" i="12"/>
  <c r="B335" i="12"/>
  <c r="I336" i="12" l="1"/>
  <c r="I336" i="15" s="1"/>
  <c r="D335" i="12"/>
  <c r="B335" i="15" s="1"/>
  <c r="S373" i="16"/>
  <c r="U373" i="16" s="1"/>
  <c r="G337" i="12"/>
  <c r="B336" i="12"/>
  <c r="I337" i="12" l="1"/>
  <c r="I337" i="15" s="1"/>
  <c r="D336" i="12"/>
  <c r="B336" i="15" s="1"/>
  <c r="S374" i="16"/>
  <c r="U374" i="16" s="1"/>
  <c r="G338" i="12"/>
  <c r="B337" i="12"/>
  <c r="D337" i="12" l="1"/>
  <c r="B337" i="15" s="1"/>
  <c r="I338" i="12"/>
  <c r="I338" i="15" s="1"/>
  <c r="S375" i="16"/>
  <c r="U375" i="16" s="1"/>
  <c r="G339" i="12"/>
  <c r="B338" i="12"/>
  <c r="I339" i="12" l="1"/>
  <c r="I339" i="15" s="1"/>
  <c r="D338" i="12"/>
  <c r="B338" i="15" s="1"/>
  <c r="S376" i="16"/>
  <c r="U376" i="16" s="1"/>
  <c r="G340" i="12"/>
  <c r="B339" i="12"/>
  <c r="I340" i="12" l="1"/>
  <c r="I340" i="15" s="1"/>
  <c r="D339" i="12"/>
  <c r="B339" i="15" s="1"/>
  <c r="S377" i="16"/>
  <c r="U377" i="16" s="1"/>
  <c r="G341" i="12"/>
  <c r="B340" i="12"/>
  <c r="D340" i="12" l="1"/>
  <c r="B340" i="15" s="1"/>
  <c r="I341" i="12"/>
  <c r="I341" i="15" s="1"/>
  <c r="S378" i="16"/>
  <c r="U378" i="16" s="1"/>
  <c r="G342" i="12"/>
  <c r="B341" i="12"/>
  <c r="D341" i="12" l="1"/>
  <c r="B341" i="15" s="1"/>
  <c r="I342" i="12"/>
  <c r="I342" i="15" s="1"/>
  <c r="S379" i="16"/>
  <c r="U379" i="16" s="1"/>
  <c r="G343" i="12"/>
  <c r="B342" i="12"/>
  <c r="L194" i="12" l="1"/>
  <c r="E194" i="15" s="1"/>
  <c r="L110" i="12"/>
  <c r="E110" i="15" s="1"/>
  <c r="L288" i="12"/>
  <c r="E288" i="15" s="1"/>
  <c r="F288" i="15" s="1"/>
  <c r="K114" i="12"/>
  <c r="D114" i="15" s="1"/>
  <c r="L114" i="12"/>
  <c r="E114" i="15" s="1"/>
  <c r="L317" i="12"/>
  <c r="E317" i="15" s="1"/>
  <c r="L229" i="12"/>
  <c r="E229" i="15" s="1"/>
  <c r="F229" i="15" s="1"/>
  <c r="L322" i="12"/>
  <c r="E322" i="15" s="1"/>
  <c r="F322" i="15" s="1"/>
  <c r="L104" i="12"/>
  <c r="E104" i="15" s="1"/>
  <c r="F104" i="15" s="1"/>
  <c r="L52" i="12"/>
  <c r="E52" i="15" s="1"/>
  <c r="L228" i="12"/>
  <c r="E228" i="15" s="1"/>
  <c r="F228" i="15" s="1"/>
  <c r="L2" i="12"/>
  <c r="E2" i="15" s="1"/>
  <c r="L279" i="12"/>
  <c r="E279" i="15" s="1"/>
  <c r="F279" i="15" s="1"/>
  <c r="L221" i="12"/>
  <c r="E221" i="15" s="1"/>
  <c r="L165" i="12"/>
  <c r="E165" i="15" s="1"/>
  <c r="L219" i="12"/>
  <c r="E219" i="15" s="1"/>
  <c r="L223" i="12"/>
  <c r="E223" i="15" s="1"/>
  <c r="L10" i="12"/>
  <c r="E10" i="15" s="1"/>
  <c r="L151" i="12"/>
  <c r="E151" i="15" s="1"/>
  <c r="L45" i="12"/>
  <c r="E45" i="15" s="1"/>
  <c r="L132" i="12"/>
  <c r="E132" i="15" s="1"/>
  <c r="F132" i="15" s="1"/>
  <c r="L199" i="12"/>
  <c r="E199" i="15" s="1"/>
  <c r="L210" i="12"/>
  <c r="E210" i="15" s="1"/>
  <c r="L134" i="12"/>
  <c r="E134" i="15" s="1"/>
  <c r="F134" i="15" s="1"/>
  <c r="L175" i="12"/>
  <c r="E175" i="15" s="1"/>
  <c r="L319" i="12"/>
  <c r="E319" i="15" s="1"/>
  <c r="L121" i="12"/>
  <c r="E121" i="15" s="1"/>
  <c r="F121" i="15" s="1"/>
  <c r="L192" i="12"/>
  <c r="E192" i="15" s="1"/>
  <c r="L280" i="12"/>
  <c r="E280" i="15" s="1"/>
  <c r="L191" i="12"/>
  <c r="E191" i="15" s="1"/>
  <c r="L275" i="12"/>
  <c r="E275" i="15" s="1"/>
  <c r="F275" i="15" s="1"/>
  <c r="L226" i="12"/>
  <c r="E226" i="15" s="1"/>
  <c r="F226" i="15" s="1"/>
  <c r="L88" i="12"/>
  <c r="E88" i="15" s="1"/>
  <c r="L218" i="12"/>
  <c r="E218" i="15" s="1"/>
  <c r="L181" i="12"/>
  <c r="E181" i="15" s="1"/>
  <c r="L292" i="12"/>
  <c r="E292" i="15" s="1"/>
  <c r="L124" i="12"/>
  <c r="E124" i="15" s="1"/>
  <c r="L63" i="12"/>
  <c r="E63" i="15" s="1"/>
  <c r="L247" i="12"/>
  <c r="E247" i="15" s="1"/>
  <c r="L107" i="12"/>
  <c r="E107" i="15" s="1"/>
  <c r="F107" i="15" s="1"/>
  <c r="L81" i="12"/>
  <c r="E81" i="15" s="1"/>
  <c r="L102" i="12"/>
  <c r="E102" i="15" s="1"/>
  <c r="L66" i="12"/>
  <c r="E66" i="15" s="1"/>
  <c r="L183" i="12"/>
  <c r="E183" i="15" s="1"/>
  <c r="L27" i="12"/>
  <c r="E27" i="15" s="1"/>
  <c r="L264" i="12"/>
  <c r="E264" i="15" s="1"/>
  <c r="L25" i="12"/>
  <c r="E25" i="15" s="1"/>
  <c r="L211" i="12"/>
  <c r="E211" i="15" s="1"/>
  <c r="L296" i="12"/>
  <c r="E296" i="15" s="1"/>
  <c r="L297" i="12"/>
  <c r="E297" i="15" s="1"/>
  <c r="L253" i="12"/>
  <c r="E253" i="15" s="1"/>
  <c r="L91" i="12"/>
  <c r="E91" i="15" s="1"/>
  <c r="L147" i="12"/>
  <c r="E147" i="15" s="1"/>
  <c r="L16" i="12"/>
  <c r="E16" i="15" s="1"/>
  <c r="L11" i="12"/>
  <c r="E11" i="15" s="1"/>
  <c r="L71" i="12"/>
  <c r="E71" i="15" s="1"/>
  <c r="L161" i="12"/>
  <c r="E161" i="15" s="1"/>
  <c r="L245" i="12"/>
  <c r="E245" i="15" s="1"/>
  <c r="L220" i="12"/>
  <c r="E220" i="15" s="1"/>
  <c r="L125" i="12"/>
  <c r="E125" i="15" s="1"/>
  <c r="L23" i="12"/>
  <c r="E23" i="15" s="1"/>
  <c r="L86" i="12"/>
  <c r="E86" i="15" s="1"/>
  <c r="F86" i="15" s="1"/>
  <c r="L328" i="12"/>
  <c r="E328" i="15" s="1"/>
  <c r="F328" i="15" s="1"/>
  <c r="L187" i="12"/>
  <c r="E187" i="15" s="1"/>
  <c r="L271" i="12"/>
  <c r="E271" i="15" s="1"/>
  <c r="L254" i="12"/>
  <c r="E254" i="15" s="1"/>
  <c r="F254" i="15" s="1"/>
  <c r="L327" i="12"/>
  <c r="E327" i="15" s="1"/>
  <c r="F327" i="15" s="1"/>
  <c r="L277" i="12"/>
  <c r="E277" i="15" s="1"/>
  <c r="L213" i="12"/>
  <c r="E213" i="15" s="1"/>
  <c r="L72" i="12"/>
  <c r="E72" i="15" s="1"/>
  <c r="L78" i="12"/>
  <c r="E78" i="15" s="1"/>
  <c r="L169" i="12"/>
  <c r="E169" i="15" s="1"/>
  <c r="L30" i="12"/>
  <c r="E30" i="15" s="1"/>
  <c r="L87" i="12"/>
  <c r="E87" i="15" s="1"/>
  <c r="L259" i="12"/>
  <c r="E259" i="15" s="1"/>
  <c r="F259" i="15" s="1"/>
  <c r="L48" i="12"/>
  <c r="E48" i="15" s="1"/>
  <c r="F48" i="15" s="1"/>
  <c r="L129" i="12"/>
  <c r="E129" i="15" s="1"/>
  <c r="F129" i="15" s="1"/>
  <c r="L44" i="12"/>
  <c r="E44" i="15" s="1"/>
  <c r="F44" i="15" s="1"/>
  <c r="L133" i="12"/>
  <c r="E133" i="15" s="1"/>
  <c r="L316" i="12"/>
  <c r="E316" i="15" s="1"/>
  <c r="F316" i="15" s="1"/>
  <c r="L93" i="12"/>
  <c r="E93" i="15" s="1"/>
  <c r="L314" i="12"/>
  <c r="E314" i="15" s="1"/>
  <c r="F314" i="15" s="1"/>
  <c r="L209" i="12"/>
  <c r="E209" i="15" s="1"/>
  <c r="L83" i="12"/>
  <c r="E83" i="15" s="1"/>
  <c r="F83" i="15" s="1"/>
  <c r="L53" i="12"/>
  <c r="E53" i="15" s="1"/>
  <c r="L293" i="12"/>
  <c r="E293" i="15" s="1"/>
  <c r="F293" i="15" s="1"/>
  <c r="L304" i="12"/>
  <c r="E304" i="15" s="1"/>
  <c r="F304" i="15" s="1"/>
  <c r="L239" i="12"/>
  <c r="E239" i="15" s="1"/>
  <c r="L89" i="12"/>
  <c r="E89" i="15" s="1"/>
  <c r="L8" i="12"/>
  <c r="E8" i="15" s="1"/>
  <c r="F8" i="15" s="1"/>
  <c r="L90" i="12"/>
  <c r="E90" i="15" s="1"/>
  <c r="L269" i="12"/>
  <c r="E269" i="15" s="1"/>
  <c r="L205" i="12"/>
  <c r="E205" i="15" s="1"/>
  <c r="L193" i="12"/>
  <c r="E193" i="15" s="1"/>
  <c r="L256" i="12"/>
  <c r="E256" i="15" s="1"/>
  <c r="L69" i="12"/>
  <c r="E69" i="15" s="1"/>
  <c r="L255" i="12"/>
  <c r="E255" i="15" s="1"/>
  <c r="L156" i="12"/>
  <c r="E156" i="15" s="1"/>
  <c r="L60" i="12"/>
  <c r="E60" i="15" s="1"/>
  <c r="L80" i="12"/>
  <c r="E80" i="15" s="1"/>
  <c r="L131" i="12"/>
  <c r="E131" i="15" s="1"/>
  <c r="L42" i="12"/>
  <c r="E42" i="15" s="1"/>
  <c r="F42" i="15" s="1"/>
  <c r="L136" i="12"/>
  <c r="E136" i="15" s="1"/>
  <c r="F136" i="15" s="1"/>
  <c r="L28" i="12"/>
  <c r="E28" i="15" s="1"/>
  <c r="L111" i="12"/>
  <c r="E111" i="15" s="1"/>
  <c r="L7" i="12"/>
  <c r="E7" i="15" s="1"/>
  <c r="L307" i="12"/>
  <c r="E307" i="15" s="1"/>
  <c r="L117" i="12"/>
  <c r="E117" i="15" s="1"/>
  <c r="F117" i="15" s="1"/>
  <c r="L33" i="12"/>
  <c r="E33" i="15" s="1"/>
  <c r="L55" i="12"/>
  <c r="E55" i="15" s="1"/>
  <c r="L185" i="12"/>
  <c r="E185" i="15" s="1"/>
  <c r="F185" i="15" s="1"/>
  <c r="L202" i="12"/>
  <c r="E202" i="15" s="1"/>
  <c r="F202" i="15" s="1"/>
  <c r="L77" i="12"/>
  <c r="E77" i="15" s="1"/>
  <c r="L238" i="12"/>
  <c r="E238" i="15" s="1"/>
  <c r="L74" i="12"/>
  <c r="E74" i="15" s="1"/>
  <c r="F74" i="15" s="1"/>
  <c r="L232" i="12"/>
  <c r="E232" i="15" s="1"/>
  <c r="L18" i="12"/>
  <c r="E18" i="15" s="1"/>
  <c r="L148" i="12"/>
  <c r="E148" i="15" s="1"/>
  <c r="F148" i="15" s="1"/>
  <c r="L189" i="12"/>
  <c r="E189" i="15" s="1"/>
  <c r="F189" i="15" s="1"/>
  <c r="L248" i="12"/>
  <c r="E248" i="15" s="1"/>
  <c r="F248" i="15" s="1"/>
  <c r="L231" i="12"/>
  <c r="E231" i="15" s="1"/>
  <c r="L244" i="12"/>
  <c r="E244" i="15" s="1"/>
  <c r="L118" i="12"/>
  <c r="E118" i="15" s="1"/>
  <c r="F118" i="15" s="1"/>
  <c r="L76" i="12"/>
  <c r="E76" i="15" s="1"/>
  <c r="L97" i="12"/>
  <c r="E97" i="15" s="1"/>
  <c r="L299" i="12"/>
  <c r="E299" i="15" s="1"/>
  <c r="F299" i="15" s="1"/>
  <c r="L249" i="12"/>
  <c r="E249" i="15" s="1"/>
  <c r="L103" i="12"/>
  <c r="E103" i="15" s="1"/>
  <c r="F103" i="15" s="1"/>
  <c r="L270" i="12"/>
  <c r="E270" i="15" s="1"/>
  <c r="L100" i="12"/>
  <c r="E100" i="15" s="1"/>
  <c r="F100" i="15" s="1"/>
  <c r="L261" i="12"/>
  <c r="E261" i="15" s="1"/>
  <c r="L162" i="12"/>
  <c r="E162" i="15" s="1"/>
  <c r="F162" i="15" s="1"/>
  <c r="L79" i="12"/>
  <c r="E79" i="15" s="1"/>
  <c r="L200" i="12"/>
  <c r="E200" i="15" s="1"/>
  <c r="L190" i="12"/>
  <c r="E190" i="15" s="1"/>
  <c r="F190" i="15" s="1"/>
  <c r="L96" i="12"/>
  <c r="E96" i="15" s="1"/>
  <c r="L26" i="12"/>
  <c r="E26" i="15" s="1"/>
  <c r="F26" i="15" s="1"/>
  <c r="L178" i="12"/>
  <c r="E178" i="15" s="1"/>
  <c r="L99" i="12"/>
  <c r="E99" i="15" s="1"/>
  <c r="F99" i="15" s="1"/>
  <c r="L164" i="12"/>
  <c r="E164" i="15" s="1"/>
  <c r="L278" i="12"/>
  <c r="E278" i="15" s="1"/>
  <c r="L157" i="12"/>
  <c r="E157" i="15" s="1"/>
  <c r="F157" i="15" s="1"/>
  <c r="L101" i="12"/>
  <c r="E101" i="15" s="1"/>
  <c r="F101" i="15" s="1"/>
  <c r="L258" i="12"/>
  <c r="E258" i="15" s="1"/>
  <c r="F258" i="15" s="1"/>
  <c r="L298" i="12"/>
  <c r="E298" i="15" s="1"/>
  <c r="L236" i="12"/>
  <c r="E236" i="15" s="1"/>
  <c r="F236" i="15" s="1"/>
  <c r="L329" i="12"/>
  <c r="E329" i="15" s="1"/>
  <c r="F329" i="15" s="1"/>
  <c r="L276" i="12"/>
  <c r="E276" i="15" s="1"/>
  <c r="L331" i="12"/>
  <c r="E331" i="15" s="1"/>
  <c r="F331" i="15" s="1"/>
  <c r="L300" i="12"/>
  <c r="E300" i="15" s="1"/>
  <c r="F300" i="15" s="1"/>
  <c r="L294" i="12"/>
  <c r="E294" i="15" s="1"/>
  <c r="F294" i="15" s="1"/>
  <c r="L56" i="12"/>
  <c r="E56" i="15" s="1"/>
  <c r="L310" i="12"/>
  <c r="E310" i="15" s="1"/>
  <c r="L315" i="12"/>
  <c r="E315" i="15" s="1"/>
  <c r="F315" i="15" s="1"/>
  <c r="L286" i="12"/>
  <c r="E286" i="15" s="1"/>
  <c r="F286" i="15" s="1"/>
  <c r="L325" i="12"/>
  <c r="E325" i="15" s="1"/>
  <c r="F325" i="15" s="1"/>
  <c r="L313" i="12"/>
  <c r="E313" i="15" s="1"/>
  <c r="L251" i="12"/>
  <c r="E251" i="15" s="1"/>
  <c r="L273" i="12"/>
  <c r="E273" i="15" s="1"/>
  <c r="F273" i="15" s="1"/>
  <c r="L163" i="12"/>
  <c r="E163" i="15" s="1"/>
  <c r="F163" i="15" s="1"/>
  <c r="L324" i="12"/>
  <c r="E324" i="15" s="1"/>
  <c r="F324" i="15" s="1"/>
  <c r="L154" i="12"/>
  <c r="E154" i="15" s="1"/>
  <c r="F154" i="15" s="1"/>
  <c r="L98" i="12"/>
  <c r="E98" i="15" s="1"/>
  <c r="L170" i="12"/>
  <c r="E170" i="15" s="1"/>
  <c r="F170" i="15" s="1"/>
  <c r="L40" i="12"/>
  <c r="E40" i="15" s="1"/>
  <c r="L150" i="12"/>
  <c r="E150" i="15" s="1"/>
  <c r="F150" i="15" s="1"/>
  <c r="L146" i="12"/>
  <c r="E146" i="15" s="1"/>
  <c r="L62" i="12"/>
  <c r="E62" i="15" s="1"/>
  <c r="F62" i="15" s="1"/>
  <c r="L112" i="12"/>
  <c r="E112" i="15" s="1"/>
  <c r="F112" i="15" s="1"/>
  <c r="L217" i="12"/>
  <c r="E217" i="15" s="1"/>
  <c r="L106" i="12"/>
  <c r="E106" i="15" s="1"/>
  <c r="F106" i="15" s="1"/>
  <c r="L196" i="12"/>
  <c r="E196" i="15" s="1"/>
  <c r="F196" i="15" s="1"/>
  <c r="L311" i="12"/>
  <c r="E311" i="15" s="1"/>
  <c r="F311" i="15" s="1"/>
  <c r="L31" i="12"/>
  <c r="E31" i="15" s="1"/>
  <c r="F31" i="15" s="1"/>
  <c r="L250" i="12"/>
  <c r="E250" i="15" s="1"/>
  <c r="F250" i="15" s="1"/>
  <c r="L198" i="12"/>
  <c r="E198" i="15" s="1"/>
  <c r="F198" i="15" s="1"/>
  <c r="L65" i="12"/>
  <c r="E65" i="15" s="1"/>
  <c r="F65" i="15" s="1"/>
  <c r="L323" i="12"/>
  <c r="E323" i="15" s="1"/>
  <c r="F323" i="15" s="1"/>
  <c r="L94" i="12"/>
  <c r="E94" i="15" s="1"/>
  <c r="L289" i="12"/>
  <c r="E289" i="15" s="1"/>
  <c r="L155" i="12"/>
  <c r="E155" i="15" s="1"/>
  <c r="L309" i="12"/>
  <c r="E309" i="15" s="1"/>
  <c r="F309" i="15" s="1"/>
  <c r="L168" i="12"/>
  <c r="E168" i="15" s="1"/>
  <c r="L266" i="12"/>
  <c r="E266" i="15" s="1"/>
  <c r="F266" i="15" s="1"/>
  <c r="L246" i="12"/>
  <c r="E246" i="15" s="1"/>
  <c r="L281" i="12"/>
  <c r="E281" i="15" s="1"/>
  <c r="L166" i="12"/>
  <c r="E166" i="15" s="1"/>
  <c r="L260" i="12"/>
  <c r="E260" i="15" s="1"/>
  <c r="L180" i="12"/>
  <c r="E180" i="15" s="1"/>
  <c r="L38" i="12"/>
  <c r="E38" i="15" s="1"/>
  <c r="L37" i="12"/>
  <c r="E37" i="15" s="1"/>
  <c r="L105" i="12"/>
  <c r="E105" i="15" s="1"/>
  <c r="F105" i="15" s="1"/>
  <c r="L35" i="12"/>
  <c r="E35" i="15" s="1"/>
  <c r="L145" i="12"/>
  <c r="E145" i="15" s="1"/>
  <c r="F145" i="15" s="1"/>
  <c r="L22" i="12"/>
  <c r="E22" i="15" s="1"/>
  <c r="F22" i="15" s="1"/>
  <c r="L184" i="12"/>
  <c r="E184" i="15" s="1"/>
  <c r="L20" i="12"/>
  <c r="E20" i="15" s="1"/>
  <c r="F20" i="15" s="1"/>
  <c r="L29" i="12"/>
  <c r="E29" i="15" s="1"/>
  <c r="L242" i="12"/>
  <c r="E242" i="15" s="1"/>
  <c r="F242" i="15" s="1"/>
  <c r="L116" i="12"/>
  <c r="E116" i="15" s="1"/>
  <c r="F116" i="15" s="1"/>
  <c r="L141" i="12"/>
  <c r="E141" i="15" s="1"/>
  <c r="L186" i="12"/>
  <c r="E186" i="15" s="1"/>
  <c r="F186" i="15" s="1"/>
  <c r="L291" i="12"/>
  <c r="E291" i="15" s="1"/>
  <c r="L177" i="12"/>
  <c r="E177" i="15" s="1"/>
  <c r="F177" i="15" s="1"/>
  <c r="L82" i="12"/>
  <c r="E82" i="15" s="1"/>
  <c r="L123" i="12"/>
  <c r="E123" i="15" s="1"/>
  <c r="F123" i="15" s="1"/>
  <c r="L67" i="12"/>
  <c r="E67" i="15" s="1"/>
  <c r="F67" i="15" s="1"/>
  <c r="L73" i="12"/>
  <c r="E73" i="15" s="1"/>
  <c r="F73" i="15" s="1"/>
  <c r="L158" i="12"/>
  <c r="E158" i="15" s="1"/>
  <c r="F158" i="15" s="1"/>
  <c r="K43" i="12"/>
  <c r="D43" i="15" s="1"/>
  <c r="L43" i="12"/>
  <c r="E43" i="15" s="1"/>
  <c r="L222" i="12"/>
  <c r="E222" i="15" s="1"/>
  <c r="L240" i="12"/>
  <c r="E240" i="15" s="1"/>
  <c r="F240" i="15" s="1"/>
  <c r="L233" i="12"/>
  <c r="E233" i="15" s="1"/>
  <c r="F233" i="15" s="1"/>
  <c r="L262" i="12"/>
  <c r="E262" i="15" s="1"/>
  <c r="L153" i="12"/>
  <c r="E153" i="15" s="1"/>
  <c r="F153" i="15" s="1"/>
  <c r="L285" i="12"/>
  <c r="E285" i="15" s="1"/>
  <c r="L39" i="12"/>
  <c r="E39" i="15" s="1"/>
  <c r="F39" i="15" s="1"/>
  <c r="L57" i="12"/>
  <c r="E57" i="15" s="1"/>
  <c r="F57" i="15" s="1"/>
  <c r="L290" i="12"/>
  <c r="E290" i="15" s="1"/>
  <c r="L303" i="12"/>
  <c r="E303" i="15" s="1"/>
  <c r="F303" i="15" s="1"/>
  <c r="L108" i="12"/>
  <c r="E108" i="15" s="1"/>
  <c r="F108" i="15" s="1"/>
  <c r="L46" i="12"/>
  <c r="E46" i="15" s="1"/>
  <c r="F46" i="15" s="1"/>
  <c r="L120" i="12"/>
  <c r="E120" i="15" s="1"/>
  <c r="L9" i="12"/>
  <c r="E9" i="15" s="1"/>
  <c r="F9" i="15" s="1"/>
  <c r="L49" i="12"/>
  <c r="E49" i="15" s="1"/>
  <c r="L3" i="12"/>
  <c r="E3" i="15" s="1"/>
  <c r="F3" i="15" s="1"/>
  <c r="L21" i="12"/>
  <c r="E21" i="15" s="1"/>
  <c r="L152" i="12"/>
  <c r="E152" i="15" s="1"/>
  <c r="F152" i="15" s="1"/>
  <c r="L92" i="12"/>
  <c r="E92" i="15" s="1"/>
  <c r="F92" i="15" s="1"/>
  <c r="L214" i="12"/>
  <c r="E214" i="15" s="1"/>
  <c r="F214" i="15" s="1"/>
  <c r="L188" i="12"/>
  <c r="E188" i="15" s="1"/>
  <c r="L143" i="12"/>
  <c r="E143" i="15" s="1"/>
  <c r="F143" i="15" s="1"/>
  <c r="L263" i="12"/>
  <c r="E263" i="15" s="1"/>
  <c r="F263" i="15" s="1"/>
  <c r="L159" i="12"/>
  <c r="E159" i="15" s="1"/>
  <c r="F159" i="15" s="1"/>
  <c r="L320" i="12"/>
  <c r="E320" i="15" s="1"/>
  <c r="L47" i="12"/>
  <c r="E47" i="15" s="1"/>
  <c r="F47" i="15" s="1"/>
  <c r="L14" i="12"/>
  <c r="E14" i="15" s="1"/>
  <c r="L195" i="12"/>
  <c r="E195" i="15" s="1"/>
  <c r="F195" i="15" s="1"/>
  <c r="L167" i="12"/>
  <c r="E167" i="15" s="1"/>
  <c r="L272" i="12"/>
  <c r="E272" i="15" s="1"/>
  <c r="F272" i="15" s="1"/>
  <c r="L227" i="12"/>
  <c r="E227" i="15" s="1"/>
  <c r="L50" i="12"/>
  <c r="E50" i="15" s="1"/>
  <c r="F50" i="15" s="1"/>
  <c r="L64" i="12"/>
  <c r="E64" i="15" s="1"/>
  <c r="F64" i="15" s="1"/>
  <c r="L13" i="12"/>
  <c r="E13" i="15" s="1"/>
  <c r="F13" i="15" s="1"/>
  <c r="L113" i="12"/>
  <c r="E113" i="15" s="1"/>
  <c r="K15" i="12"/>
  <c r="D15" i="15" s="1"/>
  <c r="L15" i="12"/>
  <c r="E15" i="15" s="1"/>
  <c r="F15" i="15" s="1"/>
  <c r="L243" i="12"/>
  <c r="E243" i="15" s="1"/>
  <c r="L215" i="12"/>
  <c r="E215" i="15" s="1"/>
  <c r="F215" i="15" s="1"/>
  <c r="L126" i="12"/>
  <c r="E126" i="15" s="1"/>
  <c r="F126" i="15" s="1"/>
  <c r="L267" i="12"/>
  <c r="E267" i="15" s="1"/>
  <c r="F267" i="15" s="1"/>
  <c r="L68" i="12"/>
  <c r="E68" i="15" s="1"/>
  <c r="F68" i="15" s="1"/>
  <c r="K127" i="12"/>
  <c r="D127" i="15" s="1"/>
  <c r="L127" i="12"/>
  <c r="E127" i="15" s="1"/>
  <c r="F127" i="15" s="1"/>
  <c r="L95" i="12"/>
  <c r="E95" i="15" s="1"/>
  <c r="F95" i="15" s="1"/>
  <c r="L295" i="12"/>
  <c r="E295" i="15" s="1"/>
  <c r="L139" i="12"/>
  <c r="E139" i="15" s="1"/>
  <c r="L216" i="12"/>
  <c r="E216" i="15" s="1"/>
  <c r="F216" i="15" s="1"/>
  <c r="L212" i="12"/>
  <c r="E212" i="15" s="1"/>
  <c r="F212" i="15" s="1"/>
  <c r="L179" i="12"/>
  <c r="E179" i="15" s="1"/>
  <c r="F179" i="15" s="1"/>
  <c r="L306" i="12"/>
  <c r="E306" i="15" s="1"/>
  <c r="F306" i="15" s="1"/>
  <c r="L19" i="12"/>
  <c r="E19" i="15" s="1"/>
  <c r="F19" i="15" s="1"/>
  <c r="L204" i="12"/>
  <c r="E204" i="15" s="1"/>
  <c r="F204" i="15" s="1"/>
  <c r="L75" i="12"/>
  <c r="E75" i="15" s="1"/>
  <c r="F75" i="15" s="1"/>
  <c r="L171" i="12"/>
  <c r="E171" i="15" s="1"/>
  <c r="L70" i="12"/>
  <c r="E70" i="15" s="1"/>
  <c r="L138" i="12"/>
  <c r="E138" i="15" s="1"/>
  <c r="L176" i="12"/>
  <c r="E176" i="15" s="1"/>
  <c r="F176" i="15" s="1"/>
  <c r="L122" i="12"/>
  <c r="E122" i="15" s="1"/>
  <c r="F122" i="15" s="1"/>
  <c r="L308" i="12"/>
  <c r="E308" i="15" s="1"/>
  <c r="F308" i="15" s="1"/>
  <c r="L142" i="12"/>
  <c r="E142" i="15" s="1"/>
  <c r="F142" i="15" s="1"/>
  <c r="L109" i="12"/>
  <c r="E109" i="15" s="1"/>
  <c r="F109" i="15" s="1"/>
  <c r="L51" i="12"/>
  <c r="E51" i="15" s="1"/>
  <c r="F51" i="15" s="1"/>
  <c r="L84" i="12"/>
  <c r="E84" i="15" s="1"/>
  <c r="F84" i="15" s="1"/>
  <c r="L302" i="12"/>
  <c r="E302" i="15" s="1"/>
  <c r="F302" i="15" s="1"/>
  <c r="L4" i="12"/>
  <c r="E4" i="15" s="1"/>
  <c r="F4" i="15" s="1"/>
  <c r="L137" i="12"/>
  <c r="E137" i="15" s="1"/>
  <c r="F137" i="15" s="1"/>
  <c r="L225" i="12"/>
  <c r="E225" i="15" s="1"/>
  <c r="F225" i="15" s="1"/>
  <c r="L182" i="12"/>
  <c r="E182" i="15" s="1"/>
  <c r="F182" i="15" s="1"/>
  <c r="L17" i="12"/>
  <c r="E17" i="15" s="1"/>
  <c r="F17" i="15" s="1"/>
  <c r="L160" i="12"/>
  <c r="E160" i="15" s="1"/>
  <c r="F160" i="15" s="1"/>
  <c r="L326" i="12"/>
  <c r="E326" i="15" s="1"/>
  <c r="F326" i="15" s="1"/>
  <c r="L5" i="12"/>
  <c r="E5" i="15" s="1"/>
  <c r="F5" i="15" s="1"/>
  <c r="L252" i="12"/>
  <c r="E252" i="15" s="1"/>
  <c r="F252" i="15" s="1"/>
  <c r="L321" i="12"/>
  <c r="E321" i="15" s="1"/>
  <c r="F321" i="15" s="1"/>
  <c r="L36" i="12"/>
  <c r="E36" i="15" s="1"/>
  <c r="F36" i="15" s="1"/>
  <c r="L41" i="12"/>
  <c r="E41" i="15" s="1"/>
  <c r="F41" i="15" s="1"/>
  <c r="L12" i="12"/>
  <c r="E12" i="15" s="1"/>
  <c r="F12" i="15" s="1"/>
  <c r="L115" i="12"/>
  <c r="E115" i="15" s="1"/>
  <c r="F115" i="15" s="1"/>
  <c r="L318" i="12"/>
  <c r="E318" i="15" s="1"/>
  <c r="L119" i="12"/>
  <c r="E119" i="15" s="1"/>
  <c r="L207" i="12"/>
  <c r="E207" i="15" s="1"/>
  <c r="F207" i="15" s="1"/>
  <c r="L140" i="12"/>
  <c r="E140" i="15" s="1"/>
  <c r="F140" i="15" s="1"/>
  <c r="L61" i="12"/>
  <c r="E61" i="15" s="1"/>
  <c r="F61" i="15" s="1"/>
  <c r="L85" i="12"/>
  <c r="E85" i="15" s="1"/>
  <c r="F85" i="15" s="1"/>
  <c r="L144" i="12"/>
  <c r="E144" i="15" s="1"/>
  <c r="L203" i="12"/>
  <c r="E203" i="15" s="1"/>
  <c r="L282" i="12"/>
  <c r="E282" i="15" s="1"/>
  <c r="L312" i="12"/>
  <c r="E312" i="15" s="1"/>
  <c r="F312" i="15" s="1"/>
  <c r="L149" i="12"/>
  <c r="E149" i="15" s="1"/>
  <c r="F149" i="15" s="1"/>
  <c r="L54" i="12"/>
  <c r="E54" i="15" s="1"/>
  <c r="F54" i="15" s="1"/>
  <c r="L6" i="12"/>
  <c r="E6" i="15" s="1"/>
  <c r="F6" i="15" s="1"/>
  <c r="L265" i="12"/>
  <c r="E265" i="15" s="1"/>
  <c r="F265" i="15" s="1"/>
  <c r="L224" i="12"/>
  <c r="E224" i="15" s="1"/>
  <c r="F224" i="15" s="1"/>
  <c r="L237" i="12"/>
  <c r="E237" i="15" s="1"/>
  <c r="F237" i="15" s="1"/>
  <c r="L274" i="12"/>
  <c r="E274" i="15" s="1"/>
  <c r="F274" i="15" s="1"/>
  <c r="L208" i="12"/>
  <c r="E208" i="15" s="1"/>
  <c r="L135" i="12"/>
  <c r="E135" i="15" s="1"/>
  <c r="F135" i="15" s="1"/>
  <c r="L330" i="12"/>
  <c r="E330" i="15" s="1"/>
  <c r="F330" i="15" s="1"/>
  <c r="L34" i="12"/>
  <c r="E34" i="15" s="1"/>
  <c r="F34" i="15" s="1"/>
  <c r="L241" i="12"/>
  <c r="E241" i="15" s="1"/>
  <c r="F241" i="15" s="1"/>
  <c r="L268" i="12"/>
  <c r="E268" i="15" s="1"/>
  <c r="F268" i="15" s="1"/>
  <c r="L287" i="12"/>
  <c r="E287" i="15" s="1"/>
  <c r="F287" i="15" s="1"/>
  <c r="L257" i="12"/>
  <c r="E257" i="15" s="1"/>
  <c r="F257" i="15" s="1"/>
  <c r="L58" i="12"/>
  <c r="E58" i="15" s="1"/>
  <c r="L172" i="12"/>
  <c r="E172" i="15" s="1"/>
  <c r="F172" i="15" s="1"/>
  <c r="L284" i="12"/>
  <c r="E284" i="15" s="1"/>
  <c r="F284" i="15" s="1"/>
  <c r="L206" i="12"/>
  <c r="E206" i="15" s="1"/>
  <c r="L59" i="12"/>
  <c r="E59" i="15" s="1"/>
  <c r="F59" i="15" s="1"/>
  <c r="L128" i="12"/>
  <c r="E128" i="15" s="1"/>
  <c r="F128" i="15" s="1"/>
  <c r="L305" i="12"/>
  <c r="E305" i="15" s="1"/>
  <c r="L235" i="12"/>
  <c r="E235" i="15" s="1"/>
  <c r="F235" i="15" s="1"/>
  <c r="L24" i="12"/>
  <c r="E24" i="15" s="1"/>
  <c r="F24" i="15" s="1"/>
  <c r="L32" i="12"/>
  <c r="E32" i="15" s="1"/>
  <c r="F32" i="15" s="1"/>
  <c r="L197" i="12"/>
  <c r="E197" i="15" s="1"/>
  <c r="F197" i="15" s="1"/>
  <c r="L234" i="12"/>
  <c r="E234" i="15" s="1"/>
  <c r="F234" i="15" s="1"/>
  <c r="L130" i="12"/>
  <c r="E130" i="15" s="1"/>
  <c r="F130" i="15" s="1"/>
  <c r="L301" i="12"/>
  <c r="E301" i="15" s="1"/>
  <c r="F301" i="15" s="1"/>
  <c r="L283" i="12"/>
  <c r="E283" i="15" s="1"/>
  <c r="F283" i="15" s="1"/>
  <c r="L201" i="12"/>
  <c r="E201" i="15" s="1"/>
  <c r="F201" i="15" s="1"/>
  <c r="L173" i="12"/>
  <c r="E173" i="15" s="1"/>
  <c r="F173" i="15" s="1"/>
  <c r="L230" i="12"/>
  <c r="E230" i="15" s="1"/>
  <c r="F230" i="15" s="1"/>
  <c r="L174" i="12"/>
  <c r="E174" i="15" s="1"/>
  <c r="F174" i="15" s="1"/>
  <c r="F147" i="15"/>
  <c r="F285" i="15"/>
  <c r="F124" i="15"/>
  <c r="F110" i="15"/>
  <c r="F77" i="15"/>
  <c r="F313" i="15"/>
  <c r="F232" i="15"/>
  <c r="F271" i="15"/>
  <c r="F231" i="15"/>
  <c r="F131" i="15"/>
  <c r="F260" i="15"/>
  <c r="F76" i="15"/>
  <c r="F114" i="15"/>
  <c r="F88" i="15"/>
  <c r="K74" i="12"/>
  <c r="D74" i="15" s="1"/>
  <c r="K6" i="12"/>
  <c r="D6" i="15" s="1"/>
  <c r="K51" i="12"/>
  <c r="D51" i="15" s="1"/>
  <c r="F35" i="15"/>
  <c r="F270" i="15"/>
  <c r="F222" i="15"/>
  <c r="F221" i="15"/>
  <c r="F79" i="15"/>
  <c r="F80" i="15"/>
  <c r="F125" i="15"/>
  <c r="K109" i="12"/>
  <c r="D109" i="15" s="1"/>
  <c r="F290" i="15"/>
  <c r="F45" i="15"/>
  <c r="F21" i="15"/>
  <c r="F289" i="15"/>
  <c r="F58" i="15"/>
  <c r="K9" i="12"/>
  <c r="D9" i="15" s="1"/>
  <c r="K59" i="12"/>
  <c r="D59" i="15" s="1"/>
  <c r="F138" i="15"/>
  <c r="F119" i="15"/>
  <c r="F155" i="15"/>
  <c r="F255" i="15"/>
  <c r="F194" i="15"/>
  <c r="F66" i="15"/>
  <c r="K99" i="12"/>
  <c r="D99" i="15" s="1"/>
  <c r="K128" i="12"/>
  <c r="D128" i="15" s="1"/>
  <c r="K73" i="12"/>
  <c r="D73" i="15" s="1"/>
  <c r="F298" i="15"/>
  <c r="K96" i="12"/>
  <c r="D96" i="15" s="1"/>
  <c r="K20" i="12"/>
  <c r="D20" i="15" s="1"/>
  <c r="K75" i="12"/>
  <c r="D75" i="15" s="1"/>
  <c r="K89" i="12"/>
  <c r="K116" i="12"/>
  <c r="D116" i="15" s="1"/>
  <c r="K41" i="12"/>
  <c r="D41" i="15" s="1"/>
  <c r="K119" i="12"/>
  <c r="D119" i="15" s="1"/>
  <c r="F319" i="15"/>
  <c r="F317" i="15"/>
  <c r="F277" i="15"/>
  <c r="F307" i="15"/>
  <c r="F310" i="15"/>
  <c r="F296" i="15"/>
  <c r="F280" i="15"/>
  <c r="K13" i="12"/>
  <c r="D13" i="15" s="1"/>
  <c r="K5" i="12"/>
  <c r="D5" i="15" s="1"/>
  <c r="K3" i="12"/>
  <c r="D3" i="15" s="1"/>
  <c r="K86" i="12"/>
  <c r="I343" i="12"/>
  <c r="I343" i="15" s="1"/>
  <c r="D342" i="12"/>
  <c r="B342" i="15" s="1"/>
  <c r="S380" i="16"/>
  <c r="U380" i="16" s="1"/>
  <c r="G344" i="12"/>
  <c r="B343" i="12"/>
  <c r="F91" i="15" l="1"/>
  <c r="F205" i="15"/>
  <c r="F133" i="15"/>
  <c r="F209" i="15"/>
  <c r="F262" i="15"/>
  <c r="F7" i="15"/>
  <c r="F111" i="15"/>
  <c r="F211" i="15"/>
  <c r="F49" i="15"/>
  <c r="F246" i="15"/>
  <c r="F276" i="15"/>
  <c r="K121" i="12"/>
  <c r="D121" i="15" s="1"/>
  <c r="F206" i="15"/>
  <c r="F291" i="15"/>
  <c r="F184" i="15"/>
  <c r="F180" i="15"/>
  <c r="F281" i="15"/>
  <c r="F261" i="15"/>
  <c r="F249" i="15"/>
  <c r="F97" i="15"/>
  <c r="F200" i="15"/>
  <c r="F282" i="15"/>
  <c r="F220" i="15"/>
  <c r="F247" i="15"/>
  <c r="F218" i="15"/>
  <c r="F168" i="15"/>
  <c r="F210" i="15"/>
  <c r="F171" i="15"/>
  <c r="F320" i="15"/>
  <c r="F188" i="15"/>
  <c r="F40" i="15"/>
  <c r="F213" i="15"/>
  <c r="F191" i="15"/>
  <c r="F264" i="15"/>
  <c r="K12" i="12"/>
  <c r="D12" i="15" s="1"/>
  <c r="F269" i="15"/>
  <c r="F98" i="15"/>
  <c r="F55" i="15"/>
  <c r="F156" i="15"/>
  <c r="F30" i="15"/>
  <c r="F23" i="15"/>
  <c r="F63" i="15"/>
  <c r="F223" i="15"/>
  <c r="K122" i="12"/>
  <c r="D122" i="15" s="1"/>
  <c r="K118" i="12"/>
  <c r="D118" i="15" s="1"/>
  <c r="F295" i="15"/>
  <c r="F113" i="15"/>
  <c r="F37" i="15"/>
  <c r="F193" i="15"/>
  <c r="F16" i="15"/>
  <c r="F318" i="15"/>
  <c r="F253" i="15"/>
  <c r="F38" i="15"/>
  <c r="F146" i="15"/>
  <c r="F89" i="15"/>
  <c r="F245" i="15"/>
  <c r="F10" i="15"/>
  <c r="F165" i="15"/>
  <c r="F53" i="15"/>
  <c r="K35" i="12"/>
  <c r="D35" i="15" s="1"/>
  <c r="K40" i="12"/>
  <c r="D40" i="15" s="1"/>
  <c r="K8" i="12"/>
  <c r="D8" i="15" s="1"/>
  <c r="F203" i="15"/>
  <c r="F28" i="15"/>
  <c r="K19" i="12"/>
  <c r="D19" i="15" s="1"/>
  <c r="F305" i="15"/>
  <c r="F144" i="15"/>
  <c r="F14" i="15"/>
  <c r="F43" i="15"/>
  <c r="F94" i="15"/>
  <c r="F219" i="15"/>
  <c r="F256" i="15"/>
  <c r="F70" i="15"/>
  <c r="F243" i="15"/>
  <c r="F227" i="15"/>
  <c r="F120" i="15"/>
  <c r="F82" i="15"/>
  <c r="F166" i="15"/>
  <c r="F178" i="15"/>
  <c r="F96" i="15"/>
  <c r="F239" i="15"/>
  <c r="F102" i="15"/>
  <c r="D89" i="15"/>
  <c r="K95" i="12"/>
  <c r="D95" i="15" s="1"/>
  <c r="K54" i="12"/>
  <c r="D54" i="15" s="1"/>
  <c r="K46" i="12"/>
  <c r="D46" i="15" s="1"/>
  <c r="K4" i="12"/>
  <c r="D4" i="15" s="1"/>
  <c r="K34" i="12"/>
  <c r="D34" i="15" s="1"/>
  <c r="K42" i="12"/>
  <c r="D42" i="15" s="1"/>
  <c r="K24" i="12"/>
  <c r="K58" i="12"/>
  <c r="D58" i="15" s="1"/>
  <c r="K93" i="12"/>
  <c r="D93" i="15" s="1"/>
  <c r="K22" i="12"/>
  <c r="D22" i="15" s="1"/>
  <c r="K28" i="12"/>
  <c r="D28" i="15" s="1"/>
  <c r="K50" i="12"/>
  <c r="D50" i="15" s="1"/>
  <c r="K120" i="12"/>
  <c r="K72" i="12"/>
  <c r="D72" i="15" s="1"/>
  <c r="K87" i="12"/>
  <c r="D87" i="15" s="1"/>
  <c r="K37" i="12"/>
  <c r="K39" i="12"/>
  <c r="D39" i="15" s="1"/>
  <c r="K48" i="12"/>
  <c r="D48" i="15" s="1"/>
  <c r="K106" i="12"/>
  <c r="K88" i="12"/>
  <c r="D88" i="15" s="1"/>
  <c r="K129" i="12"/>
  <c r="D129" i="15" s="1"/>
  <c r="K108" i="12"/>
  <c r="D108" i="15" s="1"/>
  <c r="K110" i="12"/>
  <c r="K77" i="12"/>
  <c r="D77" i="15" s="1"/>
  <c r="K101" i="12"/>
  <c r="D101" i="15" s="1"/>
  <c r="K102" i="12"/>
  <c r="D102" i="15" s="1"/>
  <c r="K71" i="12"/>
  <c r="K91" i="12"/>
  <c r="D91" i="15" s="1"/>
  <c r="K55" i="12"/>
  <c r="D55" i="15" s="1"/>
  <c r="K45" i="12"/>
  <c r="K97" i="12"/>
  <c r="D97" i="15" s="1"/>
  <c r="K27" i="12"/>
  <c r="D27" i="15" s="1"/>
  <c r="K125" i="12"/>
  <c r="D125" i="15" s="1"/>
  <c r="K105" i="12"/>
  <c r="D105" i="15" s="1"/>
  <c r="K70" i="12"/>
  <c r="K82" i="12"/>
  <c r="K117" i="12"/>
  <c r="D117" i="15" s="1"/>
  <c r="K66" i="12"/>
  <c r="D66" i="15" s="1"/>
  <c r="K124" i="12"/>
  <c r="D124" i="15" s="1"/>
  <c r="K29" i="12"/>
  <c r="D29" i="15" s="1"/>
  <c r="K52" i="12"/>
  <c r="D52" i="15" s="1"/>
  <c r="K92" i="12"/>
  <c r="K115" i="12"/>
  <c r="D115" i="15" s="1"/>
  <c r="K76" i="12"/>
  <c r="D86" i="15"/>
  <c r="K130" i="12"/>
  <c r="D130" i="15" s="1"/>
  <c r="K139" i="12"/>
  <c r="D139" i="15" s="1"/>
  <c r="K141" i="12"/>
  <c r="D141" i="15" s="1"/>
  <c r="K135" i="12"/>
  <c r="D135" i="15" s="1"/>
  <c r="K142" i="12"/>
  <c r="D142" i="15" s="1"/>
  <c r="K140" i="12"/>
  <c r="D140" i="15" s="1"/>
  <c r="K138" i="12"/>
  <c r="D138" i="15" s="1"/>
  <c r="K136" i="12"/>
  <c r="D136" i="15" s="1"/>
  <c r="K137" i="12"/>
  <c r="D137" i="15" s="1"/>
  <c r="I344" i="12"/>
  <c r="I344" i="15" s="1"/>
  <c r="D343" i="12"/>
  <c r="B343" i="15" s="1"/>
  <c r="S381" i="16"/>
  <c r="U381" i="16" s="1"/>
  <c r="G345" i="12"/>
  <c r="B344" i="12"/>
  <c r="K67" i="12" l="1"/>
  <c r="D67" i="15" s="1"/>
  <c r="K56" i="12"/>
  <c r="D56" i="15" s="1"/>
  <c r="K107" i="12"/>
  <c r="D107" i="15" s="1"/>
  <c r="K21" i="12"/>
  <c r="D21" i="15" s="1"/>
  <c r="K44" i="12"/>
  <c r="K7" i="12"/>
  <c r="D7" i="15" s="1"/>
  <c r="K61" i="12"/>
  <c r="D61" i="15" s="1"/>
  <c r="K104" i="12"/>
  <c r="D104" i="15" s="1"/>
  <c r="K62" i="12"/>
  <c r="D62" i="15" s="1"/>
  <c r="K32" i="12"/>
  <c r="D32" i="15" s="1"/>
  <c r="K84" i="12"/>
  <c r="D84" i="15" s="1"/>
  <c r="K103" i="12"/>
  <c r="D103" i="15" s="1"/>
  <c r="K133" i="12"/>
  <c r="D133" i="15" s="1"/>
  <c r="K65" i="12"/>
  <c r="D65" i="15" s="1"/>
  <c r="K111" i="12"/>
  <c r="D111" i="15" s="1"/>
  <c r="K112" i="12"/>
  <c r="D112" i="15" s="1"/>
  <c r="K16" i="12"/>
  <c r="D16" i="15" s="1"/>
  <c r="K53" i="12"/>
  <c r="D53" i="15" s="1"/>
  <c r="K100" i="12"/>
  <c r="D100" i="15" s="1"/>
  <c r="K38" i="12"/>
  <c r="D38" i="15" s="1"/>
  <c r="K131" i="12"/>
  <c r="D131" i="15" s="1"/>
  <c r="K85" i="12"/>
  <c r="D85" i="15" s="1"/>
  <c r="K126" i="12"/>
  <c r="D126" i="15" s="1"/>
  <c r="K90" i="12"/>
  <c r="D90" i="15" s="1"/>
  <c r="K36" i="12"/>
  <c r="D36" i="15" s="1"/>
  <c r="K11" i="12"/>
  <c r="K63" i="12"/>
  <c r="K113" i="12"/>
  <c r="D113" i="15" s="1"/>
  <c r="K94" i="12"/>
  <c r="D94" i="15" s="1"/>
  <c r="K69" i="12"/>
  <c r="D69" i="15" s="1"/>
  <c r="K132" i="12"/>
  <c r="D132" i="15" s="1"/>
  <c r="K83" i="12"/>
  <c r="K98" i="12"/>
  <c r="D98" i="15" s="1"/>
  <c r="K64" i="12"/>
  <c r="D64" i="15" s="1"/>
  <c r="K23" i="12"/>
  <c r="K26" i="12"/>
  <c r="D26" i="15" s="1"/>
  <c r="K57" i="12"/>
  <c r="D57" i="15" s="1"/>
  <c r="K47" i="12"/>
  <c r="D47" i="15" s="1"/>
  <c r="K78" i="12"/>
  <c r="D78" i="15" s="1"/>
  <c r="K33" i="12"/>
  <c r="K17" i="12"/>
  <c r="D17" i="15" s="1"/>
  <c r="K31" i="12"/>
  <c r="D31" i="15" s="1"/>
  <c r="K68" i="12"/>
  <c r="D68" i="15" s="1"/>
  <c r="K80" i="12"/>
  <c r="D80" i="15" s="1"/>
  <c r="K79" i="12"/>
  <c r="D79" i="15" s="1"/>
  <c r="K14" i="12"/>
  <c r="K81" i="12"/>
  <c r="D81" i="15" s="1"/>
  <c r="K10" i="12"/>
  <c r="D10" i="15" s="1"/>
  <c r="K18" i="12"/>
  <c r="K60" i="12"/>
  <c r="K25" i="12"/>
  <c r="D25" i="15" s="1"/>
  <c r="K2" i="12"/>
  <c r="K30" i="12"/>
  <c r="D30" i="15" s="1"/>
  <c r="K123" i="12"/>
  <c r="D123" i="15" s="1"/>
  <c r="K49" i="12"/>
  <c r="D24" i="15"/>
  <c r="D120" i="15"/>
  <c r="D106" i="15"/>
  <c r="D92" i="15"/>
  <c r="D110" i="15"/>
  <c r="D45" i="15"/>
  <c r="D76" i="15"/>
  <c r="D82" i="15"/>
  <c r="D71" i="15"/>
  <c r="D70" i="15"/>
  <c r="D37" i="15"/>
  <c r="D344" i="12"/>
  <c r="B344" i="15" s="1"/>
  <c r="I345" i="12"/>
  <c r="I345" i="15" s="1"/>
  <c r="S382" i="16"/>
  <c r="U382" i="16" s="1"/>
  <c r="G346" i="12"/>
  <c r="B345" i="12"/>
  <c r="D2" i="15" l="1"/>
  <c r="D83" i="15"/>
  <c r="D60" i="15"/>
  <c r="D18" i="15"/>
  <c r="D33" i="15"/>
  <c r="D49" i="15"/>
  <c r="D14" i="15"/>
  <c r="D63" i="15"/>
  <c r="D23" i="15"/>
  <c r="D11" i="15"/>
  <c r="D44" i="15"/>
  <c r="K134" i="12"/>
  <c r="D134" i="15" s="1"/>
  <c r="D345" i="12"/>
  <c r="B345" i="15" s="1"/>
  <c r="I346" i="12"/>
  <c r="I346" i="15" s="1"/>
  <c r="S383" i="16"/>
  <c r="U383" i="16" s="1"/>
  <c r="G347" i="12"/>
  <c r="B346" i="12"/>
  <c r="DY110" i="11" l="1"/>
  <c r="DY113" i="11"/>
  <c r="DY38" i="11"/>
  <c r="DY57" i="11"/>
  <c r="DY41" i="11"/>
  <c r="DY67" i="11"/>
  <c r="DY109" i="11"/>
  <c r="DY27" i="11"/>
  <c r="DY52" i="11"/>
  <c r="DY45" i="11"/>
  <c r="DY33" i="11"/>
  <c r="DY43" i="11"/>
  <c r="DY39" i="11"/>
  <c r="DY61" i="11"/>
  <c r="DY124" i="11"/>
  <c r="DY119" i="11"/>
  <c r="DY53" i="11"/>
  <c r="DY79" i="11"/>
  <c r="DY59" i="11"/>
  <c r="DY115" i="11"/>
  <c r="DY34" i="11"/>
  <c r="DY60" i="11"/>
  <c r="DY82" i="11"/>
  <c r="DY116" i="11"/>
  <c r="DY32" i="11"/>
  <c r="DY114" i="11"/>
  <c r="DY106" i="11"/>
  <c r="DY87" i="11"/>
  <c r="DY64" i="11"/>
  <c r="DY123" i="11"/>
  <c r="DY76" i="11"/>
  <c r="DY83" i="11"/>
  <c r="DY74" i="11"/>
  <c r="DY80" i="11"/>
  <c r="DY68" i="11"/>
  <c r="DY105" i="11"/>
  <c r="DY35" i="11"/>
  <c r="DY70" i="11"/>
  <c r="DY111" i="11"/>
  <c r="DY77" i="11"/>
  <c r="DY63" i="11"/>
  <c r="DY101" i="11"/>
  <c r="DY102" i="11"/>
  <c r="DY120" i="11"/>
  <c r="DY26" i="11"/>
  <c r="DY127" i="11"/>
  <c r="DY99" i="11"/>
  <c r="DY98" i="11"/>
  <c r="DY24" i="11"/>
  <c r="DY93" i="11"/>
  <c r="DY29" i="11"/>
  <c r="DY58" i="11"/>
  <c r="DY50" i="11"/>
  <c r="DY49" i="11"/>
  <c r="DY118" i="11"/>
  <c r="DY108" i="11"/>
  <c r="DY44" i="11"/>
  <c r="DY37" i="11"/>
  <c r="DY86" i="11"/>
  <c r="DY117" i="11"/>
  <c r="DY103" i="11"/>
  <c r="DY73" i="11"/>
  <c r="DY23" i="11"/>
  <c r="DY91" i="11"/>
  <c r="DY54" i="11"/>
  <c r="DY122" i="11"/>
  <c r="DY125" i="11"/>
  <c r="DY69" i="11"/>
  <c r="DY31" i="11"/>
  <c r="DY62" i="11"/>
  <c r="DY40" i="11"/>
  <c r="DY65" i="11"/>
  <c r="DY104" i="11"/>
  <c r="DY46" i="11"/>
  <c r="DY28" i="11"/>
  <c r="DY96" i="11"/>
  <c r="DY100" i="11"/>
  <c r="DY88" i="11"/>
  <c r="DY89" i="11"/>
  <c r="DY112" i="11"/>
  <c r="DY107" i="11"/>
  <c r="DY95" i="11"/>
  <c r="DY21" i="11"/>
  <c r="DY42" i="11"/>
  <c r="DY85" i="11"/>
  <c r="DY71" i="11"/>
  <c r="DY55" i="11"/>
  <c r="DY97" i="11"/>
  <c r="DY90" i="11"/>
  <c r="DY128" i="11"/>
  <c r="DY94" i="11"/>
  <c r="DY56" i="11"/>
  <c r="DY78" i="11"/>
  <c r="DY126" i="11"/>
  <c r="DY47" i="11"/>
  <c r="DY84" i="11"/>
  <c r="DY75" i="11"/>
  <c r="DY66" i="11"/>
  <c r="DY30" i="11"/>
  <c r="DY48" i="11"/>
  <c r="DY36" i="11"/>
  <c r="DY92" i="11"/>
  <c r="DY81" i="11"/>
  <c r="DY51" i="11"/>
  <c r="DY25" i="11"/>
  <c r="DY121" i="11"/>
  <c r="DY72" i="11"/>
  <c r="DY22" i="11"/>
  <c r="DY129" i="11"/>
  <c r="D346" i="12"/>
  <c r="B346" i="15" s="1"/>
  <c r="I347" i="12"/>
  <c r="I347" i="15" s="1"/>
  <c r="S384" i="16"/>
  <c r="U384" i="16" s="1"/>
  <c r="G348" i="12"/>
  <c r="B347" i="12"/>
  <c r="K143" i="12" l="1"/>
  <c r="D143" i="15" s="1"/>
  <c r="I348" i="12"/>
  <c r="I348" i="15" s="1"/>
  <c r="D347" i="12"/>
  <c r="B347" i="15" s="1"/>
  <c r="S385" i="16"/>
  <c r="U385" i="16" s="1"/>
  <c r="G349" i="12"/>
  <c r="B348" i="12"/>
  <c r="DY130" i="11" l="1"/>
  <c r="DY133" i="11"/>
  <c r="DY131" i="11"/>
  <c r="DY132" i="11"/>
  <c r="D348" i="12"/>
  <c r="B348" i="15" s="1"/>
  <c r="I349" i="12"/>
  <c r="I349" i="15" s="1"/>
  <c r="S386" i="16"/>
  <c r="U386" i="16" s="1"/>
  <c r="G350" i="12"/>
  <c r="B349" i="12"/>
  <c r="DY137" i="11" l="1"/>
  <c r="DY134" i="11"/>
  <c r="DY135" i="11"/>
  <c r="DY136" i="11"/>
  <c r="DY141" i="11"/>
  <c r="DY138" i="11"/>
  <c r="DY142" i="11"/>
  <c r="DY140" i="11"/>
  <c r="DY139" i="11"/>
  <c r="K144" i="12"/>
  <c r="D144" i="15" s="1"/>
  <c r="K147" i="12"/>
  <c r="D147" i="15" s="1"/>
  <c r="K151" i="12"/>
  <c r="D151" i="15" s="1"/>
  <c r="K152" i="12"/>
  <c r="D152" i="15" s="1"/>
  <c r="K146" i="12"/>
  <c r="D146" i="15" s="1"/>
  <c r="K149" i="12"/>
  <c r="D149" i="15" s="1"/>
  <c r="K148" i="12"/>
  <c r="D148" i="15" s="1"/>
  <c r="K150" i="12"/>
  <c r="D150" i="15" s="1"/>
  <c r="I350" i="12"/>
  <c r="D349" i="12"/>
  <c r="B349" i="15" s="1"/>
  <c r="S387" i="16"/>
  <c r="U387" i="16" s="1"/>
  <c r="G351" i="12"/>
  <c r="B350" i="12"/>
  <c r="I351" i="12" l="1"/>
  <c r="D350" i="12"/>
  <c r="S388" i="16"/>
  <c r="U388" i="16" s="1"/>
  <c r="G352" i="12"/>
  <c r="B351" i="12"/>
  <c r="DY143" i="11" l="1"/>
  <c r="K145" i="12"/>
  <c r="D145" i="15" s="1"/>
  <c r="K154" i="12"/>
  <c r="D154" i="15" s="1"/>
  <c r="K155" i="12"/>
  <c r="D155" i="15" s="1"/>
  <c r="I352" i="12"/>
  <c r="D351" i="12"/>
  <c r="S389" i="16"/>
  <c r="U389" i="16" s="1"/>
  <c r="G353" i="12"/>
  <c r="B352" i="12"/>
  <c r="D352" i="12" l="1"/>
  <c r="I353" i="12"/>
  <c r="S390" i="16"/>
  <c r="U390" i="16" s="1"/>
  <c r="G354" i="12"/>
  <c r="B353" i="12"/>
  <c r="DY144" i="11" l="1"/>
  <c r="K153" i="12"/>
  <c r="D153" i="15" s="1"/>
  <c r="K159" i="12"/>
  <c r="D159" i="15" s="1"/>
  <c r="K162" i="12"/>
  <c r="D162" i="15" s="1"/>
  <c r="K163" i="12"/>
  <c r="D163" i="15" s="1"/>
  <c r="K164" i="12"/>
  <c r="D164" i="15" s="1"/>
  <c r="K160" i="12"/>
  <c r="D160" i="15" s="1"/>
  <c r="K158" i="12"/>
  <c r="D158" i="15" s="1"/>
  <c r="K157" i="12"/>
  <c r="D157" i="15" s="1"/>
  <c r="K161" i="12"/>
  <c r="D161" i="15" s="1"/>
  <c r="D353" i="12"/>
  <c r="I354" i="12"/>
  <c r="S391" i="16"/>
  <c r="U391" i="16" s="1"/>
  <c r="G355" i="12"/>
  <c r="B354" i="12"/>
  <c r="D354" i="12" l="1"/>
  <c r="I355" i="12"/>
  <c r="S392" i="16"/>
  <c r="U392" i="16" s="1"/>
  <c r="G356" i="12"/>
  <c r="B355" i="12"/>
  <c r="E345" i="15"/>
  <c r="F345" i="15" s="1"/>
  <c r="E346" i="15"/>
  <c r="F346" i="15" s="1"/>
  <c r="E348" i="15"/>
  <c r="F348" i="15" s="1"/>
  <c r="E349" i="15"/>
  <c r="F349" i="15" s="1"/>
  <c r="E347" i="15"/>
  <c r="F347" i="15" s="1"/>
  <c r="DY145" i="11" l="1"/>
  <c r="DY149" i="11"/>
  <c r="DY152" i="11"/>
  <c r="DY150" i="11"/>
  <c r="DY147" i="11"/>
  <c r="DY148" i="11"/>
  <c r="DY146" i="11"/>
  <c r="DY151" i="11"/>
  <c r="K156" i="12"/>
  <c r="D156" i="15" s="1"/>
  <c r="K226" i="12"/>
  <c r="D226" i="15" s="1"/>
  <c r="K248" i="12"/>
  <c r="D248" i="15" s="1"/>
  <c r="K181" i="12"/>
  <c r="D181" i="15" s="1"/>
  <c r="K201" i="12"/>
  <c r="D201" i="15" s="1"/>
  <c r="K191" i="12"/>
  <c r="D191" i="15" s="1"/>
  <c r="K216" i="12"/>
  <c r="D216" i="15" s="1"/>
  <c r="K188" i="12"/>
  <c r="D188" i="15" s="1"/>
  <c r="K224" i="12"/>
  <c r="D224" i="15" s="1"/>
  <c r="K228" i="12"/>
  <c r="D228" i="15" s="1"/>
  <c r="K232" i="12"/>
  <c r="D232" i="15" s="1"/>
  <c r="K227" i="12"/>
  <c r="D227" i="15" s="1"/>
  <c r="K243" i="12"/>
  <c r="D243" i="15" s="1"/>
  <c r="K166" i="12"/>
  <c r="D166" i="15" s="1"/>
  <c r="K178" i="12"/>
  <c r="D178" i="15" s="1"/>
  <c r="K206" i="12"/>
  <c r="D206" i="15" s="1"/>
  <c r="K205" i="12"/>
  <c r="D205" i="15" s="1"/>
  <c r="K210" i="12"/>
  <c r="D210" i="15" s="1"/>
  <c r="K185" i="12"/>
  <c r="D185" i="15" s="1"/>
  <c r="K244" i="12"/>
  <c r="D244" i="15" s="1"/>
  <c r="K177" i="12"/>
  <c r="D177" i="15" s="1"/>
  <c r="K171" i="12"/>
  <c r="D171" i="15" s="1"/>
  <c r="K198" i="12"/>
  <c r="D198" i="15" s="1"/>
  <c r="K230" i="12"/>
  <c r="D230" i="15" s="1"/>
  <c r="K170" i="12"/>
  <c r="D170" i="15" s="1"/>
  <c r="K256" i="12"/>
  <c r="D256" i="15" s="1"/>
  <c r="K233" i="12"/>
  <c r="D233" i="15" s="1"/>
  <c r="K183" i="12"/>
  <c r="D183" i="15" s="1"/>
  <c r="K199" i="12"/>
  <c r="D199" i="15" s="1"/>
  <c r="K223" i="12"/>
  <c r="D223" i="15" s="1"/>
  <c r="K222" i="12"/>
  <c r="D222" i="15" s="1"/>
  <c r="K204" i="12"/>
  <c r="D204" i="15" s="1"/>
  <c r="K203" i="12"/>
  <c r="D203" i="15" s="1"/>
  <c r="K236" i="12"/>
  <c r="D236" i="15" s="1"/>
  <c r="K252" i="12"/>
  <c r="D252" i="15" s="1"/>
  <c r="K197" i="12"/>
  <c r="D197" i="15" s="1"/>
  <c r="K245" i="12"/>
  <c r="D245" i="15" s="1"/>
  <c r="K229" i="12"/>
  <c r="D229" i="15" s="1"/>
  <c r="K172" i="12"/>
  <c r="D172" i="15" s="1"/>
  <c r="K257" i="12"/>
  <c r="D257" i="15" s="1"/>
  <c r="K193" i="12"/>
  <c r="D193" i="15" s="1"/>
  <c r="K250" i="12"/>
  <c r="D250" i="15" s="1"/>
  <c r="K220" i="12"/>
  <c r="D220" i="15" s="1"/>
  <c r="K246" i="12"/>
  <c r="D246" i="15" s="1"/>
  <c r="K249" i="12"/>
  <c r="D249" i="15" s="1"/>
  <c r="K200" i="12"/>
  <c r="D200" i="15" s="1"/>
  <c r="K180" i="12"/>
  <c r="D180" i="15" s="1"/>
  <c r="K221" i="12"/>
  <c r="D221" i="15" s="1"/>
  <c r="K217" i="12"/>
  <c r="D217" i="15" s="1"/>
  <c r="K167" i="12"/>
  <c r="D167" i="15" s="1"/>
  <c r="K219" i="12"/>
  <c r="D219" i="15" s="1"/>
  <c r="K238" i="12"/>
  <c r="D238" i="15" s="1"/>
  <c r="K247" i="12"/>
  <c r="D247" i="15" s="1"/>
  <c r="K176" i="12"/>
  <c r="D176" i="15" s="1"/>
  <c r="K190" i="12"/>
  <c r="D190" i="15" s="1"/>
  <c r="K212" i="12"/>
  <c r="D212" i="15" s="1"/>
  <c r="K253" i="12"/>
  <c r="D253" i="15" s="1"/>
  <c r="K258" i="12"/>
  <c r="D258" i="15" s="1"/>
  <c r="K207" i="12"/>
  <c r="D207" i="15" s="1"/>
  <c r="K196" i="12"/>
  <c r="D196" i="15" s="1"/>
  <c r="K173" i="12"/>
  <c r="D173" i="15" s="1"/>
  <c r="K187" i="12"/>
  <c r="D187" i="15" s="1"/>
  <c r="K225" i="12"/>
  <c r="D225" i="15" s="1"/>
  <c r="K175" i="12"/>
  <c r="D175" i="15" s="1"/>
  <c r="K195" i="12"/>
  <c r="D195" i="15" s="1"/>
  <c r="K202" i="12"/>
  <c r="D202" i="15" s="1"/>
  <c r="K192" i="12"/>
  <c r="D192" i="15" s="1"/>
  <c r="K211" i="12"/>
  <c r="D211" i="15" s="1"/>
  <c r="K194" i="12"/>
  <c r="D194" i="15" s="1"/>
  <c r="K189" i="12"/>
  <c r="D189" i="15" s="1"/>
  <c r="K218" i="12"/>
  <c r="D218" i="15" s="1"/>
  <c r="K179" i="12"/>
  <c r="D179" i="15" s="1"/>
  <c r="K208" i="12"/>
  <c r="D208" i="15" s="1"/>
  <c r="K182" i="12"/>
  <c r="D182" i="15" s="1"/>
  <c r="K168" i="12"/>
  <c r="D168" i="15" s="1"/>
  <c r="K242" i="12"/>
  <c r="D242" i="15" s="1"/>
  <c r="K215" i="12"/>
  <c r="D215" i="15" s="1"/>
  <c r="K174" i="12"/>
  <c r="D174" i="15" s="1"/>
  <c r="K186" i="12"/>
  <c r="D186" i="15" s="1"/>
  <c r="K235" i="12"/>
  <c r="D235" i="15" s="1"/>
  <c r="K209" i="12"/>
  <c r="D209" i="15" s="1"/>
  <c r="K255" i="12"/>
  <c r="D255" i="15" s="1"/>
  <c r="K213" i="12"/>
  <c r="D213" i="15" s="1"/>
  <c r="K254" i="12"/>
  <c r="D254" i="15" s="1"/>
  <c r="K240" i="12"/>
  <c r="D240" i="15" s="1"/>
  <c r="K237" i="12"/>
  <c r="D237" i="15" s="1"/>
  <c r="K241" i="12"/>
  <c r="D241" i="15" s="1"/>
  <c r="K234" i="12"/>
  <c r="D234" i="15" s="1"/>
  <c r="K169" i="12"/>
  <c r="D169" i="15" s="1"/>
  <c r="K184" i="12"/>
  <c r="D184" i="15" s="1"/>
  <c r="K214" i="12"/>
  <c r="D214" i="15" s="1"/>
  <c r="K231" i="12"/>
  <c r="D231" i="15" s="1"/>
  <c r="K251" i="12"/>
  <c r="D251" i="15" s="1"/>
  <c r="I356" i="12"/>
  <c r="L355" i="12"/>
  <c r="D355" i="12"/>
  <c r="S393" i="16"/>
  <c r="U393" i="16" s="1"/>
  <c r="G357" i="12"/>
  <c r="B356" i="12"/>
  <c r="K165" i="12" l="1"/>
  <c r="D165" i="15" s="1"/>
  <c r="K239" i="12"/>
  <c r="D239" i="15" s="1"/>
  <c r="D356" i="12"/>
  <c r="L356" i="12"/>
  <c r="I357" i="12"/>
  <c r="S394" i="16"/>
  <c r="U394" i="16" s="1"/>
  <c r="G358" i="12"/>
  <c r="B357" i="12"/>
  <c r="DY154" i="11" l="1"/>
  <c r="DY155" i="11"/>
  <c r="DY153" i="11"/>
  <c r="K259" i="12"/>
  <c r="D259" i="15" s="1"/>
  <c r="L357" i="12"/>
  <c r="D357" i="12"/>
  <c r="I358" i="12"/>
  <c r="S395" i="16"/>
  <c r="U395" i="16" s="1"/>
  <c r="G359" i="12"/>
  <c r="B358" i="12"/>
  <c r="L358" i="12" l="1"/>
  <c r="D358" i="12"/>
  <c r="I359" i="12"/>
  <c r="S396" i="16"/>
  <c r="U396" i="16" s="1"/>
  <c r="G360" i="12"/>
  <c r="B359" i="12"/>
  <c r="DY225" i="11" l="1"/>
  <c r="DY195" i="11"/>
  <c r="DY202" i="11"/>
  <c r="DY203" i="11"/>
  <c r="DY190" i="11"/>
  <c r="DY193" i="11"/>
  <c r="DY205" i="11"/>
  <c r="DY194" i="11"/>
  <c r="DY217" i="11"/>
  <c r="DY211" i="11"/>
  <c r="DY218" i="11"/>
  <c r="DY234" i="11"/>
  <c r="DY206" i="11"/>
  <c r="DY188" i="11"/>
  <c r="DY238" i="11"/>
  <c r="DY204" i="11"/>
  <c r="DY232" i="11"/>
  <c r="DY212" i="11"/>
  <c r="DY233" i="11"/>
  <c r="DY208" i="11"/>
  <c r="DY215" i="11"/>
  <c r="DY230" i="11"/>
  <c r="DY210" i="11"/>
  <c r="DY186" i="11"/>
  <c r="DY223" i="11"/>
  <c r="DY216" i="11"/>
  <c r="DY213" i="11"/>
  <c r="DY220" i="11"/>
  <c r="DY228" i="11"/>
  <c r="DY185" i="11"/>
  <c r="DY214" i="11"/>
  <c r="DY236" i="11"/>
  <c r="DY209" i="11"/>
  <c r="DY201" i="11"/>
  <c r="DY219" i="11"/>
  <c r="DY222" i="11"/>
  <c r="DY189" i="11"/>
  <c r="DY187" i="11"/>
  <c r="DY235" i="11"/>
  <c r="DY227" i="11"/>
  <c r="DY197" i="11"/>
  <c r="DY221" i="11"/>
  <c r="DY200" i="11"/>
  <c r="DY237" i="11"/>
  <c r="DY192" i="11"/>
  <c r="DY231" i="11"/>
  <c r="DY199" i="11"/>
  <c r="DY229" i="11"/>
  <c r="DY198" i="11"/>
  <c r="DY224" i="11"/>
  <c r="DY207" i="11"/>
  <c r="DY226" i="11"/>
  <c r="DY191" i="11"/>
  <c r="DY196" i="11"/>
  <c r="K260" i="12"/>
  <c r="D260" i="15" s="1"/>
  <c r="K268" i="12"/>
  <c r="D268" i="15" s="1"/>
  <c r="K266" i="12"/>
  <c r="D266" i="15" s="1"/>
  <c r="K267" i="12"/>
  <c r="D267" i="15" s="1"/>
  <c r="K262" i="12"/>
  <c r="D262" i="15" s="1"/>
  <c r="K269" i="12"/>
  <c r="D269" i="15" s="1"/>
  <c r="K264" i="12"/>
  <c r="D264" i="15" s="1"/>
  <c r="K265" i="12"/>
  <c r="D265" i="15" s="1"/>
  <c r="K263" i="12"/>
  <c r="D263" i="15" s="1"/>
  <c r="D359" i="12"/>
  <c r="I360" i="12"/>
  <c r="S397" i="16"/>
  <c r="U397" i="16" s="1"/>
  <c r="G361" i="12"/>
  <c r="B360" i="12"/>
  <c r="DY184" i="11" l="1"/>
  <c r="DY179" i="11"/>
  <c r="DY182" i="11"/>
  <c r="DY180" i="11"/>
  <c r="DY178" i="11"/>
  <c r="DY183" i="11"/>
  <c r="DY176" i="11"/>
  <c r="DY181" i="11"/>
  <c r="DY177" i="11"/>
  <c r="DY175" i="11"/>
  <c r="DY156" i="11"/>
  <c r="DY174" i="11"/>
  <c r="DY173" i="11"/>
  <c r="DY158" i="11"/>
  <c r="DY165" i="11"/>
  <c r="DY160" i="11"/>
  <c r="DY170" i="11"/>
  <c r="DY167" i="11"/>
  <c r="DY161" i="11"/>
  <c r="DY159" i="11"/>
  <c r="DY172" i="11"/>
  <c r="DY168" i="11"/>
  <c r="DY157" i="11"/>
  <c r="DY169" i="11"/>
  <c r="DY164" i="11"/>
  <c r="DY171" i="11"/>
  <c r="DY163" i="11"/>
  <c r="DY166" i="11"/>
  <c r="DY162" i="11"/>
  <c r="I361" i="12"/>
  <c r="D360" i="12"/>
  <c r="S398" i="16"/>
  <c r="U398" i="16" s="1"/>
  <c r="G362" i="12"/>
  <c r="B361" i="12"/>
  <c r="DY258" i="11" l="1"/>
  <c r="DY248" i="11"/>
  <c r="DY251" i="11"/>
  <c r="DY256" i="11"/>
  <c r="DY255" i="11"/>
  <c r="DY243" i="11"/>
  <c r="DY249" i="11"/>
  <c r="DY239" i="11"/>
  <c r="DY246" i="11"/>
  <c r="DY244" i="11"/>
  <c r="DY254" i="11"/>
  <c r="DY250" i="11"/>
  <c r="DY253" i="11"/>
  <c r="DY247" i="11"/>
  <c r="DY241" i="11"/>
  <c r="DY242" i="11"/>
  <c r="DY257" i="11"/>
  <c r="DY245" i="11"/>
  <c r="DY240" i="11"/>
  <c r="DY252" i="11"/>
  <c r="K348" i="12"/>
  <c r="D348" i="15" s="1"/>
  <c r="K353" i="12"/>
  <c r="D353" i="15" s="1"/>
  <c r="K330" i="12"/>
  <c r="D330" i="15" s="1"/>
  <c r="K355" i="12"/>
  <c r="D355" i="15" s="1"/>
  <c r="H1" i="15"/>
  <c r="J365" i="15" s="1"/>
  <c r="K327" i="12"/>
  <c r="D327" i="15" s="1"/>
  <c r="K334" i="12"/>
  <c r="D334" i="15" s="1"/>
  <c r="K365" i="12"/>
  <c r="D365" i="15" s="1"/>
  <c r="K333" i="12"/>
  <c r="D333" i="15" s="1"/>
  <c r="K358" i="12"/>
  <c r="D358" i="15" s="1"/>
  <c r="K342" i="12"/>
  <c r="D342" i="15" s="1"/>
  <c r="K356" i="12"/>
  <c r="D356" i="15" s="1"/>
  <c r="K335" i="12"/>
  <c r="D335" i="15" s="1"/>
  <c r="K324" i="12"/>
  <c r="D324" i="15" s="1"/>
  <c r="K351" i="12"/>
  <c r="D351" i="15" s="1"/>
  <c r="K347" i="12"/>
  <c r="D347" i="15" s="1"/>
  <c r="K361" i="12"/>
  <c r="D361" i="15" s="1"/>
  <c r="K261" i="12"/>
  <c r="D261" i="15" s="1"/>
  <c r="K289" i="12"/>
  <c r="D289" i="15" s="1"/>
  <c r="K299" i="12"/>
  <c r="D299" i="15" s="1"/>
  <c r="K304" i="12"/>
  <c r="D304" i="15" s="1"/>
  <c r="K315" i="12"/>
  <c r="D315" i="15" s="1"/>
  <c r="K273" i="12"/>
  <c r="D273" i="15" s="1"/>
  <c r="K311" i="12"/>
  <c r="D311" i="15" s="1"/>
  <c r="K294" i="12"/>
  <c r="D294" i="15" s="1"/>
  <c r="K308" i="12"/>
  <c r="D308" i="15" s="1"/>
  <c r="K290" i="12"/>
  <c r="D290" i="15" s="1"/>
  <c r="K313" i="12"/>
  <c r="D313" i="15" s="1"/>
  <c r="K314" i="12"/>
  <c r="D314" i="15" s="1"/>
  <c r="K279" i="12"/>
  <c r="D279" i="15" s="1"/>
  <c r="K271" i="12"/>
  <c r="D271" i="15" s="1"/>
  <c r="K292" i="12"/>
  <c r="D292" i="15" s="1"/>
  <c r="K305" i="12"/>
  <c r="D305" i="15" s="1"/>
  <c r="K307" i="12"/>
  <c r="D307" i="15" s="1"/>
  <c r="K286" i="12"/>
  <c r="D286" i="15" s="1"/>
  <c r="K310" i="12"/>
  <c r="D310" i="15" s="1"/>
  <c r="K283" i="12"/>
  <c r="D283" i="15" s="1"/>
  <c r="K280" i="12"/>
  <c r="D280" i="15" s="1"/>
  <c r="K276" i="12"/>
  <c r="D276" i="15" s="1"/>
  <c r="K303" i="12"/>
  <c r="D303" i="15" s="1"/>
  <c r="K301" i="12"/>
  <c r="D301" i="15" s="1"/>
  <c r="K287" i="12"/>
  <c r="D287" i="15" s="1"/>
  <c r="K298" i="12"/>
  <c r="D298" i="15" s="1"/>
  <c r="K284" i="12"/>
  <c r="D284" i="15" s="1"/>
  <c r="K277" i="12"/>
  <c r="D277" i="15" s="1"/>
  <c r="K320" i="12"/>
  <c r="D320" i="15" s="1"/>
  <c r="K278" i="12"/>
  <c r="D278" i="15" s="1"/>
  <c r="K281" i="12"/>
  <c r="D281" i="15" s="1"/>
  <c r="K318" i="12"/>
  <c r="D318" i="15" s="1"/>
  <c r="K312" i="12"/>
  <c r="D312" i="15" s="1"/>
  <c r="K300" i="12"/>
  <c r="D300" i="15" s="1"/>
  <c r="K282" i="12"/>
  <c r="D282" i="15" s="1"/>
  <c r="K293" i="12"/>
  <c r="D293" i="15" s="1"/>
  <c r="K275" i="12"/>
  <c r="D275" i="15" s="1"/>
  <c r="K291" i="12"/>
  <c r="D291" i="15" s="1"/>
  <c r="K306" i="12"/>
  <c r="D306" i="15" s="1"/>
  <c r="K296" i="12"/>
  <c r="D296" i="15" s="1"/>
  <c r="K295" i="12"/>
  <c r="D295" i="15" s="1"/>
  <c r="K317" i="12"/>
  <c r="D317" i="15" s="1"/>
  <c r="K321" i="12"/>
  <c r="D321" i="15" s="1"/>
  <c r="K319" i="12"/>
  <c r="D319" i="15" s="1"/>
  <c r="K316" i="12"/>
  <c r="D316" i="15" s="1"/>
  <c r="K274" i="12"/>
  <c r="D274" i="15" s="1"/>
  <c r="K288" i="12"/>
  <c r="D288" i="15" s="1"/>
  <c r="K297" i="12"/>
  <c r="D297" i="15" s="1"/>
  <c r="K285" i="12"/>
  <c r="D285" i="15" s="1"/>
  <c r="K272" i="12"/>
  <c r="D272" i="15" s="1"/>
  <c r="K309" i="12"/>
  <c r="D309" i="15" s="1"/>
  <c r="I362" i="12"/>
  <c r="D361" i="12"/>
  <c r="S399" i="16"/>
  <c r="U399" i="16" s="1"/>
  <c r="G363" i="12"/>
  <c r="B362" i="12"/>
  <c r="DY260" i="11" l="1"/>
  <c r="DY259" i="11"/>
  <c r="F291" i="12"/>
  <c r="J363" i="15"/>
  <c r="K332" i="12"/>
  <c r="D332" i="15" s="1"/>
  <c r="F80" i="12"/>
  <c r="C363" i="15"/>
  <c r="F47" i="12"/>
  <c r="F308" i="12"/>
  <c r="K339" i="12"/>
  <c r="D339" i="15" s="1"/>
  <c r="K343" i="12"/>
  <c r="D343" i="15" s="1"/>
  <c r="K349" i="12"/>
  <c r="D349" i="15" s="1"/>
  <c r="C355" i="15"/>
  <c r="F44" i="12"/>
  <c r="F131" i="12"/>
  <c r="K364" i="12"/>
  <c r="D364" i="15" s="1"/>
  <c r="K352" i="12"/>
  <c r="D352" i="15" s="1"/>
  <c r="J364" i="15"/>
  <c r="F20" i="12"/>
  <c r="K337" i="12"/>
  <c r="D337" i="15" s="1"/>
  <c r="F344" i="12"/>
  <c r="F362" i="12"/>
  <c r="F305" i="12"/>
  <c r="F262" i="12"/>
  <c r="C209" i="12"/>
  <c r="F350" i="12"/>
  <c r="F48" i="12"/>
  <c r="F103" i="12"/>
  <c r="F209" i="12"/>
  <c r="F120" i="12"/>
  <c r="F36" i="12"/>
  <c r="F297" i="12"/>
  <c r="F132" i="12"/>
  <c r="C365" i="15"/>
  <c r="F67" i="12"/>
  <c r="F331" i="12"/>
  <c r="F314" i="12"/>
  <c r="F175" i="12"/>
  <c r="C364" i="15"/>
  <c r="F281" i="12"/>
  <c r="F75" i="12"/>
  <c r="F68" i="12"/>
  <c r="F351" i="12"/>
  <c r="C357" i="15"/>
  <c r="F173" i="12"/>
  <c r="F136" i="12"/>
  <c r="F306" i="12"/>
  <c r="C298" i="12"/>
  <c r="F230" i="12"/>
  <c r="F23" i="12"/>
  <c r="F81" i="12"/>
  <c r="C354" i="15"/>
  <c r="F124" i="12"/>
  <c r="F261" i="12"/>
  <c r="F14" i="12"/>
  <c r="C358" i="15"/>
  <c r="E319" i="12"/>
  <c r="C319" i="15" s="1"/>
  <c r="F165" i="12"/>
  <c r="F238" i="12"/>
  <c r="F323" i="12"/>
  <c r="F229" i="12"/>
  <c r="F127" i="12"/>
  <c r="F255" i="12"/>
  <c r="F129" i="12"/>
  <c r="E261" i="12"/>
  <c r="C261" i="15" s="1"/>
  <c r="F54" i="12"/>
  <c r="F233" i="12"/>
  <c r="F180" i="12"/>
  <c r="F178" i="12"/>
  <c r="F158" i="12"/>
  <c r="F339" i="12"/>
  <c r="F167" i="12"/>
  <c r="E266" i="12"/>
  <c r="C266" i="15" s="1"/>
  <c r="F329" i="12"/>
  <c r="F359" i="12"/>
  <c r="F126" i="12"/>
  <c r="F186" i="12"/>
  <c r="F21" i="12"/>
  <c r="E67" i="12"/>
  <c r="C67" i="15" s="1"/>
  <c r="F198" i="12"/>
  <c r="F101" i="12"/>
  <c r="F109" i="12"/>
  <c r="F78" i="12"/>
  <c r="F33" i="12"/>
  <c r="F269" i="12"/>
  <c r="F65" i="12"/>
  <c r="C339" i="12"/>
  <c r="F83" i="12"/>
  <c r="F340" i="12"/>
  <c r="F191" i="12"/>
  <c r="F37" i="12"/>
  <c r="C39" i="12"/>
  <c r="F338" i="12"/>
  <c r="F122" i="12"/>
  <c r="F152" i="12"/>
  <c r="F179" i="12"/>
  <c r="F32" i="12"/>
  <c r="F148" i="12"/>
  <c r="F257" i="12"/>
  <c r="F168" i="12"/>
  <c r="F157" i="12"/>
  <c r="F6" i="12"/>
  <c r="F260" i="12"/>
  <c r="F207" i="12"/>
  <c r="F10" i="12"/>
  <c r="F123" i="12"/>
  <c r="F146" i="12"/>
  <c r="F258" i="12"/>
  <c r="F52" i="12"/>
  <c r="E134" i="12"/>
  <c r="C134" i="15" s="1"/>
  <c r="F144" i="12"/>
  <c r="F310" i="12"/>
  <c r="F248" i="12"/>
  <c r="F184" i="12"/>
  <c r="F254" i="12"/>
  <c r="C207" i="12"/>
  <c r="F39" i="12"/>
  <c r="F108" i="12"/>
  <c r="F135" i="12"/>
  <c r="F364" i="12"/>
  <c r="F95" i="12"/>
  <c r="F266" i="12"/>
  <c r="C22" i="12"/>
  <c r="F189" i="12"/>
  <c r="F214" i="12"/>
  <c r="F280" i="12"/>
  <c r="C272" i="12"/>
  <c r="F241" i="12"/>
  <c r="F18" i="12"/>
  <c r="F22" i="12"/>
  <c r="E119" i="12"/>
  <c r="C119" i="15" s="1"/>
  <c r="F335" i="12"/>
  <c r="F271" i="12"/>
  <c r="F265" i="12"/>
  <c r="F268" i="12"/>
  <c r="F270" i="12"/>
  <c r="F337" i="12"/>
  <c r="E125" i="12"/>
  <c r="C125" i="15" s="1"/>
  <c r="F134" i="12"/>
  <c r="F263" i="12"/>
  <c r="F299" i="12"/>
  <c r="F312" i="12"/>
  <c r="F246" i="12"/>
  <c r="E100" i="12"/>
  <c r="C100" i="15" s="1"/>
  <c r="F300" i="12"/>
  <c r="F133" i="12"/>
  <c r="C14" i="12"/>
  <c r="F140" i="12"/>
  <c r="F240" i="12"/>
  <c r="F361" i="12"/>
  <c r="E232" i="12"/>
  <c r="C232" i="15" s="1"/>
  <c r="F347" i="12"/>
  <c r="F193" i="12"/>
  <c r="F43" i="12"/>
  <c r="F365" i="12"/>
  <c r="F342" i="12"/>
  <c r="F49" i="12"/>
  <c r="F206" i="12"/>
  <c r="F154" i="12"/>
  <c r="F333" i="12"/>
  <c r="F242" i="12"/>
  <c r="E179" i="12"/>
  <c r="C179" i="15" s="1"/>
  <c r="F221" i="12"/>
  <c r="F251" i="12"/>
  <c r="F259" i="12"/>
  <c r="F138" i="12"/>
  <c r="C276" i="12"/>
  <c r="E284" i="12"/>
  <c r="C284" i="15" s="1"/>
  <c r="C31" i="12"/>
  <c r="F273" i="12"/>
  <c r="F235" i="12"/>
  <c r="F164" i="12"/>
  <c r="F17" i="12"/>
  <c r="F177" i="12"/>
  <c r="F143" i="12"/>
  <c r="F217" i="12"/>
  <c r="F315" i="12"/>
  <c r="F66" i="12"/>
  <c r="F194" i="12"/>
  <c r="F222" i="12"/>
  <c r="F253" i="12"/>
  <c r="E3" i="12"/>
  <c r="C3" i="15" s="1"/>
  <c r="F5" i="12"/>
  <c r="F202" i="12"/>
  <c r="F19" i="12"/>
  <c r="F145" i="12"/>
  <c r="F31" i="12"/>
  <c r="F224" i="12"/>
  <c r="F243" i="12"/>
  <c r="F264" i="12"/>
  <c r="F35" i="12"/>
  <c r="F328" i="12"/>
  <c r="F163" i="12"/>
  <c r="F115" i="12"/>
  <c r="E210" i="12"/>
  <c r="C210" i="15" s="1"/>
  <c r="F317" i="12"/>
  <c r="F118" i="12"/>
  <c r="F208" i="12"/>
  <c r="F203" i="12"/>
  <c r="F30" i="12"/>
  <c r="F212" i="12"/>
  <c r="F200" i="12"/>
  <c r="F197" i="12"/>
  <c r="F239" i="12"/>
  <c r="F313" i="12"/>
  <c r="F345" i="12"/>
  <c r="F172" i="12"/>
  <c r="F279" i="12"/>
  <c r="F187" i="12"/>
  <c r="F56" i="12"/>
  <c r="C157" i="12"/>
  <c r="F60" i="12"/>
  <c r="F161" i="12"/>
  <c r="F171" i="12"/>
  <c r="F183" i="12"/>
  <c r="F90" i="12"/>
  <c r="F356" i="12"/>
  <c r="E227" i="12"/>
  <c r="C227" i="15" s="1"/>
  <c r="F93" i="12"/>
  <c r="F352" i="12"/>
  <c r="F59" i="12"/>
  <c r="F166" i="12"/>
  <c r="E126" i="12"/>
  <c r="C126" i="15" s="1"/>
  <c r="F125" i="12"/>
  <c r="F234" i="12"/>
  <c r="F296" i="12"/>
  <c r="F106" i="12"/>
  <c r="F216" i="12"/>
  <c r="C342" i="12"/>
  <c r="F91" i="12"/>
  <c r="F278" i="12"/>
  <c r="F121" i="12"/>
  <c r="F324" i="12"/>
  <c r="F155" i="12"/>
  <c r="F112" i="12"/>
  <c r="F130" i="12"/>
  <c r="F304" i="12"/>
  <c r="E191" i="12"/>
  <c r="C191" i="15" s="1"/>
  <c r="F228" i="12"/>
  <c r="F169" i="12"/>
  <c r="F210" i="12"/>
  <c r="F355" i="12"/>
  <c r="E63" i="12"/>
  <c r="C63" i="15" s="1"/>
  <c r="F139" i="12"/>
  <c r="F252" i="12"/>
  <c r="F79" i="12"/>
  <c r="F170" i="12"/>
  <c r="F107" i="12"/>
  <c r="F77" i="12"/>
  <c r="F141" i="12"/>
  <c r="F61" i="12"/>
  <c r="F223" i="12"/>
  <c r="F204" i="12"/>
  <c r="C130" i="12"/>
  <c r="F249" i="12"/>
  <c r="F58" i="12"/>
  <c r="F85" i="12"/>
  <c r="F142" i="12"/>
  <c r="F11" i="12"/>
  <c r="F150" i="12"/>
  <c r="F231" i="12"/>
  <c r="F343" i="12"/>
  <c r="C278" i="12"/>
  <c r="F137" i="12"/>
  <c r="F26" i="12"/>
  <c r="F295" i="12"/>
  <c r="F275" i="12"/>
  <c r="F99" i="12"/>
  <c r="F72" i="12"/>
  <c r="F9" i="12"/>
  <c r="F40" i="12"/>
  <c r="F53" i="12"/>
  <c r="F119" i="12"/>
  <c r="F51" i="12"/>
  <c r="F199" i="12"/>
  <c r="F298" i="12"/>
  <c r="F114" i="12"/>
  <c r="F309" i="12"/>
  <c r="F41" i="12"/>
  <c r="F284" i="12"/>
  <c r="F69" i="12"/>
  <c r="F188" i="12"/>
  <c r="F321" i="12"/>
  <c r="F330" i="12"/>
  <c r="C249" i="12"/>
  <c r="F92" i="12"/>
  <c r="F301" i="12"/>
  <c r="F94" i="12"/>
  <c r="F4" i="12"/>
  <c r="F73" i="12"/>
  <c r="F283" i="12"/>
  <c r="F102" i="12"/>
  <c r="F88" i="12"/>
  <c r="F76" i="12"/>
  <c r="K329" i="12"/>
  <c r="D329" i="15" s="1"/>
  <c r="K341" i="12"/>
  <c r="D341" i="15" s="1"/>
  <c r="K345" i="12"/>
  <c r="D345" i="15" s="1"/>
  <c r="F34" i="12"/>
  <c r="F71" i="12"/>
  <c r="F348" i="12"/>
  <c r="F7" i="12"/>
  <c r="E197" i="12"/>
  <c r="C197" i="15" s="1"/>
  <c r="F50" i="12"/>
  <c r="F227" i="12"/>
  <c r="F213" i="12"/>
  <c r="F218" i="12"/>
  <c r="F245" i="12"/>
  <c r="F236" i="12"/>
  <c r="F153" i="12"/>
  <c r="F116" i="12"/>
  <c r="F332" i="12"/>
  <c r="F29" i="12"/>
  <c r="F196" i="12"/>
  <c r="F311" i="12"/>
  <c r="F16" i="12"/>
  <c r="F303" i="12"/>
  <c r="F156" i="12"/>
  <c r="F117" i="12"/>
  <c r="E190" i="12"/>
  <c r="C190" i="15" s="1"/>
  <c r="F89" i="12"/>
  <c r="F272" i="12"/>
  <c r="F3" i="12"/>
  <c r="F215" i="12"/>
  <c r="F250" i="12"/>
  <c r="F84" i="12"/>
  <c r="F162" i="12"/>
  <c r="F358" i="12"/>
  <c r="F346" i="12"/>
  <c r="F63" i="12"/>
  <c r="F185" i="12"/>
  <c r="F110" i="12"/>
  <c r="F182" i="12"/>
  <c r="F237" i="12"/>
  <c r="F13" i="12"/>
  <c r="F55" i="12"/>
  <c r="F27" i="12"/>
  <c r="F320" i="12"/>
  <c r="F244" i="12"/>
  <c r="F86" i="12"/>
  <c r="F62" i="12"/>
  <c r="F12" i="12"/>
  <c r="F293" i="12"/>
  <c r="F96" i="12"/>
  <c r="F363" i="12"/>
  <c r="F225" i="12"/>
  <c r="C65" i="12"/>
  <c r="F285" i="12"/>
  <c r="K323" i="12"/>
  <c r="D323" i="15" s="1"/>
  <c r="K363" i="12"/>
  <c r="D363" i="15" s="1"/>
  <c r="C110" i="12"/>
  <c r="F201" i="12"/>
  <c r="E202" i="12"/>
  <c r="C202" i="15" s="1"/>
  <c r="E268" i="12"/>
  <c r="C268" i="15" s="1"/>
  <c r="C221" i="12"/>
  <c r="F288" i="12"/>
  <c r="F82" i="12"/>
  <c r="C182" i="12"/>
  <c r="F174" i="12"/>
  <c r="C347" i="12"/>
  <c r="E135" i="12"/>
  <c r="C135" i="15" s="1"/>
  <c r="F232" i="12"/>
  <c r="E260" i="12"/>
  <c r="C260" i="15" s="1"/>
  <c r="F8" i="12"/>
  <c r="F181" i="12"/>
  <c r="F100" i="12"/>
  <c r="C350" i="12"/>
  <c r="F353" i="12"/>
  <c r="F226" i="12"/>
  <c r="F325" i="12"/>
  <c r="E141" i="12"/>
  <c r="C141" i="15" s="1"/>
  <c r="F151" i="12"/>
  <c r="F322" i="12"/>
  <c r="F38" i="12"/>
  <c r="F336" i="12"/>
  <c r="F147" i="12"/>
  <c r="F354" i="12"/>
  <c r="F326" i="12"/>
  <c r="F46" i="12"/>
  <c r="F286" i="12"/>
  <c r="E289" i="12"/>
  <c r="C289" i="15" s="1"/>
  <c r="C244" i="12"/>
  <c r="E78" i="12"/>
  <c r="C78" i="15" s="1"/>
  <c r="E205" i="12"/>
  <c r="C205" i="15" s="1"/>
  <c r="E302" i="12"/>
  <c r="C302" i="15" s="1"/>
  <c r="F111" i="12"/>
  <c r="F98" i="12"/>
  <c r="C206" i="12"/>
  <c r="C335" i="12"/>
  <c r="F176" i="12"/>
  <c r="F277" i="12"/>
  <c r="F349" i="12"/>
  <c r="F25" i="12"/>
  <c r="F42" i="12"/>
  <c r="E280" i="12"/>
  <c r="C280" i="15" s="1"/>
  <c r="F282" i="12"/>
  <c r="F24" i="12"/>
  <c r="E49" i="12"/>
  <c r="C49" i="15" s="1"/>
  <c r="E118" i="12"/>
  <c r="C118" i="15" s="1"/>
  <c r="F28" i="12"/>
  <c r="F160" i="12"/>
  <c r="F15" i="12"/>
  <c r="F247" i="12"/>
  <c r="F274" i="12"/>
  <c r="F287" i="12"/>
  <c r="E158" i="12"/>
  <c r="C158" i="15" s="1"/>
  <c r="F276" i="12"/>
  <c r="F211" i="12"/>
  <c r="E121" i="12"/>
  <c r="C121" i="15" s="1"/>
  <c r="F318" i="12"/>
  <c r="F74" i="12"/>
  <c r="F104" i="12"/>
  <c r="F195" i="12"/>
  <c r="F87" i="12"/>
  <c r="F113" i="12"/>
  <c r="F334" i="12"/>
  <c r="C258" i="12"/>
  <c r="F289" i="12"/>
  <c r="F57" i="12"/>
  <c r="F294" i="12"/>
  <c r="F97" i="12"/>
  <c r="F192" i="12"/>
  <c r="F292" i="12"/>
  <c r="K350" i="12"/>
  <c r="D350" i="15" s="1"/>
  <c r="E337" i="12"/>
  <c r="C337" i="15" s="1"/>
  <c r="C346" i="12"/>
  <c r="C241" i="12"/>
  <c r="F159" i="12"/>
  <c r="C127" i="12"/>
  <c r="E262" i="12"/>
  <c r="C262" i="15" s="1"/>
  <c r="F256" i="12"/>
  <c r="F327" i="12"/>
  <c r="E84" i="12"/>
  <c r="C84" i="15" s="1"/>
  <c r="F360" i="12"/>
  <c r="F128" i="12"/>
  <c r="C45" i="12"/>
  <c r="F220" i="12"/>
  <c r="C275" i="12"/>
  <c r="C343" i="12"/>
  <c r="E285" i="12"/>
  <c r="C285" i="15" s="1"/>
  <c r="C271" i="12"/>
  <c r="F149" i="12"/>
  <c r="C18" i="12"/>
  <c r="E300" i="12"/>
  <c r="C300" i="15" s="1"/>
  <c r="F307" i="12"/>
  <c r="C306" i="12"/>
  <c r="F267" i="12"/>
  <c r="C98" i="12"/>
  <c r="C42" i="12"/>
  <c r="F64" i="12"/>
  <c r="F219" i="12"/>
  <c r="F205" i="12"/>
  <c r="F105" i="12"/>
  <c r="F357" i="12"/>
  <c r="C239" i="12"/>
  <c r="F190" i="12"/>
  <c r="F302" i="12"/>
  <c r="F316" i="12"/>
  <c r="C91" i="12"/>
  <c r="F319" i="12"/>
  <c r="E47" i="12"/>
  <c r="C47" i="15" s="1"/>
  <c r="F45" i="12"/>
  <c r="E24" i="12"/>
  <c r="C24" i="15" s="1"/>
  <c r="F341" i="12"/>
  <c r="E252" i="12"/>
  <c r="C252" i="15" s="1"/>
  <c r="C198" i="12"/>
  <c r="E183" i="12"/>
  <c r="C183" i="15" s="1"/>
  <c r="C28" i="12"/>
  <c r="C43" i="12"/>
  <c r="F70" i="12"/>
  <c r="C188" i="12"/>
  <c r="E170" i="12"/>
  <c r="C170" i="15" s="1"/>
  <c r="F290" i="12"/>
  <c r="F2" i="12"/>
  <c r="C310" i="12"/>
  <c r="C93" i="12"/>
  <c r="K338" i="12"/>
  <c r="D338" i="15" s="1"/>
  <c r="K326" i="12"/>
  <c r="D326" i="15" s="1"/>
  <c r="K325" i="12"/>
  <c r="D325" i="15" s="1"/>
  <c r="K360" i="12"/>
  <c r="D360" i="15" s="1"/>
  <c r="K331" i="12"/>
  <c r="D331" i="15" s="1"/>
  <c r="K322" i="12"/>
  <c r="D322" i="15" s="1"/>
  <c r="K357" i="12"/>
  <c r="D357" i="15" s="1"/>
  <c r="K340" i="12"/>
  <c r="D340" i="15" s="1"/>
  <c r="K359" i="12"/>
  <c r="D359" i="15" s="1"/>
  <c r="E355" i="12"/>
  <c r="K302" i="12"/>
  <c r="D302" i="15" s="1"/>
  <c r="K344" i="12"/>
  <c r="D344" i="15" s="1"/>
  <c r="K328" i="12"/>
  <c r="D328" i="15" s="1"/>
  <c r="K354" i="12"/>
  <c r="D354" i="15" s="1"/>
  <c r="E358" i="12"/>
  <c r="K336" i="12"/>
  <c r="D336" i="15" s="1"/>
  <c r="K346" i="12"/>
  <c r="D346" i="15" s="1"/>
  <c r="K362" i="12"/>
  <c r="D362" i="15" s="1"/>
  <c r="E145" i="12"/>
  <c r="C145" i="15" s="1"/>
  <c r="C145" i="12"/>
  <c r="C281" i="12"/>
  <c r="E281" i="12"/>
  <c r="C281" i="15" s="1"/>
  <c r="E131" i="12"/>
  <c r="C131" i="15" s="1"/>
  <c r="C131" i="12"/>
  <c r="C54" i="12"/>
  <c r="E54" i="12"/>
  <c r="C54" i="15" s="1"/>
  <c r="E85" i="12"/>
  <c r="C85" i="15" s="1"/>
  <c r="C85" i="12"/>
  <c r="E74" i="12"/>
  <c r="C74" i="15" s="1"/>
  <c r="C74" i="12"/>
  <c r="E216" i="12"/>
  <c r="C216" i="15" s="1"/>
  <c r="C216" i="12"/>
  <c r="E185" i="12"/>
  <c r="C185" i="15" s="1"/>
  <c r="C185" i="12"/>
  <c r="E72" i="12"/>
  <c r="C72" i="15" s="1"/>
  <c r="C72" i="12"/>
  <c r="E153" i="12"/>
  <c r="C153" i="15" s="1"/>
  <c r="C153" i="12"/>
  <c r="C167" i="12"/>
  <c r="E167" i="12"/>
  <c r="C167" i="15" s="1"/>
  <c r="C161" i="12"/>
  <c r="E161" i="12"/>
  <c r="C161" i="15" s="1"/>
  <c r="C77" i="12"/>
  <c r="E77" i="12"/>
  <c r="C77" i="15" s="1"/>
  <c r="E207" i="12"/>
  <c r="C207" i="15" s="1"/>
  <c r="E276" i="12"/>
  <c r="C276" i="15" s="1"/>
  <c r="C23" i="12"/>
  <c r="E23" i="12"/>
  <c r="C23" i="15" s="1"/>
  <c r="C364" i="12"/>
  <c r="E115" i="12"/>
  <c r="C115" i="15" s="1"/>
  <c r="C115" i="12"/>
  <c r="E31" i="12"/>
  <c r="C31" i="15" s="1"/>
  <c r="C341" i="12"/>
  <c r="E231" i="12"/>
  <c r="C231" i="15" s="1"/>
  <c r="C231" i="12"/>
  <c r="C90" i="12"/>
  <c r="E90" i="12"/>
  <c r="C90" i="15" s="1"/>
  <c r="E64" i="12"/>
  <c r="C64" i="15" s="1"/>
  <c r="C64" i="12"/>
  <c r="C59" i="12"/>
  <c r="E59" i="12"/>
  <c r="C59" i="15" s="1"/>
  <c r="C245" i="12"/>
  <c r="E245" i="12"/>
  <c r="C245" i="15" s="1"/>
  <c r="C201" i="12"/>
  <c r="E201" i="12"/>
  <c r="C201" i="15" s="1"/>
  <c r="C354" i="12"/>
  <c r="C80" i="12"/>
  <c r="E80" i="12"/>
  <c r="C80" i="15" s="1"/>
  <c r="E35" i="12"/>
  <c r="C35" i="15" s="1"/>
  <c r="C35" i="12"/>
  <c r="E110" i="12"/>
  <c r="C110" i="15" s="1"/>
  <c r="C202" i="12"/>
  <c r="E221" i="12"/>
  <c r="C221" i="15" s="1"/>
  <c r="E123" i="12"/>
  <c r="C123" i="15" s="1"/>
  <c r="C123" i="12"/>
  <c r="E45" i="12"/>
  <c r="C45" i="15" s="1"/>
  <c r="C135" i="12"/>
  <c r="C81" i="12"/>
  <c r="E350" i="12"/>
  <c r="C350" i="15" s="1"/>
  <c r="C255" i="12"/>
  <c r="E255" i="12"/>
  <c r="C255" i="15" s="1"/>
  <c r="C270" i="12"/>
  <c r="C118" i="12"/>
  <c r="C50" i="12"/>
  <c r="E50" i="12"/>
  <c r="C50" i="15" s="1"/>
  <c r="E254" i="12"/>
  <c r="C254" i="15" s="1"/>
  <c r="K270" i="12"/>
  <c r="D270" i="15" s="1"/>
  <c r="E204" i="12"/>
  <c r="C204" i="15" s="1"/>
  <c r="C204" i="12"/>
  <c r="E82" i="12"/>
  <c r="C82" i="15" s="1"/>
  <c r="C82" i="12"/>
  <c r="E288" i="12"/>
  <c r="C288" i="15" s="1"/>
  <c r="C288" i="12"/>
  <c r="C193" i="12"/>
  <c r="E193" i="12"/>
  <c r="C193" i="15" s="1"/>
  <c r="C359" i="12"/>
  <c r="E129" i="12"/>
  <c r="C129" i="15" s="1"/>
  <c r="C129" i="12"/>
  <c r="E279" i="12"/>
  <c r="C279" i="15" s="1"/>
  <c r="C279" i="12"/>
  <c r="C247" i="12"/>
  <c r="E247" i="12"/>
  <c r="C247" i="15" s="1"/>
  <c r="C40" i="12"/>
  <c r="E40" i="12"/>
  <c r="C40" i="15" s="1"/>
  <c r="E128" i="12"/>
  <c r="C128" i="15" s="1"/>
  <c r="C128" i="12"/>
  <c r="E75" i="12"/>
  <c r="C75" i="15" s="1"/>
  <c r="C75" i="12"/>
  <c r="E149" i="12"/>
  <c r="C149" i="15" s="1"/>
  <c r="C149" i="12"/>
  <c r="C282" i="12"/>
  <c r="E282" i="12"/>
  <c r="C282" i="15" s="1"/>
  <c r="C336" i="12"/>
  <c r="E225" i="12"/>
  <c r="C225" i="15" s="1"/>
  <c r="C225" i="12"/>
  <c r="C230" i="12"/>
  <c r="E230" i="12"/>
  <c r="C230" i="15" s="1"/>
  <c r="C266" i="12"/>
  <c r="E4" i="12"/>
  <c r="C4" i="15" s="1"/>
  <c r="C4" i="12"/>
  <c r="C228" i="12"/>
  <c r="E228" i="12"/>
  <c r="C228" i="15" s="1"/>
  <c r="C257" i="12"/>
  <c r="E257" i="12"/>
  <c r="C257" i="15" s="1"/>
  <c r="C344" i="12"/>
  <c r="C299" i="12"/>
  <c r="E299" i="12"/>
  <c r="C299" i="15" s="1"/>
  <c r="C305" i="12"/>
  <c r="E305" i="12"/>
  <c r="C305" i="15" s="1"/>
  <c r="E10" i="12"/>
  <c r="C10" i="15" s="1"/>
  <c r="C10" i="12"/>
  <c r="E313" i="12"/>
  <c r="C313" i="15" s="1"/>
  <c r="C313" i="12"/>
  <c r="C151" i="12"/>
  <c r="E151" i="12"/>
  <c r="C151" i="15" s="1"/>
  <c r="C226" i="12"/>
  <c r="E226" i="12"/>
  <c r="C226" i="15" s="1"/>
  <c r="E34" i="12"/>
  <c r="C34" i="15" s="1"/>
  <c r="C34" i="12"/>
  <c r="C218" i="12"/>
  <c r="E218" i="12"/>
  <c r="C218" i="15" s="1"/>
  <c r="C293" i="12"/>
  <c r="E293" i="12"/>
  <c r="C293" i="15" s="1"/>
  <c r="C70" i="12"/>
  <c r="E70" i="12"/>
  <c r="C70" i="15" s="1"/>
  <c r="C303" i="12"/>
  <c r="E303" i="12"/>
  <c r="C303" i="15" s="1"/>
  <c r="E76" i="12"/>
  <c r="C76" i="15" s="1"/>
  <c r="C76" i="12"/>
  <c r="C143" i="12"/>
  <c r="E143" i="12"/>
  <c r="C143" i="15" s="1"/>
  <c r="C273" i="12"/>
  <c r="C267" i="12"/>
  <c r="E267" i="12"/>
  <c r="C267" i="15" s="1"/>
  <c r="C88" i="12"/>
  <c r="E88" i="12"/>
  <c r="C88" i="15" s="1"/>
  <c r="E250" i="12"/>
  <c r="C250" i="15" s="1"/>
  <c r="C250" i="12"/>
  <c r="C186" i="12"/>
  <c r="E186" i="12"/>
  <c r="C186" i="15" s="1"/>
  <c r="C38" i="12"/>
  <c r="E38" i="12"/>
  <c r="C38" i="15" s="1"/>
  <c r="C48" i="12"/>
  <c r="E48" i="12"/>
  <c r="C48" i="15" s="1"/>
  <c r="C338" i="12"/>
  <c r="C147" i="12"/>
  <c r="E147" i="12"/>
  <c r="C147" i="15" s="1"/>
  <c r="E277" i="12"/>
  <c r="C277" i="15" s="1"/>
  <c r="C277" i="12"/>
  <c r="C345" i="12"/>
  <c r="E25" i="12"/>
  <c r="C25" i="15" s="1"/>
  <c r="C25" i="12"/>
  <c r="E248" i="12"/>
  <c r="C248" i="15" s="1"/>
  <c r="C248" i="12"/>
  <c r="C235" i="12"/>
  <c r="E235" i="12"/>
  <c r="C235" i="15" s="1"/>
  <c r="C61" i="12"/>
  <c r="E61" i="12"/>
  <c r="C61" i="15" s="1"/>
  <c r="E203" i="12"/>
  <c r="C203" i="15" s="1"/>
  <c r="C203" i="12"/>
  <c r="E212" i="12"/>
  <c r="C212" i="15" s="1"/>
  <c r="C212" i="12"/>
  <c r="C176" i="12"/>
  <c r="E176" i="12"/>
  <c r="C176" i="15" s="1"/>
  <c r="E19" i="12"/>
  <c r="C19" i="15" s="1"/>
  <c r="C19" i="12"/>
  <c r="C263" i="12"/>
  <c r="E71" i="12"/>
  <c r="C71" i="15" s="1"/>
  <c r="C71" i="12"/>
  <c r="C274" i="12"/>
  <c r="C132" i="12"/>
  <c r="E132" i="12"/>
  <c r="C132" i="15" s="1"/>
  <c r="E60" i="12"/>
  <c r="C60" i="15" s="1"/>
  <c r="C60" i="12"/>
  <c r="E166" i="12"/>
  <c r="C166" i="15" s="1"/>
  <c r="C166" i="12"/>
  <c r="E138" i="12"/>
  <c r="C138" i="15" s="1"/>
  <c r="C138" i="12"/>
  <c r="C361" i="12"/>
  <c r="C264" i="12"/>
  <c r="C55" i="12"/>
  <c r="E55" i="12"/>
  <c r="C55" i="15" s="1"/>
  <c r="C173" i="12"/>
  <c r="E173" i="12"/>
  <c r="C173" i="15" s="1"/>
  <c r="C87" i="12"/>
  <c r="E87" i="12"/>
  <c r="C87" i="15" s="1"/>
  <c r="C196" i="12"/>
  <c r="E196" i="12"/>
  <c r="C196" i="15" s="1"/>
  <c r="C20" i="12"/>
  <c r="E20" i="12"/>
  <c r="C20" i="15" s="1"/>
  <c r="C108" i="12"/>
  <c r="E108" i="12"/>
  <c r="C108" i="15" s="1"/>
  <c r="C301" i="12"/>
  <c r="E301" i="12"/>
  <c r="C301" i="15" s="1"/>
  <c r="C337" i="12"/>
  <c r="E297" i="12"/>
  <c r="C297" i="15" s="1"/>
  <c r="C297" i="12"/>
  <c r="C219" i="12"/>
  <c r="E219" i="12"/>
  <c r="C219" i="15" s="1"/>
  <c r="C105" i="12"/>
  <c r="E105" i="12"/>
  <c r="C105" i="15" s="1"/>
  <c r="C240" i="12"/>
  <c r="E240" i="12"/>
  <c r="C240" i="15" s="1"/>
  <c r="C325" i="12"/>
  <c r="E334" i="12"/>
  <c r="C334" i="15" s="1"/>
  <c r="C334" i="12"/>
  <c r="C94" i="12"/>
  <c r="E94" i="12"/>
  <c r="C94" i="15" s="1"/>
  <c r="C261" i="12"/>
  <c r="E320" i="12"/>
  <c r="C320" i="15" s="1"/>
  <c r="C320" i="12"/>
  <c r="C142" i="12"/>
  <c r="E142" i="12"/>
  <c r="C142" i="15" s="1"/>
  <c r="C109" i="12"/>
  <c r="E109" i="12"/>
  <c r="C109" i="15" s="1"/>
  <c r="C160" i="12"/>
  <c r="E160" i="12"/>
  <c r="C160" i="15" s="1"/>
  <c r="C27" i="12"/>
  <c r="E27" i="12"/>
  <c r="C27" i="15" s="1"/>
  <c r="C224" i="12"/>
  <c r="E224" i="12"/>
  <c r="C224" i="15" s="1"/>
  <c r="E211" i="12"/>
  <c r="C211" i="15" s="1"/>
  <c r="C211" i="12"/>
  <c r="E92" i="12"/>
  <c r="C92" i="15" s="1"/>
  <c r="C92" i="12"/>
  <c r="C353" i="12"/>
  <c r="E353" i="12"/>
  <c r="C353" i="15" s="1"/>
  <c r="C316" i="12"/>
  <c r="E316" i="12"/>
  <c r="C316" i="15" s="1"/>
  <c r="C237" i="12"/>
  <c r="E237" i="12"/>
  <c r="C237" i="15" s="1"/>
  <c r="C32" i="12"/>
  <c r="E32" i="12"/>
  <c r="C32" i="15" s="1"/>
  <c r="E307" i="12"/>
  <c r="C307" i="15" s="1"/>
  <c r="C307" i="12"/>
  <c r="C355" i="12"/>
  <c r="C330" i="12"/>
  <c r="E330" i="12"/>
  <c r="C330" i="15" s="1"/>
  <c r="C137" i="12"/>
  <c r="E137" i="12"/>
  <c r="C137" i="15" s="1"/>
  <c r="C8" i="12"/>
  <c r="E8" i="12"/>
  <c r="C8" i="15" s="1"/>
  <c r="E148" i="12"/>
  <c r="C148" i="15" s="1"/>
  <c r="C148" i="12"/>
  <c r="C86" i="12"/>
  <c r="E86" i="12"/>
  <c r="C86" i="15" s="1"/>
  <c r="C234" i="12"/>
  <c r="E234" i="12"/>
  <c r="C234" i="15" s="1"/>
  <c r="C163" i="12"/>
  <c r="E163" i="12"/>
  <c r="C163" i="15" s="1"/>
  <c r="E213" i="12"/>
  <c r="C213" i="15" s="1"/>
  <c r="C213" i="12"/>
  <c r="C357" i="12"/>
  <c r="C146" i="12"/>
  <c r="E146" i="12"/>
  <c r="C146" i="15" s="1"/>
  <c r="C9" i="12"/>
  <c r="E9" i="12"/>
  <c r="C9" i="15" s="1"/>
  <c r="E152" i="12"/>
  <c r="C152" i="15" s="1"/>
  <c r="C152" i="12"/>
  <c r="E290" i="12"/>
  <c r="C290" i="15" s="1"/>
  <c r="C290" i="12"/>
  <c r="C175" i="12"/>
  <c r="E175" i="12"/>
  <c r="C175" i="15" s="1"/>
  <c r="E53" i="12"/>
  <c r="C53" i="15" s="1"/>
  <c r="C53" i="12"/>
  <c r="E331" i="12"/>
  <c r="C331" i="15" s="1"/>
  <c r="C331" i="12"/>
  <c r="C181" i="12"/>
  <c r="E181" i="12"/>
  <c r="C181" i="15" s="1"/>
  <c r="E168" i="12"/>
  <c r="C168" i="15" s="1"/>
  <c r="C168" i="12"/>
  <c r="C246" i="12"/>
  <c r="E246" i="12"/>
  <c r="C246" i="15" s="1"/>
  <c r="E52" i="12"/>
  <c r="C52" i="15" s="1"/>
  <c r="C52" i="12"/>
  <c r="E220" i="12"/>
  <c r="C220" i="15" s="1"/>
  <c r="C220" i="12"/>
  <c r="E291" i="12"/>
  <c r="C291" i="15" s="1"/>
  <c r="C291" i="12"/>
  <c r="C356" i="12"/>
  <c r="E356" i="12"/>
  <c r="C356" i="15" s="1"/>
  <c r="E30" i="12"/>
  <c r="C30" i="15" s="1"/>
  <c r="C30" i="12"/>
  <c r="C311" i="12"/>
  <c r="E311" i="12"/>
  <c r="C311" i="15" s="1"/>
  <c r="C7" i="12"/>
  <c r="E7" i="12"/>
  <c r="C7" i="15" s="1"/>
  <c r="E136" i="12"/>
  <c r="C136" i="15" s="1"/>
  <c r="C136" i="12"/>
  <c r="E238" i="12"/>
  <c r="C238" i="15" s="1"/>
  <c r="C238" i="12"/>
  <c r="C83" i="12"/>
  <c r="E83" i="12"/>
  <c r="C83" i="15" s="1"/>
  <c r="C189" i="12"/>
  <c r="E189" i="12"/>
  <c r="C189" i="15" s="1"/>
  <c r="C358" i="12"/>
  <c r="E154" i="12"/>
  <c r="C154" i="15" s="1"/>
  <c r="C154" i="12"/>
  <c r="C348" i="12"/>
  <c r="E348" i="12"/>
  <c r="C348" i="15" s="1"/>
  <c r="C44" i="12"/>
  <c r="E44" i="12"/>
  <c r="C44" i="15" s="1"/>
  <c r="E177" i="12"/>
  <c r="C177" i="15" s="1"/>
  <c r="C177" i="12"/>
  <c r="E229" i="12"/>
  <c r="C229" i="15" s="1"/>
  <c r="C229" i="12"/>
  <c r="C21" i="12"/>
  <c r="E21" i="12"/>
  <c r="C21" i="15" s="1"/>
  <c r="C363" i="12"/>
  <c r="E363" i="12"/>
  <c r="C104" i="12"/>
  <c r="E104" i="12"/>
  <c r="C104" i="15" s="1"/>
  <c r="C187" i="12"/>
  <c r="E187" i="12"/>
  <c r="C187" i="15" s="1"/>
  <c r="E51" i="12"/>
  <c r="C51" i="15" s="1"/>
  <c r="C51" i="12"/>
  <c r="C144" i="12"/>
  <c r="E144" i="12"/>
  <c r="C144" i="15" s="1"/>
  <c r="C162" i="12"/>
  <c r="E162" i="12"/>
  <c r="C162" i="15" s="1"/>
  <c r="C178" i="12"/>
  <c r="E178" i="12"/>
  <c r="C178" i="15" s="1"/>
  <c r="E287" i="12"/>
  <c r="C287" i="15" s="1"/>
  <c r="C287" i="12"/>
  <c r="E156" i="12"/>
  <c r="C156" i="15" s="1"/>
  <c r="C156" i="12"/>
  <c r="C184" i="12"/>
  <c r="E184" i="12"/>
  <c r="C184" i="15" s="1"/>
  <c r="E318" i="12"/>
  <c r="C318" i="15" s="1"/>
  <c r="C318" i="12"/>
  <c r="C106" i="12"/>
  <c r="E106" i="12"/>
  <c r="C106" i="15" s="1"/>
  <c r="C349" i="12"/>
  <c r="E349" i="12"/>
  <c r="C349" i="15" s="1"/>
  <c r="E114" i="12"/>
  <c r="C114" i="15" s="1"/>
  <c r="C114" i="12"/>
  <c r="E309" i="12"/>
  <c r="C309" i="15" s="1"/>
  <c r="C309" i="12"/>
  <c r="C322" i="12"/>
  <c r="E251" i="12"/>
  <c r="C251" i="15" s="1"/>
  <c r="C251" i="12"/>
  <c r="C29" i="12"/>
  <c r="E29" i="12"/>
  <c r="C29" i="15" s="1"/>
  <c r="C199" i="12"/>
  <c r="E199" i="12"/>
  <c r="C199" i="15" s="1"/>
  <c r="E200" i="12"/>
  <c r="C200" i="15" s="1"/>
  <c r="C200" i="12"/>
  <c r="C294" i="12"/>
  <c r="E294" i="12"/>
  <c r="C294" i="15" s="1"/>
  <c r="C58" i="12"/>
  <c r="E58" i="12"/>
  <c r="C58" i="15" s="1"/>
  <c r="E174" i="12"/>
  <c r="C174" i="15" s="1"/>
  <c r="C174" i="12"/>
  <c r="E41" i="12"/>
  <c r="C41" i="15" s="1"/>
  <c r="C41" i="12"/>
  <c r="C256" i="12"/>
  <c r="E256" i="12"/>
  <c r="C256" i="15" s="1"/>
  <c r="C111" i="12"/>
  <c r="E111" i="12"/>
  <c r="C111" i="15" s="1"/>
  <c r="C117" i="12"/>
  <c r="E117" i="12"/>
  <c r="C117" i="15" s="1"/>
  <c r="E33" i="12"/>
  <c r="C33" i="15" s="1"/>
  <c r="C33" i="12"/>
  <c r="C180" i="12"/>
  <c r="E180" i="12"/>
  <c r="C180" i="15" s="1"/>
  <c r="C89" i="12"/>
  <c r="E89" i="12"/>
  <c r="C89" i="15" s="1"/>
  <c r="E214" i="12"/>
  <c r="C214" i="15" s="1"/>
  <c r="C214" i="12"/>
  <c r="C327" i="12"/>
  <c r="E352" i="12"/>
  <c r="C352" i="15" s="1"/>
  <c r="C352" i="12"/>
  <c r="E122" i="12"/>
  <c r="C122" i="15" s="1"/>
  <c r="C122" i="12"/>
  <c r="E159" i="12"/>
  <c r="C159" i="15" s="1"/>
  <c r="C159" i="12"/>
  <c r="C324" i="12"/>
  <c r="E2" i="12"/>
  <c r="C2" i="15" s="1"/>
  <c r="C2" i="12"/>
  <c r="E223" i="12"/>
  <c r="C223" i="15" s="1"/>
  <c r="C223" i="12"/>
  <c r="E296" i="12"/>
  <c r="C296" i="15" s="1"/>
  <c r="C296" i="12"/>
  <c r="E57" i="12"/>
  <c r="C57" i="15" s="1"/>
  <c r="C57" i="12"/>
  <c r="C79" i="12"/>
  <c r="E79" i="12"/>
  <c r="C79" i="15" s="1"/>
  <c r="E102" i="12"/>
  <c r="C102" i="15" s="1"/>
  <c r="C102" i="12"/>
  <c r="C321" i="12"/>
  <c r="E321" i="12"/>
  <c r="C321" i="15" s="1"/>
  <c r="C66" i="12"/>
  <c r="E66" i="12"/>
  <c r="C66" i="15" s="1"/>
  <c r="C36" i="12"/>
  <c r="E36" i="12"/>
  <c r="C36" i="15" s="1"/>
  <c r="C265" i="12"/>
  <c r="E265" i="12"/>
  <c r="C265" i="15" s="1"/>
  <c r="C215" i="12"/>
  <c r="E215" i="12"/>
  <c r="C215" i="15" s="1"/>
  <c r="E351" i="12"/>
  <c r="C351" i="15" s="1"/>
  <c r="C351" i="12"/>
  <c r="E46" i="12"/>
  <c r="C46" i="15" s="1"/>
  <c r="C46" i="12"/>
  <c r="C253" i="12"/>
  <c r="E253" i="12"/>
  <c r="C253" i="15" s="1"/>
  <c r="E116" i="12"/>
  <c r="C116" i="15" s="1"/>
  <c r="C116" i="12"/>
  <c r="E5" i="12"/>
  <c r="C5" i="15" s="1"/>
  <c r="C5" i="12"/>
  <c r="E242" i="12"/>
  <c r="C242" i="15" s="1"/>
  <c r="C242" i="12"/>
  <c r="E314" i="12"/>
  <c r="C314" i="15" s="1"/>
  <c r="C314" i="12"/>
  <c r="E329" i="12"/>
  <c r="C329" i="15" s="1"/>
  <c r="C329" i="12"/>
  <c r="E120" i="12"/>
  <c r="C120" i="15" s="1"/>
  <c r="C120" i="12"/>
  <c r="E133" i="12"/>
  <c r="C133" i="15" s="1"/>
  <c r="C133" i="12"/>
  <c r="E217" i="12"/>
  <c r="C217" i="15" s="1"/>
  <c r="C217" i="12"/>
  <c r="E140" i="12"/>
  <c r="C140" i="15" s="1"/>
  <c r="C140" i="12"/>
  <c r="E208" i="12"/>
  <c r="C208" i="15" s="1"/>
  <c r="C208" i="12"/>
  <c r="C96" i="12"/>
  <c r="E96" i="12"/>
  <c r="C96" i="15" s="1"/>
  <c r="E283" i="12"/>
  <c r="C283" i="15" s="1"/>
  <c r="C283" i="12"/>
  <c r="E164" i="12"/>
  <c r="C164" i="15" s="1"/>
  <c r="C164" i="12"/>
  <c r="C332" i="12"/>
  <c r="E332" i="12"/>
  <c r="C332" i="15" s="1"/>
  <c r="C107" i="12"/>
  <c r="E107" i="12"/>
  <c r="C107" i="15" s="1"/>
  <c r="C308" i="12"/>
  <c r="E308" i="12"/>
  <c r="C308" i="15" s="1"/>
  <c r="E12" i="12"/>
  <c r="C12" i="15" s="1"/>
  <c r="C12" i="12"/>
  <c r="C259" i="12"/>
  <c r="E259" i="12"/>
  <c r="C259" i="15" s="1"/>
  <c r="C155" i="12"/>
  <c r="E155" i="12"/>
  <c r="C155" i="15" s="1"/>
  <c r="C11" i="12"/>
  <c r="E11" i="12"/>
  <c r="C11" i="15" s="1"/>
  <c r="E195" i="12"/>
  <c r="C195" i="15" s="1"/>
  <c r="C195" i="12"/>
  <c r="E269" i="12"/>
  <c r="C269" i="15" s="1"/>
  <c r="C269" i="12"/>
  <c r="C172" i="12"/>
  <c r="E16" i="12"/>
  <c r="C16" i="15" s="1"/>
  <c r="C16" i="12"/>
  <c r="C150" i="12"/>
  <c r="E150" i="12"/>
  <c r="C150" i="15" s="1"/>
  <c r="E15" i="12"/>
  <c r="C15" i="15" s="1"/>
  <c r="C15" i="12"/>
  <c r="C323" i="12"/>
  <c r="E99" i="12"/>
  <c r="C99" i="15" s="1"/>
  <c r="C99" i="12"/>
  <c r="C56" i="12"/>
  <c r="E56" i="12"/>
  <c r="C56" i="15" s="1"/>
  <c r="C365" i="12"/>
  <c r="C236" i="12"/>
  <c r="E236" i="12"/>
  <c r="C236" i="15" s="1"/>
  <c r="E26" i="12"/>
  <c r="C26" i="15" s="1"/>
  <c r="C26" i="12"/>
  <c r="C333" i="12"/>
  <c r="E333" i="12"/>
  <c r="C333" i="15" s="1"/>
  <c r="C192" i="12"/>
  <c r="E192" i="12"/>
  <c r="C192" i="15" s="1"/>
  <c r="E103" i="12"/>
  <c r="C103" i="15" s="1"/>
  <c r="C103" i="12"/>
  <c r="C222" i="12"/>
  <c r="E222" i="12"/>
  <c r="C222" i="15" s="1"/>
  <c r="C171" i="12"/>
  <c r="E171" i="12"/>
  <c r="C171" i="15" s="1"/>
  <c r="C315" i="12"/>
  <c r="E315" i="12"/>
  <c r="C315" i="15" s="1"/>
  <c r="E194" i="12"/>
  <c r="C194" i="15" s="1"/>
  <c r="C194" i="12"/>
  <c r="E264" i="12"/>
  <c r="C264" i="15" s="1"/>
  <c r="E263" i="12"/>
  <c r="C263" i="15" s="1"/>
  <c r="I363" i="12"/>
  <c r="D362" i="12"/>
  <c r="S400" i="16"/>
  <c r="U400" i="16" s="1"/>
  <c r="G364" i="12"/>
  <c r="B363" i="12"/>
  <c r="E113" i="12" l="1"/>
  <c r="C113" i="15" s="1"/>
  <c r="E360" i="12"/>
  <c r="C360" i="15" s="1"/>
  <c r="E13" i="12"/>
  <c r="C13" i="15" s="1"/>
  <c r="E304" i="12"/>
  <c r="C304" i="15" s="1"/>
  <c r="E357" i="12"/>
  <c r="E310" i="12"/>
  <c r="C310" i="15" s="1"/>
  <c r="C113" i="12"/>
  <c r="C13" i="12"/>
  <c r="E336" i="12"/>
  <c r="C336" i="15" s="1"/>
  <c r="C328" i="12"/>
  <c r="C360" i="12"/>
  <c r="C304" i="12"/>
  <c r="C340" i="12"/>
  <c r="C284" i="12"/>
  <c r="C63" i="12"/>
  <c r="E39" i="12"/>
  <c r="C39" i="15" s="1"/>
  <c r="E6" i="12"/>
  <c r="C6" i="15" s="1"/>
  <c r="C101" i="12"/>
  <c r="E65" i="12"/>
  <c r="C65" i="15" s="1"/>
  <c r="E361" i="12"/>
  <c r="C361" i="15" s="1"/>
  <c r="E362" i="12"/>
  <c r="C362" i="15" s="1"/>
  <c r="E365" i="12"/>
  <c r="C134" i="12"/>
  <c r="C191" i="12"/>
  <c r="E130" i="12"/>
  <c r="C130" i="15" s="1"/>
  <c r="C3" i="12"/>
  <c r="E73" i="12"/>
  <c r="C73" i="15" s="1"/>
  <c r="C125" i="12"/>
  <c r="C119" i="12"/>
  <c r="E312" i="12"/>
  <c r="C312" i="15" s="1"/>
  <c r="C6" i="12"/>
  <c r="E278" i="12"/>
  <c r="C278" i="15" s="1"/>
  <c r="E101" i="12"/>
  <c r="C101" i="15" s="1"/>
  <c r="E339" i="12"/>
  <c r="C339" i="15" s="1"/>
  <c r="E157" i="12"/>
  <c r="C157" i="15" s="1"/>
  <c r="E209" i="12"/>
  <c r="C209" i="15" s="1"/>
  <c r="E69" i="12"/>
  <c r="C69" i="15" s="1"/>
  <c r="E14" i="12"/>
  <c r="C14" i="15" s="1"/>
  <c r="C97" i="12"/>
  <c r="C312" i="12"/>
  <c r="E340" i="12"/>
  <c r="C340" i="15" s="1"/>
  <c r="E292" i="12"/>
  <c r="C292" i="15" s="1"/>
  <c r="E243" i="12"/>
  <c r="C243" i="15" s="1"/>
  <c r="C17" i="12"/>
  <c r="E249" i="12"/>
  <c r="C249" i="15" s="1"/>
  <c r="E95" i="12"/>
  <c r="C95" i="15" s="1"/>
  <c r="E17" i="12"/>
  <c r="C17" i="15" s="1"/>
  <c r="E22" i="12"/>
  <c r="C22" i="15" s="1"/>
  <c r="C95" i="12"/>
  <c r="C317" i="12"/>
  <c r="C243" i="12"/>
  <c r="C233" i="12"/>
  <c r="C67" i="12"/>
  <c r="C292" i="12"/>
  <c r="C100" i="12"/>
  <c r="C190" i="12"/>
  <c r="E317" i="12"/>
  <c r="C317" i="15" s="1"/>
  <c r="C197" i="12"/>
  <c r="C210" i="12"/>
  <c r="C227" i="12"/>
  <c r="C179" i="12"/>
  <c r="C73" i="12"/>
  <c r="C126" i="12"/>
  <c r="C319" i="12"/>
  <c r="C232" i="12"/>
  <c r="E298" i="12"/>
  <c r="C298" i="15" s="1"/>
  <c r="E233" i="12"/>
  <c r="C233" i="15" s="1"/>
  <c r="E345" i="12"/>
  <c r="C345" i="15" s="1"/>
  <c r="E182" i="12"/>
  <c r="C182" i="15" s="1"/>
  <c r="C141" i="12"/>
  <c r="C300" i="12"/>
  <c r="C285" i="12"/>
  <c r="E198" i="12"/>
  <c r="C198" i="15" s="1"/>
  <c r="C252" i="12"/>
  <c r="E62" i="12"/>
  <c r="C62" i="15" s="1"/>
  <c r="C302" i="12"/>
  <c r="E18" i="12"/>
  <c r="C18" i="15" s="1"/>
  <c r="C49" i="12"/>
  <c r="E244" i="12"/>
  <c r="C244" i="15" s="1"/>
  <c r="E43" i="12"/>
  <c r="C43" i="15" s="1"/>
  <c r="C260" i="12"/>
  <c r="E28" i="12"/>
  <c r="C28" i="15" s="1"/>
  <c r="C62" i="12"/>
  <c r="E338" i="12"/>
  <c r="C338" i="15" s="1"/>
  <c r="E241" i="12"/>
  <c r="C241" i="15" s="1"/>
  <c r="E359" i="12"/>
  <c r="C359" i="15" s="1"/>
  <c r="E342" i="12"/>
  <c r="C342" i="15" s="1"/>
  <c r="E328" i="12"/>
  <c r="C328" i="15" s="1"/>
  <c r="E344" i="12"/>
  <c r="C344" i="15" s="1"/>
  <c r="C254" i="12"/>
  <c r="C183" i="12"/>
  <c r="C68" i="12"/>
  <c r="E68" i="12"/>
  <c r="C68" i="15" s="1"/>
  <c r="E98" i="12"/>
  <c r="C98" i="15" s="1"/>
  <c r="E91" i="12"/>
  <c r="C91" i="15" s="1"/>
  <c r="E239" i="12"/>
  <c r="C239" i="15" s="1"/>
  <c r="E81" i="12"/>
  <c r="C81" i="15" s="1"/>
  <c r="E343" i="12"/>
  <c r="C343" i="15" s="1"/>
  <c r="C84" i="12"/>
  <c r="C24" i="12"/>
  <c r="E335" i="12"/>
  <c r="C335" i="15" s="1"/>
  <c r="C47" i="12"/>
  <c r="C280" i="12"/>
  <c r="E306" i="12"/>
  <c r="C306" i="15" s="1"/>
  <c r="E295" i="12"/>
  <c r="C295" i="15" s="1"/>
  <c r="E206" i="12"/>
  <c r="C206" i="15" s="1"/>
  <c r="C289" i="12"/>
  <c r="E354" i="12"/>
  <c r="E93" i="12"/>
  <c r="C93" i="15" s="1"/>
  <c r="C295" i="12"/>
  <c r="C268" i="12"/>
  <c r="E347" i="12"/>
  <c r="C347" i="15" s="1"/>
  <c r="C262" i="12"/>
  <c r="E326" i="12"/>
  <c r="C326" i="15" s="1"/>
  <c r="C139" i="12"/>
  <c r="E165" i="12"/>
  <c r="C165" i="15" s="1"/>
  <c r="C170" i="12"/>
  <c r="C124" i="12"/>
  <c r="E37" i="12"/>
  <c r="C37" i="15" s="1"/>
  <c r="C69" i="12"/>
  <c r="E97" i="12"/>
  <c r="C97" i="15" s="1"/>
  <c r="C286" i="12"/>
  <c r="E286" i="12"/>
  <c r="C286" i="15" s="1"/>
  <c r="C362" i="12"/>
  <c r="E258" i="12"/>
  <c r="C258" i="15" s="1"/>
  <c r="E322" i="12"/>
  <c r="C322" i="15" s="1"/>
  <c r="E188" i="12"/>
  <c r="C188" i="15" s="1"/>
  <c r="C78" i="12"/>
  <c r="C37" i="12"/>
  <c r="E325" i="12"/>
  <c r="C325" i="15" s="1"/>
  <c r="E169" i="12"/>
  <c r="C169" i="15" s="1"/>
  <c r="E42" i="12"/>
  <c r="C42" i="15" s="1"/>
  <c r="C112" i="12"/>
  <c r="C326" i="12"/>
  <c r="C158" i="12"/>
  <c r="C165" i="12"/>
  <c r="E323" i="12"/>
  <c r="C323" i="15" s="1"/>
  <c r="E172" i="12"/>
  <c r="C172" i="15" s="1"/>
  <c r="C121" i="12"/>
  <c r="E324" i="12"/>
  <c r="C324" i="15" s="1"/>
  <c r="E327" i="12"/>
  <c r="C327" i="15" s="1"/>
  <c r="E271" i="12"/>
  <c r="C271" i="15" s="1"/>
  <c r="C169" i="12"/>
  <c r="C205" i="12"/>
  <c r="E112" i="12"/>
  <c r="C112" i="15" s="1"/>
  <c r="E127" i="12"/>
  <c r="C127" i="15" s="1"/>
  <c r="E139" i="12"/>
  <c r="C139" i="15" s="1"/>
  <c r="E124" i="12"/>
  <c r="C124" i="15" s="1"/>
  <c r="E346" i="12"/>
  <c r="C346" i="15" s="1"/>
  <c r="E341" i="12"/>
  <c r="C341" i="15" s="1"/>
  <c r="E364" i="12"/>
  <c r="E273" i="12"/>
  <c r="C273" i="15" s="1"/>
  <c r="E272" i="12"/>
  <c r="C272" i="15" s="1"/>
  <c r="E275" i="12"/>
  <c r="C275" i="15" s="1"/>
  <c r="E274" i="12"/>
  <c r="C274" i="15" s="1"/>
  <c r="E270" i="12"/>
  <c r="C270" i="15" s="1"/>
  <c r="I364" i="12"/>
  <c r="D363" i="12"/>
  <c r="S401" i="16"/>
  <c r="U401" i="16" s="1"/>
  <c r="G365" i="12"/>
  <c r="B364" i="12"/>
  <c r="DY268" i="11" l="1"/>
  <c r="DY267" i="11"/>
  <c r="DY261" i="11"/>
  <c r="DY264" i="11"/>
  <c r="DY266" i="11"/>
  <c r="DY265" i="11"/>
  <c r="DY263" i="11"/>
  <c r="DY262" i="11"/>
  <c r="DY269" i="11"/>
  <c r="I365" i="12"/>
  <c r="D364" i="12"/>
  <c r="B365" i="12"/>
  <c r="E337" i="15"/>
  <c r="F337" i="15" s="1"/>
  <c r="E336" i="15"/>
  <c r="F336" i="15" s="1"/>
  <c r="E340" i="15"/>
  <c r="F340" i="15" s="1"/>
  <c r="E339" i="15"/>
  <c r="F339" i="15" s="1"/>
  <c r="E342" i="15"/>
  <c r="F342" i="15" s="1"/>
  <c r="E335" i="15"/>
  <c r="F335" i="15" s="1"/>
  <c r="E338" i="15"/>
  <c r="F338" i="15" s="1"/>
  <c r="E333" i="15"/>
  <c r="F333" i="15" s="1"/>
  <c r="E332" i="15"/>
  <c r="F332" i="15" s="1"/>
  <c r="E341" i="15"/>
  <c r="F341" i="15" s="1"/>
  <c r="E334" i="15"/>
  <c r="F334" i="15" s="1"/>
  <c r="E343" i="15"/>
  <c r="F343" i="15" s="1"/>
  <c r="E344" i="15"/>
  <c r="F344" i="15" s="1"/>
  <c r="L347" i="15"/>
  <c r="L348" i="15"/>
  <c r="L349" i="15"/>
  <c r="L336" i="15"/>
  <c r="L338" i="15"/>
  <c r="L333" i="15"/>
  <c r="L341" i="15"/>
  <c r="L335" i="15"/>
  <c r="L339" i="15"/>
  <c r="L334" i="15"/>
  <c r="L337" i="15"/>
  <c r="L344" i="15"/>
  <c r="L340" i="15"/>
  <c r="L342" i="15"/>
  <c r="L343" i="15"/>
  <c r="L345" i="15"/>
  <c r="L346" i="15"/>
  <c r="DY311" i="11" l="1"/>
  <c r="DY303" i="11"/>
  <c r="DY318" i="11"/>
  <c r="DY309" i="11"/>
  <c r="DY293" i="11"/>
  <c r="DY313" i="11"/>
  <c r="DY296" i="11"/>
  <c r="DY312" i="11"/>
  <c r="DY299" i="11"/>
  <c r="DY304" i="11"/>
  <c r="DY317" i="11"/>
  <c r="DY292" i="11"/>
  <c r="DY308" i="11"/>
  <c r="DY319" i="11"/>
  <c r="DY316" i="11"/>
  <c r="DY291" i="11"/>
  <c r="DY306" i="11"/>
  <c r="DY315" i="11"/>
  <c r="DY290" i="11"/>
  <c r="DY302" i="11"/>
  <c r="DY300" i="11"/>
  <c r="DY298" i="11"/>
  <c r="DY305" i="11"/>
  <c r="DY297" i="11"/>
  <c r="DY294" i="11"/>
  <c r="DY314" i="11"/>
  <c r="DY301" i="11"/>
  <c r="DY295" i="11"/>
  <c r="DY307" i="11"/>
  <c r="DY320" i="11"/>
  <c r="DY310" i="11"/>
  <c r="DY321" i="11"/>
  <c r="D365" i="12"/>
  <c r="DY274" i="11" l="1"/>
  <c r="DY322" i="11"/>
  <c r="DY272" i="11"/>
  <c r="DY289" i="11"/>
  <c r="DY286" i="11"/>
  <c r="DY282" i="11"/>
  <c r="DY288" i="11"/>
  <c r="DY285" i="11"/>
  <c r="DY287" i="11"/>
  <c r="DY283" i="11"/>
  <c r="DY281" i="11"/>
  <c r="DY284" i="11"/>
  <c r="DY280" i="11"/>
  <c r="DY278" i="11"/>
  <c r="DY271" i="11"/>
  <c r="DY270" i="11"/>
  <c r="DY279" i="11"/>
  <c r="DY277" i="11"/>
  <c r="DY273" i="11"/>
  <c r="DY276" i="11"/>
  <c r="DY275" i="11"/>
  <c r="L341" i="12" l="1"/>
  <c r="L335" i="12"/>
  <c r="L334" i="12"/>
  <c r="L346" i="12"/>
  <c r="L333" i="12"/>
  <c r="L342" i="12"/>
  <c r="L360" i="12"/>
  <c r="L336" i="12"/>
  <c r="L347" i="12"/>
  <c r="L359" i="12"/>
  <c r="L351" i="12"/>
  <c r="L354" i="12"/>
  <c r="L352" i="12"/>
  <c r="L337" i="12"/>
  <c r="L339" i="12"/>
  <c r="L338" i="12"/>
  <c r="L349" i="12"/>
  <c r="L332" i="12"/>
  <c r="L344" i="12"/>
  <c r="L363" i="12"/>
  <c r="L364" i="12"/>
  <c r="L348" i="12"/>
  <c r="L340" i="12"/>
  <c r="L353" i="12"/>
  <c r="L362" i="12"/>
  <c r="L343" i="12"/>
  <c r="L365" i="12"/>
  <c r="L350" i="12"/>
  <c r="L361" i="12"/>
  <c r="L345" i="12"/>
  <c r="L300" i="15"/>
  <c r="L122" i="15"/>
  <c r="L20" i="15"/>
  <c r="L331" i="15"/>
  <c r="L73" i="15"/>
  <c r="L203" i="15"/>
  <c r="L59" i="15"/>
  <c r="L273" i="15"/>
  <c r="L162" i="15"/>
  <c r="L117" i="15"/>
  <c r="L149" i="15"/>
  <c r="L325" i="15"/>
  <c r="L88" i="15"/>
  <c r="L151" i="15"/>
  <c r="F151" i="15"/>
  <c r="L240" i="15"/>
  <c r="L123" i="15"/>
  <c r="L211" i="15"/>
  <c r="L302" i="15"/>
  <c r="L128" i="15"/>
  <c r="L147" i="15"/>
  <c r="L246" i="15"/>
  <c r="L152" i="15"/>
  <c r="L153" i="15"/>
  <c r="L95" i="15"/>
  <c r="L63" i="15"/>
  <c r="L8" i="15"/>
  <c r="L89" i="15"/>
  <c r="L80" i="15"/>
  <c r="L219" i="15"/>
  <c r="L14" i="15"/>
  <c r="L319" i="15"/>
  <c r="L54" i="15"/>
  <c r="L184" i="15"/>
  <c r="L140" i="15"/>
  <c r="L284" i="15"/>
  <c r="L164" i="15"/>
  <c r="F164" i="15"/>
  <c r="L72" i="15"/>
  <c r="F72" i="15"/>
  <c r="L309" i="15"/>
  <c r="L81" i="15"/>
  <c r="F81" i="15"/>
  <c r="L199" i="15"/>
  <c r="F199" i="15"/>
  <c r="L198" i="15"/>
  <c r="L110" i="15"/>
  <c r="L136" i="15"/>
  <c r="L216" i="15"/>
  <c r="L21" i="15"/>
  <c r="L39" i="15"/>
  <c r="L210" i="15"/>
  <c r="L10" i="15"/>
  <c r="L44" i="15"/>
  <c r="L295" i="15"/>
  <c r="L182" i="15"/>
  <c r="L135" i="15"/>
  <c r="L64" i="15"/>
  <c r="L266" i="15"/>
  <c r="L237" i="15"/>
  <c r="L332" i="15"/>
  <c r="L145" i="15"/>
  <c r="L204" i="15"/>
  <c r="L294" i="15"/>
  <c r="L297" i="15"/>
  <c r="F297" i="15"/>
  <c r="L148" i="15"/>
  <c r="L230" i="15"/>
  <c r="L85" i="15"/>
  <c r="L316" i="15"/>
  <c r="L249" i="15"/>
  <c r="L245" i="15"/>
  <c r="L252" i="15"/>
  <c r="L277" i="15"/>
  <c r="L174" i="15"/>
  <c r="L186" i="15"/>
  <c r="L28" i="15"/>
  <c r="L9" i="15"/>
  <c r="L111" i="15"/>
  <c r="L293" i="15"/>
  <c r="L173" i="15"/>
  <c r="L108" i="15"/>
  <c r="L269" i="15"/>
  <c r="L315" i="15"/>
  <c r="L274" i="15"/>
  <c r="L131" i="15"/>
  <c r="L58" i="15"/>
  <c r="L146" i="15"/>
  <c r="L225" i="15"/>
  <c r="L13" i="15"/>
  <c r="L194" i="15"/>
  <c r="L101" i="15"/>
  <c r="L36" i="15"/>
  <c r="L207" i="15"/>
  <c r="L84" i="15"/>
  <c r="L48" i="15"/>
  <c r="L275" i="15"/>
  <c r="L159" i="15"/>
  <c r="L155" i="15"/>
  <c r="L200" i="15"/>
  <c r="L242" i="15"/>
  <c r="L118" i="15"/>
  <c r="L7" i="15"/>
  <c r="L6" i="15"/>
  <c r="L31" i="15"/>
  <c r="L218" i="15"/>
  <c r="L115" i="15"/>
  <c r="L121" i="15"/>
  <c r="L17" i="15"/>
  <c r="L322" i="15"/>
  <c r="L38" i="15"/>
  <c r="L161" i="15"/>
  <c r="F161" i="15"/>
  <c r="L29" i="15"/>
  <c r="F29" i="15"/>
  <c r="L299" i="15"/>
  <c r="L98" i="15"/>
  <c r="L224" i="15"/>
  <c r="L221" i="15"/>
  <c r="L304" i="15"/>
  <c r="L79" i="15"/>
  <c r="L11" i="15"/>
  <c r="F11" i="15"/>
  <c r="L291" i="15"/>
  <c r="L247" i="15"/>
  <c r="L113" i="15"/>
  <c r="L262" i="15"/>
  <c r="L238" i="15"/>
  <c r="F238" i="15"/>
  <c r="L37" i="15"/>
  <c r="L78" i="15"/>
  <c r="F78" i="15"/>
  <c r="L112" i="15"/>
  <c r="L271" i="15"/>
  <c r="L104" i="15"/>
  <c r="L99" i="15"/>
  <c r="L286" i="15"/>
  <c r="L65" i="15"/>
  <c r="L267" i="15"/>
  <c r="L32" i="15"/>
  <c r="L196" i="15"/>
  <c r="L321" i="15"/>
  <c r="L192" i="15"/>
  <c r="F192" i="15"/>
  <c r="L50" i="15"/>
  <c r="L312" i="15"/>
  <c r="L298" i="15"/>
  <c r="L47" i="15"/>
  <c r="L209" i="15"/>
  <c r="L93" i="15"/>
  <c r="F93" i="15"/>
  <c r="L179" i="15"/>
  <c r="L61" i="15"/>
  <c r="L223" i="15"/>
  <c r="L105" i="15"/>
  <c r="L75" i="15"/>
  <c r="L243" i="15"/>
  <c r="L285" i="15"/>
  <c r="L190" i="15"/>
  <c r="L76" i="15"/>
  <c r="L132" i="15"/>
  <c r="L251" i="15"/>
  <c r="F251" i="15"/>
  <c r="L193" i="15"/>
  <c r="L181" i="15"/>
  <c r="F181" i="15"/>
  <c r="L144" i="15"/>
  <c r="L188" i="15"/>
  <c r="L172" i="15"/>
  <c r="L141" i="15"/>
  <c r="F141" i="15"/>
  <c r="L69" i="15"/>
  <c r="F69" i="15"/>
  <c r="L167" i="15"/>
  <c r="F167" i="15"/>
  <c r="L27" i="15"/>
  <c r="F27" i="15"/>
  <c r="L250" i="15"/>
  <c r="L313" i="15"/>
  <c r="L234" i="15"/>
  <c r="L226" i="15"/>
  <c r="L259" i="15"/>
  <c r="L323" i="15"/>
  <c r="L83" i="15"/>
  <c r="L57" i="15"/>
  <c r="L282" i="15"/>
  <c r="L290" i="15"/>
  <c r="L272" i="15"/>
  <c r="L326" i="15"/>
  <c r="L129" i="15"/>
  <c r="L138" i="15"/>
  <c r="L154" i="15"/>
  <c r="L270" i="15"/>
  <c r="L127" i="15"/>
  <c r="L305" i="15"/>
  <c r="L289" i="15"/>
  <c r="L5" i="15"/>
  <c r="L212" i="15"/>
  <c r="L175" i="15"/>
  <c r="F175" i="15"/>
  <c r="L329" i="15"/>
  <c r="L177" i="15"/>
  <c r="L51" i="15"/>
  <c r="L53" i="15"/>
  <c r="L231" i="15"/>
  <c r="L87" i="15"/>
  <c r="F87" i="15"/>
  <c r="L166" i="15"/>
  <c r="L169" i="15"/>
  <c r="F169" i="15"/>
  <c r="L178" i="15"/>
  <c r="L229" i="15"/>
  <c r="L49" i="15"/>
  <c r="L324" i="15"/>
  <c r="L318" i="15"/>
  <c r="L256" i="15"/>
  <c r="L70" i="15"/>
  <c r="L310" i="15"/>
  <c r="L139" i="15"/>
  <c r="F139" i="15"/>
  <c r="L281" i="15"/>
  <c r="L217" i="15"/>
  <c r="F217" i="15"/>
  <c r="L4" i="15"/>
  <c r="L171" i="15"/>
  <c r="L137" i="15"/>
  <c r="L143" i="15"/>
  <c r="L255" i="15"/>
  <c r="L165" i="15"/>
  <c r="L107" i="15"/>
  <c r="L62" i="15"/>
  <c r="L130" i="15"/>
  <c r="L168" i="15"/>
  <c r="L82" i="15"/>
  <c r="L191" i="15"/>
  <c r="L280" i="15"/>
  <c r="L41" i="15"/>
  <c r="L228" i="15"/>
  <c r="L258" i="15"/>
  <c r="L268" i="15"/>
  <c r="L40" i="15"/>
  <c r="L19" i="15"/>
  <c r="L74" i="15"/>
  <c r="L134" i="15"/>
  <c r="L68" i="15"/>
  <c r="L189" i="15"/>
  <c r="L119" i="15"/>
  <c r="L133" i="15"/>
  <c r="L205" i="15"/>
  <c r="L91" i="15"/>
  <c r="L195" i="15"/>
  <c r="L257" i="15"/>
  <c r="L46" i="15"/>
  <c r="L33" i="15"/>
  <c r="F33" i="15"/>
  <c r="L52" i="15"/>
  <c r="F52" i="15"/>
  <c r="L206" i="15"/>
  <c r="L23" i="15"/>
  <c r="L71" i="15"/>
  <c r="F71" i="15"/>
  <c r="L197" i="15"/>
  <c r="L94" i="15"/>
  <c r="L239" i="15"/>
  <c r="L328" i="15"/>
  <c r="L261" i="15"/>
  <c r="L77" i="15"/>
  <c r="L12" i="15"/>
  <c r="L288" i="15"/>
  <c r="L235" i="15"/>
  <c r="L22" i="15"/>
  <c r="L202" i="15"/>
  <c r="L114" i="15"/>
  <c r="L102" i="15"/>
  <c r="L55" i="15"/>
  <c r="L311" i="15"/>
  <c r="L254" i="15"/>
  <c r="L2" i="15"/>
  <c r="F2" i="15"/>
  <c r="L263" i="15"/>
  <c r="L320" i="15"/>
  <c r="L25" i="15"/>
  <c r="F25" i="15"/>
  <c r="L301" i="15"/>
  <c r="L248" i="15"/>
  <c r="L215" i="15"/>
  <c r="L100" i="15"/>
  <c r="L170" i="15"/>
  <c r="L220" i="15"/>
  <c r="L116" i="15"/>
  <c r="L66" i="15"/>
  <c r="L187" i="15"/>
  <c r="F187" i="15"/>
  <c r="L214" i="15"/>
  <c r="L35" i="15"/>
  <c r="L124" i="15"/>
  <c r="L86" i="15"/>
  <c r="L163" i="15"/>
  <c r="L292" i="15"/>
  <c r="F292" i="15"/>
  <c r="L43" i="15"/>
  <c r="L232" i="15"/>
  <c r="L183" i="15"/>
  <c r="F183" i="15"/>
  <c r="L42" i="15"/>
  <c r="L67" i="15"/>
  <c r="L125" i="15"/>
  <c r="L236" i="15"/>
  <c r="L314" i="15"/>
  <c r="L241" i="15"/>
  <c r="L92" i="15"/>
  <c r="L308" i="15"/>
  <c r="L283" i="15"/>
  <c r="L90" i="15"/>
  <c r="F90" i="15"/>
  <c r="L208" i="15"/>
  <c r="F208" i="15"/>
  <c r="L287" i="15"/>
  <c r="L201" i="15"/>
  <c r="L264" i="15"/>
  <c r="L109" i="15"/>
  <c r="L45" i="15"/>
  <c r="L327" i="15"/>
  <c r="L185" i="15"/>
  <c r="L180" i="15"/>
  <c r="L142" i="15"/>
  <c r="L227" i="15"/>
  <c r="L306" i="15"/>
  <c r="L296" i="15"/>
  <c r="L156" i="15"/>
  <c r="L279" i="15"/>
  <c r="L60" i="15"/>
  <c r="F60" i="15"/>
  <c r="L15" i="15"/>
  <c r="L160" i="15"/>
  <c r="L24" i="15"/>
  <c r="L106" i="15"/>
  <c r="L126" i="15"/>
  <c r="L176" i="15"/>
  <c r="L30" i="15"/>
  <c r="L96" i="15"/>
  <c r="L253" i="15"/>
  <c r="L150" i="15"/>
  <c r="L260" i="15"/>
  <c r="L56" i="15"/>
  <c r="F56" i="15"/>
  <c r="L213" i="15"/>
  <c r="L3" i="15"/>
  <c r="L103" i="15"/>
  <c r="L303" i="15"/>
  <c r="L34" i="15"/>
  <c r="L330" i="15"/>
  <c r="L317" i="15"/>
  <c r="L244" i="15"/>
  <c r="F244" i="15"/>
  <c r="L307" i="15"/>
  <c r="L157" i="15"/>
  <c r="L265" i="15"/>
  <c r="L276" i="15"/>
  <c r="L97" i="15"/>
  <c r="L222" i="15"/>
  <c r="L26" i="15"/>
  <c r="L158" i="15"/>
  <c r="L16" i="15"/>
  <c r="L18" i="15"/>
  <c r="F18" i="15"/>
  <c r="L233" i="15"/>
  <c r="L278" i="15"/>
  <c r="F278" i="15"/>
  <c r="L120" i="15"/>
  <c r="J195" i="15"/>
  <c r="J236" i="15"/>
  <c r="J178" i="15"/>
  <c r="J266" i="15"/>
  <c r="J109" i="15"/>
  <c r="J277" i="15"/>
  <c r="J190" i="15"/>
  <c r="J263" i="15"/>
  <c r="J314" i="15"/>
  <c r="J336" i="15"/>
  <c r="J194" i="15"/>
  <c r="J120" i="15"/>
  <c r="J168" i="15"/>
  <c r="J75" i="15"/>
  <c r="J251" i="15"/>
  <c r="J104" i="15"/>
  <c r="J269" i="15"/>
  <c r="J146" i="15"/>
  <c r="J203" i="15"/>
  <c r="J156" i="15"/>
  <c r="J119" i="15"/>
  <c r="J295" i="15"/>
  <c r="J283" i="15"/>
  <c r="J182" i="15"/>
  <c r="J260" i="15"/>
  <c r="J232" i="15"/>
  <c r="J63" i="15"/>
  <c r="J308" i="15"/>
  <c r="J183" i="15"/>
  <c r="J68" i="15"/>
  <c r="J220" i="15"/>
  <c r="J64" i="15"/>
  <c r="J130" i="15"/>
  <c r="J95" i="15"/>
  <c r="J173" i="15"/>
  <c r="J201" i="15"/>
  <c r="J3" i="15"/>
  <c r="J239" i="15"/>
  <c r="J294" i="15"/>
  <c r="J249" i="15"/>
  <c r="J106" i="15"/>
  <c r="J26" i="15"/>
  <c r="J112" i="15"/>
  <c r="J131" i="15"/>
  <c r="J140" i="15"/>
  <c r="J224" i="15"/>
  <c r="J299" i="15"/>
  <c r="J67" i="15"/>
  <c r="J284" i="15"/>
  <c r="J235" i="15"/>
  <c r="J23" i="15"/>
  <c r="J240" i="15"/>
  <c r="J42" i="15"/>
  <c r="J252" i="15"/>
  <c r="J57" i="15"/>
  <c r="J7" i="15"/>
  <c r="J257" i="15"/>
  <c r="J186" i="15"/>
  <c r="J311" i="15"/>
  <c r="J300" i="15"/>
  <c r="J54" i="15"/>
  <c r="J176" i="15"/>
  <c r="J211" i="15"/>
  <c r="J265" i="15"/>
  <c r="J262" i="15"/>
  <c r="J193" i="15"/>
  <c r="J267" i="15"/>
  <c r="J78" i="15"/>
  <c r="J158" i="15"/>
  <c r="J290" i="15"/>
  <c r="J88" i="15"/>
  <c r="J121" i="15"/>
  <c r="J48" i="15"/>
  <c r="J138" i="15"/>
  <c r="J80" i="15"/>
  <c r="J126" i="15"/>
  <c r="J128" i="15"/>
  <c r="J21" i="15"/>
  <c r="J90" i="15"/>
  <c r="J136" i="15"/>
  <c r="J125" i="15"/>
  <c r="J6" i="15"/>
  <c r="J85" i="15"/>
  <c r="J83" i="15"/>
  <c r="J129" i="15"/>
  <c r="M1" i="15"/>
  <c r="J259" i="15"/>
  <c r="J127" i="15"/>
  <c r="J278" i="15"/>
  <c r="J43" i="15"/>
  <c r="J170" i="15"/>
  <c r="J180" i="15"/>
  <c r="J19" i="15"/>
  <c r="J160" i="15"/>
  <c r="J245" i="15"/>
  <c r="J5" i="15"/>
  <c r="J150" i="15"/>
  <c r="J34" i="15"/>
  <c r="J192" i="15"/>
  <c r="J148" i="15"/>
  <c r="J143" i="15"/>
  <c r="J309" i="15"/>
  <c r="J123" i="15"/>
  <c r="J89" i="15"/>
  <c r="J124" i="15"/>
  <c r="J288" i="15"/>
  <c r="J261" i="15"/>
  <c r="J222" i="15"/>
  <c r="J28" i="15"/>
  <c r="J66" i="15"/>
  <c r="J142" i="15"/>
  <c r="J132" i="15"/>
  <c r="J52" i="15"/>
  <c r="J237" i="15"/>
  <c r="J228" i="15"/>
  <c r="J264" i="15"/>
  <c r="J225" i="15"/>
  <c r="J179" i="15"/>
  <c r="J205" i="15"/>
  <c r="J115" i="15"/>
  <c r="J79" i="15"/>
  <c r="J305" i="15"/>
  <c r="J55" i="15"/>
  <c r="J13" i="15"/>
  <c r="J244" i="15"/>
  <c r="J105" i="15"/>
  <c r="J296" i="15"/>
  <c r="J234" i="15"/>
  <c r="J22" i="15"/>
  <c r="J204" i="15"/>
  <c r="J149" i="15"/>
  <c r="J276" i="15"/>
  <c r="J286" i="15"/>
  <c r="J70" i="15"/>
  <c r="J17" i="15"/>
  <c r="J103" i="15"/>
  <c r="J134" i="15"/>
  <c r="J302" i="15"/>
  <c r="J8" i="15"/>
  <c r="J133" i="15"/>
  <c r="J188" i="15"/>
  <c r="J307" i="15"/>
  <c r="J18" i="15"/>
  <c r="J175" i="15"/>
  <c r="J250" i="15"/>
  <c r="J282" i="15"/>
  <c r="J24" i="15"/>
  <c r="J33" i="15"/>
  <c r="J233" i="15"/>
  <c r="J165" i="15"/>
  <c r="J74" i="15"/>
  <c r="J312" i="15"/>
  <c r="J122" i="15"/>
  <c r="J32" i="15"/>
  <c r="J40" i="15"/>
  <c r="J315" i="15"/>
  <c r="J84" i="15"/>
  <c r="J215" i="15"/>
  <c r="J198" i="15"/>
  <c r="J38" i="15"/>
  <c r="J108" i="15"/>
  <c r="J9" i="15"/>
  <c r="J69" i="15"/>
  <c r="J248" i="15"/>
  <c r="J56" i="15"/>
  <c r="J91" i="15"/>
  <c r="J71" i="15"/>
  <c r="J51" i="15"/>
  <c r="J159" i="15"/>
  <c r="J137" i="15"/>
  <c r="J100" i="15"/>
  <c r="J101" i="15"/>
  <c r="J169" i="15"/>
  <c r="J107" i="15"/>
  <c r="J110" i="15"/>
  <c r="J297" i="15"/>
  <c r="J139" i="15"/>
  <c r="J174" i="15"/>
  <c r="J197" i="15"/>
  <c r="J87" i="15"/>
  <c r="J355" i="15"/>
  <c r="J320" i="15"/>
  <c r="J157" i="15"/>
  <c r="J153" i="15"/>
  <c r="J98" i="15"/>
  <c r="J4" i="15"/>
  <c r="J36" i="15"/>
  <c r="J291" i="15"/>
  <c r="J353" i="15"/>
  <c r="J10" i="15"/>
  <c r="J147" i="15"/>
  <c r="J301" i="15"/>
  <c r="J344" i="15"/>
  <c r="J16" i="15"/>
  <c r="J72" i="15"/>
  <c r="J361" i="15"/>
  <c r="J342" i="15"/>
  <c r="J212" i="15"/>
  <c r="J351" i="15"/>
  <c r="J102" i="15"/>
  <c r="J292" i="15"/>
  <c r="J154" i="15"/>
  <c r="J303" i="15"/>
  <c r="J62" i="15"/>
  <c r="J218" i="15"/>
  <c r="J27" i="15"/>
  <c r="J217" i="15"/>
  <c r="J323" i="15"/>
  <c r="J162" i="15"/>
  <c r="J20" i="15"/>
  <c r="J350" i="15"/>
  <c r="J221" i="15"/>
  <c r="J96" i="15"/>
  <c r="J349" i="15"/>
  <c r="J356" i="15"/>
  <c r="J46" i="15"/>
  <c r="J111" i="15"/>
  <c r="J53" i="15"/>
  <c r="J318" i="15"/>
  <c r="J25" i="15"/>
  <c r="J77" i="15"/>
  <c r="J171" i="15"/>
  <c r="J181" i="15"/>
  <c r="J30" i="15"/>
  <c r="J208" i="15"/>
  <c r="J31" i="15"/>
  <c r="J94" i="15"/>
  <c r="J256" i="15"/>
  <c r="J357" i="15"/>
  <c r="J274" i="15"/>
  <c r="J242" i="15"/>
  <c r="J116" i="15"/>
  <c r="J298" i="15"/>
  <c r="J223" i="15"/>
  <c r="J281" i="15"/>
  <c r="J345" i="15"/>
  <c r="J37" i="15"/>
  <c r="J214" i="15"/>
  <c r="J113" i="15"/>
  <c r="J185" i="15"/>
  <c r="J352" i="15"/>
  <c r="J164" i="15"/>
  <c r="J167" i="15"/>
  <c r="J152" i="15"/>
  <c r="J145" i="15"/>
  <c r="J337" i="15"/>
  <c r="J118" i="15"/>
  <c r="J226" i="15"/>
  <c r="J219" i="15"/>
  <c r="J324" i="15"/>
  <c r="J335" i="15"/>
  <c r="J141" i="15"/>
  <c r="J200" i="15"/>
  <c r="J321" i="15"/>
  <c r="J340" i="15"/>
  <c r="J49" i="15"/>
  <c r="J97" i="15"/>
  <c r="J151" i="15"/>
  <c r="J334" i="15"/>
  <c r="J332" i="15"/>
  <c r="J338" i="15"/>
  <c r="J184" i="15"/>
  <c r="J360" i="15"/>
  <c r="J268" i="15"/>
  <c r="J243" i="15"/>
  <c r="J73" i="15"/>
  <c r="J65" i="15"/>
  <c r="J47" i="15"/>
  <c r="J45" i="15"/>
  <c r="J59" i="15"/>
  <c r="J114" i="15"/>
  <c r="J319" i="15"/>
  <c r="J326" i="15"/>
  <c r="J258" i="15"/>
  <c r="J199" i="15"/>
  <c r="J329" i="15"/>
  <c r="J343" i="15"/>
  <c r="J316" i="15"/>
  <c r="J339" i="15"/>
  <c r="J209" i="15"/>
  <c r="J230" i="15"/>
  <c r="J330" i="15"/>
  <c r="J216" i="15"/>
  <c r="J135" i="15"/>
  <c r="J231" i="15"/>
  <c r="J92" i="15"/>
  <c r="J187" i="15"/>
  <c r="J172" i="15"/>
  <c r="J14" i="15"/>
  <c r="J293" i="15"/>
  <c r="J285" i="15"/>
  <c r="J166" i="15"/>
  <c r="J304" i="15"/>
  <c r="J196" i="15"/>
  <c r="J15" i="15"/>
  <c r="J155" i="15"/>
  <c r="J289" i="15"/>
  <c r="J254" i="15"/>
  <c r="J310" i="15"/>
  <c r="J161" i="15"/>
  <c r="J206" i="15"/>
  <c r="J207" i="15"/>
  <c r="J39" i="15"/>
  <c r="J12" i="15"/>
  <c r="J317" i="15"/>
  <c r="J29" i="15"/>
  <c r="J287" i="15"/>
  <c r="J60" i="15"/>
  <c r="J346" i="15"/>
  <c r="J358" i="15"/>
  <c r="J347" i="15"/>
  <c r="J359" i="15"/>
  <c r="J117" i="15"/>
  <c r="J144" i="15"/>
  <c r="J11" i="15"/>
  <c r="J241" i="15"/>
  <c r="J2" i="15"/>
  <c r="J253" i="15"/>
  <c r="J229" i="15"/>
  <c r="J202" i="15"/>
  <c r="J255" i="15"/>
  <c r="J313" i="15"/>
  <c r="J35" i="15"/>
  <c r="J238" i="15"/>
  <c r="J82" i="15"/>
  <c r="J246" i="15"/>
  <c r="J280" i="15"/>
  <c r="J247" i="15"/>
  <c r="J61" i="15"/>
  <c r="J213" i="15"/>
  <c r="J227" i="15"/>
  <c r="J327" i="15"/>
  <c r="J191" i="15"/>
  <c r="J81" i="15"/>
  <c r="J44" i="15"/>
  <c r="J348" i="15"/>
  <c r="J50" i="15"/>
  <c r="J210" i="15"/>
  <c r="J322" i="15"/>
  <c r="J362" i="15"/>
  <c r="J279" i="15"/>
  <c r="J306" i="15"/>
  <c r="J331" i="15"/>
  <c r="J275" i="15"/>
  <c r="J189" i="15"/>
  <c r="J163" i="15"/>
  <c r="J99" i="15"/>
  <c r="J333" i="15"/>
  <c r="J325" i="15"/>
  <c r="J93" i="15"/>
  <c r="J354" i="15"/>
  <c r="J328" i="15"/>
  <c r="J41" i="15"/>
  <c r="J273" i="15"/>
  <c r="J76" i="15"/>
  <c r="J177" i="15"/>
  <c r="J86" i="15"/>
  <c r="J58" i="15"/>
  <c r="J271" i="15"/>
  <c r="J272" i="15"/>
  <c r="J341" i="15"/>
  <c r="J270" i="15"/>
  <c r="M37" i="16"/>
  <c r="BJ39" i="16"/>
  <c r="BF38" i="16"/>
  <c r="BE38" i="16"/>
  <c r="BE40" i="16"/>
  <c r="BF39" i="16"/>
  <c r="BG40" i="16"/>
  <c r="BH40" i="16"/>
  <c r="BD40" i="16"/>
  <c r="BF40" i="16"/>
  <c r="BD38" i="16"/>
  <c r="BK39" i="16"/>
  <c r="BH39" i="16"/>
  <c r="BJ40" i="16"/>
  <c r="BC39" i="16"/>
  <c r="BK40" i="16"/>
  <c r="BB39" i="16"/>
  <c r="BI38" i="16"/>
  <c r="BB40" i="16"/>
  <c r="BK38" i="16"/>
  <c r="BG38" i="16"/>
  <c r="BC38" i="16"/>
  <c r="BI39" i="16"/>
  <c r="BI40" i="16"/>
  <c r="BE39" i="16"/>
  <c r="BH38" i="16"/>
  <c r="BD39" i="16"/>
  <c r="BB38" i="16"/>
  <c r="BJ38" i="16"/>
  <c r="BC40" i="16"/>
  <c r="BG39" i="16"/>
  <c r="BA39" i="16"/>
  <c r="BL39" i="16" l="1"/>
  <c r="M39" i="16"/>
  <c r="N3" i="12" s="1"/>
  <c r="BA38" i="16"/>
  <c r="BL38" i="16" l="1"/>
  <c r="M38" i="16"/>
  <c r="N2" i="12" s="1"/>
  <c r="BM39" i="16"/>
  <c r="J39" i="16"/>
  <c r="K39" i="16" s="1"/>
  <c r="L39" i="16" s="1"/>
  <c r="BA40" i="16"/>
  <c r="M40" i="16" l="1"/>
  <c r="N4" i="12" s="1"/>
  <c r="BL40" i="16"/>
  <c r="J38" i="16"/>
  <c r="BM38" i="16"/>
  <c r="P39" i="16"/>
  <c r="Q39" i="16" s="1"/>
  <c r="R39" i="16" s="1"/>
  <c r="M3" i="12"/>
  <c r="I39" i="16"/>
  <c r="BA388" i="16"/>
  <c r="BM40" i="16" l="1"/>
  <c r="J40" i="16"/>
  <c r="K40" i="16" s="1"/>
  <c r="L40" i="16" s="1"/>
  <c r="K38" i="16"/>
  <c r="L38" i="16" s="1"/>
  <c r="DW3" i="11"/>
  <c r="DX22" i="11" s="1"/>
  <c r="K3" i="15"/>
  <c r="BA379" i="16"/>
  <c r="I38" i="16" l="1"/>
  <c r="P38" i="16"/>
  <c r="Q38" i="16" s="1"/>
  <c r="R38" i="16" s="1"/>
  <c r="M2" i="12"/>
  <c r="P40" i="16"/>
  <c r="Q40" i="16" s="1"/>
  <c r="R40" i="16" s="1"/>
  <c r="M4" i="12"/>
  <c r="I40" i="16"/>
  <c r="BA376" i="16"/>
  <c r="DW4" i="11" l="1"/>
  <c r="DX23" i="11" s="1"/>
  <c r="K4" i="15"/>
  <c r="K2" i="15"/>
  <c r="DW2" i="11"/>
  <c r="DX21" i="11" s="1"/>
  <c r="BA393" i="16"/>
  <c r="BA373" i="16"/>
  <c r="BA387" i="16"/>
  <c r="BA386" i="16"/>
  <c r="BA398" i="16"/>
  <c r="BA370" i="16"/>
  <c r="BA400" i="16"/>
  <c r="BA383" i="16"/>
  <c r="BA391" i="16"/>
  <c r="BA395" i="16"/>
  <c r="BA390" i="16"/>
  <c r="BA371" i="16"/>
  <c r="BA401" i="16"/>
  <c r="BA399" i="16"/>
  <c r="BA369" i="16"/>
  <c r="BA382" i="16"/>
  <c r="BA397" i="16"/>
  <c r="BA380" i="16"/>
  <c r="BA372" i="16"/>
  <c r="BA396" i="16"/>
  <c r="BA384" i="16"/>
  <c r="BA377" i="16"/>
  <c r="BA378" i="16"/>
  <c r="BA385" i="16"/>
  <c r="BA381" i="16"/>
  <c r="BA394" i="16"/>
  <c r="BA374" i="16"/>
  <c r="BA392" i="16"/>
  <c r="BA338" i="16"/>
  <c r="BA349" i="16"/>
  <c r="BA355" i="16"/>
  <c r="BA354" i="16"/>
  <c r="BA375" i="16"/>
  <c r="BA351" i="16"/>
  <c r="BA356" i="16"/>
  <c r="BA341" i="16"/>
  <c r="BA352" i="16"/>
  <c r="BA350" i="16"/>
  <c r="BA389" i="16"/>
  <c r="BA343" i="16"/>
  <c r="BA348" i="16"/>
  <c r="BA344" i="16"/>
  <c r="BA347" i="16"/>
  <c r="BA346" i="16"/>
  <c r="BA353" i="16"/>
  <c r="BA342" i="16"/>
  <c r="BA345" i="16"/>
  <c r="BA357" i="16"/>
  <c r="BE401" i="16"/>
  <c r="BE394" i="16"/>
  <c r="BC387" i="16"/>
  <c r="BF384" i="16"/>
  <c r="BC372" i="16"/>
  <c r="BF394" i="16"/>
  <c r="BD375" i="16"/>
  <c r="BD383" i="16"/>
  <c r="BK399" i="16"/>
  <c r="BK373" i="16"/>
  <c r="BD380" i="16"/>
  <c r="BK388" i="16"/>
  <c r="BB388" i="16"/>
  <c r="BB375" i="16"/>
  <c r="BJ401" i="16"/>
  <c r="BH386" i="16"/>
  <c r="BJ369" i="16"/>
  <c r="BI390" i="16"/>
  <c r="BF380" i="16"/>
  <c r="BG389" i="16"/>
  <c r="BI388" i="16"/>
  <c r="BD401" i="16"/>
  <c r="BK383" i="16"/>
  <c r="BD376" i="16"/>
  <c r="BB401" i="16"/>
  <c r="BE379" i="16"/>
  <c r="BF399" i="16"/>
  <c r="BG390" i="16"/>
  <c r="BJ387" i="16"/>
  <c r="BF376" i="16"/>
  <c r="BB393" i="16"/>
  <c r="BD374" i="16"/>
  <c r="BI370" i="16"/>
  <c r="BI378" i="16"/>
  <c r="BD397" i="16"/>
  <c r="BB384" i="16"/>
  <c r="BK390" i="16"/>
  <c r="BI399" i="16"/>
  <c r="BD385" i="16"/>
  <c r="BK369" i="16"/>
  <c r="BG383" i="16"/>
  <c r="BB390" i="16"/>
  <c r="BJ395" i="16"/>
  <c r="BE400" i="16"/>
  <c r="BB396" i="16"/>
  <c r="BD398" i="16"/>
  <c r="BI380" i="16"/>
  <c r="BJ380" i="16"/>
  <c r="BC371" i="16"/>
  <c r="BH389" i="16"/>
  <c r="BJ371" i="16"/>
  <c r="BK381" i="16"/>
  <c r="BB370" i="16"/>
  <c r="BF397" i="16"/>
  <c r="BD394" i="16"/>
  <c r="BE392" i="16"/>
  <c r="BE383" i="16"/>
  <c r="BD386" i="16"/>
  <c r="BI375" i="16"/>
  <c r="BF382" i="16"/>
  <c r="BB380" i="16"/>
  <c r="BK378" i="16"/>
  <c r="BG380" i="16"/>
  <c r="BE386" i="16"/>
  <c r="BJ396" i="16"/>
  <c r="BD387" i="16"/>
  <c r="BJ383" i="16"/>
  <c r="BC369" i="16"/>
  <c r="BH383" i="16"/>
  <c r="BJ377" i="16"/>
  <c r="BG386" i="16"/>
  <c r="BB392" i="16"/>
  <c r="BF392" i="16"/>
  <c r="BK391" i="16"/>
  <c r="BH392" i="16"/>
  <c r="BF389" i="16"/>
  <c r="BG397" i="16"/>
  <c r="BD396" i="16"/>
  <c r="BF373" i="16"/>
  <c r="BG391" i="16"/>
  <c r="BE385" i="16"/>
  <c r="BH390" i="16"/>
  <c r="BJ386" i="16"/>
  <c r="BH388" i="16"/>
  <c r="BF369" i="16"/>
  <c r="BI377" i="16"/>
  <c r="BB378" i="16"/>
  <c r="BK385" i="16"/>
  <c r="BB395" i="16"/>
  <c r="BB376" i="16"/>
  <c r="BF388" i="16"/>
  <c r="BI398" i="16"/>
  <c r="BJ384" i="16"/>
  <c r="BB399" i="16"/>
  <c r="BD393" i="16"/>
  <c r="BE397" i="16"/>
  <c r="BB373" i="16"/>
  <c r="BC378" i="16"/>
  <c r="BK397" i="16"/>
  <c r="BK370" i="16"/>
  <c r="BC398" i="16"/>
  <c r="BF371" i="16"/>
  <c r="BI381" i="16"/>
  <c r="BJ373" i="16"/>
  <c r="BJ399" i="16"/>
  <c r="BJ374" i="16"/>
  <c r="BC379" i="16"/>
  <c r="BI376" i="16"/>
  <c r="BI401" i="16"/>
  <c r="BF385" i="16"/>
  <c r="BC374" i="16"/>
  <c r="BD388" i="16"/>
  <c r="BB381" i="16"/>
  <c r="BI371" i="16"/>
  <c r="BC385" i="16"/>
  <c r="BC383" i="16"/>
  <c r="BG393" i="16"/>
  <c r="BD382" i="16"/>
  <c r="BI372" i="16"/>
  <c r="BB369" i="16"/>
  <c r="BD369" i="16"/>
  <c r="BC386" i="16"/>
  <c r="BK372" i="16"/>
  <c r="BB379" i="16"/>
  <c r="BG392" i="16"/>
  <c r="BE393" i="16"/>
  <c r="BJ372" i="16"/>
  <c r="BE398" i="16"/>
  <c r="BF396" i="16"/>
  <c r="BH379" i="16"/>
  <c r="BI393" i="16"/>
  <c r="BB394" i="16"/>
  <c r="BD371" i="16"/>
  <c r="BG398" i="16"/>
  <c r="BC401" i="16"/>
  <c r="BJ388" i="16"/>
  <c r="BD391" i="16"/>
  <c r="BG377" i="16"/>
  <c r="BK401" i="16"/>
  <c r="BB389" i="16"/>
  <c r="BJ392" i="16"/>
  <c r="BJ375" i="16"/>
  <c r="BF383" i="16"/>
  <c r="BI384" i="16"/>
  <c r="BE388" i="16"/>
  <c r="BC399" i="16"/>
  <c r="BF387" i="16"/>
  <c r="BH372" i="16"/>
  <c r="BB397" i="16"/>
  <c r="BG381" i="16"/>
  <c r="BG400" i="16"/>
  <c r="BD390" i="16"/>
  <c r="BI400" i="16"/>
  <c r="BI373" i="16"/>
  <c r="BI385" i="16"/>
  <c r="BG382" i="16"/>
  <c r="BE389" i="16"/>
  <c r="BD392" i="16"/>
  <c r="BK371" i="16"/>
  <c r="BG370" i="16"/>
  <c r="BH369" i="16"/>
  <c r="BE378" i="16"/>
  <c r="BH393" i="16"/>
  <c r="BE381" i="16"/>
  <c r="BG369" i="16"/>
  <c r="BI369" i="16"/>
  <c r="BJ376" i="16"/>
  <c r="BC388" i="16"/>
  <c r="BH391" i="16"/>
  <c r="BH376" i="16"/>
  <c r="BD395" i="16"/>
  <c r="BJ397" i="16"/>
  <c r="BG399" i="16"/>
  <c r="BD372" i="16"/>
  <c r="BF398" i="16"/>
  <c r="BH384" i="16"/>
  <c r="BC400" i="16"/>
  <c r="BD389" i="16"/>
  <c r="BK396" i="16"/>
  <c r="BC390" i="16"/>
  <c r="BC395" i="16"/>
  <c r="BF375" i="16"/>
  <c r="BK387" i="16"/>
  <c r="BE399" i="16"/>
  <c r="BG375" i="16"/>
  <c r="BC376" i="16"/>
  <c r="BH396" i="16"/>
  <c r="BC380" i="16"/>
  <c r="BC370" i="16"/>
  <c r="BE387" i="16"/>
  <c r="BC396" i="16"/>
  <c r="BC391" i="16"/>
  <c r="BB387" i="16"/>
  <c r="BH377" i="16"/>
  <c r="BC382" i="16"/>
  <c r="BC389" i="16"/>
  <c r="BK376" i="16"/>
  <c r="BK398" i="16"/>
  <c r="BG378" i="16"/>
  <c r="BI391" i="16"/>
  <c r="BJ391" i="16"/>
  <c r="BC377" i="16"/>
  <c r="BE373" i="16"/>
  <c r="BF386" i="16"/>
  <c r="BF374" i="16"/>
  <c r="BG385" i="16"/>
  <c r="BI374" i="16"/>
  <c r="BD378" i="16"/>
  <c r="BE372" i="16"/>
  <c r="BG388" i="16"/>
  <c r="BH400" i="16"/>
  <c r="BC392" i="16"/>
  <c r="BI383" i="16"/>
  <c r="BJ393" i="16"/>
  <c r="BH401" i="16"/>
  <c r="BB400" i="16"/>
  <c r="BB383" i="16"/>
  <c r="BD399" i="16"/>
  <c r="BF379" i="16"/>
  <c r="BD370" i="16"/>
  <c r="BI389" i="16"/>
  <c r="BE370" i="16"/>
  <c r="BG387" i="16"/>
  <c r="BJ394" i="16"/>
  <c r="BE396" i="16"/>
  <c r="BE369" i="16"/>
  <c r="BF390" i="16"/>
  <c r="BJ398" i="16"/>
  <c r="BG374" i="16"/>
  <c r="BH375" i="16"/>
  <c r="BE395" i="16"/>
  <c r="BH395" i="16"/>
  <c r="BJ381" i="16"/>
  <c r="BJ378" i="16"/>
  <c r="BD384" i="16"/>
  <c r="BF381" i="16"/>
  <c r="BK375" i="16"/>
  <c r="BK400" i="16"/>
  <c r="BJ382" i="16"/>
  <c r="BH371" i="16"/>
  <c r="BH387" i="16"/>
  <c r="BE376" i="16"/>
  <c r="BE384" i="16"/>
  <c r="BK379" i="16"/>
  <c r="BD400" i="16"/>
  <c r="BE371" i="16"/>
  <c r="BJ400" i="16"/>
  <c r="BG396" i="16"/>
  <c r="BC384" i="16"/>
  <c r="BF377" i="16"/>
  <c r="BB374" i="16"/>
  <c r="BK389" i="16"/>
  <c r="BH370" i="16"/>
  <c r="BK374" i="16"/>
  <c r="BH394" i="16"/>
  <c r="BE375" i="16"/>
  <c r="BE382" i="16"/>
  <c r="BI396" i="16"/>
  <c r="BB391" i="16"/>
  <c r="BF372" i="16"/>
  <c r="BF378" i="16"/>
  <c r="BI392" i="16"/>
  <c r="BE377" i="16"/>
  <c r="BJ389" i="16"/>
  <c r="BI394" i="16"/>
  <c r="BG376" i="16"/>
  <c r="BB385" i="16"/>
  <c r="BG401" i="16"/>
  <c r="BD377" i="16"/>
  <c r="BJ385" i="16"/>
  <c r="BH397" i="16"/>
  <c r="BF395" i="16"/>
  <c r="BH382" i="16"/>
  <c r="BE374" i="16"/>
  <c r="BH373" i="16"/>
  <c r="BH399" i="16"/>
  <c r="BF401" i="16"/>
  <c r="BH385" i="16"/>
  <c r="BK384" i="16"/>
  <c r="BF370" i="16"/>
  <c r="BG379" i="16"/>
  <c r="BC375" i="16"/>
  <c r="BI395" i="16"/>
  <c r="BK392" i="16"/>
  <c r="BE390" i="16"/>
  <c r="BI397" i="16"/>
  <c r="BH398" i="16"/>
  <c r="BH380" i="16"/>
  <c r="BG394" i="16"/>
  <c r="BK380" i="16"/>
  <c r="BI379" i="16"/>
  <c r="BJ379" i="16"/>
  <c r="BB377" i="16"/>
  <c r="BI386" i="16"/>
  <c r="BB386" i="16"/>
  <c r="BK377" i="16"/>
  <c r="BD373" i="16"/>
  <c r="BI382" i="16"/>
  <c r="BD381" i="16"/>
  <c r="BK394" i="16"/>
  <c r="BG373" i="16"/>
  <c r="BH374" i="16"/>
  <c r="BC397" i="16"/>
  <c r="BD379" i="16"/>
  <c r="BC394" i="16"/>
  <c r="BK393" i="16"/>
  <c r="BJ370" i="16"/>
  <c r="BG371" i="16"/>
  <c r="BB372" i="16"/>
  <c r="BC381" i="16"/>
  <c r="BG384" i="16"/>
  <c r="BK395" i="16"/>
  <c r="BE380" i="16"/>
  <c r="BF391" i="16"/>
  <c r="BK386" i="16"/>
  <c r="BH378" i="16"/>
  <c r="BB382" i="16"/>
  <c r="BH381" i="16"/>
  <c r="BG395" i="16"/>
  <c r="BF400" i="16"/>
  <c r="BC393" i="16"/>
  <c r="BE391" i="16"/>
  <c r="BG372" i="16"/>
  <c r="BJ390" i="16"/>
  <c r="BI387" i="16"/>
  <c r="BB398" i="16"/>
  <c r="BB371" i="16"/>
  <c r="BF393" i="16"/>
  <c r="BK382" i="16"/>
  <c r="BC373" i="16"/>
  <c r="M371" i="16" l="1"/>
  <c r="N335" i="12" s="1"/>
  <c r="BL371" i="16"/>
  <c r="BM371" i="16" s="1"/>
  <c r="BL398" i="16"/>
  <c r="BM398" i="16" s="1"/>
  <c r="M398" i="16"/>
  <c r="N362" i="12" s="1"/>
  <c r="BL382" i="16"/>
  <c r="BM382" i="16" s="1"/>
  <c r="M382" i="16"/>
  <c r="N346" i="12" s="1"/>
  <c r="M372" i="16"/>
  <c r="N336" i="12" s="1"/>
  <c r="BL372" i="16"/>
  <c r="BM372" i="16" s="1"/>
  <c r="M386" i="16"/>
  <c r="N350" i="12" s="1"/>
  <c r="BL386" i="16"/>
  <c r="BM386" i="16" s="1"/>
  <c r="BL377" i="16"/>
  <c r="BM377" i="16" s="1"/>
  <c r="M377" i="16"/>
  <c r="N341" i="12" s="1"/>
  <c r="BL385" i="16"/>
  <c r="BM385" i="16" s="1"/>
  <c r="M385" i="16"/>
  <c r="N349" i="12" s="1"/>
  <c r="M391" i="16"/>
  <c r="N355" i="12" s="1"/>
  <c r="BL391" i="16"/>
  <c r="BM391" i="16" s="1"/>
  <c r="M374" i="16"/>
  <c r="N338" i="12" s="1"/>
  <c r="BL374" i="16"/>
  <c r="BM374" i="16" s="1"/>
  <c r="BL383" i="16"/>
  <c r="BM383" i="16" s="1"/>
  <c r="M383" i="16"/>
  <c r="N347" i="12" s="1"/>
  <c r="M400" i="16"/>
  <c r="N364" i="12" s="1"/>
  <c r="BL400" i="16"/>
  <c r="BM400" i="16" s="1"/>
  <c r="BL387" i="16"/>
  <c r="BM387" i="16" s="1"/>
  <c r="M387" i="16"/>
  <c r="N351" i="12" s="1"/>
  <c r="BL397" i="16"/>
  <c r="BM397" i="16" s="1"/>
  <c r="M397" i="16"/>
  <c r="N361" i="12" s="1"/>
  <c r="BL389" i="16"/>
  <c r="BM389" i="16" s="1"/>
  <c r="M389" i="16"/>
  <c r="N353" i="12" s="1"/>
  <c r="BL394" i="16"/>
  <c r="BM394" i="16" s="1"/>
  <c r="M394" i="16"/>
  <c r="N358" i="12" s="1"/>
  <c r="M379" i="16"/>
  <c r="N343" i="12" s="1"/>
  <c r="BL379" i="16"/>
  <c r="BM379" i="16" s="1"/>
  <c r="M369" i="16"/>
  <c r="N333" i="12" s="1"/>
  <c r="BL369" i="16"/>
  <c r="BM369" i="16" s="1"/>
  <c r="BL381" i="16"/>
  <c r="BM381" i="16" s="1"/>
  <c r="M381" i="16"/>
  <c r="N345" i="12" s="1"/>
  <c r="M373" i="16"/>
  <c r="N337" i="12" s="1"/>
  <c r="BL373" i="16"/>
  <c r="BM373" i="16" s="1"/>
  <c r="BL399" i="16"/>
  <c r="BM399" i="16" s="1"/>
  <c r="M399" i="16"/>
  <c r="N363" i="12" s="1"/>
  <c r="BL376" i="16"/>
  <c r="BM376" i="16" s="1"/>
  <c r="M376" i="16"/>
  <c r="N340" i="12" s="1"/>
  <c r="M395" i="16"/>
  <c r="N359" i="12" s="1"/>
  <c r="BL395" i="16"/>
  <c r="BM395" i="16" s="1"/>
  <c r="BL378" i="16"/>
  <c r="BM378" i="16" s="1"/>
  <c r="M378" i="16"/>
  <c r="N342" i="12" s="1"/>
  <c r="M392" i="16"/>
  <c r="N356" i="12" s="1"/>
  <c r="BL392" i="16"/>
  <c r="BM392" i="16" s="1"/>
  <c r="BL380" i="16"/>
  <c r="BM380" i="16" s="1"/>
  <c r="M380" i="16"/>
  <c r="N344" i="12" s="1"/>
  <c r="BL370" i="16"/>
  <c r="BM370" i="16" s="1"/>
  <c r="M370" i="16"/>
  <c r="N334" i="12" s="1"/>
  <c r="BL396" i="16"/>
  <c r="BM396" i="16" s="1"/>
  <c r="M396" i="16"/>
  <c r="N360" i="12" s="1"/>
  <c r="BL390" i="16"/>
  <c r="BM390" i="16" s="1"/>
  <c r="M390" i="16"/>
  <c r="N354" i="12" s="1"/>
  <c r="BL384" i="16"/>
  <c r="BM384" i="16" s="1"/>
  <c r="M384" i="16"/>
  <c r="N348" i="12" s="1"/>
  <c r="BL393" i="16"/>
  <c r="BM393" i="16" s="1"/>
  <c r="M393" i="16"/>
  <c r="N357" i="12" s="1"/>
  <c r="BL401" i="16"/>
  <c r="BM401" i="16" s="1"/>
  <c r="M401" i="16"/>
  <c r="N365" i="12" s="1"/>
  <c r="BL375" i="16"/>
  <c r="BM375" i="16" s="1"/>
  <c r="M375" i="16"/>
  <c r="N339" i="12" s="1"/>
  <c r="BL388" i="16"/>
  <c r="BM388" i="16" s="1"/>
  <c r="M388" i="16"/>
  <c r="N352" i="12" s="1"/>
  <c r="BA306" i="16"/>
  <c r="BA295" i="16"/>
  <c r="BA302" i="16"/>
  <c r="BA288" i="16"/>
  <c r="BA301" i="16"/>
  <c r="BA292" i="16"/>
  <c r="BA300" i="16"/>
  <c r="BA340" i="16"/>
  <c r="BA291" i="16"/>
  <c r="BA305" i="16"/>
  <c r="BA339" i="16"/>
  <c r="BA289" i="16"/>
  <c r="BA304" i="16"/>
  <c r="BA290" i="16"/>
  <c r="BA294" i="16"/>
  <c r="BA303" i="16"/>
  <c r="BA297" i="16"/>
  <c r="BA287" i="16"/>
  <c r="BA299" i="16"/>
  <c r="BA293" i="16"/>
  <c r="BA296" i="16"/>
  <c r="BA298" i="16"/>
  <c r="BA325" i="16"/>
  <c r="BA309" i="16"/>
  <c r="BA335" i="16"/>
  <c r="BA311" i="16"/>
  <c r="BA326" i="16"/>
  <c r="BA327" i="16"/>
  <c r="BA329" i="16"/>
  <c r="BA323" i="16"/>
  <c r="BA336" i="16"/>
  <c r="BA332" i="16"/>
  <c r="BA337" i="16"/>
  <c r="BA312" i="16"/>
  <c r="BA310" i="16"/>
  <c r="BA331" i="16"/>
  <c r="BA314" i="16"/>
  <c r="BA318" i="16"/>
  <c r="BA328" i="16"/>
  <c r="BA307" i="16"/>
  <c r="BA317" i="16"/>
  <c r="BA330" i="16"/>
  <c r="BA321" i="16"/>
  <c r="BA322" i="16"/>
  <c r="BA334" i="16"/>
  <c r="BA313" i="16"/>
  <c r="BA319" i="16"/>
  <c r="BA320" i="16"/>
  <c r="BA315" i="16"/>
  <c r="BA333" i="16"/>
  <c r="BA316" i="16"/>
  <c r="BA324" i="16"/>
  <c r="BA308" i="16"/>
  <c r="BA284" i="16"/>
  <c r="BA281" i="16"/>
  <c r="BA282" i="16"/>
  <c r="BA283" i="16"/>
  <c r="BA280" i="16"/>
  <c r="BA278" i="16"/>
  <c r="BA285" i="16"/>
  <c r="BA286" i="16"/>
  <c r="BA279" i="16"/>
  <c r="BA277" i="16"/>
  <c r="BA276" i="16"/>
  <c r="BA274" i="16"/>
  <c r="BA263" i="16"/>
  <c r="BA272" i="16"/>
  <c r="BA264" i="16"/>
  <c r="BA269" i="16"/>
  <c r="BA261" i="16"/>
  <c r="BA267" i="16"/>
  <c r="BA256" i="16"/>
  <c r="BA260" i="16"/>
  <c r="BA265" i="16"/>
  <c r="BA257" i="16"/>
  <c r="BA275" i="16"/>
  <c r="BA273" i="16"/>
  <c r="BA258" i="16"/>
  <c r="BA259" i="16"/>
  <c r="BA266" i="16"/>
  <c r="BA271" i="16"/>
  <c r="BA262" i="16"/>
  <c r="BA270" i="16"/>
  <c r="BA268" i="16"/>
  <c r="BA201" i="16"/>
  <c r="BA188" i="16"/>
  <c r="BA189" i="16"/>
  <c r="BA198" i="16"/>
  <c r="BA180" i="16"/>
  <c r="BA174" i="16"/>
  <c r="BA200" i="16"/>
  <c r="BA178" i="16"/>
  <c r="BA175" i="16"/>
  <c r="BA193" i="16"/>
  <c r="BA196" i="16"/>
  <c r="BA184" i="16"/>
  <c r="BA179" i="16"/>
  <c r="BA182" i="16"/>
  <c r="BA185" i="16"/>
  <c r="BA197" i="16"/>
  <c r="BA176" i="16"/>
  <c r="BA181" i="16"/>
  <c r="BA190" i="16"/>
  <c r="BA194" i="16"/>
  <c r="BA173" i="16"/>
  <c r="BA187" i="16"/>
  <c r="BA177" i="16"/>
  <c r="BA191" i="16"/>
  <c r="BA199" i="16"/>
  <c r="BA186" i="16"/>
  <c r="BA183" i="16"/>
  <c r="BA192" i="16"/>
  <c r="BA195" i="16"/>
  <c r="BA255" i="16"/>
  <c r="BA230" i="16"/>
  <c r="BA226" i="16"/>
  <c r="BA252" i="16"/>
  <c r="BA205" i="16"/>
  <c r="BA253" i="16"/>
  <c r="BA218" i="16"/>
  <c r="BA250" i="16"/>
  <c r="BA204" i="16"/>
  <c r="BA228" i="16"/>
  <c r="BA243" i="16"/>
  <c r="BA240" i="16"/>
  <c r="BA212" i="16"/>
  <c r="BA237" i="16"/>
  <c r="BA242" i="16"/>
  <c r="BA233" i="16"/>
  <c r="BA215" i="16"/>
  <c r="BA209" i="16"/>
  <c r="BA229" i="16"/>
  <c r="BA216" i="16"/>
  <c r="BA249" i="16"/>
  <c r="BA234" i="16"/>
  <c r="BA224" i="16"/>
  <c r="BA206" i="16"/>
  <c r="BA203" i="16"/>
  <c r="BA219" i="16"/>
  <c r="BA236" i="16"/>
  <c r="BA239" i="16"/>
  <c r="BA223" i="16"/>
  <c r="BA210" i="16"/>
  <c r="BA254" i="16"/>
  <c r="BA221" i="16"/>
  <c r="BA211" i="16"/>
  <c r="BA241" i="16"/>
  <c r="BA231" i="16"/>
  <c r="BA227" i="16"/>
  <c r="BA247" i="16"/>
  <c r="BA251" i="16"/>
  <c r="BA208" i="16"/>
  <c r="BA235" i="16"/>
  <c r="BA220" i="16"/>
  <c r="BA222" i="16"/>
  <c r="BA217" i="16"/>
  <c r="BA202" i="16"/>
  <c r="BA213" i="16"/>
  <c r="BA214" i="16"/>
  <c r="BA245" i="16"/>
  <c r="BA244" i="16"/>
  <c r="BA246" i="16"/>
  <c r="BA238" i="16"/>
  <c r="BA232" i="16"/>
  <c r="BA207" i="16"/>
  <c r="BA225" i="16"/>
  <c r="BA248" i="16"/>
  <c r="BA170" i="16"/>
  <c r="BA171" i="16"/>
  <c r="BA172" i="16"/>
  <c r="BA163" i="16"/>
  <c r="BA165" i="16"/>
  <c r="BA169" i="16"/>
  <c r="BA164" i="16"/>
  <c r="BA166" i="16"/>
  <c r="BA167" i="16"/>
  <c r="BA168" i="16"/>
  <c r="BA162" i="16"/>
  <c r="BA161" i="16"/>
  <c r="BA160" i="16"/>
  <c r="BA158" i="16"/>
  <c r="BA151" i="16"/>
  <c r="BA155" i="16"/>
  <c r="BA152" i="16"/>
  <c r="BA159" i="16"/>
  <c r="BA154" i="16"/>
  <c r="BA156" i="16"/>
  <c r="BA157" i="16"/>
  <c r="BA153" i="16"/>
  <c r="BA147" i="16"/>
  <c r="BA149" i="16"/>
  <c r="BA150" i="16"/>
  <c r="BA148" i="16"/>
  <c r="BA146" i="16"/>
  <c r="BA123" i="16"/>
  <c r="BA89" i="16"/>
  <c r="BA126" i="16"/>
  <c r="BA90" i="16"/>
  <c r="BA116" i="16"/>
  <c r="BA120" i="16"/>
  <c r="BA122" i="16"/>
  <c r="BA143" i="16"/>
  <c r="BA76" i="16"/>
  <c r="BA119" i="16"/>
  <c r="BA65" i="16"/>
  <c r="BA55" i="16"/>
  <c r="BA43" i="16"/>
  <c r="BA77" i="16"/>
  <c r="BA98" i="16"/>
  <c r="BA61" i="16"/>
  <c r="BA78" i="16"/>
  <c r="BA87" i="16"/>
  <c r="BA82" i="16"/>
  <c r="BA69" i="16"/>
  <c r="BA109" i="16"/>
  <c r="BA81" i="16"/>
  <c r="BA113" i="16"/>
  <c r="BA56" i="16"/>
  <c r="BA91" i="16"/>
  <c r="BA79" i="16"/>
  <c r="BA96" i="16"/>
  <c r="BA53" i="16"/>
  <c r="BA121" i="16"/>
  <c r="BA59" i="16"/>
  <c r="BA42" i="16"/>
  <c r="BA112" i="16"/>
  <c r="BA103" i="16"/>
  <c r="BA41" i="16"/>
  <c r="BA51" i="16"/>
  <c r="BA137" i="16"/>
  <c r="BA46" i="16"/>
  <c r="BA48" i="16"/>
  <c r="BA47" i="16"/>
  <c r="BA106" i="16"/>
  <c r="BA71" i="16"/>
  <c r="BA88" i="16"/>
  <c r="BA130" i="16"/>
  <c r="BA135" i="16"/>
  <c r="BA54" i="16"/>
  <c r="BA111" i="16"/>
  <c r="BA133" i="16"/>
  <c r="BA93" i="16"/>
  <c r="BA68" i="16"/>
  <c r="BA73" i="16"/>
  <c r="BA125" i="16"/>
  <c r="BA58" i="16"/>
  <c r="BA70" i="16"/>
  <c r="BA45" i="16"/>
  <c r="BA129" i="16"/>
  <c r="BA132" i="16"/>
  <c r="BA92" i="16"/>
  <c r="BA100" i="16"/>
  <c r="BA136" i="16"/>
  <c r="BA50" i="16"/>
  <c r="BA72" i="16"/>
  <c r="BA80" i="16"/>
  <c r="BA107" i="16"/>
  <c r="BA83" i="16"/>
  <c r="BA52" i="16"/>
  <c r="BA128" i="16"/>
  <c r="BA139" i="16"/>
  <c r="BA101" i="16"/>
  <c r="BA141" i="16"/>
  <c r="BA74" i="16"/>
  <c r="BA85" i="16"/>
  <c r="BA108" i="16"/>
  <c r="BA110" i="16"/>
  <c r="BA44" i="16"/>
  <c r="BA131" i="16"/>
  <c r="BA134" i="16"/>
  <c r="BA117" i="16"/>
  <c r="BA62" i="16"/>
  <c r="BA127" i="16"/>
  <c r="BA66" i="16"/>
  <c r="BA95" i="16"/>
  <c r="BA118" i="16"/>
  <c r="BA97" i="16"/>
  <c r="BA84" i="16"/>
  <c r="BA140" i="16"/>
  <c r="BA64" i="16"/>
  <c r="BA49" i="16"/>
  <c r="BA105" i="16"/>
  <c r="BA94" i="16"/>
  <c r="BA115" i="16"/>
  <c r="BA86" i="16"/>
  <c r="BA102" i="16"/>
  <c r="BA138" i="16"/>
  <c r="BA63" i="16"/>
  <c r="BA145" i="16"/>
  <c r="BA75" i="16"/>
  <c r="BA99" i="16"/>
  <c r="BA144" i="16"/>
  <c r="BA142" i="16"/>
  <c r="BA57" i="16"/>
  <c r="BA124" i="16"/>
  <c r="BA60" i="16"/>
  <c r="BA104" i="16"/>
  <c r="BA67" i="16"/>
  <c r="BA114" i="16"/>
  <c r="BA366" i="16"/>
  <c r="BA363" i="16"/>
  <c r="BA361" i="16"/>
  <c r="BA364" i="16"/>
  <c r="BA360" i="16"/>
  <c r="BA362" i="16"/>
  <c r="BA359" i="16"/>
  <c r="BA365" i="16"/>
  <c r="BA358" i="16"/>
  <c r="BA368" i="16"/>
  <c r="BA367" i="16"/>
  <c r="BI244" i="16"/>
  <c r="BH139" i="16"/>
  <c r="BH178" i="16"/>
  <c r="BJ274" i="16"/>
  <c r="BE69" i="16"/>
  <c r="BC117" i="16"/>
  <c r="BB188" i="16"/>
  <c r="BG51" i="16"/>
  <c r="BB89" i="16"/>
  <c r="BG291" i="16"/>
  <c r="BI117" i="16"/>
  <c r="BC336" i="16"/>
  <c r="BI52" i="16"/>
  <c r="BF42" i="16"/>
  <c r="BF162" i="16"/>
  <c r="BF308" i="16"/>
  <c r="BJ331" i="16"/>
  <c r="BJ190" i="16"/>
  <c r="BI344" i="16"/>
  <c r="BE147" i="16"/>
  <c r="BC285" i="16"/>
  <c r="BE134" i="16"/>
  <c r="BH342" i="16"/>
  <c r="BJ238" i="16"/>
  <c r="BD363" i="16"/>
  <c r="BK44" i="16"/>
  <c r="BK235" i="16"/>
  <c r="BE93" i="16"/>
  <c r="BG312" i="16"/>
  <c r="BJ86" i="16"/>
  <c r="BI107" i="16"/>
  <c r="BI298" i="16"/>
  <c r="BJ160" i="16"/>
  <c r="BF279" i="16"/>
  <c r="BH324" i="16"/>
  <c r="BE179" i="16"/>
  <c r="BJ194" i="16"/>
  <c r="BF316" i="16"/>
  <c r="BK169" i="16"/>
  <c r="BF129" i="16"/>
  <c r="BG196" i="16"/>
  <c r="BJ357" i="16"/>
  <c r="BG284" i="16"/>
  <c r="BB125" i="16"/>
  <c r="BD88" i="16"/>
  <c r="BC330" i="16"/>
  <c r="BI242" i="16"/>
  <c r="BD300" i="16"/>
  <c r="BH95" i="16"/>
  <c r="BI73" i="16"/>
  <c r="BB58" i="16"/>
  <c r="BG360" i="16"/>
  <c r="BG116" i="16"/>
  <c r="BH212" i="16"/>
  <c r="BI145" i="16"/>
  <c r="BE62" i="16"/>
  <c r="BD240" i="16"/>
  <c r="BB320" i="16"/>
  <c r="BG163" i="16"/>
  <c r="BG366" i="16"/>
  <c r="BG281" i="16"/>
  <c r="BF44" i="16"/>
  <c r="BD308" i="16"/>
  <c r="BK203" i="16"/>
  <c r="BC75" i="16"/>
  <c r="BK327" i="16"/>
  <c r="BK338" i="16"/>
  <c r="BF161" i="16"/>
  <c r="BG352" i="16"/>
  <c r="BF267" i="16"/>
  <c r="BF344" i="16"/>
  <c r="BC46" i="16"/>
  <c r="BH144" i="16"/>
  <c r="BD264" i="16"/>
  <c r="BH75" i="16"/>
  <c r="BC100" i="16"/>
  <c r="BE111" i="16"/>
  <c r="BG138" i="16"/>
  <c r="BI319" i="16"/>
  <c r="BK168" i="16"/>
  <c r="BH247" i="16"/>
  <c r="BI201" i="16"/>
  <c r="BD322" i="16"/>
  <c r="BK120" i="16"/>
  <c r="BH225" i="16"/>
  <c r="BH206" i="16"/>
  <c r="BH47" i="16"/>
  <c r="BC61" i="16"/>
  <c r="BK248" i="16"/>
  <c r="BJ280" i="16"/>
  <c r="BE186" i="16"/>
  <c r="BI90" i="16"/>
  <c r="BF59" i="16"/>
  <c r="BH220" i="16"/>
  <c r="BC94" i="16"/>
  <c r="BI110" i="16"/>
  <c r="BF317" i="16"/>
  <c r="BJ120" i="16"/>
  <c r="BI141" i="16"/>
  <c r="BE230" i="16"/>
  <c r="BI264" i="16"/>
  <c r="BI363" i="16"/>
  <c r="BE280" i="16"/>
  <c r="BK347" i="16"/>
  <c r="BJ66" i="16"/>
  <c r="BH93" i="16"/>
  <c r="BB227" i="16"/>
  <c r="BG162" i="16"/>
  <c r="BH55" i="16"/>
  <c r="BJ131" i="16"/>
  <c r="BB269" i="16"/>
  <c r="BE278" i="16"/>
  <c r="BD77" i="16"/>
  <c r="BH190" i="16"/>
  <c r="BJ174" i="16"/>
  <c r="BE56" i="16"/>
  <c r="BH108" i="16"/>
  <c r="BB194" i="16"/>
  <c r="BI88" i="16"/>
  <c r="BJ138" i="16"/>
  <c r="BJ254" i="16"/>
  <c r="BK314" i="16"/>
  <c r="BI331" i="16"/>
  <c r="BD302" i="16"/>
  <c r="BE213" i="16"/>
  <c r="BG67" i="16"/>
  <c r="BE228" i="16"/>
  <c r="BB124" i="16"/>
  <c r="BC120" i="16"/>
  <c r="BK115" i="16"/>
  <c r="BK121" i="16"/>
  <c r="BH152" i="16"/>
  <c r="BJ53" i="16"/>
  <c r="BB132" i="16"/>
  <c r="BF261" i="16"/>
  <c r="BI104" i="16"/>
  <c r="BD316" i="16"/>
  <c r="BI47" i="16"/>
  <c r="BC154" i="16"/>
  <c r="BD260" i="16"/>
  <c r="BD163" i="16"/>
  <c r="BG318" i="16"/>
  <c r="BI191" i="16"/>
  <c r="BK118" i="16"/>
  <c r="BB271" i="16"/>
  <c r="BE243" i="16"/>
  <c r="BG293" i="16"/>
  <c r="BI155" i="16"/>
  <c r="BJ337" i="16"/>
  <c r="BE118" i="16"/>
  <c r="BB289" i="16"/>
  <c r="BE157" i="16"/>
  <c r="BD92" i="16"/>
  <c r="BG170" i="16"/>
  <c r="BG223" i="16"/>
  <c r="BG148" i="16"/>
  <c r="BI302" i="16"/>
  <c r="BE255" i="16"/>
  <c r="BI217" i="16"/>
  <c r="BF190" i="16"/>
  <c r="BC113" i="16"/>
  <c r="BI72" i="16"/>
  <c r="BC79" i="16"/>
  <c r="BB226" i="16"/>
  <c r="BG215" i="16"/>
  <c r="BH309" i="16"/>
  <c r="BG68" i="16"/>
  <c r="BH216" i="16"/>
  <c r="BJ284" i="16"/>
  <c r="BI260" i="16"/>
  <c r="BH316" i="16"/>
  <c r="BJ362" i="16"/>
  <c r="BH101" i="16"/>
  <c r="BC245" i="16"/>
  <c r="BC314" i="16"/>
  <c r="BG275" i="16"/>
  <c r="BF131" i="16"/>
  <c r="BG59" i="16"/>
  <c r="BD360" i="16"/>
  <c r="BC108" i="16"/>
  <c r="BJ105" i="16"/>
  <c r="BF347" i="16"/>
  <c r="BD72" i="16"/>
  <c r="BB279" i="16"/>
  <c r="BK303" i="16"/>
  <c r="BJ116" i="16"/>
  <c r="BF251" i="16"/>
  <c r="BF117" i="16"/>
  <c r="BJ109" i="16"/>
  <c r="BH295" i="16"/>
  <c r="BH200" i="16"/>
  <c r="BD314" i="16"/>
  <c r="BE128" i="16"/>
  <c r="BH364" i="16"/>
  <c r="BG62" i="16"/>
  <c r="BJ260" i="16"/>
  <c r="BG50" i="16"/>
  <c r="BK90" i="16"/>
  <c r="BC182" i="16"/>
  <c r="BK157" i="16"/>
  <c r="BD352" i="16"/>
  <c r="BK119" i="16"/>
  <c r="BE350" i="16"/>
  <c r="BF202" i="16"/>
  <c r="BG73" i="16"/>
  <c r="BD87" i="16"/>
  <c r="BB321" i="16"/>
  <c r="BH150" i="16"/>
  <c r="BJ237" i="16"/>
  <c r="BG248" i="16"/>
  <c r="BB144" i="16"/>
  <c r="BJ290" i="16"/>
  <c r="BB83" i="16"/>
  <c r="BC109" i="16"/>
  <c r="BD332" i="16"/>
  <c r="BG345" i="16"/>
  <c r="BC190" i="16"/>
  <c r="BD206" i="16"/>
  <c r="BK276" i="16"/>
  <c r="BD269" i="16"/>
  <c r="BF135" i="16"/>
  <c r="BF119" i="16"/>
  <c r="BJ356" i="16"/>
  <c r="BB92" i="16"/>
  <c r="BF121" i="16"/>
  <c r="BF354" i="16"/>
  <c r="BD243" i="16"/>
  <c r="BE141" i="16"/>
  <c r="BK323" i="16"/>
  <c r="BF305" i="16"/>
  <c r="BF174" i="16"/>
  <c r="BJ83" i="16"/>
  <c r="BC250" i="16"/>
  <c r="BF145" i="16"/>
  <c r="BC214" i="16"/>
  <c r="BG194" i="16"/>
  <c r="BB68" i="16"/>
  <c r="BB190" i="16"/>
  <c r="BJ317" i="16"/>
  <c r="BB44" i="16"/>
  <c r="BG292" i="16"/>
  <c r="BJ117" i="16"/>
  <c r="BH73" i="16"/>
  <c r="BE43" i="16"/>
  <c r="BJ145" i="16"/>
  <c r="BH77" i="16"/>
  <c r="BE99" i="16"/>
  <c r="BC338" i="16"/>
  <c r="BH317" i="16"/>
  <c r="BB54" i="16"/>
  <c r="BB123" i="16"/>
  <c r="BK82" i="16"/>
  <c r="BH335" i="16"/>
  <c r="BK194" i="16"/>
  <c r="BG44" i="16"/>
  <c r="BH337" i="16"/>
  <c r="BD115" i="16"/>
  <c r="BK291" i="16"/>
  <c r="BJ135" i="16"/>
  <c r="BD69" i="16"/>
  <c r="BH188" i="16"/>
  <c r="BF227" i="16"/>
  <c r="BE203" i="16"/>
  <c r="BF271" i="16"/>
  <c r="BG238" i="16"/>
  <c r="BE81" i="16"/>
  <c r="BI336" i="16"/>
  <c r="BI187" i="16"/>
  <c r="BE72" i="16"/>
  <c r="BF207" i="16"/>
  <c r="BC306" i="16"/>
  <c r="BD130" i="16"/>
  <c r="BC41" i="16"/>
  <c r="BJ44" i="16"/>
  <c r="BJ207" i="16"/>
  <c r="BE212" i="16"/>
  <c r="BG355" i="16"/>
  <c r="BC92" i="16"/>
  <c r="BE325" i="16"/>
  <c r="BH94" i="16"/>
  <c r="BG240" i="16"/>
  <c r="BJ351" i="16"/>
  <c r="BF101" i="16"/>
  <c r="BK366" i="16"/>
  <c r="BD337" i="16"/>
  <c r="BJ54" i="16"/>
  <c r="BH328" i="16"/>
  <c r="BF86" i="16"/>
  <c r="BF206" i="16"/>
  <c r="BE298" i="16"/>
  <c r="BK226" i="16"/>
  <c r="BI253" i="16"/>
  <c r="BJ344" i="16"/>
  <c r="BJ213" i="16"/>
  <c r="BG331" i="16"/>
  <c r="BB242" i="16"/>
  <c r="BK317" i="16"/>
  <c r="BK59" i="16"/>
  <c r="BK99" i="16"/>
  <c r="BD258" i="16"/>
  <c r="BJ77" i="16"/>
  <c r="BG234" i="16"/>
  <c r="BK161" i="16"/>
  <c r="BB319" i="16"/>
  <c r="BG83" i="16"/>
  <c r="BJ165" i="16"/>
  <c r="BF314" i="16"/>
  <c r="BD169" i="16"/>
  <c r="BJ137" i="16"/>
  <c r="BK132" i="16"/>
  <c r="BI188" i="16"/>
  <c r="BB202" i="16"/>
  <c r="BC186" i="16"/>
  <c r="BG233" i="16"/>
  <c r="BG222" i="16"/>
  <c r="BB276" i="16"/>
  <c r="BI257" i="16"/>
  <c r="BC308" i="16"/>
  <c r="BC311" i="16"/>
  <c r="BF326" i="16"/>
  <c r="BE66" i="16"/>
  <c r="BK56" i="16"/>
  <c r="BG80" i="16"/>
  <c r="BK87" i="16"/>
  <c r="BG188" i="16"/>
  <c r="BE126" i="16"/>
  <c r="BK301" i="16"/>
  <c r="BG249" i="16"/>
  <c r="BJ71" i="16"/>
  <c r="BH115" i="16"/>
  <c r="BJ300" i="16"/>
  <c r="BG368" i="16"/>
  <c r="BG125" i="16"/>
  <c r="BE314" i="16"/>
  <c r="BD67" i="16"/>
  <c r="BJ156" i="16"/>
  <c r="BG245" i="16"/>
  <c r="BD176" i="16"/>
  <c r="BK77" i="16"/>
  <c r="BI138" i="16"/>
  <c r="BJ219" i="16"/>
  <c r="BI93" i="16"/>
  <c r="BH203" i="16"/>
  <c r="BD91" i="16"/>
  <c r="BF182" i="16"/>
  <c r="BD350" i="16"/>
  <c r="BB209" i="16"/>
  <c r="BG149" i="16"/>
  <c r="BB234" i="16"/>
  <c r="BK362" i="16"/>
  <c r="BI172" i="16"/>
  <c r="BI41" i="16"/>
  <c r="BK239" i="16"/>
  <c r="BF127" i="16"/>
  <c r="BE215" i="16"/>
  <c r="BH117" i="16"/>
  <c r="BH102" i="16"/>
  <c r="BG320" i="16"/>
  <c r="BG220" i="16"/>
  <c r="BH255" i="16"/>
  <c r="BF165" i="16"/>
  <c r="BE308" i="16"/>
  <c r="BE219" i="16"/>
  <c r="BB325" i="16"/>
  <c r="BF134" i="16"/>
  <c r="BE52" i="16"/>
  <c r="BD172" i="16"/>
  <c r="BK330" i="16"/>
  <c r="BC322" i="16"/>
  <c r="BK197" i="16"/>
  <c r="BF270" i="16"/>
  <c r="BC252" i="16"/>
  <c r="BG171" i="16"/>
  <c r="BK137" i="16"/>
  <c r="BG242" i="16"/>
  <c r="BD266" i="16"/>
  <c r="BJ269" i="16"/>
  <c r="BH221" i="16"/>
  <c r="BI182" i="16"/>
  <c r="BG72" i="16"/>
  <c r="BI58" i="16"/>
  <c r="BH272" i="16"/>
  <c r="BJ310" i="16"/>
  <c r="BF70" i="16"/>
  <c r="BD137" i="16"/>
  <c r="BH321" i="16"/>
  <c r="BH53" i="16"/>
  <c r="BD364" i="16"/>
  <c r="BK156" i="16"/>
  <c r="BK272" i="16"/>
  <c r="BK359" i="16"/>
  <c r="BI114" i="16"/>
  <c r="BC345" i="16"/>
  <c r="BC255" i="16"/>
  <c r="BE264" i="16"/>
  <c r="BD162" i="16"/>
  <c r="BC238" i="16"/>
  <c r="BI44" i="16"/>
  <c r="BB233" i="16"/>
  <c r="BE320" i="16"/>
  <c r="BE138" i="16"/>
  <c r="BF313" i="16"/>
  <c r="BH128" i="16"/>
  <c r="BJ211" i="16"/>
  <c r="BH76" i="16"/>
  <c r="BK78" i="16"/>
  <c r="BD148" i="16"/>
  <c r="BE142" i="16"/>
  <c r="BE353" i="16"/>
  <c r="BG287" i="16"/>
  <c r="BB293" i="16"/>
  <c r="BG141" i="16"/>
  <c r="BF348" i="16"/>
  <c r="BG119" i="16"/>
  <c r="BK135" i="16"/>
  <c r="BG278" i="16"/>
  <c r="BJ301" i="16"/>
  <c r="BB317" i="16"/>
  <c r="BB179" i="16"/>
  <c r="BB50" i="16"/>
  <c r="BB318" i="16"/>
  <c r="BG226" i="16"/>
  <c r="BD207" i="16"/>
  <c r="BB156" i="16"/>
  <c r="BK244" i="16"/>
  <c r="BK53" i="16"/>
  <c r="BK144" i="16"/>
  <c r="BK265" i="16"/>
  <c r="BF198" i="16"/>
  <c r="BJ261" i="16"/>
  <c r="BB334" i="16"/>
  <c r="BG53" i="16"/>
  <c r="BK329" i="16"/>
  <c r="BB282" i="16"/>
  <c r="BE193" i="16"/>
  <c r="BH222" i="16"/>
  <c r="BI156" i="16"/>
  <c r="BF172" i="16"/>
  <c r="BC254" i="16"/>
  <c r="BB224" i="16"/>
  <c r="BE132" i="16"/>
  <c r="BF177" i="16"/>
  <c r="BE55" i="16"/>
  <c r="BG289" i="16"/>
  <c r="BD216" i="16"/>
  <c r="BB367" i="16"/>
  <c r="BJ134" i="16"/>
  <c r="BC87" i="16"/>
  <c r="BF225" i="16"/>
  <c r="BJ92" i="16"/>
  <c r="BB95" i="16"/>
  <c r="BD178" i="16"/>
  <c r="BD68" i="16"/>
  <c r="BH205" i="16"/>
  <c r="BI46" i="16"/>
  <c r="BC282" i="16"/>
  <c r="BK109" i="16"/>
  <c r="BB71" i="16"/>
  <c r="BB360" i="16"/>
  <c r="BK249" i="16"/>
  <c r="BG94" i="16"/>
  <c r="BD366" i="16"/>
  <c r="BF124" i="16"/>
  <c r="BD305" i="16"/>
  <c r="BD259" i="16"/>
  <c r="BK213" i="16"/>
  <c r="BC276" i="16"/>
  <c r="BE85" i="16"/>
  <c r="BF94" i="16"/>
  <c r="BH350" i="16"/>
  <c r="BC103" i="16"/>
  <c r="BF65" i="16"/>
  <c r="BJ350" i="16"/>
  <c r="BF252" i="16"/>
  <c r="BI274" i="16"/>
  <c r="BH325" i="16"/>
  <c r="BB343" i="16"/>
  <c r="BJ151" i="16"/>
  <c r="BK305" i="16"/>
  <c r="BC88" i="16"/>
  <c r="BK318" i="16"/>
  <c r="BK83" i="16"/>
  <c r="BE273" i="16"/>
  <c r="BB245" i="16"/>
  <c r="BH320" i="16"/>
  <c r="BG232" i="16"/>
  <c r="BF163" i="16"/>
  <c r="BE189" i="16"/>
  <c r="BG86" i="16"/>
  <c r="BK339" i="16"/>
  <c r="BE64" i="16"/>
  <c r="BD215" i="16"/>
  <c r="BH146" i="16"/>
  <c r="BJ144" i="16"/>
  <c r="BB274" i="16"/>
  <c r="BJ148" i="16"/>
  <c r="BI267" i="16"/>
  <c r="BF342" i="16"/>
  <c r="BG300" i="16"/>
  <c r="BD248" i="16"/>
  <c r="BK48" i="16"/>
  <c r="BG317" i="16"/>
  <c r="BC189" i="16"/>
  <c r="BE328" i="16"/>
  <c r="BG151" i="16"/>
  <c r="BE221" i="16"/>
  <c r="BJ242" i="16"/>
  <c r="BF92" i="16"/>
  <c r="BC72" i="16"/>
  <c r="BJ291" i="16"/>
  <c r="BE120" i="16"/>
  <c r="BB113" i="16"/>
  <c r="BF304" i="16"/>
  <c r="BD297" i="16"/>
  <c r="BD317" i="16"/>
  <c r="BH360" i="16"/>
  <c r="BB203" i="16"/>
  <c r="BF91" i="16"/>
  <c r="BK357" i="16"/>
  <c r="BI213" i="16"/>
  <c r="BJ167" i="16"/>
  <c r="BK93" i="16"/>
  <c r="BD166" i="16"/>
  <c r="BG255" i="16"/>
  <c r="BB126" i="16"/>
  <c r="BB130" i="16"/>
  <c r="BK103" i="16"/>
  <c r="BI337" i="16"/>
  <c r="BJ249" i="16"/>
  <c r="BJ218" i="16"/>
  <c r="BK123" i="16"/>
  <c r="BI350" i="16"/>
  <c r="BJ59" i="16"/>
  <c r="BF97" i="16"/>
  <c r="BJ250" i="16"/>
  <c r="BJ68" i="16"/>
  <c r="BC203" i="16"/>
  <c r="BI95" i="16"/>
  <c r="BB108" i="16"/>
  <c r="BE165" i="16"/>
  <c r="BK108" i="16"/>
  <c r="BF96" i="16"/>
  <c r="BF355" i="16"/>
  <c r="BE152" i="16"/>
  <c r="BC347" i="16"/>
  <c r="BI359" i="16"/>
  <c r="BK243" i="16"/>
  <c r="BI329" i="16"/>
  <c r="BH256" i="16"/>
  <c r="BD365" i="16"/>
  <c r="BK336" i="16"/>
  <c r="BE358" i="16"/>
  <c r="BH224" i="16"/>
  <c r="BC261" i="16"/>
  <c r="BH185" i="16"/>
  <c r="BK148" i="16"/>
  <c r="BJ42" i="16"/>
  <c r="BI315" i="16"/>
  <c r="BB218" i="16"/>
  <c r="BK160" i="16"/>
  <c r="BB230" i="16"/>
  <c r="BK281" i="16"/>
  <c r="BJ276" i="16"/>
  <c r="BE315" i="16"/>
  <c r="BI316" i="16"/>
  <c r="BI97" i="16"/>
  <c r="BI357" i="16"/>
  <c r="BC355" i="16"/>
  <c r="BF89" i="16"/>
  <c r="BK316" i="16"/>
  <c r="BE173" i="16"/>
  <c r="BI326" i="16"/>
  <c r="BC82" i="16"/>
  <c r="BJ271" i="16"/>
  <c r="BC343" i="16"/>
  <c r="BF340" i="16"/>
  <c r="BE78" i="16"/>
  <c r="BB151" i="16"/>
  <c r="BF220" i="16"/>
  <c r="BK55" i="16"/>
  <c r="BC265" i="16"/>
  <c r="BD294" i="16"/>
  <c r="BJ171" i="16"/>
  <c r="BF339" i="16"/>
  <c r="BJ176" i="16"/>
  <c r="BI136" i="16"/>
  <c r="BJ162" i="16"/>
  <c r="BB255" i="16"/>
  <c r="BB232" i="16"/>
  <c r="BB315" i="16"/>
  <c r="BK247" i="16"/>
  <c r="BG84" i="16"/>
  <c r="BE68" i="16"/>
  <c r="BI176" i="16"/>
  <c r="BC318" i="16"/>
  <c r="BC196" i="16"/>
  <c r="BJ140" i="16"/>
  <c r="BG110" i="16"/>
  <c r="BK312" i="16"/>
  <c r="BC267" i="16"/>
  <c r="BD261" i="16"/>
  <c r="BC126" i="16"/>
  <c r="BI351" i="16"/>
  <c r="BF55" i="16"/>
  <c r="BG100" i="16"/>
  <c r="BI162" i="16"/>
  <c r="BE235" i="16"/>
  <c r="BF341" i="16"/>
  <c r="BG195" i="16"/>
  <c r="BH143" i="16"/>
  <c r="BD290" i="16"/>
  <c r="BJ345" i="16"/>
  <c r="BC119" i="16"/>
  <c r="BE63" i="16"/>
  <c r="BB152" i="16"/>
  <c r="BE282" i="16"/>
  <c r="BK65" i="16"/>
  <c r="BB253" i="16"/>
  <c r="BI196" i="16"/>
  <c r="BE288" i="16"/>
  <c r="BF254" i="16"/>
  <c r="BI287" i="16"/>
  <c r="BE236" i="16"/>
  <c r="BF367" i="16"/>
  <c r="BI304" i="16"/>
  <c r="BG48" i="16"/>
  <c r="BD313" i="16"/>
  <c r="BB215" i="16"/>
  <c r="BI249" i="16"/>
  <c r="BC309" i="16"/>
  <c r="BK297" i="16"/>
  <c r="BI169" i="16"/>
  <c r="BE252" i="16"/>
  <c r="BC257" i="16"/>
  <c r="BE313" i="16"/>
  <c r="BG228" i="16"/>
  <c r="BE161" i="16"/>
  <c r="BJ142" i="16"/>
  <c r="BB329" i="16"/>
  <c r="BK167" i="16"/>
  <c r="BH336" i="16"/>
  <c r="BJ175" i="16"/>
  <c r="BE76" i="16"/>
  <c r="BH341" i="16"/>
  <c r="BB159" i="16"/>
  <c r="BG324" i="16"/>
  <c r="BI204" i="16"/>
  <c r="BD78" i="16"/>
  <c r="BG306" i="16"/>
  <c r="BJ97" i="16"/>
  <c r="BF170" i="16"/>
  <c r="BI322" i="16"/>
  <c r="BD175" i="16"/>
  <c r="BC287" i="16"/>
  <c r="BH127" i="16"/>
  <c r="BB246" i="16"/>
  <c r="BD222" i="16"/>
  <c r="BI271" i="16"/>
  <c r="BD255" i="16"/>
  <c r="BB300" i="16"/>
  <c r="BK178" i="16"/>
  <c r="BH346" i="16"/>
  <c r="BH304" i="16"/>
  <c r="BB145" i="16"/>
  <c r="BI279" i="16"/>
  <c r="BK234" i="16"/>
  <c r="BD132" i="16"/>
  <c r="BJ61" i="16"/>
  <c r="BI78" i="16"/>
  <c r="BD134" i="16"/>
  <c r="BF204" i="16"/>
  <c r="BI332" i="16"/>
  <c r="BK105" i="16"/>
  <c r="BG187" i="16"/>
  <c r="BJ298" i="16"/>
  <c r="BF56" i="16"/>
  <c r="BI273" i="16"/>
  <c r="BH167" i="16"/>
  <c r="BF215" i="16"/>
  <c r="BJ121" i="16"/>
  <c r="BH288" i="16"/>
  <c r="BE60" i="16"/>
  <c r="BF81" i="16"/>
  <c r="BI333" i="16"/>
  <c r="BF345" i="16"/>
  <c r="BJ239" i="16"/>
  <c r="BE184" i="16"/>
  <c r="BD281" i="16"/>
  <c r="BC300" i="16"/>
  <c r="BE129" i="16"/>
  <c r="BB341" i="16"/>
  <c r="BB292" i="16"/>
  <c r="BH120" i="16"/>
  <c r="BK287" i="16"/>
  <c r="BJ318" i="16"/>
  <c r="BI171" i="16"/>
  <c r="BH121" i="16"/>
  <c r="BH363" i="16"/>
  <c r="BJ346" i="16"/>
  <c r="BH61" i="16"/>
  <c r="BE300" i="16"/>
  <c r="BE91" i="16"/>
  <c r="BI367" i="16"/>
  <c r="BB192" i="16"/>
  <c r="BI203" i="16"/>
  <c r="BE199" i="16"/>
  <c r="BB167" i="16"/>
  <c r="BC99" i="16"/>
  <c r="BG267" i="16"/>
  <c r="BD342" i="16"/>
  <c r="BK152" i="16"/>
  <c r="BE338" i="16"/>
  <c r="BD298" i="16"/>
  <c r="BI353" i="16"/>
  <c r="BB257" i="16"/>
  <c r="BC356" i="16"/>
  <c r="BJ246" i="16"/>
  <c r="BC78" i="16"/>
  <c r="BI120" i="16"/>
  <c r="BK107" i="16"/>
  <c r="BK264" i="16"/>
  <c r="BC51" i="16"/>
  <c r="BJ335" i="16"/>
  <c r="BC150" i="16"/>
  <c r="BD326" i="16"/>
  <c r="BC149" i="16"/>
  <c r="BH234" i="16"/>
  <c r="BC194" i="16"/>
  <c r="BD348" i="16"/>
  <c r="BH289" i="16"/>
  <c r="BB307" i="16"/>
  <c r="BK271" i="16"/>
  <c r="BF360" i="16"/>
  <c r="BK182" i="16"/>
  <c r="BI208" i="16"/>
  <c r="BJ202" i="16"/>
  <c r="BK288" i="16"/>
  <c r="BK153" i="16"/>
  <c r="BF214" i="16"/>
  <c r="BD289" i="16"/>
  <c r="BI96" i="16"/>
  <c r="BE109" i="16"/>
  <c r="BC218" i="16"/>
  <c r="BE329" i="16"/>
  <c r="BI194" i="16"/>
  <c r="BJ112" i="16"/>
  <c r="BJ128" i="16"/>
  <c r="BE232" i="16"/>
  <c r="BK228" i="16"/>
  <c r="BH327" i="16"/>
  <c r="BD187" i="16"/>
  <c r="BE287" i="16"/>
  <c r="BK286" i="16"/>
  <c r="BB228" i="16"/>
  <c r="BD271" i="16"/>
  <c r="BF255" i="16"/>
  <c r="BC90" i="16"/>
  <c r="BB166" i="16"/>
  <c r="BI280" i="16"/>
  <c r="BG122" i="16"/>
  <c r="BK164" i="16"/>
  <c r="BJ347" i="16"/>
  <c r="BG161" i="16"/>
  <c r="BJ225" i="16"/>
  <c r="BJ268" i="16"/>
  <c r="BE57" i="16"/>
  <c r="BH69" i="16"/>
  <c r="BB149" i="16"/>
  <c r="BK91" i="16"/>
  <c r="BB342" i="16"/>
  <c r="BD159" i="16"/>
  <c r="BC84" i="16"/>
  <c r="BE162" i="16"/>
  <c r="BJ329" i="16"/>
  <c r="BF311" i="16"/>
  <c r="BJ295" i="16"/>
  <c r="BJ270" i="16"/>
  <c r="BB278" i="16"/>
  <c r="BJ315" i="16"/>
  <c r="BG88" i="16"/>
  <c r="BG130" i="16"/>
  <c r="BD208" i="16"/>
  <c r="BC164" i="16"/>
  <c r="BG179" i="16"/>
  <c r="BD328" i="16"/>
  <c r="BC260" i="16"/>
  <c r="BK320" i="16"/>
  <c r="BG229" i="16"/>
  <c r="BC161" i="16"/>
  <c r="BD247" i="16"/>
  <c r="BK51" i="16"/>
  <c r="BC366" i="16"/>
  <c r="BJ130" i="16"/>
  <c r="BD188" i="16"/>
  <c r="BC248" i="16"/>
  <c r="BD151" i="16"/>
  <c r="BE46" i="16"/>
  <c r="BI310" i="16"/>
  <c r="BK158" i="16"/>
  <c r="BD237" i="16"/>
  <c r="BI306" i="16"/>
  <c r="BF281" i="16"/>
  <c r="BE207" i="16"/>
  <c r="BB173" i="16"/>
  <c r="BI133" i="16"/>
  <c r="BI116" i="16"/>
  <c r="BB85" i="16"/>
  <c r="BE343" i="16"/>
  <c r="BG93" i="16"/>
  <c r="BK116" i="16"/>
  <c r="BG314" i="16"/>
  <c r="BB268" i="16"/>
  <c r="BD257" i="16"/>
  <c r="BG182" i="16"/>
  <c r="BK241" i="16"/>
  <c r="BI151" i="16"/>
  <c r="BD47" i="16"/>
  <c r="BB41" i="16"/>
  <c r="BC334" i="16"/>
  <c r="BH230" i="16"/>
  <c r="BE267" i="16"/>
  <c r="BJ233" i="16"/>
  <c r="BC64" i="16"/>
  <c r="BD310" i="16"/>
  <c r="BF235" i="16"/>
  <c r="BE149" i="16"/>
  <c r="BE321" i="16"/>
  <c r="BG85" i="16"/>
  <c r="BJ170" i="16"/>
  <c r="BK205" i="16"/>
  <c r="BF241" i="16"/>
  <c r="BH174" i="16"/>
  <c r="BI237" i="16"/>
  <c r="BD199" i="16"/>
  <c r="BI118" i="16"/>
  <c r="BJ259" i="16"/>
  <c r="BI158" i="16"/>
  <c r="BF187" i="16"/>
  <c r="BB198" i="16"/>
  <c r="BC139" i="16"/>
  <c r="BE277" i="16"/>
  <c r="BD309" i="16"/>
  <c r="BC212" i="16"/>
  <c r="BG102" i="16"/>
  <c r="BK278" i="16"/>
  <c r="BF49" i="16"/>
  <c r="BG82" i="16"/>
  <c r="BE80" i="16"/>
  <c r="BC163" i="16"/>
  <c r="BD171" i="16"/>
  <c r="BE95" i="16"/>
  <c r="BE340" i="16"/>
  <c r="BH189" i="16"/>
  <c r="BD160" i="16"/>
  <c r="BG315" i="16"/>
  <c r="BD253" i="16"/>
  <c r="BC86" i="16"/>
  <c r="BB312" i="16"/>
  <c r="BK332" i="16"/>
  <c r="BE74" i="16"/>
  <c r="BB150" i="16"/>
  <c r="BK349" i="16"/>
  <c r="BC344" i="16"/>
  <c r="BF47" i="16"/>
  <c r="BE94" i="16"/>
  <c r="BB64" i="16"/>
  <c r="BC48" i="16"/>
  <c r="BF295" i="16"/>
  <c r="BK237" i="16"/>
  <c r="BH301" i="16"/>
  <c r="BB266" i="16"/>
  <c r="BG158" i="16"/>
  <c r="BE192" i="16"/>
  <c r="BH66" i="16"/>
  <c r="BG203" i="16"/>
  <c r="BC74" i="16"/>
  <c r="BH359" i="16"/>
  <c r="BE79" i="16"/>
  <c r="BE164" i="16"/>
  <c r="BC188" i="16"/>
  <c r="BC301" i="16"/>
  <c r="BK365" i="16"/>
  <c r="BH113" i="16"/>
  <c r="BJ243" i="16"/>
  <c r="BF183" i="16"/>
  <c r="BK231" i="16"/>
  <c r="BF167" i="16"/>
  <c r="BH333" i="16"/>
  <c r="BD210" i="16"/>
  <c r="BC124" i="16"/>
  <c r="BE265" i="16"/>
  <c r="BJ230" i="16"/>
  <c r="BI288" i="16"/>
  <c r="BK324" i="16"/>
  <c r="BC155" i="16"/>
  <c r="BC284" i="16"/>
  <c r="BD94" i="16"/>
  <c r="BE107" i="16"/>
  <c r="BD319" i="16"/>
  <c r="BC221" i="16"/>
  <c r="BI286" i="16"/>
  <c r="BJ234" i="16"/>
  <c r="BJ196" i="16"/>
  <c r="BC354" i="16"/>
  <c r="BD129" i="16"/>
  <c r="BI193" i="16"/>
  <c r="BD299" i="16"/>
  <c r="BF168" i="16"/>
  <c r="BI250" i="16"/>
  <c r="BE302" i="16"/>
  <c r="BI368" i="16"/>
  <c r="BI152" i="16"/>
  <c r="BJ114" i="16"/>
  <c r="BI205" i="16"/>
  <c r="BF203" i="16"/>
  <c r="BF366" i="16"/>
  <c r="BE77" i="16"/>
  <c r="BJ189" i="16"/>
  <c r="BF110" i="16"/>
  <c r="BD120" i="16"/>
  <c r="BK214" i="16"/>
  <c r="BD284" i="16"/>
  <c r="BH252" i="16"/>
  <c r="BC192" i="16"/>
  <c r="BH79" i="16"/>
  <c r="BB131" i="16"/>
  <c r="BH276" i="16"/>
  <c r="BI185" i="16"/>
  <c r="BB51" i="16"/>
  <c r="BC179" i="16"/>
  <c r="BB309" i="16"/>
  <c r="BF209" i="16"/>
  <c r="BG156" i="16"/>
  <c r="BI317" i="16"/>
  <c r="BI111" i="16"/>
  <c r="BJ129" i="16"/>
  <c r="BB76" i="16"/>
  <c r="BH282" i="16"/>
  <c r="BE125" i="16"/>
  <c r="BI115" i="16"/>
  <c r="BK74" i="16"/>
  <c r="BE351" i="16"/>
  <c r="BG208" i="16"/>
  <c r="BI308" i="16"/>
  <c r="BC231" i="16"/>
  <c r="BE115" i="16"/>
  <c r="BI74" i="16"/>
  <c r="BG334" i="16"/>
  <c r="BG134" i="16"/>
  <c r="BH339" i="16"/>
  <c r="BI339" i="16"/>
  <c r="BJ197" i="16"/>
  <c r="BJ187" i="16"/>
  <c r="BH293" i="16"/>
  <c r="BG79" i="16"/>
  <c r="BI161" i="16"/>
  <c r="BB327" i="16"/>
  <c r="BB328" i="16"/>
  <c r="BI119" i="16"/>
  <c r="BF297" i="16"/>
  <c r="BG348" i="16"/>
  <c r="BE226" i="16"/>
  <c r="BE48" i="16"/>
  <c r="BE50" i="16"/>
  <c r="BJ352" i="16"/>
  <c r="BE246" i="16"/>
  <c r="BJ48" i="16"/>
  <c r="BE234" i="16"/>
  <c r="BE217" i="16"/>
  <c r="BB197" i="16"/>
  <c r="BD272" i="16"/>
  <c r="BK368" i="16"/>
  <c r="BE220" i="16"/>
  <c r="BK92" i="16"/>
  <c r="BK162" i="16"/>
  <c r="BH99" i="16"/>
  <c r="BC333" i="16"/>
  <c r="BH269" i="16"/>
  <c r="BC144" i="16"/>
  <c r="BK217" i="16"/>
  <c r="BI43" i="16"/>
  <c r="BG214" i="16"/>
  <c r="BB222" i="16"/>
  <c r="BE169" i="16"/>
  <c r="BB101" i="16"/>
  <c r="BB178" i="16"/>
  <c r="BE108" i="16"/>
  <c r="BE112" i="16"/>
  <c r="BG237" i="16"/>
  <c r="BG305" i="16"/>
  <c r="BD89" i="16"/>
  <c r="BD54" i="16"/>
  <c r="BH355" i="16"/>
  <c r="BG252" i="16"/>
  <c r="BI366" i="16"/>
  <c r="BK112" i="16"/>
  <c r="BC60" i="16"/>
  <c r="BC351" i="16"/>
  <c r="BB240" i="16"/>
  <c r="BH91" i="16"/>
  <c r="BF224" i="16"/>
  <c r="BK285" i="16"/>
  <c r="BK52" i="16"/>
  <c r="BJ139" i="16"/>
  <c r="BE181" i="16"/>
  <c r="BI147" i="16"/>
  <c r="BB43" i="16"/>
  <c r="BG198" i="16"/>
  <c r="BH217" i="16"/>
  <c r="BH228" i="16"/>
  <c r="BD214" i="16"/>
  <c r="BI131" i="16"/>
  <c r="BF188" i="16"/>
  <c r="BH123" i="16"/>
  <c r="BH193" i="16"/>
  <c r="BD307" i="16"/>
  <c r="BD156" i="16"/>
  <c r="BJ275" i="16"/>
  <c r="BG247" i="16"/>
  <c r="BC236" i="16"/>
  <c r="BB118" i="16"/>
  <c r="BD181" i="16"/>
  <c r="BH348" i="16"/>
  <c r="BB48" i="16"/>
  <c r="BH119" i="16"/>
  <c r="BG297" i="16"/>
  <c r="BG319" i="16"/>
  <c r="BH343" i="16"/>
  <c r="BD288" i="16"/>
  <c r="BD323" i="16"/>
  <c r="BJ50" i="16"/>
  <c r="BG87" i="16"/>
  <c r="BH132" i="16"/>
  <c r="BF293" i="16"/>
  <c r="BC96" i="16"/>
  <c r="BD168" i="16"/>
  <c r="BG137" i="16"/>
  <c r="BE312" i="16"/>
  <c r="BE202" i="16"/>
  <c r="BE198" i="16"/>
  <c r="BI50" i="16"/>
  <c r="BD195" i="16"/>
  <c r="BD55" i="16"/>
  <c r="BD96" i="16"/>
  <c r="BC321" i="16"/>
  <c r="BB316" i="16"/>
  <c r="BF196" i="16"/>
  <c r="BJ279" i="16"/>
  <c r="BH253" i="16"/>
  <c r="BK266" i="16"/>
  <c r="BI84" i="16"/>
  <c r="BI192" i="16"/>
  <c r="BD189" i="16"/>
  <c r="BF283" i="16"/>
  <c r="BC341" i="16"/>
  <c r="BH338" i="16"/>
  <c r="BB146" i="16"/>
  <c r="BE97" i="16"/>
  <c r="BG95" i="16"/>
  <c r="BJ191" i="16"/>
  <c r="BH137" i="16"/>
  <c r="BF237" i="16"/>
  <c r="BE296" i="16"/>
  <c r="BE317" i="16"/>
  <c r="BK71" i="16"/>
  <c r="BI77" i="16"/>
  <c r="BH362" i="16"/>
  <c r="BD74" i="16"/>
  <c r="BH305" i="16"/>
  <c r="BD252" i="16"/>
  <c r="BI206" i="16"/>
  <c r="BI66" i="16"/>
  <c r="BH78" i="16"/>
  <c r="BG365" i="16"/>
  <c r="BD331" i="16"/>
  <c r="BF291" i="16"/>
  <c r="BB345" i="16"/>
  <c r="BE223" i="16"/>
  <c r="BC230" i="16"/>
  <c r="BC129" i="16"/>
  <c r="BJ82" i="16"/>
  <c r="BC183" i="16"/>
  <c r="BI153" i="16"/>
  <c r="BH318" i="16"/>
  <c r="BC296" i="16"/>
  <c r="BD179" i="16"/>
  <c r="BK242" i="16"/>
  <c r="BB363" i="16"/>
  <c r="BB256" i="16"/>
  <c r="BE318" i="16"/>
  <c r="BJ124" i="16"/>
  <c r="BI68" i="16"/>
  <c r="BF155" i="16"/>
  <c r="BK180" i="16"/>
  <c r="BG205" i="16"/>
  <c r="BK274" i="16"/>
  <c r="BC226" i="16"/>
  <c r="BK98" i="16"/>
  <c r="BG206" i="16"/>
  <c r="BE104" i="16"/>
  <c r="BJ359" i="16"/>
  <c r="BK270" i="16"/>
  <c r="BE284" i="16"/>
  <c r="BD90" i="16"/>
  <c r="BK106" i="16"/>
  <c r="BJ199" i="16"/>
  <c r="BB303" i="16"/>
  <c r="BJ141" i="16"/>
  <c r="BD256" i="16"/>
  <c r="BC239" i="16"/>
  <c r="BB137" i="16"/>
  <c r="BG157" i="16"/>
  <c r="BF266" i="16"/>
  <c r="BK292" i="16"/>
  <c r="BI134" i="16"/>
  <c r="BF195" i="16"/>
  <c r="BI270" i="16"/>
  <c r="BD321" i="16"/>
  <c r="BJ367" i="16"/>
  <c r="BE205" i="16"/>
  <c r="BH303" i="16"/>
  <c r="BF307" i="16"/>
  <c r="BD86" i="16"/>
  <c r="BJ320" i="16"/>
  <c r="BI143" i="16"/>
  <c r="BK227" i="16"/>
  <c r="BB135" i="16"/>
  <c r="BC269" i="16"/>
  <c r="BB72" i="16"/>
  <c r="BB115" i="16"/>
  <c r="BC327" i="16"/>
  <c r="BI261" i="16"/>
  <c r="BC172" i="16"/>
  <c r="BD106" i="16"/>
  <c r="BH299" i="16"/>
  <c r="BD182" i="16"/>
  <c r="BK253" i="16"/>
  <c r="BJ286" i="16"/>
  <c r="BK188" i="16"/>
  <c r="BE61" i="16"/>
  <c r="BB237" i="16"/>
  <c r="BK222" i="16"/>
  <c r="BF218" i="16"/>
  <c r="BI49" i="16"/>
  <c r="BD275" i="16"/>
  <c r="BC133" i="16"/>
  <c r="BB180" i="16"/>
  <c r="BC262" i="16"/>
  <c r="BG159" i="16"/>
  <c r="BI299" i="16"/>
  <c r="BG276" i="16"/>
  <c r="BC197" i="16"/>
  <c r="BF68" i="16"/>
  <c r="BJ364" i="16"/>
  <c r="BF337" i="16"/>
  <c r="BH368" i="16"/>
  <c r="BG176" i="16"/>
  <c r="BC54" i="16"/>
  <c r="BE82" i="16"/>
  <c r="BD221" i="16"/>
  <c r="BB122" i="16"/>
  <c r="BJ360" i="16"/>
  <c r="BD118" i="16"/>
  <c r="BI166" i="16"/>
  <c r="BK126" i="16"/>
  <c r="BH92" i="16"/>
  <c r="BC177" i="16"/>
  <c r="BD345" i="16"/>
  <c r="BK193" i="16"/>
  <c r="BK298" i="16"/>
  <c r="BG89" i="16"/>
  <c r="BC288" i="16"/>
  <c r="BH349" i="16"/>
  <c r="BF130" i="16"/>
  <c r="BE54" i="16"/>
  <c r="BK94" i="16"/>
  <c r="BC201" i="16"/>
  <c r="BJ100" i="16"/>
  <c r="BH250" i="16"/>
  <c r="BE316" i="16"/>
  <c r="BH356" i="16"/>
  <c r="BI361" i="16"/>
  <c r="BB98" i="16"/>
  <c r="BB79" i="16"/>
  <c r="BD63" i="16"/>
  <c r="BJ312" i="16"/>
  <c r="BC70" i="16"/>
  <c r="BB110" i="16"/>
  <c r="BJ285" i="16"/>
  <c r="BD242" i="16"/>
  <c r="BJ208" i="16"/>
  <c r="BK201" i="16"/>
  <c r="BI364" i="16"/>
  <c r="BE116" i="16"/>
  <c r="BH287" i="16"/>
  <c r="BE331" i="16"/>
  <c r="BJ339" i="16"/>
  <c r="BH45" i="16"/>
  <c r="BD97" i="16"/>
  <c r="BD202" i="16"/>
  <c r="BG224" i="16"/>
  <c r="BD346" i="16"/>
  <c r="BH89" i="16"/>
  <c r="BI60" i="16"/>
  <c r="BI241" i="16"/>
  <c r="BK322" i="16"/>
  <c r="BK191" i="16"/>
  <c r="BK328" i="16"/>
  <c r="BH50" i="16"/>
  <c r="BG225" i="16"/>
  <c r="BE259" i="16"/>
  <c r="BK219" i="16"/>
  <c r="BH182" i="16"/>
  <c r="BJ311" i="16"/>
  <c r="BF256" i="16"/>
  <c r="BD205" i="16"/>
  <c r="BE323" i="16"/>
  <c r="BG199" i="16"/>
  <c r="BK104" i="16"/>
  <c r="BD347" i="16"/>
  <c r="BI342" i="16"/>
  <c r="BB59" i="16"/>
  <c r="BH161" i="16"/>
  <c r="BH233" i="16"/>
  <c r="BH44" i="16"/>
  <c r="BI341" i="16"/>
  <c r="BC171" i="16"/>
  <c r="BK311" i="16"/>
  <c r="BJ309" i="16"/>
  <c r="BC205" i="16"/>
  <c r="BD149" i="16"/>
  <c r="BB330" i="16"/>
  <c r="BJ73" i="16"/>
  <c r="BI303" i="16"/>
  <c r="BC134" i="16"/>
  <c r="BB335" i="16"/>
  <c r="BF263" i="16"/>
  <c r="BD76" i="16"/>
  <c r="BC110" i="16"/>
  <c r="BI231" i="16"/>
  <c r="BI355" i="16"/>
  <c r="BI283" i="16"/>
  <c r="BK138" i="16"/>
  <c r="BG349" i="16"/>
  <c r="BI229" i="16"/>
  <c r="BG253" i="16"/>
  <c r="BC141" i="16"/>
  <c r="BB323" i="16"/>
  <c r="BJ263" i="16"/>
  <c r="BD201" i="16"/>
  <c r="BD249" i="16"/>
  <c r="BE268" i="16"/>
  <c r="BC137" i="16"/>
  <c r="BH118" i="16"/>
  <c r="BB349" i="16"/>
  <c r="BF318" i="16"/>
  <c r="BK133" i="16"/>
  <c r="BH198" i="16"/>
  <c r="BI300" i="16"/>
  <c r="BI347" i="16"/>
  <c r="BE106" i="16"/>
  <c r="BD73" i="16"/>
  <c r="BD193" i="16"/>
  <c r="BG181" i="16"/>
  <c r="BJ353" i="16"/>
  <c r="BJ149" i="16"/>
  <c r="BB109" i="16"/>
  <c r="BG266" i="16"/>
  <c r="BK196" i="16"/>
  <c r="BE347" i="16"/>
  <c r="BI259" i="16"/>
  <c r="BF330" i="16"/>
  <c r="BI209" i="16"/>
  <c r="BD245" i="16"/>
  <c r="BJ200" i="16"/>
  <c r="BK211" i="16"/>
  <c r="BG184" i="16"/>
  <c r="BC210" i="16"/>
  <c r="BH278" i="16"/>
  <c r="BD276" i="16"/>
  <c r="BF103" i="16"/>
  <c r="BC232" i="16"/>
  <c r="BB337" i="16"/>
  <c r="BK345" i="16"/>
  <c r="BH72" i="16"/>
  <c r="BI62" i="16"/>
  <c r="BH126" i="16"/>
  <c r="BG328" i="16"/>
  <c r="BB142" i="16"/>
  <c r="BE166" i="16"/>
  <c r="BF64" i="16"/>
  <c r="BG262" i="16"/>
  <c r="BH164" i="16"/>
  <c r="BF66" i="16"/>
  <c r="BF229" i="16"/>
  <c r="BG336" i="16"/>
  <c r="BF299" i="16"/>
  <c r="BJ332" i="16"/>
  <c r="BE254" i="16"/>
  <c r="BI85" i="16"/>
  <c r="BG133" i="16"/>
  <c r="BB78" i="16"/>
  <c r="BJ45" i="16"/>
  <c r="BB160" i="16"/>
  <c r="BC209" i="16"/>
  <c r="BK280" i="16"/>
  <c r="BI314" i="16"/>
  <c r="BD334" i="16"/>
  <c r="BJ256" i="16"/>
  <c r="BD145" i="16"/>
  <c r="BD280" i="16"/>
  <c r="BD150" i="16"/>
  <c r="BH273" i="16"/>
  <c r="BB301" i="16"/>
  <c r="BC342" i="16"/>
  <c r="BF88" i="16"/>
  <c r="BC290" i="16"/>
  <c r="BF329" i="16"/>
  <c r="BK334" i="16"/>
  <c r="BJ264" i="16"/>
  <c r="BH260" i="16"/>
  <c r="BF320" i="16"/>
  <c r="BC246" i="16"/>
  <c r="BE195" i="16"/>
  <c r="BJ277" i="16"/>
  <c r="BH62" i="16"/>
  <c r="BG241" i="16"/>
  <c r="BC367" i="16"/>
  <c r="BC208" i="16"/>
  <c r="BE101" i="16"/>
  <c r="BB283" i="16"/>
  <c r="BI170" i="16"/>
  <c r="BK223" i="16"/>
  <c r="BB306" i="16"/>
  <c r="BI71" i="16"/>
  <c r="BI254" i="16"/>
  <c r="BB326" i="16"/>
  <c r="BK261" i="16"/>
  <c r="BB299" i="16"/>
  <c r="BF351" i="16"/>
  <c r="BG359" i="16"/>
  <c r="BJ136" i="16"/>
  <c r="BK277" i="16"/>
  <c r="BE250" i="16"/>
  <c r="BG145" i="16"/>
  <c r="BF76" i="16"/>
  <c r="BB119" i="16"/>
  <c r="BD283" i="16"/>
  <c r="BB157" i="16"/>
  <c r="BF149" i="16"/>
  <c r="BD327" i="16"/>
  <c r="BG219" i="16"/>
  <c r="BH270" i="16"/>
  <c r="BH116" i="16"/>
  <c r="BE67" i="16"/>
  <c r="BJ49" i="16"/>
  <c r="BD312" i="16"/>
  <c r="BI349" i="16"/>
  <c r="BJ201" i="16"/>
  <c r="BB42" i="16"/>
  <c r="BE218" i="16"/>
  <c r="BG77" i="16"/>
  <c r="BI235" i="16"/>
  <c r="BG244" i="16"/>
  <c r="BI63" i="16"/>
  <c r="BH141" i="16"/>
  <c r="BF85" i="16"/>
  <c r="BD318" i="16"/>
  <c r="BK254" i="16"/>
  <c r="BK45" i="16"/>
  <c r="BC211" i="16"/>
  <c r="BJ127" i="16"/>
  <c r="BJ321" i="16"/>
  <c r="BJ302" i="16"/>
  <c r="BB74" i="16"/>
  <c r="BI252" i="16"/>
  <c r="BC165" i="16"/>
  <c r="BE84" i="16"/>
  <c r="BH340" i="16"/>
  <c r="BG54" i="16"/>
  <c r="BI59" i="16"/>
  <c r="BB352" i="16"/>
  <c r="BC193" i="16"/>
  <c r="BK113" i="16"/>
  <c r="BD147" i="16"/>
  <c r="BG330" i="16"/>
  <c r="BC132" i="16"/>
  <c r="BF232" i="16"/>
  <c r="BB250" i="16"/>
  <c r="BF132" i="16"/>
  <c r="BH274" i="16"/>
  <c r="BK186" i="16"/>
  <c r="BE290" i="16"/>
  <c r="BB290" i="16"/>
  <c r="BE272" i="16"/>
  <c r="BK209" i="16"/>
  <c r="BI163" i="16"/>
  <c r="BK97" i="16"/>
  <c r="BJ99" i="16"/>
  <c r="BH308" i="16"/>
  <c r="BB170" i="16"/>
  <c r="BC58" i="16"/>
  <c r="BJ330" i="16"/>
  <c r="BF63" i="16"/>
  <c r="BC151" i="16"/>
  <c r="BJ287" i="16"/>
  <c r="BJ147" i="16"/>
  <c r="BE151" i="16"/>
  <c r="BF361" i="16"/>
  <c r="BK68" i="16"/>
  <c r="BG202" i="16"/>
  <c r="BE291" i="16"/>
  <c r="BF80" i="16"/>
  <c r="BI291" i="16"/>
  <c r="BE123" i="16"/>
  <c r="BH245" i="16"/>
  <c r="BG350" i="16"/>
  <c r="BK163" i="16"/>
  <c r="BB356" i="16"/>
  <c r="BH197" i="16"/>
  <c r="BJ281" i="16"/>
  <c r="BI112" i="16"/>
  <c r="BB331" i="16"/>
  <c r="BK367" i="16"/>
  <c r="BD286" i="16"/>
  <c r="BK62" i="16"/>
  <c r="BH42" i="16"/>
  <c r="BC76" i="16"/>
  <c r="BE98" i="16"/>
  <c r="BB231" i="16"/>
  <c r="BD285" i="16"/>
  <c r="BB193" i="16"/>
  <c r="BI238" i="16"/>
  <c r="BG147" i="16"/>
  <c r="BH114" i="16"/>
  <c r="BD191" i="16"/>
  <c r="BE261" i="16"/>
  <c r="BG175" i="16"/>
  <c r="BF228" i="16"/>
  <c r="BC206" i="16"/>
  <c r="BE310" i="16"/>
  <c r="BD127" i="16"/>
  <c r="BE248" i="16"/>
  <c r="BF258" i="16"/>
  <c r="BE113" i="16"/>
  <c r="BB261" i="16"/>
  <c r="BK125" i="16"/>
  <c r="BK346" i="16"/>
  <c r="BF306" i="16"/>
  <c r="BJ214" i="16"/>
  <c r="BE160" i="16"/>
  <c r="BB61" i="16"/>
  <c r="BG327" i="16"/>
  <c r="BB366" i="16"/>
  <c r="BC277" i="16"/>
  <c r="BG70" i="16"/>
  <c r="BC85" i="16"/>
  <c r="BF171" i="16"/>
  <c r="BJ169" i="16"/>
  <c r="BB168" i="16"/>
  <c r="BK142" i="16"/>
  <c r="BB260" i="16"/>
  <c r="BI256" i="16"/>
  <c r="BK255" i="16"/>
  <c r="BD98" i="16"/>
  <c r="BK81" i="16"/>
  <c r="BI240" i="16"/>
  <c r="BG322" i="16"/>
  <c r="BE96" i="16"/>
  <c r="BB313" i="16"/>
  <c r="BG343" i="16"/>
  <c r="BI159" i="16"/>
  <c r="BF199" i="16"/>
  <c r="BG113" i="16"/>
  <c r="BH306" i="16"/>
  <c r="BB84" i="16"/>
  <c r="BC237" i="16"/>
  <c r="BH159" i="16"/>
  <c r="BG154" i="16"/>
  <c r="BH130" i="16"/>
  <c r="BF87" i="16"/>
  <c r="BK268" i="16"/>
  <c r="BD196" i="16"/>
  <c r="BH70" i="16"/>
  <c r="BG211" i="16"/>
  <c r="BI177" i="16"/>
  <c r="BB181" i="16"/>
  <c r="BH136" i="16"/>
  <c r="BH361" i="16"/>
  <c r="BJ307" i="16"/>
  <c r="BH332" i="16"/>
  <c r="BC195" i="16"/>
  <c r="BG63" i="16"/>
  <c r="BB235" i="16"/>
  <c r="BG313" i="16"/>
  <c r="BG308" i="16"/>
  <c r="BG109" i="16"/>
  <c r="BH110" i="16"/>
  <c r="BJ163" i="16"/>
  <c r="BI150" i="16"/>
  <c r="BH163" i="16"/>
  <c r="BE309" i="16"/>
  <c r="BI234" i="16"/>
  <c r="BF138" i="16"/>
  <c r="BB322" i="16"/>
  <c r="BF181" i="16"/>
  <c r="BB225" i="16"/>
  <c r="BE286" i="16"/>
  <c r="BI245" i="16"/>
  <c r="BF365" i="16"/>
  <c r="BJ348" i="16"/>
  <c r="BD119" i="16"/>
  <c r="BD170" i="16"/>
  <c r="BE365" i="16"/>
  <c r="BJ222" i="16"/>
  <c r="BB368" i="16"/>
  <c r="BE124" i="16"/>
  <c r="BD251" i="16"/>
  <c r="BG193" i="16"/>
  <c r="BH41" i="16"/>
  <c r="BH176" i="16"/>
  <c r="BE133" i="16"/>
  <c r="BD152" i="16"/>
  <c r="BC157" i="16"/>
  <c r="BI228" i="16"/>
  <c r="BH300" i="16"/>
  <c r="BH158" i="16"/>
  <c r="BH266" i="16"/>
  <c r="BD244" i="16"/>
  <c r="BH106" i="16"/>
  <c r="BK79" i="16"/>
  <c r="BH48" i="16"/>
  <c r="BE197" i="16"/>
  <c r="BH168" i="16"/>
  <c r="BF280" i="16"/>
  <c r="BF133" i="16"/>
  <c r="BB333" i="16"/>
  <c r="BI54" i="16"/>
  <c r="BH63" i="16"/>
  <c r="BJ184" i="16"/>
  <c r="BG326" i="16"/>
  <c r="BC271" i="16"/>
  <c r="BD265" i="16"/>
  <c r="BI214" i="16"/>
  <c r="BI348" i="16"/>
  <c r="BG104" i="16"/>
  <c r="BK110" i="16"/>
  <c r="BF242" i="16"/>
  <c r="BF100" i="16"/>
  <c r="BG282" i="16"/>
  <c r="BG174" i="16"/>
  <c r="BH242" i="16"/>
  <c r="BD56" i="16"/>
  <c r="BK63" i="16"/>
  <c r="BD85" i="16"/>
  <c r="BC358" i="16"/>
  <c r="BH223" i="16"/>
  <c r="BJ282" i="16"/>
  <c r="BJ206" i="16"/>
  <c r="BC357" i="16"/>
  <c r="BH124" i="16"/>
  <c r="BE260" i="16"/>
  <c r="BG186" i="16"/>
  <c r="BF300" i="16"/>
  <c r="BF246" i="16"/>
  <c r="BD135" i="16"/>
  <c r="BF137" i="16"/>
  <c r="BD80" i="16"/>
  <c r="BF176" i="16"/>
  <c r="BD235" i="16"/>
  <c r="BH284" i="16"/>
  <c r="BG173" i="16"/>
  <c r="BK221" i="16"/>
  <c r="BC247" i="16"/>
  <c r="BI137" i="16"/>
  <c r="BK283" i="16"/>
  <c r="BH307" i="16"/>
  <c r="BC131" i="16"/>
  <c r="BK179" i="16"/>
  <c r="BJ81" i="16"/>
  <c r="BC128" i="16"/>
  <c r="BC116" i="16"/>
  <c r="BG316" i="16"/>
  <c r="BC95" i="16"/>
  <c r="BH105" i="16"/>
  <c r="BI338" i="16"/>
  <c r="BB348" i="16"/>
  <c r="BC44" i="16"/>
  <c r="BK215" i="16"/>
  <c r="BJ159" i="16"/>
  <c r="BC289" i="16"/>
  <c r="BK319" i="16"/>
  <c r="BB286" i="16"/>
  <c r="BF79" i="16"/>
  <c r="BG354" i="16"/>
  <c r="BB140" i="16"/>
  <c r="BK176" i="16"/>
  <c r="BC89" i="16"/>
  <c r="BK202" i="16"/>
  <c r="BG221" i="16"/>
  <c r="BH344" i="16"/>
  <c r="BB249" i="16"/>
  <c r="BB191" i="16"/>
  <c r="BF200" i="16"/>
  <c r="BD333" i="16"/>
  <c r="BI149" i="16"/>
  <c r="BB364" i="16"/>
  <c r="BD278" i="16"/>
  <c r="BF159" i="16"/>
  <c r="BK267" i="16"/>
  <c r="BJ87" i="16"/>
  <c r="BH323" i="16"/>
  <c r="BI325" i="16"/>
  <c r="BF257" i="16"/>
  <c r="BB82" i="16"/>
  <c r="BK352" i="16"/>
  <c r="BD367" i="16"/>
  <c r="BH157" i="16"/>
  <c r="BC77" i="16"/>
  <c r="BG344" i="16"/>
  <c r="BJ106" i="16"/>
  <c r="BG231" i="16"/>
  <c r="BJ107" i="16"/>
  <c r="BK252" i="16"/>
  <c r="BH259" i="16"/>
  <c r="BK57" i="16"/>
  <c r="BJ306" i="16"/>
  <c r="BK206" i="16"/>
  <c r="BC66" i="16"/>
  <c r="BI89" i="16"/>
  <c r="BC65" i="16"/>
  <c r="BC263" i="16"/>
  <c r="BH86" i="16"/>
  <c r="BK325" i="16"/>
  <c r="BJ204" i="16"/>
  <c r="BK111" i="16"/>
  <c r="BC191" i="16"/>
  <c r="BG363" i="16"/>
  <c r="BE364" i="16"/>
  <c r="BB208" i="16"/>
  <c r="BH68" i="16"/>
  <c r="BF275" i="16"/>
  <c r="BF144" i="16"/>
  <c r="BK200" i="16"/>
  <c r="BF73" i="16"/>
  <c r="BK129" i="16"/>
  <c r="BI232" i="16"/>
  <c r="BI248" i="16"/>
  <c r="BB281" i="16"/>
  <c r="BF288" i="16"/>
  <c r="BD336" i="16"/>
  <c r="BD270" i="16"/>
  <c r="BB183" i="16"/>
  <c r="BF222" i="16"/>
  <c r="BD200" i="16"/>
  <c r="BI91" i="16"/>
  <c r="BE245" i="16"/>
  <c r="BD65" i="16"/>
  <c r="BK220" i="16"/>
  <c r="BH51" i="16"/>
  <c r="BD141" i="16"/>
  <c r="BF327" i="16"/>
  <c r="BC258" i="16"/>
  <c r="BB357" i="16"/>
  <c r="BK67" i="16"/>
  <c r="BE216" i="16"/>
  <c r="BG351" i="16"/>
  <c r="BG265" i="16"/>
  <c r="BB67" i="16"/>
  <c r="BF57" i="16"/>
  <c r="BH173" i="16"/>
  <c r="BJ341" i="16"/>
  <c r="BB211" i="16"/>
  <c r="BB310" i="16"/>
  <c r="BG49" i="16"/>
  <c r="BD48" i="16"/>
  <c r="BB134" i="16"/>
  <c r="BG294" i="16"/>
  <c r="BB216" i="16"/>
  <c r="BE289" i="16"/>
  <c r="BI200" i="16"/>
  <c r="BH227" i="16"/>
  <c r="BH239" i="16"/>
  <c r="BI223" i="16"/>
  <c r="BJ210" i="16"/>
  <c r="BE356" i="16"/>
  <c r="BF82" i="16"/>
  <c r="BD121" i="16"/>
  <c r="BJ178" i="16"/>
  <c r="BD99" i="16"/>
  <c r="BD131" i="16"/>
  <c r="BD62" i="16"/>
  <c r="BG285" i="16"/>
  <c r="BI297" i="16"/>
  <c r="BB176" i="16"/>
  <c r="BJ228" i="16"/>
  <c r="BB277" i="16"/>
  <c r="BF114" i="16"/>
  <c r="BH313" i="16"/>
  <c r="BB111" i="16"/>
  <c r="BG259" i="16"/>
  <c r="BH358" i="16"/>
  <c r="BB344" i="16"/>
  <c r="BE42" i="16"/>
  <c r="BB263" i="16"/>
  <c r="BG239" i="16"/>
  <c r="BE41" i="16"/>
  <c r="BC320" i="16"/>
  <c r="BC176" i="16"/>
  <c r="BD277" i="16"/>
  <c r="BC181" i="16"/>
  <c r="BB91" i="16"/>
  <c r="BI55" i="16"/>
  <c r="BH192" i="16"/>
  <c r="BK146" i="16"/>
  <c r="BB354" i="16"/>
  <c r="BD60" i="16"/>
  <c r="BG298" i="16"/>
  <c r="BG167" i="16"/>
  <c r="BF151" i="16"/>
  <c r="BI219" i="16"/>
  <c r="BF62" i="16"/>
  <c r="BH100" i="16"/>
  <c r="BG341" i="16"/>
  <c r="BK225" i="16"/>
  <c r="BE140" i="16"/>
  <c r="BB302" i="16"/>
  <c r="BG261" i="16"/>
  <c r="BI295" i="16"/>
  <c r="BC112" i="16"/>
  <c r="BH244" i="16"/>
  <c r="BJ323" i="16"/>
  <c r="BB47" i="16"/>
  <c r="BD239" i="16"/>
  <c r="BE285" i="16"/>
  <c r="BK50" i="16"/>
  <c r="BB273" i="16"/>
  <c r="BI42" i="16"/>
  <c r="BD344" i="16"/>
  <c r="BH280" i="16"/>
  <c r="BD41" i="16"/>
  <c r="BC270" i="16"/>
  <c r="BF83" i="16"/>
  <c r="BB182" i="16"/>
  <c r="BG338" i="16"/>
  <c r="BF194" i="16"/>
  <c r="BG340" i="16"/>
  <c r="BG131" i="16"/>
  <c r="BH311" i="16"/>
  <c r="BE360" i="16"/>
  <c r="BI305" i="16"/>
  <c r="BF150" i="16"/>
  <c r="BF54" i="16"/>
  <c r="BK149" i="16"/>
  <c r="BJ258" i="16"/>
  <c r="BI168" i="16"/>
  <c r="BB121" i="16"/>
  <c r="BK181" i="16"/>
  <c r="BD304" i="16"/>
  <c r="BK185" i="16"/>
  <c r="BC80" i="16"/>
  <c r="BC227" i="16"/>
  <c r="BC365" i="16"/>
  <c r="BJ288" i="16"/>
  <c r="BH194" i="16"/>
  <c r="BF359" i="16"/>
  <c r="BB49" i="16"/>
  <c r="BJ299" i="16"/>
  <c r="BD113" i="16"/>
  <c r="BB346" i="16"/>
  <c r="BG55" i="16"/>
  <c r="BJ113" i="16"/>
  <c r="BH202" i="16"/>
  <c r="BJ65" i="16"/>
  <c r="BB143" i="16"/>
  <c r="BB186" i="16"/>
  <c r="BH58" i="16"/>
  <c r="BD53" i="16"/>
  <c r="BH154" i="16"/>
  <c r="BH213" i="16"/>
  <c r="BE86" i="16"/>
  <c r="BD315" i="16"/>
  <c r="BK245" i="16"/>
  <c r="BC147" i="16"/>
  <c r="BG152" i="16"/>
  <c r="BD180" i="16"/>
  <c r="BK337" i="16"/>
  <c r="BG90" i="16"/>
  <c r="BH184" i="16"/>
  <c r="BI289" i="16"/>
  <c r="BF147" i="16"/>
  <c r="BK187" i="16"/>
  <c r="BK192" i="16"/>
  <c r="BI179" i="16"/>
  <c r="BB304" i="16"/>
  <c r="BG61" i="16"/>
  <c r="BC169" i="16"/>
  <c r="BD198" i="16"/>
  <c r="BE346" i="16"/>
  <c r="BB105" i="16"/>
  <c r="BJ247" i="16"/>
  <c r="BD146" i="16"/>
  <c r="BJ51" i="16"/>
  <c r="BD250" i="16"/>
  <c r="BB174" i="16"/>
  <c r="BB350" i="16"/>
  <c r="BH331" i="16"/>
  <c r="BC302" i="16"/>
  <c r="BD357" i="16"/>
  <c r="BD102" i="16"/>
  <c r="BE362" i="16"/>
  <c r="BJ150" i="16"/>
  <c r="BE208" i="16"/>
  <c r="BD338" i="16"/>
  <c r="BI100" i="16"/>
  <c r="BB103" i="16"/>
  <c r="BG165" i="16"/>
  <c r="BE283" i="16"/>
  <c r="BB308" i="16"/>
  <c r="BH254" i="16"/>
  <c r="BB258" i="16"/>
  <c r="BF296" i="16"/>
  <c r="BF343" i="16"/>
  <c r="BB206" i="16"/>
  <c r="BE137" i="16"/>
  <c r="BC317" i="16"/>
  <c r="BC135" i="16"/>
  <c r="BC200" i="16"/>
  <c r="BF69" i="16"/>
  <c r="BG132" i="16"/>
  <c r="BD246" i="16"/>
  <c r="BB112" i="16"/>
  <c r="BI154" i="16"/>
  <c r="BK212" i="16"/>
  <c r="BC340" i="16"/>
  <c r="BI225" i="16"/>
  <c r="BI92" i="16"/>
  <c r="BF276" i="16"/>
  <c r="BK246" i="16"/>
  <c r="BE322" i="16"/>
  <c r="BH365" i="16"/>
  <c r="BC162" i="16"/>
  <c r="BJ354" i="16"/>
  <c r="BI160" i="16"/>
  <c r="BF221" i="16"/>
  <c r="BC97" i="16"/>
  <c r="BH74" i="16"/>
  <c r="BE306" i="16"/>
  <c r="BJ78" i="16"/>
  <c r="BI199" i="16"/>
  <c r="BF41" i="16"/>
  <c r="BE295" i="16"/>
  <c r="BG256" i="16"/>
  <c r="BF90" i="16"/>
  <c r="BG92" i="16"/>
  <c r="BG210" i="16"/>
  <c r="BI345" i="16"/>
  <c r="BH262" i="16"/>
  <c r="BG335" i="16"/>
  <c r="BF160" i="16"/>
  <c r="BI277" i="16"/>
  <c r="BJ325" i="16"/>
  <c r="BE90" i="16"/>
  <c r="BB93" i="16"/>
  <c r="BK64" i="16"/>
  <c r="BD335" i="16"/>
  <c r="BJ118" i="16"/>
  <c r="BH151" i="16"/>
  <c r="BJ314" i="16"/>
  <c r="BJ297" i="16"/>
  <c r="BF259" i="16"/>
  <c r="BD173" i="16"/>
  <c r="BB259" i="16"/>
  <c r="BH71" i="16"/>
  <c r="BE239" i="16"/>
  <c r="BE257" i="16"/>
  <c r="BJ101" i="16"/>
  <c r="BG339" i="16"/>
  <c r="BC122" i="16"/>
  <c r="BF50" i="16"/>
  <c r="BC146" i="16"/>
  <c r="BI183" i="16"/>
  <c r="BE330" i="16"/>
  <c r="BI309" i="16"/>
  <c r="BF108" i="16"/>
  <c r="BG277" i="16"/>
  <c r="BK257" i="16"/>
  <c r="BF169" i="16"/>
  <c r="BJ125" i="16"/>
  <c r="BK361" i="16"/>
  <c r="BB90" i="16"/>
  <c r="BJ47" i="16"/>
  <c r="BK236" i="16"/>
  <c r="BI67" i="16"/>
  <c r="BG58" i="16"/>
  <c r="BE304" i="16"/>
  <c r="BJ70" i="16"/>
  <c r="BC241" i="16"/>
  <c r="BG325" i="16"/>
  <c r="BG185" i="16"/>
  <c r="BF125" i="16"/>
  <c r="BF67" i="16"/>
  <c r="BC68" i="16"/>
  <c r="BF140" i="16"/>
  <c r="BH64" i="16"/>
  <c r="BH357" i="16"/>
  <c r="BK340" i="16"/>
  <c r="BJ220" i="16"/>
  <c r="BG272" i="16"/>
  <c r="BH97" i="16"/>
  <c r="BH43" i="16"/>
  <c r="BE180" i="16"/>
  <c r="BD154" i="16"/>
  <c r="BB56" i="16"/>
  <c r="BD144" i="16"/>
  <c r="BH352" i="16"/>
  <c r="BG280" i="16"/>
  <c r="BI165" i="16"/>
  <c r="BF310" i="16"/>
  <c r="BE333" i="16"/>
  <c r="BI64" i="16"/>
  <c r="BK131" i="16"/>
  <c r="BK218" i="16"/>
  <c r="BH52" i="16"/>
  <c r="BC53" i="16"/>
  <c r="BJ60" i="16"/>
  <c r="BH267" i="16"/>
  <c r="BK224" i="16"/>
  <c r="BJ88" i="16"/>
  <c r="BB336" i="16"/>
  <c r="BG112" i="16"/>
  <c r="BI202" i="16"/>
  <c r="BG140" i="16"/>
  <c r="BD103" i="16"/>
  <c r="BB77" i="16"/>
  <c r="BK295" i="16"/>
  <c r="BD262" i="16"/>
  <c r="BB184" i="16"/>
  <c r="BG361" i="16"/>
  <c r="BI186" i="16"/>
  <c r="BB177" i="16"/>
  <c r="BH294" i="16"/>
  <c r="BJ252" i="16"/>
  <c r="BD354" i="16"/>
  <c r="BD109" i="16"/>
  <c r="BI233" i="16"/>
  <c r="BC130" i="16"/>
  <c r="BB139" i="16"/>
  <c r="BH59" i="16"/>
  <c r="BB210" i="16"/>
  <c r="BE270" i="16"/>
  <c r="BJ122" i="16"/>
  <c r="BI157" i="16"/>
  <c r="BK47" i="16"/>
  <c r="BB280" i="16"/>
  <c r="BG250" i="16"/>
  <c r="BB201" i="16"/>
  <c r="BC310" i="16"/>
  <c r="BD349" i="16"/>
  <c r="BI236" i="16"/>
  <c r="BI220" i="16"/>
  <c r="BF363" i="16"/>
  <c r="BH191" i="16"/>
  <c r="BF158" i="16"/>
  <c r="BC199" i="16"/>
  <c r="BE159" i="16"/>
  <c r="BE242" i="16"/>
  <c r="BE53" i="16"/>
  <c r="BF356" i="16"/>
  <c r="BB195" i="16"/>
  <c r="BI268" i="16"/>
  <c r="BI148" i="16"/>
  <c r="BC228" i="16"/>
  <c r="BB99" i="16"/>
  <c r="BG323" i="16"/>
  <c r="BD368" i="16"/>
  <c r="BH131" i="16"/>
  <c r="BI318" i="16"/>
  <c r="BF146" i="16"/>
  <c r="BG346" i="16"/>
  <c r="BI99" i="16"/>
  <c r="BI335" i="16"/>
  <c r="BD236" i="16"/>
  <c r="BE327" i="16"/>
  <c r="BB347" i="16"/>
  <c r="BI70" i="16"/>
  <c r="BB52" i="16"/>
  <c r="BB365" i="16"/>
  <c r="BG180" i="16"/>
  <c r="BH232" i="16"/>
  <c r="BE170" i="16"/>
  <c r="BI327" i="16"/>
  <c r="BK80" i="16"/>
  <c r="BF248" i="16"/>
  <c r="BB264" i="16"/>
  <c r="BK344" i="16"/>
  <c r="BJ217" i="16"/>
  <c r="BH322" i="16"/>
  <c r="BG124" i="16"/>
  <c r="BG108" i="16"/>
  <c r="BJ132" i="16"/>
  <c r="BI106" i="16"/>
  <c r="BG168" i="16"/>
  <c r="BI215" i="16"/>
  <c r="BI313" i="16"/>
  <c r="BG42" i="16"/>
  <c r="BG283" i="16"/>
  <c r="BH175" i="16"/>
  <c r="BE182" i="16"/>
  <c r="BD45" i="16"/>
  <c r="BJ76" i="16"/>
  <c r="BK258" i="16"/>
  <c r="BB116" i="16"/>
  <c r="BE114" i="16"/>
  <c r="BB154" i="16"/>
  <c r="BB165" i="16"/>
  <c r="BH107" i="16"/>
  <c r="BJ62" i="16"/>
  <c r="BB353" i="16"/>
  <c r="BC353" i="16"/>
  <c r="BB96" i="16"/>
  <c r="BD231" i="16"/>
  <c r="BE187" i="16"/>
  <c r="BJ72" i="16"/>
  <c r="BC184" i="16"/>
  <c r="BG216" i="16"/>
  <c r="BC352" i="16"/>
  <c r="BB199" i="16"/>
  <c r="BK353" i="16"/>
  <c r="BH171" i="16"/>
  <c r="BC294" i="16"/>
  <c r="BE355" i="16"/>
  <c r="BI221" i="16"/>
  <c r="BJ89" i="16"/>
  <c r="BG128" i="16"/>
  <c r="BI243" i="16"/>
  <c r="BJ366" i="16"/>
  <c r="BE127" i="16"/>
  <c r="BB153" i="16"/>
  <c r="BB251" i="16"/>
  <c r="BF128" i="16"/>
  <c r="BB236" i="16"/>
  <c r="BJ80" i="16"/>
  <c r="BF139" i="16"/>
  <c r="BI330" i="16"/>
  <c r="BG270" i="16"/>
  <c r="BI222" i="16"/>
  <c r="BF302" i="16"/>
  <c r="BI102" i="16"/>
  <c r="BG357" i="16"/>
  <c r="BI140" i="16"/>
  <c r="BF292" i="16"/>
  <c r="BF175" i="16"/>
  <c r="BK41" i="16"/>
  <c r="BJ43" i="16"/>
  <c r="BH199" i="16"/>
  <c r="BC115" i="16"/>
  <c r="BI189" i="16"/>
  <c r="BH292" i="16"/>
  <c r="BI174" i="16"/>
  <c r="BJ313" i="16"/>
  <c r="BB291" i="16"/>
  <c r="BJ153" i="16"/>
  <c r="BI81" i="16"/>
  <c r="BC207" i="16"/>
  <c r="BF148" i="16"/>
  <c r="BD197" i="16"/>
  <c r="BG144" i="16"/>
  <c r="BF46" i="16"/>
  <c r="BI190" i="16"/>
  <c r="BK229" i="16"/>
  <c r="BG178" i="16"/>
  <c r="BJ41" i="16"/>
  <c r="BK230" i="16"/>
  <c r="BG143" i="16"/>
  <c r="BF244" i="16"/>
  <c r="BI76" i="16"/>
  <c r="BC123" i="16"/>
  <c r="BJ166" i="16"/>
  <c r="BG75" i="16"/>
  <c r="BI276" i="16"/>
  <c r="BB247" i="16"/>
  <c r="BJ180" i="16"/>
  <c r="BG246" i="16"/>
  <c r="BE196" i="16"/>
  <c r="BC274" i="16"/>
  <c r="BD71" i="16"/>
  <c r="BC67" i="16"/>
  <c r="BI75" i="16"/>
  <c r="BJ265" i="16"/>
  <c r="BI352" i="16"/>
  <c r="BE144" i="16"/>
  <c r="BK70" i="16"/>
  <c r="BH319" i="16"/>
  <c r="BB46" i="16"/>
  <c r="BD226" i="16"/>
  <c r="BE275" i="16"/>
  <c r="BC91" i="16"/>
  <c r="BK335" i="16"/>
  <c r="BI278" i="16"/>
  <c r="BK86" i="16"/>
  <c r="BJ154" i="16"/>
  <c r="BH153" i="16"/>
  <c r="BD155" i="16"/>
  <c r="BK308" i="16"/>
  <c r="BE297" i="16"/>
  <c r="BG64" i="16"/>
  <c r="BF112" i="16"/>
  <c r="BB213" i="16"/>
  <c r="BE256" i="16"/>
  <c r="BD59" i="16"/>
  <c r="BJ294" i="16"/>
  <c r="BE293" i="16"/>
  <c r="BG169" i="16"/>
  <c r="BK147" i="16"/>
  <c r="BE65" i="16"/>
  <c r="BJ293" i="16"/>
  <c r="BH281" i="16"/>
  <c r="BJ342" i="16"/>
  <c r="BG342" i="16"/>
  <c r="BI281" i="16"/>
  <c r="BD128" i="16"/>
  <c r="BH133" i="16"/>
  <c r="BE145" i="16"/>
  <c r="BC313" i="16"/>
  <c r="BB229" i="16"/>
  <c r="BG101" i="16"/>
  <c r="BF205" i="16"/>
  <c r="BC363" i="16"/>
  <c r="BE366" i="16"/>
  <c r="BF245" i="16"/>
  <c r="BC114" i="16"/>
  <c r="BH181" i="16"/>
  <c r="BB117" i="16"/>
  <c r="BD123" i="16"/>
  <c r="BC235" i="16"/>
  <c r="BC63" i="16"/>
  <c r="BH271" i="16"/>
  <c r="BH279" i="16"/>
  <c r="BJ168" i="16"/>
  <c r="BH226" i="16"/>
  <c r="BB128" i="16"/>
  <c r="BC185" i="16"/>
  <c r="BF289" i="16"/>
  <c r="BG332" i="16"/>
  <c r="BD263" i="16"/>
  <c r="BK262" i="16"/>
  <c r="BJ326" i="16"/>
  <c r="BI356" i="16"/>
  <c r="BD287" i="16"/>
  <c r="BJ355" i="16"/>
  <c r="BF189" i="16"/>
  <c r="BI212" i="16"/>
  <c r="BF45" i="16"/>
  <c r="BJ303" i="16"/>
  <c r="BD111" i="16"/>
  <c r="BH84" i="16"/>
  <c r="BG65" i="16"/>
  <c r="BB175" i="16"/>
  <c r="BF201" i="16"/>
  <c r="BK124" i="16"/>
  <c r="BF346" i="16"/>
  <c r="BG251" i="16"/>
  <c r="BC55" i="16"/>
  <c r="BJ296" i="16"/>
  <c r="BJ316" i="16"/>
  <c r="BG127" i="16"/>
  <c r="BI320" i="16"/>
  <c r="BF213" i="16"/>
  <c r="BG46" i="16"/>
  <c r="BC234" i="16"/>
  <c r="BE345" i="16"/>
  <c r="BE88" i="16"/>
  <c r="BE71" i="16"/>
  <c r="BI262" i="16"/>
  <c r="BG105" i="16"/>
  <c r="BC259" i="16"/>
  <c r="BG299" i="16"/>
  <c r="BE51" i="16"/>
  <c r="BG296" i="16"/>
  <c r="BD184" i="16"/>
  <c r="BK174" i="16"/>
  <c r="BH296" i="16"/>
  <c r="BC335" i="16"/>
  <c r="BI334" i="16"/>
  <c r="BK100" i="16"/>
  <c r="BJ368" i="16"/>
  <c r="BC127" i="16"/>
  <c r="BC138" i="16"/>
  <c r="BB358" i="16"/>
  <c r="BK43" i="16"/>
  <c r="BF98" i="16"/>
  <c r="BF264" i="16"/>
  <c r="BG120" i="16"/>
  <c r="BF51" i="16"/>
  <c r="BJ84" i="16"/>
  <c r="BJ182" i="16"/>
  <c r="BF269" i="16"/>
  <c r="BF95" i="16"/>
  <c r="BI292" i="16"/>
  <c r="BH243" i="16"/>
  <c r="BJ172" i="16"/>
  <c r="BC148" i="16"/>
  <c r="BC180" i="16"/>
  <c r="BI125" i="16"/>
  <c r="BB205" i="16"/>
  <c r="BK321" i="16"/>
  <c r="BI255" i="16"/>
  <c r="BC339" i="16"/>
  <c r="BF93" i="16"/>
  <c r="BJ63" i="16"/>
  <c r="BF319" i="16"/>
  <c r="BC364" i="16"/>
  <c r="BF136" i="16"/>
  <c r="BH285" i="16"/>
  <c r="BD142" i="16"/>
  <c r="BH297" i="16"/>
  <c r="BF324" i="16"/>
  <c r="BI45" i="16"/>
  <c r="BD213" i="16"/>
  <c r="BG358" i="16"/>
  <c r="BF197" i="16"/>
  <c r="BJ98" i="16"/>
  <c r="BK293" i="16"/>
  <c r="BE238" i="16"/>
  <c r="BC292" i="16"/>
  <c r="BJ158" i="16"/>
  <c r="BC118" i="16"/>
  <c r="BI105" i="16"/>
  <c r="BH367" i="16"/>
  <c r="BC105" i="16"/>
  <c r="BF349" i="16"/>
  <c r="BG362" i="16"/>
  <c r="BB340" i="16"/>
  <c r="BF186" i="16"/>
  <c r="BG99" i="16"/>
  <c r="BK198" i="16"/>
  <c r="BK46" i="16"/>
  <c r="BJ223" i="16"/>
  <c r="BB104" i="16"/>
  <c r="BI365" i="16"/>
  <c r="BH49" i="16"/>
  <c r="BF250" i="16"/>
  <c r="BF335" i="16"/>
  <c r="BI122" i="16"/>
  <c r="BB62" i="16"/>
  <c r="BB200" i="16"/>
  <c r="BB298" i="16"/>
  <c r="BE349" i="16"/>
  <c r="BC219" i="16"/>
  <c r="BJ155" i="16"/>
  <c r="BK61" i="16"/>
  <c r="BI360" i="16"/>
  <c r="BI230" i="16"/>
  <c r="BG218" i="16"/>
  <c r="BK159" i="16"/>
  <c r="BH85" i="16"/>
  <c r="BH351" i="16"/>
  <c r="BH345" i="16"/>
  <c r="BE209" i="16"/>
  <c r="BC279" i="16"/>
  <c r="BG329" i="16"/>
  <c r="BK130" i="16"/>
  <c r="BI129" i="16"/>
  <c r="BI354" i="16"/>
  <c r="BG197" i="16"/>
  <c r="BD49" i="16"/>
  <c r="BF126" i="16"/>
  <c r="BK358" i="16"/>
  <c r="BJ361" i="16"/>
  <c r="BG69" i="16"/>
  <c r="BK275" i="16"/>
  <c r="BE121" i="16"/>
  <c r="BB148" i="16"/>
  <c r="BK42" i="16"/>
  <c r="BG264" i="16"/>
  <c r="BD70" i="16"/>
  <c r="BE227" i="16"/>
  <c r="BK199" i="16"/>
  <c r="BB164" i="16"/>
  <c r="BK183" i="16"/>
  <c r="BH251" i="16"/>
  <c r="BF333" i="16"/>
  <c r="BE249" i="16"/>
  <c r="BC244" i="16"/>
  <c r="BH142" i="16"/>
  <c r="BD351" i="16"/>
  <c r="BH218" i="16"/>
  <c r="BE305" i="16"/>
  <c r="BB196" i="16"/>
  <c r="BH138" i="16"/>
  <c r="BD229" i="16"/>
  <c r="BD138" i="16"/>
  <c r="BE131" i="16"/>
  <c r="BC350" i="16"/>
  <c r="BE253" i="16"/>
  <c r="BE75" i="16"/>
  <c r="BI79" i="16"/>
  <c r="BG47" i="16"/>
  <c r="BF191" i="16"/>
  <c r="BH109" i="16"/>
  <c r="BB88" i="16"/>
  <c r="BC299" i="16"/>
  <c r="BB338" i="16"/>
  <c r="BF336" i="16"/>
  <c r="BE178" i="16"/>
  <c r="BJ266" i="16"/>
  <c r="BD219" i="16"/>
  <c r="BD183" i="16"/>
  <c r="BF142" i="16"/>
  <c r="BK84" i="16"/>
  <c r="BG43" i="16"/>
  <c r="BE117" i="16"/>
  <c r="BI113" i="16"/>
  <c r="BC59" i="16"/>
  <c r="BD125" i="16"/>
  <c r="BH366" i="16"/>
  <c r="BI197" i="16"/>
  <c r="BE263" i="16"/>
  <c r="BJ215" i="16"/>
  <c r="BB339" i="16"/>
  <c r="BI198" i="16"/>
  <c r="BK69" i="16"/>
  <c r="BC360" i="16"/>
  <c r="BH196" i="16"/>
  <c r="BJ133" i="16"/>
  <c r="BD50" i="16"/>
  <c r="BD341" i="16"/>
  <c r="BI218" i="16"/>
  <c r="BC275" i="16"/>
  <c r="BF107" i="16"/>
  <c r="BJ283" i="16"/>
  <c r="BK49" i="16"/>
  <c r="BF239" i="16"/>
  <c r="BI132" i="16"/>
  <c r="BC273" i="16"/>
  <c r="BE146" i="16"/>
  <c r="BB221" i="16"/>
  <c r="BD203" i="16"/>
  <c r="BJ241" i="16"/>
  <c r="BG106" i="16"/>
  <c r="BJ338" i="16"/>
  <c r="BH172" i="16"/>
  <c r="BF111" i="16"/>
  <c r="BF156" i="16"/>
  <c r="BJ212" i="16"/>
  <c r="BG209" i="16"/>
  <c r="BD362" i="16"/>
  <c r="BE83" i="16"/>
  <c r="BB87" i="16"/>
  <c r="BK232" i="16"/>
  <c r="BE176" i="16"/>
  <c r="BB155" i="16"/>
  <c r="BF226" i="16"/>
  <c r="BE299" i="16"/>
  <c r="BJ93" i="16"/>
  <c r="BI251" i="16"/>
  <c r="BC173" i="16"/>
  <c r="BC145" i="16"/>
  <c r="BF231" i="16"/>
  <c r="BI184" i="16"/>
  <c r="BD158" i="16"/>
  <c r="BF72" i="16"/>
  <c r="BK300" i="16"/>
  <c r="BH264" i="16"/>
  <c r="BD58" i="16"/>
  <c r="BK302" i="16"/>
  <c r="BF298" i="16"/>
  <c r="BK128" i="16"/>
  <c r="BG60" i="16"/>
  <c r="BD140" i="16"/>
  <c r="BB262" i="16"/>
  <c r="BB81" i="16"/>
  <c r="BD340" i="16"/>
  <c r="BJ115" i="16"/>
  <c r="BH329" i="16"/>
  <c r="BK85" i="16"/>
  <c r="BE292" i="16"/>
  <c r="BC69" i="16"/>
  <c r="BK251" i="16"/>
  <c r="BD143" i="16"/>
  <c r="BE105" i="16"/>
  <c r="BC323" i="16"/>
  <c r="BD164" i="16"/>
  <c r="BC312" i="16"/>
  <c r="BH145" i="16"/>
  <c r="BJ146" i="16"/>
  <c r="BD211" i="16"/>
  <c r="BH140" i="16"/>
  <c r="BC101" i="16"/>
  <c r="BC57" i="16"/>
  <c r="BK343" i="16"/>
  <c r="BB97" i="16"/>
  <c r="BK189" i="16"/>
  <c r="BK299" i="16"/>
  <c r="BG356" i="16"/>
  <c r="BH56" i="16"/>
  <c r="BF216" i="16"/>
  <c r="BG274" i="16"/>
  <c r="BD133" i="16"/>
  <c r="BF74" i="16"/>
  <c r="BJ56" i="16"/>
  <c r="BG71" i="16"/>
  <c r="BC175" i="16"/>
  <c r="BI216" i="16"/>
  <c r="BK175" i="16"/>
  <c r="BB254" i="16"/>
  <c r="BH209" i="16"/>
  <c r="BI53" i="16"/>
  <c r="BD116" i="16"/>
  <c r="BH46" i="16"/>
  <c r="BC240" i="16"/>
  <c r="BK259" i="16"/>
  <c r="BC286" i="16"/>
  <c r="BK114" i="16"/>
  <c r="BG114" i="16"/>
  <c r="BG236" i="16"/>
  <c r="BD306" i="16"/>
  <c r="BG263" i="16"/>
  <c r="BG310" i="16"/>
  <c r="BB138" i="16"/>
  <c r="BG217" i="16"/>
  <c r="BF193" i="16"/>
  <c r="BH283" i="16"/>
  <c r="BB158" i="16"/>
  <c r="BJ164" i="16"/>
  <c r="BE183" i="16"/>
  <c r="BH268" i="16"/>
  <c r="BB66" i="16"/>
  <c r="BF286" i="16"/>
  <c r="BJ267" i="16"/>
  <c r="BE225" i="16"/>
  <c r="BI80" i="16"/>
  <c r="BJ253" i="16"/>
  <c r="BD44" i="16"/>
  <c r="BB223" i="16"/>
  <c r="BF120" i="16"/>
  <c r="BK139" i="16"/>
  <c r="BB324" i="16"/>
  <c r="BF122" i="16"/>
  <c r="BD177" i="16"/>
  <c r="BC104" i="16"/>
  <c r="BI94" i="16"/>
  <c r="BB133" i="16"/>
  <c r="BJ152" i="16"/>
  <c r="BD66" i="16"/>
  <c r="BE294" i="16"/>
  <c r="BF273" i="16"/>
  <c r="BE122" i="16"/>
  <c r="BC42" i="16"/>
  <c r="BB207" i="16"/>
  <c r="BE102" i="16"/>
  <c r="BH160" i="16"/>
  <c r="BD114" i="16"/>
  <c r="BJ327" i="16"/>
  <c r="BK256" i="16"/>
  <c r="BH354" i="16"/>
  <c r="BJ205" i="16"/>
  <c r="BG103" i="16"/>
  <c r="BF253" i="16"/>
  <c r="BJ244" i="16"/>
  <c r="BE241" i="16"/>
  <c r="BF303" i="16"/>
  <c r="BG177" i="16"/>
  <c r="BB163" i="16"/>
  <c r="BJ91" i="16"/>
  <c r="BD324" i="16"/>
  <c r="BH149" i="16"/>
  <c r="BF153" i="16"/>
  <c r="BK282" i="16"/>
  <c r="BH240" i="16"/>
  <c r="BF322" i="16"/>
  <c r="BB162" i="16"/>
  <c r="BB217" i="16"/>
  <c r="BJ179" i="16"/>
  <c r="BH210" i="16"/>
  <c r="BC81" i="16"/>
  <c r="BI311" i="16"/>
  <c r="BH277" i="16"/>
  <c r="BB80" i="16"/>
  <c r="BG172" i="16"/>
  <c r="BF249" i="16"/>
  <c r="BE155" i="16"/>
  <c r="BG337" i="16"/>
  <c r="BC251" i="16"/>
  <c r="BH214" i="16"/>
  <c r="BJ188" i="16"/>
  <c r="BH82" i="16"/>
  <c r="BE262" i="16"/>
  <c r="BK76" i="16"/>
  <c r="BF243" i="16"/>
  <c r="BF115" i="16"/>
  <c r="BI86" i="16"/>
  <c r="BJ232" i="16"/>
  <c r="BF157" i="16"/>
  <c r="BJ358" i="16"/>
  <c r="BF166" i="16"/>
  <c r="BJ143" i="16"/>
  <c r="BD293" i="16"/>
  <c r="BI343" i="16"/>
  <c r="BJ111" i="16"/>
  <c r="BF234" i="16"/>
  <c r="BI272" i="16"/>
  <c r="BH65" i="16"/>
  <c r="BI239" i="16"/>
  <c r="BD241" i="16"/>
  <c r="BI109" i="16"/>
  <c r="BD190" i="16"/>
  <c r="BC187" i="16"/>
  <c r="BF143" i="16"/>
  <c r="BI346" i="16"/>
  <c r="BC159" i="16"/>
  <c r="BJ95" i="16"/>
  <c r="BD359" i="16"/>
  <c r="BG301" i="16"/>
  <c r="BF309" i="16"/>
  <c r="BD218" i="16"/>
  <c r="BC52" i="16"/>
  <c r="BD224" i="16"/>
  <c r="BI210" i="16"/>
  <c r="BB114" i="16"/>
  <c r="BF223" i="16"/>
  <c r="BE301" i="16"/>
  <c r="BF284" i="16"/>
  <c r="BE336" i="16"/>
  <c r="BD124" i="16"/>
  <c r="BE194" i="16"/>
  <c r="BF352" i="16"/>
  <c r="BE139" i="16"/>
  <c r="BC281" i="16"/>
  <c r="BG142" i="16"/>
  <c r="BJ64" i="16"/>
  <c r="BE342" i="16"/>
  <c r="BE357" i="16"/>
  <c r="BB362" i="16"/>
  <c r="BC160" i="16"/>
  <c r="BE352" i="16"/>
  <c r="BH312" i="16"/>
  <c r="BF338" i="16"/>
  <c r="BI123" i="16"/>
  <c r="BI69" i="16"/>
  <c r="BH83" i="16"/>
  <c r="BC307" i="16"/>
  <c r="BF113" i="16"/>
  <c r="BE258" i="16"/>
  <c r="BG111" i="16"/>
  <c r="BJ231" i="16"/>
  <c r="BC213" i="16"/>
  <c r="BH166" i="16"/>
  <c r="BD217" i="16"/>
  <c r="BG126" i="16"/>
  <c r="BG139" i="16"/>
  <c r="BK356" i="16"/>
  <c r="BD101" i="16"/>
  <c r="BE337" i="16"/>
  <c r="BH246" i="16"/>
  <c r="BC220" i="16"/>
  <c r="BH170" i="16"/>
  <c r="BD329" i="16"/>
  <c r="BH98" i="16"/>
  <c r="BD254" i="16"/>
  <c r="BH155" i="16"/>
  <c r="BI181" i="16"/>
  <c r="BE211" i="16"/>
  <c r="BK140" i="16"/>
  <c r="BE341" i="16"/>
  <c r="BF358" i="16"/>
  <c r="BE276" i="16"/>
  <c r="BF116" i="16"/>
  <c r="BB243" i="16"/>
  <c r="BE244" i="16"/>
  <c r="BK173" i="16"/>
  <c r="BD108" i="16"/>
  <c r="BG309" i="16"/>
  <c r="BC73" i="16"/>
  <c r="BF53" i="16"/>
  <c r="BI128" i="16"/>
  <c r="BH208" i="16"/>
  <c r="BB70" i="16"/>
  <c r="BI362" i="16"/>
  <c r="BI173" i="16"/>
  <c r="BD112" i="16"/>
  <c r="BB359" i="16"/>
  <c r="BI98" i="16"/>
  <c r="BH315" i="16"/>
  <c r="BG150" i="16"/>
  <c r="BE307" i="16"/>
  <c r="BK289" i="16"/>
  <c r="BB248" i="16"/>
  <c r="BF240" i="16"/>
  <c r="BB305" i="16"/>
  <c r="BC283" i="16"/>
  <c r="BE231" i="16"/>
  <c r="BC158" i="16"/>
  <c r="BH104" i="16"/>
  <c r="BB75" i="16"/>
  <c r="BC325" i="16"/>
  <c r="BE47" i="16"/>
  <c r="BC83" i="16"/>
  <c r="BJ203" i="16"/>
  <c r="BG190" i="16"/>
  <c r="BE210" i="16"/>
  <c r="BF325" i="16"/>
  <c r="BI323" i="16"/>
  <c r="BC293" i="16"/>
  <c r="BF230" i="16"/>
  <c r="BK150" i="16"/>
  <c r="BE271" i="16"/>
  <c r="BH112" i="16"/>
  <c r="BC316" i="16"/>
  <c r="BB297" i="16"/>
  <c r="BF211" i="16"/>
  <c r="BJ110" i="16"/>
  <c r="BG230" i="16"/>
  <c r="BC346" i="16"/>
  <c r="BG364" i="16"/>
  <c r="BH135" i="16"/>
  <c r="BH148" i="16"/>
  <c r="BC319" i="16"/>
  <c r="BB265" i="16"/>
  <c r="BC328" i="16"/>
  <c r="BB204" i="16"/>
  <c r="BC142" i="16"/>
  <c r="BF105" i="16"/>
  <c r="BK250" i="16"/>
  <c r="BC143" i="16"/>
  <c r="BK166" i="16"/>
  <c r="BF71" i="16"/>
  <c r="BD42" i="16"/>
  <c r="BI48" i="16"/>
  <c r="BC93" i="16"/>
  <c r="BC204" i="16"/>
  <c r="BH261" i="16"/>
  <c r="BC324" i="16"/>
  <c r="BH231" i="16"/>
  <c r="BG135" i="16"/>
  <c r="BC359" i="16"/>
  <c r="BK122" i="16"/>
  <c r="BI227" i="16"/>
  <c r="BH129" i="16"/>
  <c r="BE168" i="16"/>
  <c r="BJ123" i="16"/>
  <c r="BF104" i="16"/>
  <c r="BH134" i="16"/>
  <c r="BJ195" i="16"/>
  <c r="BE339" i="16"/>
  <c r="BD204" i="16"/>
  <c r="BH353" i="16"/>
  <c r="BG76" i="16"/>
  <c r="BD43" i="16"/>
  <c r="BJ183" i="16"/>
  <c r="BG146" i="16"/>
  <c r="BG57" i="16"/>
  <c r="BE279" i="16"/>
  <c r="BF48" i="16"/>
  <c r="BI285" i="16"/>
  <c r="BE361" i="16"/>
  <c r="BG74" i="16"/>
  <c r="BB127" i="16"/>
  <c r="BG121" i="16"/>
  <c r="BF282" i="16"/>
  <c r="BJ198" i="16"/>
  <c r="BC331" i="16"/>
  <c r="BI130" i="16"/>
  <c r="BG257" i="16"/>
  <c r="BH90" i="16"/>
  <c r="BK66" i="16"/>
  <c r="BD223" i="16"/>
  <c r="BH215" i="16"/>
  <c r="BC140" i="16"/>
  <c r="BF43" i="16"/>
  <c r="BK117" i="16"/>
  <c r="BF60" i="16"/>
  <c r="BE156" i="16"/>
  <c r="BF268" i="16"/>
  <c r="BJ319" i="16"/>
  <c r="BH201" i="16"/>
  <c r="BH180" i="16"/>
  <c r="BI65" i="16"/>
  <c r="BK315" i="16"/>
  <c r="BG153" i="16"/>
  <c r="BF260" i="16"/>
  <c r="BK54" i="16"/>
  <c r="BI144" i="16"/>
  <c r="BE89" i="16"/>
  <c r="BJ278" i="16"/>
  <c r="BF323" i="16"/>
  <c r="BE171" i="16"/>
  <c r="BG97" i="16"/>
  <c r="BF99" i="16"/>
  <c r="BC229" i="16"/>
  <c r="BK263" i="16"/>
  <c r="BF123" i="16"/>
  <c r="BE191" i="16"/>
  <c r="BD282" i="16"/>
  <c r="BJ224" i="16"/>
  <c r="BJ96" i="16"/>
  <c r="BC198" i="16"/>
  <c r="BF208" i="16"/>
  <c r="BI195" i="16"/>
  <c r="BD75" i="16"/>
  <c r="BE274" i="16"/>
  <c r="BJ226" i="16"/>
  <c r="BE233" i="16"/>
  <c r="BI87" i="16"/>
  <c r="BH177" i="16"/>
  <c r="BC121" i="16"/>
  <c r="BD234" i="16"/>
  <c r="BK134" i="16"/>
  <c r="BG258" i="16"/>
  <c r="BD192" i="16"/>
  <c r="BI290" i="16"/>
  <c r="BB161" i="16"/>
  <c r="BK331" i="16"/>
  <c r="BB296" i="16"/>
  <c r="BH314" i="16"/>
  <c r="BG304" i="16"/>
  <c r="BD291" i="16"/>
  <c r="BE200" i="16"/>
  <c r="BI321" i="16"/>
  <c r="BG115" i="16"/>
  <c r="BD161" i="16"/>
  <c r="BF58" i="16"/>
  <c r="BG107" i="16"/>
  <c r="BI146" i="16"/>
  <c r="BE303" i="16"/>
  <c r="BG307" i="16"/>
  <c r="BG117" i="16"/>
  <c r="BC362" i="16"/>
  <c r="BB141" i="16"/>
  <c r="BK294" i="16"/>
  <c r="BE103" i="16"/>
  <c r="BD84" i="16"/>
  <c r="BF301" i="16"/>
  <c r="BD220" i="16"/>
  <c r="BH298" i="16"/>
  <c r="BF238" i="16"/>
  <c r="BG166" i="16"/>
  <c r="BB60" i="16"/>
  <c r="BJ216" i="16"/>
  <c r="BG333" i="16"/>
  <c r="BE334" i="16"/>
  <c r="BD194" i="16"/>
  <c r="BD274" i="16"/>
  <c r="BE70" i="16"/>
  <c r="BH88" i="16"/>
  <c r="BJ177" i="16"/>
  <c r="BI358" i="16"/>
  <c r="BC303" i="16"/>
  <c r="BK145" i="16"/>
  <c r="BG91" i="16"/>
  <c r="BD139" i="16"/>
  <c r="BB172" i="16"/>
  <c r="BJ74" i="16"/>
  <c r="BJ245" i="16"/>
  <c r="BK89" i="16"/>
  <c r="BD311" i="16"/>
  <c r="BD325" i="16"/>
  <c r="BE359" i="16"/>
  <c r="BG192" i="16"/>
  <c r="BJ192" i="16"/>
  <c r="BK96" i="16"/>
  <c r="BK73" i="16"/>
  <c r="BE73" i="16"/>
  <c r="BC242" i="16"/>
  <c r="BJ108" i="16"/>
  <c r="BC224" i="16"/>
  <c r="BK143" i="16"/>
  <c r="BG189" i="16"/>
  <c r="BC361" i="16"/>
  <c r="BI263" i="16"/>
  <c r="BE222" i="16"/>
  <c r="BF219" i="16"/>
  <c r="BK154" i="16"/>
  <c r="BJ343" i="16"/>
  <c r="BI56" i="16"/>
  <c r="BC298" i="16"/>
  <c r="BK233" i="16"/>
  <c r="BH187" i="16"/>
  <c r="BC223" i="16"/>
  <c r="BB53" i="16"/>
  <c r="BD301" i="16"/>
  <c r="BD361" i="16"/>
  <c r="BK141" i="16"/>
  <c r="BF106" i="16"/>
  <c r="BE335" i="16"/>
  <c r="BH156" i="16"/>
  <c r="BF368" i="16"/>
  <c r="BG295" i="16"/>
  <c r="BB86" i="16"/>
  <c r="BE206" i="16"/>
  <c r="BI101" i="16"/>
  <c r="BB219" i="16"/>
  <c r="BG52" i="16"/>
  <c r="BH125" i="16"/>
  <c r="BK363" i="16"/>
  <c r="BB239" i="16"/>
  <c r="BE324" i="16"/>
  <c r="BB171" i="16"/>
  <c r="BH67" i="16"/>
  <c r="BI296" i="16"/>
  <c r="BD353" i="16"/>
  <c r="BK313" i="16"/>
  <c r="BF350" i="16"/>
  <c r="BK351" i="16"/>
  <c r="BI328" i="16"/>
  <c r="BG213" i="16"/>
  <c r="BJ262" i="16"/>
  <c r="BF362" i="16"/>
  <c r="BE130" i="16"/>
  <c r="BH291" i="16"/>
  <c r="BI293" i="16"/>
  <c r="BC266" i="16"/>
  <c r="BG96" i="16"/>
  <c r="BJ322" i="16"/>
  <c r="BE158" i="16"/>
  <c r="BB120" i="16"/>
  <c r="BC332" i="16"/>
  <c r="BD227" i="16"/>
  <c r="BE49" i="16"/>
  <c r="BH54" i="16"/>
  <c r="BC49" i="16"/>
  <c r="BJ340" i="16"/>
  <c r="BG290" i="16"/>
  <c r="BC178" i="16"/>
  <c r="BI226" i="16"/>
  <c r="BI207" i="16"/>
  <c r="BD122" i="16"/>
  <c r="BE58" i="16"/>
  <c r="BD79" i="16"/>
  <c r="BF164" i="16"/>
  <c r="BK307" i="16"/>
  <c r="BH211" i="16"/>
  <c r="BC225" i="16"/>
  <c r="BH249" i="16"/>
  <c r="BK165" i="16"/>
  <c r="BG41" i="16"/>
  <c r="BK170" i="16"/>
  <c r="BF233" i="16"/>
  <c r="BG78" i="16"/>
  <c r="BF278" i="16"/>
  <c r="BI265" i="16"/>
  <c r="BE167" i="16"/>
  <c r="BB136" i="16"/>
  <c r="BK306" i="16"/>
  <c r="BE154" i="16"/>
  <c r="BB147" i="16"/>
  <c r="BG227" i="16"/>
  <c r="BG136" i="16"/>
  <c r="BD330" i="16"/>
  <c r="BC62" i="16"/>
  <c r="BK309" i="16"/>
  <c r="BB94" i="16"/>
  <c r="BE201" i="16"/>
  <c r="BC368" i="16"/>
  <c r="BI167" i="16"/>
  <c r="BF185" i="16"/>
  <c r="BI312" i="16"/>
  <c r="BD185" i="16"/>
  <c r="BE269" i="16"/>
  <c r="BJ126" i="16"/>
  <c r="BG260" i="16"/>
  <c r="BE240" i="16"/>
  <c r="BD107" i="16"/>
  <c r="BG273" i="16"/>
  <c r="BC50" i="16"/>
  <c r="BC295" i="16"/>
  <c r="BC243" i="16"/>
  <c r="BE354" i="16"/>
  <c r="BK101" i="16"/>
  <c r="BJ257" i="16"/>
  <c r="BK238" i="16"/>
  <c r="BE100" i="16"/>
  <c r="BC136" i="16"/>
  <c r="BG201" i="16"/>
  <c r="BG207" i="16"/>
  <c r="BE148" i="16"/>
  <c r="BD238" i="16"/>
  <c r="BJ240" i="16"/>
  <c r="BD233" i="16"/>
  <c r="BK279" i="16"/>
  <c r="BB189" i="16"/>
  <c r="BF152" i="16"/>
  <c r="BC297" i="16"/>
  <c r="BE110" i="16"/>
  <c r="BC348" i="16"/>
  <c r="BC215" i="16"/>
  <c r="BH326" i="16"/>
  <c r="BE119" i="16"/>
  <c r="BF274" i="16"/>
  <c r="BB185" i="16"/>
  <c r="BB241" i="16"/>
  <c r="BF210" i="16"/>
  <c r="BJ227" i="16"/>
  <c r="BE177" i="16"/>
  <c r="BE348" i="16"/>
  <c r="BK260" i="16"/>
  <c r="BE174" i="16"/>
  <c r="BC253" i="16"/>
  <c r="BI266" i="16"/>
  <c r="BH241" i="16"/>
  <c r="BD273" i="16"/>
  <c r="BI307" i="16"/>
  <c r="BB361" i="16"/>
  <c r="BC349" i="16"/>
  <c r="BB288" i="16"/>
  <c r="BE214" i="16"/>
  <c r="BH258" i="16"/>
  <c r="BD212" i="16"/>
  <c r="BB187" i="16"/>
  <c r="BH165" i="16"/>
  <c r="BG311" i="16"/>
  <c r="BH87" i="16"/>
  <c r="BK127" i="16"/>
  <c r="BC125" i="16"/>
  <c r="BE367" i="16"/>
  <c r="BC305" i="16"/>
  <c r="BJ209" i="16"/>
  <c r="BC170" i="16"/>
  <c r="BJ193" i="16"/>
  <c r="BB355" i="16"/>
  <c r="BJ304" i="16"/>
  <c r="BI139" i="16"/>
  <c r="BF236" i="16"/>
  <c r="BH237" i="16"/>
  <c r="BF173" i="16"/>
  <c r="BE363" i="16"/>
  <c r="BK354" i="16"/>
  <c r="BC56" i="16"/>
  <c r="BG204" i="16"/>
  <c r="BJ248" i="16"/>
  <c r="BD46" i="16"/>
  <c r="BB100" i="16"/>
  <c r="BG303" i="16"/>
  <c r="BF331" i="16"/>
  <c r="BC174" i="16"/>
  <c r="BB272" i="16"/>
  <c r="BE266" i="16"/>
  <c r="BI135" i="16"/>
  <c r="BI180" i="16"/>
  <c r="BC233" i="16"/>
  <c r="BC280" i="16"/>
  <c r="BD110" i="16"/>
  <c r="BE319" i="16"/>
  <c r="BC326" i="16"/>
  <c r="BE224" i="16"/>
  <c r="BJ46" i="16"/>
  <c r="BC291" i="16"/>
  <c r="BD100" i="16"/>
  <c r="BF357" i="16"/>
  <c r="BK364" i="16"/>
  <c r="BB214" i="16"/>
  <c r="BE237" i="16"/>
  <c r="BF141" i="16"/>
  <c r="BF277" i="16"/>
  <c r="BJ119" i="16"/>
  <c r="BH257" i="16"/>
  <c r="BK58" i="16"/>
  <c r="BD232" i="16"/>
  <c r="BK60" i="16"/>
  <c r="BF332" i="16"/>
  <c r="BI284" i="16"/>
  <c r="BK355" i="16"/>
  <c r="BK360" i="16"/>
  <c r="BB294" i="16"/>
  <c r="BK296" i="16"/>
  <c r="BK102" i="16"/>
  <c r="BH290" i="16"/>
  <c r="BH265" i="16"/>
  <c r="BG367" i="16"/>
  <c r="BE172" i="16"/>
  <c r="BH169" i="16"/>
  <c r="BF118" i="16"/>
  <c r="BB63" i="16"/>
  <c r="BH103" i="16"/>
  <c r="BJ308" i="16"/>
  <c r="BC278" i="16"/>
  <c r="BK204" i="16"/>
  <c r="BK284" i="16"/>
  <c r="BH310" i="16"/>
  <c r="BG56" i="16"/>
  <c r="BH229" i="16"/>
  <c r="BE92" i="16"/>
  <c r="BB267" i="16"/>
  <c r="BK310" i="16"/>
  <c r="BI83" i="16"/>
  <c r="BC111" i="16"/>
  <c r="BH147" i="16"/>
  <c r="BJ57" i="16"/>
  <c r="BD64" i="16"/>
  <c r="BJ52" i="16"/>
  <c r="BF262" i="16"/>
  <c r="BG212" i="16"/>
  <c r="BD117" i="16"/>
  <c r="BC47" i="16"/>
  <c r="BJ103" i="16"/>
  <c r="BJ236" i="16"/>
  <c r="BK342" i="16"/>
  <c r="BK273" i="16"/>
  <c r="BH236" i="16"/>
  <c r="BH330" i="16"/>
  <c r="BK184" i="16"/>
  <c r="BK155" i="16"/>
  <c r="BD57" i="16"/>
  <c r="BD51" i="16"/>
  <c r="BC256" i="16"/>
  <c r="BE175" i="16"/>
  <c r="BD165" i="16"/>
  <c r="BC45" i="16"/>
  <c r="BE190" i="16"/>
  <c r="BF179" i="16"/>
  <c r="BG155" i="16"/>
  <c r="BJ305" i="16"/>
  <c r="BD186" i="16"/>
  <c r="BK341" i="16"/>
  <c r="BC153" i="16"/>
  <c r="BC268" i="16"/>
  <c r="BD52" i="16"/>
  <c r="BF180" i="16"/>
  <c r="BD174" i="16"/>
  <c r="BI301" i="16"/>
  <c r="BJ79" i="16"/>
  <c r="BK304" i="16"/>
  <c r="BG347" i="16"/>
  <c r="BJ58" i="16"/>
  <c r="BJ186" i="16"/>
  <c r="BH286" i="16"/>
  <c r="BH179" i="16"/>
  <c r="BB107" i="16"/>
  <c r="BG353" i="16"/>
  <c r="BB169" i="16"/>
  <c r="BF192" i="16"/>
  <c r="BG268" i="16"/>
  <c r="BF61" i="16"/>
  <c r="BK172" i="16"/>
  <c r="BB212" i="16"/>
  <c r="BG243" i="16"/>
  <c r="BF328" i="16"/>
  <c r="BI103" i="16"/>
  <c r="BJ69" i="16"/>
  <c r="BF312" i="16"/>
  <c r="BF154" i="16"/>
  <c r="BD82" i="16"/>
  <c r="BH207" i="16"/>
  <c r="BB314" i="16"/>
  <c r="BJ272" i="16"/>
  <c r="BJ365" i="16"/>
  <c r="BD268" i="16"/>
  <c r="BI51" i="16"/>
  <c r="BB45" i="16"/>
  <c r="BB244" i="16"/>
  <c r="BK240" i="16"/>
  <c r="BI258" i="16"/>
  <c r="BD279" i="16"/>
  <c r="BH347" i="16"/>
  <c r="BH238" i="16"/>
  <c r="BB69" i="16"/>
  <c r="BK216" i="16"/>
  <c r="BE150" i="16"/>
  <c r="BE136" i="16"/>
  <c r="BJ185" i="16"/>
  <c r="BJ85" i="16"/>
  <c r="BC152" i="16"/>
  <c r="BC168" i="16"/>
  <c r="BG254" i="16"/>
  <c r="BH302" i="16"/>
  <c r="BK207" i="16"/>
  <c r="BG286" i="16"/>
  <c r="BD93" i="16"/>
  <c r="BJ67" i="16"/>
  <c r="BB332" i="16"/>
  <c r="BE281" i="16"/>
  <c r="BD355" i="16"/>
  <c r="BD343" i="16"/>
  <c r="BI294" i="16"/>
  <c r="BH162" i="16"/>
  <c r="BK72" i="16"/>
  <c r="BE311" i="16"/>
  <c r="BF290" i="16"/>
  <c r="BD320" i="16"/>
  <c r="BF212" i="16"/>
  <c r="BE44" i="16"/>
  <c r="BH60" i="16"/>
  <c r="BI178" i="16"/>
  <c r="BH80" i="16"/>
  <c r="BF287" i="16"/>
  <c r="BJ102" i="16"/>
  <c r="BF265" i="16"/>
  <c r="BC264" i="16"/>
  <c r="BG183" i="16"/>
  <c r="BC272" i="16"/>
  <c r="BD104" i="16"/>
  <c r="BE344" i="16"/>
  <c r="BI340" i="16"/>
  <c r="BI324" i="16"/>
  <c r="BJ55" i="16"/>
  <c r="BC216" i="16"/>
  <c r="BG200" i="16"/>
  <c r="BB351" i="16"/>
  <c r="BG302" i="16"/>
  <c r="BI175" i="16"/>
  <c r="BC107" i="16"/>
  <c r="BG269" i="16"/>
  <c r="BG118" i="16"/>
  <c r="BJ229" i="16"/>
  <c r="BK269" i="16"/>
  <c r="BG45" i="16"/>
  <c r="BB220" i="16"/>
  <c r="BF364" i="16"/>
  <c r="BD230" i="16"/>
  <c r="BC102" i="16"/>
  <c r="BD126" i="16"/>
  <c r="BG129" i="16"/>
  <c r="BK326" i="16"/>
  <c r="BC106" i="16"/>
  <c r="BI275" i="16"/>
  <c r="BI269" i="16"/>
  <c r="BG160" i="16"/>
  <c r="BK290" i="16"/>
  <c r="BG288" i="16"/>
  <c r="BC315" i="16"/>
  <c r="BK195" i="16"/>
  <c r="BD157" i="16"/>
  <c r="BF109" i="16"/>
  <c r="BH96" i="16"/>
  <c r="BI126" i="16"/>
  <c r="BB287" i="16"/>
  <c r="BG164" i="16"/>
  <c r="BK333" i="16"/>
  <c r="BD303" i="16"/>
  <c r="BH186" i="16"/>
  <c r="BJ251" i="16"/>
  <c r="BE87" i="16"/>
  <c r="BE229" i="16"/>
  <c r="BI142" i="16"/>
  <c r="BB65" i="16"/>
  <c r="BC166" i="16"/>
  <c r="BJ363" i="16"/>
  <c r="BC222" i="16"/>
  <c r="BC98" i="16"/>
  <c r="BE143" i="16"/>
  <c r="BG279" i="16"/>
  <c r="BB311" i="16"/>
  <c r="BK177" i="16"/>
  <c r="BK210" i="16"/>
  <c r="BD83" i="16"/>
  <c r="BE368" i="16"/>
  <c r="BK350" i="16"/>
  <c r="BG271" i="16"/>
  <c r="BB270" i="16"/>
  <c r="BK190" i="16"/>
  <c r="BE247" i="16"/>
  <c r="BJ181" i="16"/>
  <c r="BF315" i="16"/>
  <c r="BJ255" i="16"/>
  <c r="BJ90" i="16"/>
  <c r="BB102" i="16"/>
  <c r="BF84" i="16"/>
  <c r="BC71" i="16"/>
  <c r="BG81" i="16"/>
  <c r="BB285" i="16"/>
  <c r="BJ161" i="16"/>
  <c r="BJ289" i="16"/>
  <c r="BC337" i="16"/>
  <c r="BI211" i="16"/>
  <c r="BJ336" i="16"/>
  <c r="BH183" i="16"/>
  <c r="BD95" i="16"/>
  <c r="BJ328" i="16"/>
  <c r="BJ221" i="16"/>
  <c r="BK88" i="16"/>
  <c r="BI164" i="16"/>
  <c r="BF217" i="16"/>
  <c r="BH122" i="16"/>
  <c r="BK136" i="16"/>
  <c r="BF178" i="16"/>
  <c r="BH57" i="16"/>
  <c r="BJ94" i="16"/>
  <c r="BE251" i="16"/>
  <c r="BI61" i="16"/>
  <c r="BI57" i="16"/>
  <c r="BJ292" i="16"/>
  <c r="BF75" i="16"/>
  <c r="BB73" i="16"/>
  <c r="BB238" i="16"/>
  <c r="BB295" i="16"/>
  <c r="BH248" i="16"/>
  <c r="BF334" i="16"/>
  <c r="BF285" i="16"/>
  <c r="BJ104" i="16"/>
  <c r="BI224" i="16"/>
  <c r="BF77" i="16"/>
  <c r="BE163" i="16"/>
  <c r="BI282" i="16"/>
  <c r="BE326" i="16"/>
  <c r="BD105" i="16"/>
  <c r="BJ173" i="16"/>
  <c r="BC167" i="16"/>
  <c r="BJ273" i="16"/>
  <c r="BF52" i="16"/>
  <c r="BK208" i="16"/>
  <c r="BC202" i="16"/>
  <c r="BH204" i="16"/>
  <c r="BH81" i="16"/>
  <c r="BG66" i="16"/>
  <c r="BF321" i="16"/>
  <c r="BD136" i="16"/>
  <c r="BB284" i="16"/>
  <c r="BD356" i="16"/>
  <c r="BJ334" i="16"/>
  <c r="BD296" i="16"/>
  <c r="BC156" i="16"/>
  <c r="BI124" i="16"/>
  <c r="BF272" i="16"/>
  <c r="BJ235" i="16"/>
  <c r="BH263" i="16"/>
  <c r="BK95" i="16"/>
  <c r="BJ75" i="16"/>
  <c r="BK151" i="16"/>
  <c r="BH195" i="16"/>
  <c r="BH275" i="16"/>
  <c r="BD267" i="16"/>
  <c r="BG98" i="16"/>
  <c r="BE45" i="16"/>
  <c r="BD292" i="16"/>
  <c r="BC304" i="16"/>
  <c r="BD209" i="16"/>
  <c r="BJ157" i="16"/>
  <c r="BB57" i="16"/>
  <c r="BK75" i="16"/>
  <c r="BD228" i="16"/>
  <c r="BE188" i="16"/>
  <c r="BK171" i="16"/>
  <c r="BC217" i="16"/>
  <c r="BF247" i="16"/>
  <c r="BE59" i="16"/>
  <c r="BC43" i="16"/>
  <c r="BH219" i="16"/>
  <c r="BI127" i="16"/>
  <c r="BF353" i="16"/>
  <c r="BH334" i="16"/>
  <c r="BI108" i="16"/>
  <c r="BD225" i="16"/>
  <c r="BF294" i="16"/>
  <c r="BI82" i="16"/>
  <c r="BB252" i="16"/>
  <c r="BB275" i="16"/>
  <c r="BC329" i="16"/>
  <c r="BB55" i="16"/>
  <c r="BI247" i="16"/>
  <c r="BB106" i="16"/>
  <c r="BF102" i="16"/>
  <c r="BJ324" i="16"/>
  <c r="BE153" i="16"/>
  <c r="BD295" i="16"/>
  <c r="BH235" i="16"/>
  <c r="BH111" i="16"/>
  <c r="BC249" i="16"/>
  <c r="BD153" i="16"/>
  <c r="BG235" i="16"/>
  <c r="BJ333" i="16"/>
  <c r="BE332" i="16"/>
  <c r="BE204" i="16"/>
  <c r="BD81" i="16"/>
  <c r="BK348" i="16"/>
  <c r="BD61" i="16"/>
  <c r="BG321" i="16"/>
  <c r="BF78" i="16"/>
  <c r="BI121" i="16"/>
  <c r="BE135" i="16"/>
  <c r="BD167" i="16"/>
  <c r="BI246" i="16"/>
  <c r="BF184" i="16"/>
  <c r="BE185" i="16"/>
  <c r="BB129" i="16"/>
  <c r="BJ349" i="16"/>
  <c r="BD339" i="16"/>
  <c r="BG191" i="16"/>
  <c r="BG123" i="16"/>
  <c r="BD358" i="16"/>
  <c r="M129" i="16" l="1"/>
  <c r="N93" i="12" s="1"/>
  <c r="BL129" i="16"/>
  <c r="M106" i="16"/>
  <c r="N70" i="12" s="1"/>
  <c r="BL106" i="16"/>
  <c r="BL55" i="16"/>
  <c r="M55" i="16"/>
  <c r="N19" i="12" s="1"/>
  <c r="BL275" i="16"/>
  <c r="M275" i="16"/>
  <c r="N239" i="12" s="1"/>
  <c r="M252" i="16"/>
  <c r="N216" i="12" s="1"/>
  <c r="BL252" i="16"/>
  <c r="BL57" i="16"/>
  <c r="M57" i="16"/>
  <c r="N21" i="12" s="1"/>
  <c r="M284" i="16"/>
  <c r="N248" i="12" s="1"/>
  <c r="BL284" i="16"/>
  <c r="BL295" i="16"/>
  <c r="M295" i="16"/>
  <c r="N259" i="12" s="1"/>
  <c r="BL238" i="16"/>
  <c r="M238" i="16"/>
  <c r="N202" i="12" s="1"/>
  <c r="BL73" i="16"/>
  <c r="M73" i="16"/>
  <c r="N37" i="12" s="1"/>
  <c r="BL285" i="16"/>
  <c r="M285" i="16"/>
  <c r="N249" i="12" s="1"/>
  <c r="BL102" i="16"/>
  <c r="M102" i="16"/>
  <c r="N66" i="12" s="1"/>
  <c r="BL270" i="16"/>
  <c r="M270" i="16"/>
  <c r="N234" i="12" s="1"/>
  <c r="M311" i="16"/>
  <c r="N275" i="12" s="1"/>
  <c r="BL311" i="16"/>
  <c r="M65" i="16"/>
  <c r="N29" i="12" s="1"/>
  <c r="BL65" i="16"/>
  <c r="M287" i="16"/>
  <c r="N251" i="12" s="1"/>
  <c r="BL287" i="16"/>
  <c r="BL220" i="16"/>
  <c r="M220" i="16"/>
  <c r="N184" i="12" s="1"/>
  <c r="BL351" i="16"/>
  <c r="M351" i="16"/>
  <c r="N315" i="12" s="1"/>
  <c r="M332" i="16"/>
  <c r="N296" i="12" s="1"/>
  <c r="BL332" i="16"/>
  <c r="BL69" i="16"/>
  <c r="M69" i="16"/>
  <c r="N33" i="12" s="1"/>
  <c r="M244" i="16"/>
  <c r="N208" i="12" s="1"/>
  <c r="BL244" i="16"/>
  <c r="BL45" i="16"/>
  <c r="M45" i="16"/>
  <c r="N9" i="12" s="1"/>
  <c r="BL314" i="16"/>
  <c r="M314" i="16"/>
  <c r="N278" i="12" s="1"/>
  <c r="BL212" i="16"/>
  <c r="M212" i="16"/>
  <c r="N176" i="12" s="1"/>
  <c r="BL169" i="16"/>
  <c r="M169" i="16"/>
  <c r="N133" i="12" s="1"/>
  <c r="M107" i="16"/>
  <c r="N71" i="12" s="1"/>
  <c r="BL107" i="16"/>
  <c r="BL267" i="16"/>
  <c r="M267" i="16"/>
  <c r="N231" i="12" s="1"/>
  <c r="BL63" i="16"/>
  <c r="M63" i="16"/>
  <c r="N27" i="12" s="1"/>
  <c r="M294" i="16"/>
  <c r="N258" i="12" s="1"/>
  <c r="BL294" i="16"/>
  <c r="M214" i="16"/>
  <c r="N178" i="12" s="1"/>
  <c r="BL214" i="16"/>
  <c r="BL272" i="16"/>
  <c r="M272" i="16"/>
  <c r="N236" i="12" s="1"/>
  <c r="BL100" i="16"/>
  <c r="M100" i="16"/>
  <c r="N64" i="12" s="1"/>
  <c r="BL355" i="16"/>
  <c r="M355" i="16"/>
  <c r="N319" i="12" s="1"/>
  <c r="BL187" i="16"/>
  <c r="M187" i="16"/>
  <c r="N151" i="12" s="1"/>
  <c r="M288" i="16"/>
  <c r="N252" i="12" s="1"/>
  <c r="BL288" i="16"/>
  <c r="BL361" i="16"/>
  <c r="BM361" i="16" s="1"/>
  <c r="M361" i="16"/>
  <c r="N325" i="12" s="1"/>
  <c r="BL241" i="16"/>
  <c r="M241" i="16"/>
  <c r="N205" i="12" s="1"/>
  <c r="BL185" i="16"/>
  <c r="M185" i="16"/>
  <c r="N149" i="12" s="1"/>
  <c r="BL189" i="16"/>
  <c r="M189" i="16"/>
  <c r="N153" i="12" s="1"/>
  <c r="BL94" i="16"/>
  <c r="M94" i="16"/>
  <c r="N58" i="12" s="1"/>
  <c r="BL147" i="16"/>
  <c r="M147" i="16"/>
  <c r="N111" i="12" s="1"/>
  <c r="M136" i="16"/>
  <c r="N100" i="12" s="1"/>
  <c r="BL136" i="16"/>
  <c r="BL120" i="16"/>
  <c r="M120" i="16"/>
  <c r="N84" i="12" s="1"/>
  <c r="BL171" i="16"/>
  <c r="M171" i="16"/>
  <c r="N135" i="12" s="1"/>
  <c r="BL239" i="16"/>
  <c r="M239" i="16"/>
  <c r="N203" i="12" s="1"/>
  <c r="BL219" i="16"/>
  <c r="M219" i="16"/>
  <c r="N183" i="12" s="1"/>
  <c r="BL86" i="16"/>
  <c r="M86" i="16"/>
  <c r="N50" i="12" s="1"/>
  <c r="M53" i="16"/>
  <c r="N17" i="12" s="1"/>
  <c r="BL53" i="16"/>
  <c r="BL172" i="16"/>
  <c r="M172" i="16"/>
  <c r="N136" i="12" s="1"/>
  <c r="M60" i="16"/>
  <c r="N24" i="12" s="1"/>
  <c r="BL60" i="16"/>
  <c r="BL141" i="16"/>
  <c r="M141" i="16"/>
  <c r="N105" i="12" s="1"/>
  <c r="BL296" i="16"/>
  <c r="M296" i="16"/>
  <c r="N260" i="12" s="1"/>
  <c r="M161" i="16"/>
  <c r="N125" i="12" s="1"/>
  <c r="BL161" i="16"/>
  <c r="BL127" i="16"/>
  <c r="M127" i="16"/>
  <c r="N91" i="12" s="1"/>
  <c r="BL204" i="16"/>
  <c r="M204" i="16"/>
  <c r="N168" i="12" s="1"/>
  <c r="M265" i="16"/>
  <c r="N229" i="12" s="1"/>
  <c r="BL265" i="16"/>
  <c r="M297" i="16"/>
  <c r="N261" i="12" s="1"/>
  <c r="BL297" i="16"/>
  <c r="BL75" i="16"/>
  <c r="M75" i="16"/>
  <c r="N39" i="12" s="1"/>
  <c r="BL305" i="16"/>
  <c r="M305" i="16"/>
  <c r="N269" i="12" s="1"/>
  <c r="BL248" i="16"/>
  <c r="M248" i="16"/>
  <c r="N212" i="12" s="1"/>
  <c r="BL359" i="16"/>
  <c r="BM359" i="16" s="1"/>
  <c r="M359" i="16"/>
  <c r="N323" i="12" s="1"/>
  <c r="BL70" i="16"/>
  <c r="M70" i="16"/>
  <c r="N34" i="12" s="1"/>
  <c r="BL243" i="16"/>
  <c r="M243" i="16"/>
  <c r="N207" i="12" s="1"/>
  <c r="M362" i="16"/>
  <c r="N326" i="12" s="1"/>
  <c r="BL362" i="16"/>
  <c r="BM362" i="16" s="1"/>
  <c r="BL114" i="16"/>
  <c r="M114" i="16"/>
  <c r="N78" i="12" s="1"/>
  <c r="M80" i="16"/>
  <c r="N44" i="12" s="1"/>
  <c r="BL80" i="16"/>
  <c r="M217" i="16"/>
  <c r="N181" i="12" s="1"/>
  <c r="BL217" i="16"/>
  <c r="BL162" i="16"/>
  <c r="M162" i="16"/>
  <c r="N126" i="12" s="1"/>
  <c r="BL163" i="16"/>
  <c r="M163" i="16"/>
  <c r="N127" i="12" s="1"/>
  <c r="BL207" i="16"/>
  <c r="M207" i="16"/>
  <c r="N171" i="12" s="1"/>
  <c r="BL133" i="16"/>
  <c r="M133" i="16"/>
  <c r="N97" i="12" s="1"/>
  <c r="BL324" i="16"/>
  <c r="M324" i="16"/>
  <c r="N288" i="12" s="1"/>
  <c r="BL223" i="16"/>
  <c r="M223" i="16"/>
  <c r="N187" i="12" s="1"/>
  <c r="BL66" i="16"/>
  <c r="M66" i="16"/>
  <c r="N30" i="12" s="1"/>
  <c r="M158" i="16"/>
  <c r="N122" i="12" s="1"/>
  <c r="BL158" i="16"/>
  <c r="M138" i="16"/>
  <c r="N102" i="12" s="1"/>
  <c r="BL138" i="16"/>
  <c r="BL254" i="16"/>
  <c r="M254" i="16"/>
  <c r="N218" i="12" s="1"/>
  <c r="M97" i="16"/>
  <c r="N61" i="12" s="1"/>
  <c r="BL97" i="16"/>
  <c r="BL81" i="16"/>
  <c r="M81" i="16"/>
  <c r="N45" i="12" s="1"/>
  <c r="BL262" i="16"/>
  <c r="M262" i="16"/>
  <c r="N226" i="12" s="1"/>
  <c r="BL155" i="16"/>
  <c r="M155" i="16"/>
  <c r="N119" i="12" s="1"/>
  <c r="BL87" i="16"/>
  <c r="M87" i="16"/>
  <c r="N51" i="12" s="1"/>
  <c r="M221" i="16"/>
  <c r="N185" i="12" s="1"/>
  <c r="BL221" i="16"/>
  <c r="BL339" i="16"/>
  <c r="M339" i="16"/>
  <c r="N303" i="12" s="1"/>
  <c r="M338" i="16"/>
  <c r="N302" i="12" s="1"/>
  <c r="BL338" i="16"/>
  <c r="BL88" i="16"/>
  <c r="M88" i="16"/>
  <c r="N52" i="12" s="1"/>
  <c r="M196" i="16"/>
  <c r="N160" i="12" s="1"/>
  <c r="BL196" i="16"/>
  <c r="BL164" i="16"/>
  <c r="M164" i="16"/>
  <c r="N128" i="12" s="1"/>
  <c r="M148" i="16"/>
  <c r="N112" i="12" s="1"/>
  <c r="BL148" i="16"/>
  <c r="M298" i="16"/>
  <c r="N262" i="12" s="1"/>
  <c r="BL298" i="16"/>
  <c r="BL200" i="16"/>
  <c r="M200" i="16"/>
  <c r="N164" i="12" s="1"/>
  <c r="M62" i="16"/>
  <c r="N26" i="12" s="1"/>
  <c r="BL62" i="16"/>
  <c r="BL104" i="16"/>
  <c r="M104" i="16"/>
  <c r="N68" i="12" s="1"/>
  <c r="BL340" i="16"/>
  <c r="M340" i="16"/>
  <c r="N304" i="12" s="1"/>
  <c r="BL205" i="16"/>
  <c r="M205" i="16"/>
  <c r="N169" i="12" s="1"/>
  <c r="BL358" i="16"/>
  <c r="BM358" i="16" s="1"/>
  <c r="M358" i="16"/>
  <c r="N322" i="12" s="1"/>
  <c r="M175" i="16"/>
  <c r="N139" i="12" s="1"/>
  <c r="BL175" i="16"/>
  <c r="M128" i="16"/>
  <c r="N92" i="12" s="1"/>
  <c r="BL128" i="16"/>
  <c r="M117" i="16"/>
  <c r="N81" i="12" s="1"/>
  <c r="BL117" i="16"/>
  <c r="BL229" i="16"/>
  <c r="M229" i="16"/>
  <c r="N193" i="12" s="1"/>
  <c r="BL213" i="16"/>
  <c r="M213" i="16"/>
  <c r="N177" i="12" s="1"/>
  <c r="M46" i="16"/>
  <c r="N10" i="12" s="1"/>
  <c r="BL46" i="16"/>
  <c r="M247" i="16"/>
  <c r="N211" i="12" s="1"/>
  <c r="BL247" i="16"/>
  <c r="M291" i="16"/>
  <c r="N255" i="12" s="1"/>
  <c r="BL291" i="16"/>
  <c r="BL236" i="16"/>
  <c r="M236" i="16"/>
  <c r="N200" i="12" s="1"/>
  <c r="M251" i="16"/>
  <c r="N215" i="12" s="1"/>
  <c r="BL251" i="16"/>
  <c r="M153" i="16"/>
  <c r="N117" i="12" s="1"/>
  <c r="BL153" i="16"/>
  <c r="BL199" i="16"/>
  <c r="M199" i="16"/>
  <c r="N163" i="12" s="1"/>
  <c r="M96" i="16"/>
  <c r="N60" i="12" s="1"/>
  <c r="BL96" i="16"/>
  <c r="M353" i="16"/>
  <c r="N317" i="12" s="1"/>
  <c r="BL353" i="16"/>
  <c r="BL165" i="16"/>
  <c r="M165" i="16"/>
  <c r="N129" i="12" s="1"/>
  <c r="BL154" i="16"/>
  <c r="M154" i="16"/>
  <c r="N118" i="12" s="1"/>
  <c r="BL116" i="16"/>
  <c r="M116" i="16"/>
  <c r="N80" i="12" s="1"/>
  <c r="M264" i="16"/>
  <c r="N228" i="12" s="1"/>
  <c r="BL264" i="16"/>
  <c r="M365" i="16"/>
  <c r="N329" i="12" s="1"/>
  <c r="BL365" i="16"/>
  <c r="BM365" i="16" s="1"/>
  <c r="BL52" i="16"/>
  <c r="M52" i="16"/>
  <c r="N16" i="12" s="1"/>
  <c r="M347" i="16"/>
  <c r="N311" i="12" s="1"/>
  <c r="BL347" i="16"/>
  <c r="BL99" i="16"/>
  <c r="M99" i="16"/>
  <c r="N63" i="12" s="1"/>
  <c r="BL195" i="16"/>
  <c r="M195" i="16"/>
  <c r="N159" i="12" s="1"/>
  <c r="M201" i="16"/>
  <c r="N165" i="12" s="1"/>
  <c r="BL201" i="16"/>
  <c r="BL280" i="16"/>
  <c r="M280" i="16"/>
  <c r="N244" i="12" s="1"/>
  <c r="M210" i="16"/>
  <c r="N174" i="12" s="1"/>
  <c r="BL210" i="16"/>
  <c r="M139" i="16"/>
  <c r="N103" i="12" s="1"/>
  <c r="BL139" i="16"/>
  <c r="BL177" i="16"/>
  <c r="M177" i="16"/>
  <c r="N141" i="12" s="1"/>
  <c r="M184" i="16"/>
  <c r="N148" i="12" s="1"/>
  <c r="BL184" i="16"/>
  <c r="M77" i="16"/>
  <c r="N41" i="12" s="1"/>
  <c r="BL77" i="16"/>
  <c r="M336" i="16"/>
  <c r="N300" i="12" s="1"/>
  <c r="BL336" i="16"/>
  <c r="M56" i="16"/>
  <c r="N20" i="12" s="1"/>
  <c r="BL56" i="16"/>
  <c r="M90" i="16"/>
  <c r="N54" i="12" s="1"/>
  <c r="BL90" i="16"/>
  <c r="BL259" i="16"/>
  <c r="M259" i="16"/>
  <c r="N223" i="12" s="1"/>
  <c r="BL93" i="16"/>
  <c r="M93" i="16"/>
  <c r="N57" i="12" s="1"/>
  <c r="BL112" i="16"/>
  <c r="M112" i="16"/>
  <c r="N76" i="12" s="1"/>
  <c r="M206" i="16"/>
  <c r="N170" i="12" s="1"/>
  <c r="BL206" i="16"/>
  <c r="BL258" i="16"/>
  <c r="M258" i="16"/>
  <c r="N222" i="12" s="1"/>
  <c r="M308" i="16"/>
  <c r="N272" i="12" s="1"/>
  <c r="BL308" i="16"/>
  <c r="BL103" i="16"/>
  <c r="M103" i="16"/>
  <c r="N67" i="12" s="1"/>
  <c r="BL350" i="16"/>
  <c r="M350" i="16"/>
  <c r="N314" i="12" s="1"/>
  <c r="M174" i="16"/>
  <c r="N138" i="12" s="1"/>
  <c r="BL174" i="16"/>
  <c r="BL105" i="16"/>
  <c r="M105" i="16"/>
  <c r="N69" i="12" s="1"/>
  <c r="M304" i="16"/>
  <c r="N268" i="12" s="1"/>
  <c r="BL304" i="16"/>
  <c r="M186" i="16"/>
  <c r="N150" i="12" s="1"/>
  <c r="BL186" i="16"/>
  <c r="M143" i="16"/>
  <c r="N107" i="12" s="1"/>
  <c r="BL143" i="16"/>
  <c r="M346" i="16"/>
  <c r="N310" i="12" s="1"/>
  <c r="BL346" i="16"/>
  <c r="BL49" i="16"/>
  <c r="M49" i="16"/>
  <c r="N13" i="12" s="1"/>
  <c r="M121" i="16"/>
  <c r="N85" i="12" s="1"/>
  <c r="BL121" i="16"/>
  <c r="BL182" i="16"/>
  <c r="M182" i="16"/>
  <c r="N146" i="12" s="1"/>
  <c r="BL273" i="16"/>
  <c r="M273" i="16"/>
  <c r="N237" i="12" s="1"/>
  <c r="M47" i="16"/>
  <c r="N11" i="12" s="1"/>
  <c r="BL47" i="16"/>
  <c r="BL302" i="16"/>
  <c r="M302" i="16"/>
  <c r="N266" i="12" s="1"/>
  <c r="M354" i="16"/>
  <c r="N318" i="12" s="1"/>
  <c r="BL354" i="16"/>
  <c r="BL91" i="16"/>
  <c r="M91" i="16"/>
  <c r="N55" i="12" s="1"/>
  <c r="M263" i="16"/>
  <c r="N227" i="12" s="1"/>
  <c r="BL263" i="16"/>
  <c r="M344" i="16"/>
  <c r="N308" i="12" s="1"/>
  <c r="BL344" i="16"/>
  <c r="BL111" i="16"/>
  <c r="M111" i="16"/>
  <c r="N75" i="12" s="1"/>
  <c r="BL277" i="16"/>
  <c r="M277" i="16"/>
  <c r="N241" i="12" s="1"/>
  <c r="M176" i="16"/>
  <c r="N140" i="12" s="1"/>
  <c r="BL176" i="16"/>
  <c r="BL216" i="16"/>
  <c r="M216" i="16"/>
  <c r="N180" i="12" s="1"/>
  <c r="BL134" i="16"/>
  <c r="M134" i="16"/>
  <c r="N98" i="12" s="1"/>
  <c r="BL310" i="16"/>
  <c r="M310" i="16"/>
  <c r="N274" i="12" s="1"/>
  <c r="BL211" i="16"/>
  <c r="M211" i="16"/>
  <c r="N175" i="12" s="1"/>
  <c r="BL67" i="16"/>
  <c r="M67" i="16"/>
  <c r="N31" i="12" s="1"/>
  <c r="BL357" i="16"/>
  <c r="M357" i="16"/>
  <c r="N321" i="12" s="1"/>
  <c r="BL183" i="16"/>
  <c r="M183" i="16"/>
  <c r="N147" i="12" s="1"/>
  <c r="M281" i="16"/>
  <c r="N245" i="12" s="1"/>
  <c r="BL281" i="16"/>
  <c r="BL208" i="16"/>
  <c r="M208" i="16"/>
  <c r="N172" i="12" s="1"/>
  <c r="BL82" i="16"/>
  <c r="M82" i="16"/>
  <c r="N46" i="12" s="1"/>
  <c r="M364" i="16"/>
  <c r="N328" i="12" s="1"/>
  <c r="BL364" i="16"/>
  <c r="BM364" i="16" s="1"/>
  <c r="BL191" i="16"/>
  <c r="M191" i="16"/>
  <c r="N155" i="12" s="1"/>
  <c r="BL249" i="16"/>
  <c r="M249" i="16"/>
  <c r="N213" i="12" s="1"/>
  <c r="BL140" i="16"/>
  <c r="M140" i="16"/>
  <c r="N104" i="12" s="1"/>
  <c r="BL286" i="16"/>
  <c r="M286" i="16"/>
  <c r="N250" i="12" s="1"/>
  <c r="M348" i="16"/>
  <c r="N312" i="12" s="1"/>
  <c r="BL348" i="16"/>
  <c r="BL333" i="16"/>
  <c r="M333" i="16"/>
  <c r="N297" i="12" s="1"/>
  <c r="BL368" i="16"/>
  <c r="BM368" i="16" s="1"/>
  <c r="M368" i="16"/>
  <c r="N332" i="12" s="1"/>
  <c r="BL225" i="16"/>
  <c r="M225" i="16"/>
  <c r="N189" i="12" s="1"/>
  <c r="M322" i="16"/>
  <c r="N286" i="12" s="1"/>
  <c r="BL322" i="16"/>
  <c r="BL235" i="16"/>
  <c r="M235" i="16"/>
  <c r="N199" i="12" s="1"/>
  <c r="BL181" i="16"/>
  <c r="M181" i="16"/>
  <c r="N145" i="12" s="1"/>
  <c r="BL84" i="16"/>
  <c r="M84" i="16"/>
  <c r="N48" i="12" s="1"/>
  <c r="M313" i="16"/>
  <c r="N277" i="12" s="1"/>
  <c r="BL313" i="16"/>
  <c r="BL260" i="16"/>
  <c r="M260" i="16"/>
  <c r="N224" i="12" s="1"/>
  <c r="BL168" i="16"/>
  <c r="M168" i="16"/>
  <c r="N132" i="12" s="1"/>
  <c r="M366" i="16"/>
  <c r="N330" i="12" s="1"/>
  <c r="BL366" i="16"/>
  <c r="BM366" i="16" s="1"/>
  <c r="M61" i="16"/>
  <c r="N25" i="12" s="1"/>
  <c r="BL61" i="16"/>
  <c r="BL261" i="16"/>
  <c r="M261" i="16"/>
  <c r="N225" i="12" s="1"/>
  <c r="BL193" i="16"/>
  <c r="M193" i="16"/>
  <c r="N157" i="12" s="1"/>
  <c r="BL231" i="16"/>
  <c r="M231" i="16"/>
  <c r="N195" i="12" s="1"/>
  <c r="BL331" i="16"/>
  <c r="M331" i="16"/>
  <c r="N295" i="12" s="1"/>
  <c r="BL356" i="16"/>
  <c r="M356" i="16"/>
  <c r="N320" i="12" s="1"/>
  <c r="BL170" i="16"/>
  <c r="M170" i="16"/>
  <c r="N134" i="12" s="1"/>
  <c r="BL290" i="16"/>
  <c r="M290" i="16"/>
  <c r="N254" i="12" s="1"/>
  <c r="M250" i="16"/>
  <c r="N214" i="12" s="1"/>
  <c r="BL250" i="16"/>
  <c r="BL352" i="16"/>
  <c r="M352" i="16"/>
  <c r="N316" i="12" s="1"/>
  <c r="BL74" i="16"/>
  <c r="M74" i="16"/>
  <c r="N38" i="12" s="1"/>
  <c r="M42" i="16"/>
  <c r="N6" i="12" s="1"/>
  <c r="BL42" i="16"/>
  <c r="BL157" i="16"/>
  <c r="M157" i="16"/>
  <c r="N121" i="12" s="1"/>
  <c r="BL119" i="16"/>
  <c r="M119" i="16"/>
  <c r="N83" i="12" s="1"/>
  <c r="BL299" i="16"/>
  <c r="M299" i="16"/>
  <c r="N263" i="12" s="1"/>
  <c r="M326" i="16"/>
  <c r="N290" i="12" s="1"/>
  <c r="BL326" i="16"/>
  <c r="M306" i="16"/>
  <c r="N270" i="12" s="1"/>
  <c r="BL306" i="16"/>
  <c r="BL283" i="16"/>
  <c r="M283" i="16"/>
  <c r="N247" i="12" s="1"/>
  <c r="M301" i="16"/>
  <c r="N265" i="12" s="1"/>
  <c r="BL301" i="16"/>
  <c r="BL160" i="16"/>
  <c r="M160" i="16"/>
  <c r="N124" i="12" s="1"/>
  <c r="BL78" i="16"/>
  <c r="M78" i="16"/>
  <c r="N42" i="12" s="1"/>
  <c r="BL142" i="16"/>
  <c r="M142" i="16"/>
  <c r="N106" i="12" s="1"/>
  <c r="BL337" i="16"/>
  <c r="M337" i="16"/>
  <c r="N301" i="12" s="1"/>
  <c r="M109" i="16"/>
  <c r="N73" i="12" s="1"/>
  <c r="BL109" i="16"/>
  <c r="BL349" i="16"/>
  <c r="M349" i="16"/>
  <c r="N313" i="12" s="1"/>
  <c r="M323" i="16"/>
  <c r="N287" i="12" s="1"/>
  <c r="BL323" i="16"/>
  <c r="BL335" i="16"/>
  <c r="M335" i="16"/>
  <c r="N299" i="12" s="1"/>
  <c r="BL330" i="16"/>
  <c r="M330" i="16"/>
  <c r="N294" i="12" s="1"/>
  <c r="BL59" i="16"/>
  <c r="M59" i="16"/>
  <c r="N23" i="12" s="1"/>
  <c r="M110" i="16"/>
  <c r="N74" i="12" s="1"/>
  <c r="BL110" i="16"/>
  <c r="BL79" i="16"/>
  <c r="M79" i="16"/>
  <c r="N43" i="12" s="1"/>
  <c r="M98" i="16"/>
  <c r="N62" i="12" s="1"/>
  <c r="BL98" i="16"/>
  <c r="BL122" i="16"/>
  <c r="M122" i="16"/>
  <c r="N86" i="12" s="1"/>
  <c r="M180" i="16"/>
  <c r="N144" i="12" s="1"/>
  <c r="BL180" i="16"/>
  <c r="BL237" i="16"/>
  <c r="M237" i="16"/>
  <c r="N201" i="12" s="1"/>
  <c r="BL115" i="16"/>
  <c r="M115" i="16"/>
  <c r="N79" i="12" s="1"/>
  <c r="BL72" i="16"/>
  <c r="M72" i="16"/>
  <c r="N36" i="12" s="1"/>
  <c r="M135" i="16"/>
  <c r="N99" i="12" s="1"/>
  <c r="BL135" i="16"/>
  <c r="BL137" i="16"/>
  <c r="M137" i="16"/>
  <c r="N101" i="12" s="1"/>
  <c r="BL303" i="16"/>
  <c r="M303" i="16"/>
  <c r="N267" i="12" s="1"/>
  <c r="M256" i="16"/>
  <c r="N220" i="12" s="1"/>
  <c r="BL256" i="16"/>
  <c r="BL363" i="16"/>
  <c r="BM363" i="16" s="1"/>
  <c r="M363" i="16"/>
  <c r="N327" i="12" s="1"/>
  <c r="M345" i="16"/>
  <c r="N309" i="12" s="1"/>
  <c r="BL345" i="16"/>
  <c r="BL146" i="16"/>
  <c r="M146" i="16"/>
  <c r="N110" i="12" s="1"/>
  <c r="BL316" i="16"/>
  <c r="M316" i="16"/>
  <c r="N280" i="12" s="1"/>
  <c r="BL48" i="16"/>
  <c r="M48" i="16"/>
  <c r="N12" i="12" s="1"/>
  <c r="BL118" i="16"/>
  <c r="M118" i="16"/>
  <c r="N82" i="12" s="1"/>
  <c r="BL43" i="16"/>
  <c r="M43" i="16"/>
  <c r="N7" i="12" s="1"/>
  <c r="BL240" i="16"/>
  <c r="M240" i="16"/>
  <c r="N204" i="12" s="1"/>
  <c r="BL178" i="16"/>
  <c r="M178" i="16"/>
  <c r="N142" i="12" s="1"/>
  <c r="BL101" i="16"/>
  <c r="M101" i="16"/>
  <c r="N65" i="12" s="1"/>
  <c r="M222" i="16"/>
  <c r="N186" i="12" s="1"/>
  <c r="BL222" i="16"/>
  <c r="BL197" i="16"/>
  <c r="M197" i="16"/>
  <c r="N161" i="12" s="1"/>
  <c r="BL328" i="16"/>
  <c r="M328" i="16"/>
  <c r="N292" i="12" s="1"/>
  <c r="BL327" i="16"/>
  <c r="M327" i="16"/>
  <c r="N291" i="12" s="1"/>
  <c r="M76" i="16"/>
  <c r="N40" i="12" s="1"/>
  <c r="BL76" i="16"/>
  <c r="M309" i="16"/>
  <c r="N273" i="12" s="1"/>
  <c r="BL309" i="16"/>
  <c r="BL51" i="16"/>
  <c r="M51" i="16"/>
  <c r="N15" i="12" s="1"/>
  <c r="BL131" i="16"/>
  <c r="M131" i="16"/>
  <c r="N95" i="12" s="1"/>
  <c r="M266" i="16"/>
  <c r="N230" i="12" s="1"/>
  <c r="BL266" i="16"/>
  <c r="BL64" i="16"/>
  <c r="M64" i="16"/>
  <c r="N28" i="12" s="1"/>
  <c r="M150" i="16"/>
  <c r="N114" i="12" s="1"/>
  <c r="BL150" i="16"/>
  <c r="M312" i="16"/>
  <c r="N276" i="12" s="1"/>
  <c r="BL312" i="16"/>
  <c r="M198" i="16"/>
  <c r="N162" i="12" s="1"/>
  <c r="BL198" i="16"/>
  <c r="BL41" i="16"/>
  <c r="M41" i="16"/>
  <c r="N5" i="12" s="1"/>
  <c r="M268" i="16"/>
  <c r="N232" i="12" s="1"/>
  <c r="BL268" i="16"/>
  <c r="BL85" i="16"/>
  <c r="M85" i="16"/>
  <c r="N49" i="12" s="1"/>
  <c r="M173" i="16"/>
  <c r="N137" i="12" s="1"/>
  <c r="BL173" i="16"/>
  <c r="BL278" i="16"/>
  <c r="M278" i="16"/>
  <c r="N242" i="12" s="1"/>
  <c r="M342" i="16"/>
  <c r="N306" i="12" s="1"/>
  <c r="BL342" i="16"/>
  <c r="M149" i="16"/>
  <c r="N113" i="12" s="1"/>
  <c r="BL149" i="16"/>
  <c r="BL166" i="16"/>
  <c r="M166" i="16"/>
  <c r="N130" i="12" s="1"/>
  <c r="BL228" i="16"/>
  <c r="M228" i="16"/>
  <c r="N192" i="12" s="1"/>
  <c r="BL307" i="16"/>
  <c r="M307" i="16"/>
  <c r="N271" i="12" s="1"/>
  <c r="BL257" i="16"/>
  <c r="M257" i="16"/>
  <c r="N221" i="12" s="1"/>
  <c r="BL167" i="16"/>
  <c r="M167" i="16"/>
  <c r="N131" i="12" s="1"/>
  <c r="BL192" i="16"/>
  <c r="M192" i="16"/>
  <c r="N156" i="12" s="1"/>
  <c r="M292" i="16"/>
  <c r="N256" i="12" s="1"/>
  <c r="BL292" i="16"/>
  <c r="BL341" i="16"/>
  <c r="M341" i="16"/>
  <c r="N305" i="12" s="1"/>
  <c r="BL145" i="16"/>
  <c r="M145" i="16"/>
  <c r="N109" i="12" s="1"/>
  <c r="BL300" i="16"/>
  <c r="M300" i="16"/>
  <c r="N264" i="12" s="1"/>
  <c r="BL246" i="16"/>
  <c r="M246" i="16"/>
  <c r="N210" i="12" s="1"/>
  <c r="BL159" i="16"/>
  <c r="M159" i="16"/>
  <c r="N123" i="12" s="1"/>
  <c r="BL329" i="16"/>
  <c r="M329" i="16"/>
  <c r="N293" i="12" s="1"/>
  <c r="BL215" i="16"/>
  <c r="M215" i="16"/>
  <c r="N179" i="12" s="1"/>
  <c r="M253" i="16"/>
  <c r="N217" i="12" s="1"/>
  <c r="BL253" i="16"/>
  <c r="BL152" i="16"/>
  <c r="M152" i="16"/>
  <c r="N116" i="12" s="1"/>
  <c r="BL315" i="16"/>
  <c r="M315" i="16"/>
  <c r="N279" i="12" s="1"/>
  <c r="BL232" i="16"/>
  <c r="M232" i="16"/>
  <c r="N196" i="12" s="1"/>
  <c r="BL255" i="16"/>
  <c r="M255" i="16"/>
  <c r="N219" i="12" s="1"/>
  <c r="M151" i="16"/>
  <c r="N115" i="12" s="1"/>
  <c r="BL151" i="16"/>
  <c r="BL230" i="16"/>
  <c r="M230" i="16"/>
  <c r="N194" i="12" s="1"/>
  <c r="BL218" i="16"/>
  <c r="M218" i="16"/>
  <c r="N182" i="12" s="1"/>
  <c r="BL108" i="16"/>
  <c r="M108" i="16"/>
  <c r="N72" i="12" s="1"/>
  <c r="BL130" i="16"/>
  <c r="M130" i="16"/>
  <c r="N94" i="12" s="1"/>
  <c r="BL126" i="16"/>
  <c r="M126" i="16"/>
  <c r="N90" i="12" s="1"/>
  <c r="M203" i="16"/>
  <c r="N167" i="12" s="1"/>
  <c r="BL203" i="16"/>
  <c r="BL113" i="16"/>
  <c r="M113" i="16"/>
  <c r="N77" i="12" s="1"/>
  <c r="BL274" i="16"/>
  <c r="M274" i="16"/>
  <c r="N238" i="12" s="1"/>
  <c r="BL245" i="16"/>
  <c r="M245" i="16"/>
  <c r="N209" i="12" s="1"/>
  <c r="BL343" i="16"/>
  <c r="M343" i="16"/>
  <c r="N307" i="12" s="1"/>
  <c r="BL360" i="16"/>
  <c r="BM360" i="16" s="1"/>
  <c r="M360" i="16"/>
  <c r="N324" i="12" s="1"/>
  <c r="BL71" i="16"/>
  <c r="M71" i="16"/>
  <c r="N35" i="12" s="1"/>
  <c r="BL95" i="16"/>
  <c r="M95" i="16"/>
  <c r="N59" i="12" s="1"/>
  <c r="M224" i="16"/>
  <c r="N188" i="12" s="1"/>
  <c r="BL224" i="16"/>
  <c r="M282" i="16"/>
  <c r="N246" i="12" s="1"/>
  <c r="BL282" i="16"/>
  <c r="BL334" i="16"/>
  <c r="M334" i="16"/>
  <c r="N298" i="12" s="1"/>
  <c r="M156" i="16"/>
  <c r="N120" i="12" s="1"/>
  <c r="BL156" i="16"/>
  <c r="BL318" i="16"/>
  <c r="M318" i="16"/>
  <c r="N282" i="12" s="1"/>
  <c r="BL50" i="16"/>
  <c r="M50" i="16"/>
  <c r="N14" i="12" s="1"/>
  <c r="BL179" i="16"/>
  <c r="M179" i="16"/>
  <c r="N143" i="12" s="1"/>
  <c r="M317" i="16"/>
  <c r="N281" i="12" s="1"/>
  <c r="BL317" i="16"/>
  <c r="BL293" i="16"/>
  <c r="M293" i="16"/>
  <c r="N257" i="12" s="1"/>
  <c r="M233" i="16"/>
  <c r="N197" i="12" s="1"/>
  <c r="BL233" i="16"/>
  <c r="BL325" i="16"/>
  <c r="M325" i="16"/>
  <c r="N289" i="12" s="1"/>
  <c r="M234" i="16"/>
  <c r="N198" i="12" s="1"/>
  <c r="BL234" i="16"/>
  <c r="M209" i="16"/>
  <c r="N173" i="12" s="1"/>
  <c r="BL209" i="16"/>
  <c r="M276" i="16"/>
  <c r="N240" i="12" s="1"/>
  <c r="BL276" i="16"/>
  <c r="BL202" i="16"/>
  <c r="M202" i="16"/>
  <c r="N166" i="12" s="1"/>
  <c r="BL319" i="16"/>
  <c r="M319" i="16"/>
  <c r="N283" i="12" s="1"/>
  <c r="BL242" i="16"/>
  <c r="M242" i="16"/>
  <c r="N206" i="12" s="1"/>
  <c r="BL123" i="16"/>
  <c r="M123" i="16"/>
  <c r="N87" i="12" s="1"/>
  <c r="M54" i="16"/>
  <c r="N18" i="12" s="1"/>
  <c r="BL54" i="16"/>
  <c r="BL44" i="16"/>
  <c r="M44" i="16"/>
  <c r="N8" i="12" s="1"/>
  <c r="BL190" i="16"/>
  <c r="M190" i="16"/>
  <c r="N154" i="12" s="1"/>
  <c r="M68" i="16"/>
  <c r="N32" i="12" s="1"/>
  <c r="BL68" i="16"/>
  <c r="BL92" i="16"/>
  <c r="M92" i="16"/>
  <c r="N56" i="12" s="1"/>
  <c r="BL83" i="16"/>
  <c r="M83" i="16"/>
  <c r="N47" i="12" s="1"/>
  <c r="BL144" i="16"/>
  <c r="M144" i="16"/>
  <c r="N108" i="12" s="1"/>
  <c r="M321" i="16"/>
  <c r="N285" i="12" s="1"/>
  <c r="BL321" i="16"/>
  <c r="M279" i="16"/>
  <c r="N243" i="12" s="1"/>
  <c r="BL279" i="16"/>
  <c r="M226" i="16"/>
  <c r="N190" i="12" s="1"/>
  <c r="BL226" i="16"/>
  <c r="BL289" i="16"/>
  <c r="M289" i="16"/>
  <c r="N253" i="12" s="1"/>
  <c r="BL271" i="16"/>
  <c r="M271" i="16"/>
  <c r="N235" i="12" s="1"/>
  <c r="BL132" i="16"/>
  <c r="M132" i="16"/>
  <c r="N96" i="12" s="1"/>
  <c r="BL124" i="16"/>
  <c r="M124" i="16"/>
  <c r="N88" i="12" s="1"/>
  <c r="M194" i="16"/>
  <c r="N158" i="12" s="1"/>
  <c r="BL194" i="16"/>
  <c r="M269" i="16"/>
  <c r="N233" i="12" s="1"/>
  <c r="BL269" i="16"/>
  <c r="M227" i="16"/>
  <c r="N191" i="12" s="1"/>
  <c r="BL227" i="16"/>
  <c r="M320" i="16"/>
  <c r="N284" i="12" s="1"/>
  <c r="BL320" i="16"/>
  <c r="BL58" i="16"/>
  <c r="M58" i="16"/>
  <c r="N22" i="12" s="1"/>
  <c r="BL125" i="16"/>
  <c r="M125" i="16"/>
  <c r="N89" i="12" s="1"/>
  <c r="BL89" i="16"/>
  <c r="M89" i="16"/>
  <c r="N53" i="12" s="1"/>
  <c r="BL188" i="16"/>
  <c r="M188" i="16"/>
  <c r="N152" i="12" s="1"/>
  <c r="BL367" i="16"/>
  <c r="BM367" i="16" s="1"/>
  <c r="M367" i="16"/>
  <c r="N331" i="12" s="1"/>
  <c r="BM92" i="16" l="1"/>
  <c r="J92" i="16"/>
  <c r="K92" i="16" s="1"/>
  <c r="L92" i="16" s="1"/>
  <c r="BM179" i="16"/>
  <c r="J179" i="16"/>
  <c r="K179" i="16" s="1"/>
  <c r="L179" i="16" s="1"/>
  <c r="J274" i="16"/>
  <c r="K274" i="16" s="1"/>
  <c r="L274" i="16" s="1"/>
  <c r="BM274" i="16"/>
  <c r="J159" i="16"/>
  <c r="K159" i="16" s="1"/>
  <c r="L159" i="16" s="1"/>
  <c r="BM159" i="16"/>
  <c r="BM85" i="16"/>
  <c r="J85" i="16"/>
  <c r="K85" i="16" s="1"/>
  <c r="L85" i="16" s="1"/>
  <c r="J269" i="16"/>
  <c r="K269" i="16" s="1"/>
  <c r="L269" i="16" s="1"/>
  <c r="BM269" i="16"/>
  <c r="BM276" i="16"/>
  <c r="J276" i="16"/>
  <c r="K276" i="16" s="1"/>
  <c r="L276" i="16" s="1"/>
  <c r="J271" i="16"/>
  <c r="K271" i="16" s="1"/>
  <c r="L271" i="16" s="1"/>
  <c r="BM271" i="16"/>
  <c r="BM123" i="16"/>
  <c r="J123" i="16"/>
  <c r="K123" i="16" s="1"/>
  <c r="L123" i="16" s="1"/>
  <c r="BM113" i="16"/>
  <c r="J113" i="16"/>
  <c r="K113" i="16" s="1"/>
  <c r="L113" i="16" s="1"/>
  <c r="BM255" i="16"/>
  <c r="J255" i="16"/>
  <c r="K255" i="16" s="1"/>
  <c r="L255" i="16" s="1"/>
  <c r="J307" i="16"/>
  <c r="K307" i="16" s="1"/>
  <c r="L307" i="16" s="1"/>
  <c r="BM307" i="16"/>
  <c r="BM328" i="16"/>
  <c r="J328" i="16"/>
  <c r="K328" i="16" s="1"/>
  <c r="L328" i="16" s="1"/>
  <c r="J48" i="16"/>
  <c r="K48" i="16" s="1"/>
  <c r="L48" i="16" s="1"/>
  <c r="BM48" i="16"/>
  <c r="J142" i="16"/>
  <c r="K142" i="16" s="1"/>
  <c r="L142" i="16" s="1"/>
  <c r="BM142" i="16"/>
  <c r="J119" i="16"/>
  <c r="K119" i="16" s="1"/>
  <c r="L119" i="16" s="1"/>
  <c r="BM119" i="16"/>
  <c r="BM261" i="16"/>
  <c r="J261" i="16"/>
  <c r="K261" i="16" s="1"/>
  <c r="L261" i="16" s="1"/>
  <c r="BM194" i="16"/>
  <c r="J194" i="16"/>
  <c r="K194" i="16" s="1"/>
  <c r="L194" i="16" s="1"/>
  <c r="J209" i="16"/>
  <c r="K209" i="16" s="1"/>
  <c r="L209" i="16" s="1"/>
  <c r="BM209" i="16"/>
  <c r="J224" i="16"/>
  <c r="K224" i="16" s="1"/>
  <c r="L224" i="16" s="1"/>
  <c r="BM224" i="16"/>
  <c r="BM203" i="16"/>
  <c r="J203" i="16"/>
  <c r="K203" i="16" s="1"/>
  <c r="L203" i="16" s="1"/>
  <c r="BM309" i="16"/>
  <c r="J309" i="16"/>
  <c r="K309" i="16" s="1"/>
  <c r="L309" i="16" s="1"/>
  <c r="BM256" i="16"/>
  <c r="J256" i="16"/>
  <c r="K256" i="16" s="1"/>
  <c r="L256" i="16" s="1"/>
  <c r="J306" i="16"/>
  <c r="K306" i="16" s="1"/>
  <c r="L306" i="16" s="1"/>
  <c r="BM306" i="16"/>
  <c r="BM250" i="16"/>
  <c r="J250" i="16"/>
  <c r="K250" i="16" s="1"/>
  <c r="L250" i="16" s="1"/>
  <c r="BM61" i="16"/>
  <c r="J61" i="16"/>
  <c r="K61" i="16" s="1"/>
  <c r="L61" i="16" s="1"/>
  <c r="J313" i="16"/>
  <c r="K313" i="16" s="1"/>
  <c r="L313" i="16" s="1"/>
  <c r="BM313" i="16"/>
  <c r="J322" i="16"/>
  <c r="K322" i="16" s="1"/>
  <c r="L322" i="16" s="1"/>
  <c r="BM322" i="16"/>
  <c r="BM348" i="16"/>
  <c r="J348" i="16"/>
  <c r="K348" i="16" s="1"/>
  <c r="L348" i="16" s="1"/>
  <c r="BM281" i="16"/>
  <c r="J281" i="16"/>
  <c r="K281" i="16" s="1"/>
  <c r="L281" i="16" s="1"/>
  <c r="J176" i="16"/>
  <c r="K176" i="16" s="1"/>
  <c r="L176" i="16" s="1"/>
  <c r="BM176" i="16"/>
  <c r="J263" i="16"/>
  <c r="K263" i="16" s="1"/>
  <c r="L263" i="16" s="1"/>
  <c r="BM263" i="16"/>
  <c r="BM47" i="16"/>
  <c r="J47" i="16"/>
  <c r="K47" i="16" s="1"/>
  <c r="L47" i="16" s="1"/>
  <c r="BM304" i="16"/>
  <c r="J304" i="16"/>
  <c r="K304" i="16" s="1"/>
  <c r="L304" i="16" s="1"/>
  <c r="J56" i="16"/>
  <c r="K56" i="16" s="1"/>
  <c r="L56" i="16" s="1"/>
  <c r="BM56" i="16"/>
  <c r="BM201" i="16"/>
  <c r="J201" i="16"/>
  <c r="K201" i="16" s="1"/>
  <c r="L201" i="16" s="1"/>
  <c r="BM291" i="16"/>
  <c r="J291" i="16"/>
  <c r="K291" i="16" s="1"/>
  <c r="L291" i="16" s="1"/>
  <c r="J62" i="16"/>
  <c r="K62" i="16" s="1"/>
  <c r="L62" i="16" s="1"/>
  <c r="BM62" i="16"/>
  <c r="BM138" i="16"/>
  <c r="J138" i="16"/>
  <c r="K138" i="16" s="1"/>
  <c r="L138" i="16" s="1"/>
  <c r="J265" i="16"/>
  <c r="K265" i="16" s="1"/>
  <c r="L265" i="16" s="1"/>
  <c r="BM265" i="16"/>
  <c r="J53" i="16"/>
  <c r="K53" i="16" s="1"/>
  <c r="L53" i="16" s="1"/>
  <c r="BM53" i="16"/>
  <c r="J287" i="16"/>
  <c r="K287" i="16" s="1"/>
  <c r="L287" i="16" s="1"/>
  <c r="BM287" i="16"/>
  <c r="J58" i="16"/>
  <c r="K58" i="16" s="1"/>
  <c r="L58" i="16" s="1"/>
  <c r="BM58" i="16"/>
  <c r="J190" i="16"/>
  <c r="K190" i="16" s="1"/>
  <c r="L190" i="16" s="1"/>
  <c r="BM190" i="16"/>
  <c r="BM343" i="16"/>
  <c r="J343" i="16"/>
  <c r="K343" i="16" s="1"/>
  <c r="L343" i="16" s="1"/>
  <c r="J192" i="16"/>
  <c r="K192" i="16" s="1"/>
  <c r="L192" i="16" s="1"/>
  <c r="BM192" i="16"/>
  <c r="BM41" i="16"/>
  <c r="J41" i="16"/>
  <c r="BM64" i="16"/>
  <c r="J64" i="16"/>
  <c r="K64" i="16" s="1"/>
  <c r="L64" i="16" s="1"/>
  <c r="BM197" i="16"/>
  <c r="J197" i="16"/>
  <c r="K197" i="16" s="1"/>
  <c r="L197" i="16" s="1"/>
  <c r="BM240" i="16"/>
  <c r="J240" i="16"/>
  <c r="K240" i="16" s="1"/>
  <c r="L240" i="16" s="1"/>
  <c r="J316" i="16"/>
  <c r="K316" i="16" s="1"/>
  <c r="L316" i="16" s="1"/>
  <c r="BM316" i="16"/>
  <c r="J72" i="16"/>
  <c r="K72" i="16" s="1"/>
  <c r="L72" i="16" s="1"/>
  <c r="BM72" i="16"/>
  <c r="BM122" i="16"/>
  <c r="J122" i="16"/>
  <c r="K122" i="16" s="1"/>
  <c r="L122" i="16" s="1"/>
  <c r="BM59" i="16"/>
  <c r="J59" i="16"/>
  <c r="K59" i="16" s="1"/>
  <c r="L59" i="16" s="1"/>
  <c r="BM349" i="16"/>
  <c r="J349" i="16"/>
  <c r="K349" i="16" s="1"/>
  <c r="L349" i="16" s="1"/>
  <c r="BM78" i="16"/>
  <c r="J78" i="16"/>
  <c r="K78" i="16" s="1"/>
  <c r="L78" i="16" s="1"/>
  <c r="J157" i="16"/>
  <c r="K157" i="16" s="1"/>
  <c r="L157" i="16" s="1"/>
  <c r="BM157" i="16"/>
  <c r="J331" i="16"/>
  <c r="K331" i="16" s="1"/>
  <c r="L331" i="16" s="1"/>
  <c r="BM331" i="16"/>
  <c r="J191" i="16"/>
  <c r="K191" i="16" s="1"/>
  <c r="L191" i="16" s="1"/>
  <c r="BM191" i="16"/>
  <c r="J211" i="16"/>
  <c r="K211" i="16" s="1"/>
  <c r="L211" i="16" s="1"/>
  <c r="BM211" i="16"/>
  <c r="BM49" i="16"/>
  <c r="J49" i="16"/>
  <c r="K49" i="16" s="1"/>
  <c r="L49" i="16" s="1"/>
  <c r="BM103" i="16"/>
  <c r="J103" i="16"/>
  <c r="K103" i="16" s="1"/>
  <c r="L103" i="16" s="1"/>
  <c r="BM112" i="16"/>
  <c r="J112" i="16"/>
  <c r="K112" i="16" s="1"/>
  <c r="L112" i="16" s="1"/>
  <c r="BM177" i="16"/>
  <c r="J177" i="16"/>
  <c r="K177" i="16" s="1"/>
  <c r="L177" i="16" s="1"/>
  <c r="BM52" i="16"/>
  <c r="J52" i="16"/>
  <c r="K52" i="16" s="1"/>
  <c r="L52" i="16" s="1"/>
  <c r="BM154" i="16"/>
  <c r="J154" i="16"/>
  <c r="K154" i="16" s="1"/>
  <c r="L154" i="16" s="1"/>
  <c r="BM199" i="16"/>
  <c r="J199" i="16"/>
  <c r="K199" i="16" s="1"/>
  <c r="L199" i="16" s="1"/>
  <c r="BM229" i="16"/>
  <c r="J229" i="16"/>
  <c r="K229" i="16" s="1"/>
  <c r="L229" i="16" s="1"/>
  <c r="BM164" i="16"/>
  <c r="J164" i="16"/>
  <c r="K164" i="16" s="1"/>
  <c r="L164" i="16" s="1"/>
  <c r="BM339" i="16"/>
  <c r="J339" i="16"/>
  <c r="K339" i="16" s="1"/>
  <c r="L339" i="16" s="1"/>
  <c r="BM262" i="16"/>
  <c r="J262" i="16"/>
  <c r="K262" i="16" s="1"/>
  <c r="L262" i="16" s="1"/>
  <c r="BM324" i="16"/>
  <c r="J324" i="16"/>
  <c r="K324" i="16" s="1"/>
  <c r="L324" i="16" s="1"/>
  <c r="J162" i="16"/>
  <c r="K162" i="16" s="1"/>
  <c r="L162" i="16" s="1"/>
  <c r="BM162" i="16"/>
  <c r="J248" i="16"/>
  <c r="K248" i="16" s="1"/>
  <c r="L248" i="16" s="1"/>
  <c r="BM248" i="16"/>
  <c r="BM296" i="16"/>
  <c r="J296" i="16"/>
  <c r="K296" i="16" s="1"/>
  <c r="L296" i="16" s="1"/>
  <c r="J171" i="16"/>
  <c r="K171" i="16" s="1"/>
  <c r="L171" i="16" s="1"/>
  <c r="BM171" i="16"/>
  <c r="J94" i="16"/>
  <c r="K94" i="16" s="1"/>
  <c r="L94" i="16" s="1"/>
  <c r="BM94" i="16"/>
  <c r="BM100" i="16"/>
  <c r="J100" i="16"/>
  <c r="K100" i="16" s="1"/>
  <c r="L100" i="16" s="1"/>
  <c r="J63" i="16"/>
  <c r="K63" i="16" s="1"/>
  <c r="L63" i="16" s="1"/>
  <c r="BM63" i="16"/>
  <c r="J212" i="16"/>
  <c r="K212" i="16" s="1"/>
  <c r="L212" i="16" s="1"/>
  <c r="BM212" i="16"/>
  <c r="BM69" i="16"/>
  <c r="J69" i="16"/>
  <c r="K69" i="16" s="1"/>
  <c r="L69" i="16" s="1"/>
  <c r="J102" i="16"/>
  <c r="K102" i="16" s="1"/>
  <c r="L102" i="16" s="1"/>
  <c r="BM102" i="16"/>
  <c r="BM295" i="16"/>
  <c r="J295" i="16"/>
  <c r="K295" i="16" s="1"/>
  <c r="L295" i="16" s="1"/>
  <c r="J275" i="16"/>
  <c r="K275" i="16" s="1"/>
  <c r="L275" i="16" s="1"/>
  <c r="BM275" i="16"/>
  <c r="J242" i="16"/>
  <c r="K242" i="16" s="1"/>
  <c r="L242" i="16" s="1"/>
  <c r="BM242" i="16"/>
  <c r="BM215" i="16"/>
  <c r="J215" i="16"/>
  <c r="K215" i="16" s="1"/>
  <c r="L215" i="16" s="1"/>
  <c r="J228" i="16"/>
  <c r="K228" i="16" s="1"/>
  <c r="L228" i="16" s="1"/>
  <c r="BM228" i="16"/>
  <c r="BM234" i="16"/>
  <c r="J234" i="16"/>
  <c r="K234" i="16" s="1"/>
  <c r="L234" i="16" s="1"/>
  <c r="BM317" i="16"/>
  <c r="J317" i="16"/>
  <c r="K317" i="16" s="1"/>
  <c r="L317" i="16" s="1"/>
  <c r="BM156" i="16"/>
  <c r="J156" i="16"/>
  <c r="K156" i="16" s="1"/>
  <c r="L156" i="16" s="1"/>
  <c r="BM173" i="16"/>
  <c r="J173" i="16"/>
  <c r="K173" i="16" s="1"/>
  <c r="L173" i="16" s="1"/>
  <c r="BM198" i="16"/>
  <c r="J198" i="16"/>
  <c r="K198" i="16" s="1"/>
  <c r="L198" i="16" s="1"/>
  <c r="BM266" i="16"/>
  <c r="J266" i="16"/>
  <c r="K266" i="16" s="1"/>
  <c r="L266" i="16" s="1"/>
  <c r="BM76" i="16"/>
  <c r="J76" i="16"/>
  <c r="K76" i="16" s="1"/>
  <c r="L76" i="16" s="1"/>
  <c r="J222" i="16"/>
  <c r="K222" i="16" s="1"/>
  <c r="L222" i="16" s="1"/>
  <c r="BM222" i="16"/>
  <c r="BM98" i="16"/>
  <c r="J98" i="16"/>
  <c r="K98" i="16" s="1"/>
  <c r="L98" i="16" s="1"/>
  <c r="J109" i="16"/>
  <c r="K109" i="16" s="1"/>
  <c r="L109" i="16" s="1"/>
  <c r="BM109" i="16"/>
  <c r="J326" i="16"/>
  <c r="K326" i="16" s="1"/>
  <c r="L326" i="16" s="1"/>
  <c r="BM326" i="16"/>
  <c r="BM42" i="16"/>
  <c r="J42" i="16"/>
  <c r="K42" i="16" s="1"/>
  <c r="L42" i="16" s="1"/>
  <c r="J346" i="16"/>
  <c r="K346" i="16" s="1"/>
  <c r="L346" i="16" s="1"/>
  <c r="BM346" i="16"/>
  <c r="J308" i="16"/>
  <c r="K308" i="16" s="1"/>
  <c r="L308" i="16" s="1"/>
  <c r="BM308" i="16"/>
  <c r="J336" i="16"/>
  <c r="K336" i="16" s="1"/>
  <c r="L336" i="16" s="1"/>
  <c r="BM336" i="16"/>
  <c r="J139" i="16"/>
  <c r="K139" i="16" s="1"/>
  <c r="L139" i="16" s="1"/>
  <c r="BM139" i="16"/>
  <c r="J153" i="16"/>
  <c r="K153" i="16" s="1"/>
  <c r="L153" i="16" s="1"/>
  <c r="BM153" i="16"/>
  <c r="J247" i="16"/>
  <c r="K247" i="16" s="1"/>
  <c r="L247" i="16" s="1"/>
  <c r="BM247" i="16"/>
  <c r="BM117" i="16"/>
  <c r="J117" i="16"/>
  <c r="K117" i="16" s="1"/>
  <c r="L117" i="16" s="1"/>
  <c r="BM196" i="16"/>
  <c r="J196" i="16"/>
  <c r="K196" i="16" s="1"/>
  <c r="L196" i="16" s="1"/>
  <c r="J221" i="16"/>
  <c r="K221" i="16" s="1"/>
  <c r="L221" i="16" s="1"/>
  <c r="BM221" i="16"/>
  <c r="J158" i="16"/>
  <c r="K158" i="16" s="1"/>
  <c r="L158" i="16" s="1"/>
  <c r="BM158" i="16"/>
  <c r="J217" i="16"/>
  <c r="K217" i="16" s="1"/>
  <c r="L217" i="16" s="1"/>
  <c r="BM217" i="16"/>
  <c r="BM288" i="16"/>
  <c r="J288" i="16"/>
  <c r="K288" i="16" s="1"/>
  <c r="L288" i="16" s="1"/>
  <c r="J332" i="16"/>
  <c r="K332" i="16" s="1"/>
  <c r="L332" i="16" s="1"/>
  <c r="BM332" i="16"/>
  <c r="J65" i="16"/>
  <c r="K65" i="16" s="1"/>
  <c r="L65" i="16" s="1"/>
  <c r="BM65" i="16"/>
  <c r="BM284" i="16"/>
  <c r="J284" i="16"/>
  <c r="K284" i="16" s="1"/>
  <c r="L284" i="16" s="1"/>
  <c r="BM289" i="16"/>
  <c r="J289" i="16"/>
  <c r="K289" i="16" s="1"/>
  <c r="L289" i="16" s="1"/>
  <c r="BM318" i="16"/>
  <c r="J318" i="16"/>
  <c r="K318" i="16" s="1"/>
  <c r="L318" i="16" s="1"/>
  <c r="BM232" i="16"/>
  <c r="J232" i="16"/>
  <c r="K232" i="16" s="1"/>
  <c r="L232" i="16" s="1"/>
  <c r="BM278" i="16"/>
  <c r="J278" i="16"/>
  <c r="K278" i="16" s="1"/>
  <c r="L278" i="16" s="1"/>
  <c r="J226" i="16"/>
  <c r="K226" i="16" s="1"/>
  <c r="L226" i="16" s="1"/>
  <c r="BM226" i="16"/>
  <c r="J83" i="16"/>
  <c r="K83" i="16" s="1"/>
  <c r="L83" i="16" s="1"/>
  <c r="BM83" i="16"/>
  <c r="J319" i="16"/>
  <c r="K319" i="16" s="1"/>
  <c r="L319" i="16" s="1"/>
  <c r="BM319" i="16"/>
  <c r="J245" i="16"/>
  <c r="K245" i="16" s="1"/>
  <c r="L245" i="16" s="1"/>
  <c r="BM245" i="16"/>
  <c r="BM230" i="16"/>
  <c r="J230" i="16"/>
  <c r="K230" i="16" s="1"/>
  <c r="L230" i="16" s="1"/>
  <c r="BM329" i="16"/>
  <c r="J329" i="16"/>
  <c r="K329" i="16" s="1"/>
  <c r="L329" i="16" s="1"/>
  <c r="BM167" i="16"/>
  <c r="J167" i="16"/>
  <c r="K167" i="16" s="1"/>
  <c r="L167" i="16" s="1"/>
  <c r="BM43" i="16"/>
  <c r="J43" i="16"/>
  <c r="K43" i="16" s="1"/>
  <c r="L43" i="16" s="1"/>
  <c r="BM303" i="16"/>
  <c r="J303" i="16"/>
  <c r="K303" i="16" s="1"/>
  <c r="L303" i="16" s="1"/>
  <c r="BM330" i="16"/>
  <c r="J330" i="16"/>
  <c r="K330" i="16" s="1"/>
  <c r="L330" i="16" s="1"/>
  <c r="J290" i="16"/>
  <c r="K290" i="16" s="1"/>
  <c r="L290" i="16" s="1"/>
  <c r="BM290" i="16"/>
  <c r="BM231" i="16"/>
  <c r="J231" i="16"/>
  <c r="K231" i="16" s="1"/>
  <c r="L231" i="16" s="1"/>
  <c r="BM84" i="16"/>
  <c r="J84" i="16"/>
  <c r="K84" i="16" s="1"/>
  <c r="L84" i="16" s="1"/>
  <c r="BM225" i="16"/>
  <c r="J225" i="16"/>
  <c r="K225" i="16" s="1"/>
  <c r="L225" i="16" s="1"/>
  <c r="J286" i="16"/>
  <c r="K286" i="16" s="1"/>
  <c r="L286" i="16" s="1"/>
  <c r="BM286" i="16"/>
  <c r="BM183" i="16"/>
  <c r="J183" i="16"/>
  <c r="K183" i="16" s="1"/>
  <c r="L183" i="16" s="1"/>
  <c r="BM310" i="16"/>
  <c r="J310" i="16"/>
  <c r="K310" i="16" s="1"/>
  <c r="L310" i="16" s="1"/>
  <c r="BM277" i="16"/>
  <c r="J277" i="16"/>
  <c r="K277" i="16" s="1"/>
  <c r="L277" i="16" s="1"/>
  <c r="BM91" i="16"/>
  <c r="J91" i="16"/>
  <c r="K91" i="16" s="1"/>
  <c r="L91" i="16" s="1"/>
  <c r="BM273" i="16"/>
  <c r="J273" i="16"/>
  <c r="K273" i="16" s="1"/>
  <c r="L273" i="16" s="1"/>
  <c r="J105" i="16"/>
  <c r="K105" i="16" s="1"/>
  <c r="L105" i="16" s="1"/>
  <c r="BM105" i="16"/>
  <c r="J93" i="16"/>
  <c r="K93" i="16" s="1"/>
  <c r="L93" i="16" s="1"/>
  <c r="BM93" i="16"/>
  <c r="BM195" i="16"/>
  <c r="J195" i="16"/>
  <c r="K195" i="16" s="1"/>
  <c r="L195" i="16" s="1"/>
  <c r="J165" i="16"/>
  <c r="K165" i="16" s="1"/>
  <c r="L165" i="16" s="1"/>
  <c r="BM165" i="16"/>
  <c r="J205" i="16"/>
  <c r="K205" i="16" s="1"/>
  <c r="L205" i="16" s="1"/>
  <c r="BM205" i="16"/>
  <c r="J200" i="16"/>
  <c r="K200" i="16" s="1"/>
  <c r="L200" i="16" s="1"/>
  <c r="BM200" i="16"/>
  <c r="BM81" i="16"/>
  <c r="J81" i="16"/>
  <c r="K81" i="16" s="1"/>
  <c r="L81" i="16" s="1"/>
  <c r="J133" i="16"/>
  <c r="K133" i="16" s="1"/>
  <c r="L133" i="16" s="1"/>
  <c r="BM133" i="16"/>
  <c r="BM243" i="16"/>
  <c r="J243" i="16"/>
  <c r="K243" i="16" s="1"/>
  <c r="L243" i="16" s="1"/>
  <c r="BM305" i="16"/>
  <c r="J305" i="16"/>
  <c r="K305" i="16" s="1"/>
  <c r="L305" i="16" s="1"/>
  <c r="BM204" i="16"/>
  <c r="J204" i="16"/>
  <c r="K204" i="16" s="1"/>
  <c r="L204" i="16" s="1"/>
  <c r="BM141" i="16"/>
  <c r="J141" i="16"/>
  <c r="K141" i="16" s="1"/>
  <c r="L141" i="16" s="1"/>
  <c r="BM86" i="16"/>
  <c r="J86" i="16"/>
  <c r="K86" i="16" s="1"/>
  <c r="L86" i="16" s="1"/>
  <c r="BM120" i="16"/>
  <c r="J120" i="16"/>
  <c r="K120" i="16" s="1"/>
  <c r="L120" i="16" s="1"/>
  <c r="J189" i="16"/>
  <c r="K189" i="16" s="1"/>
  <c r="L189" i="16" s="1"/>
  <c r="BM189" i="16"/>
  <c r="BM272" i="16"/>
  <c r="J272" i="16"/>
  <c r="K272" i="16" s="1"/>
  <c r="L272" i="16" s="1"/>
  <c r="BM267" i="16"/>
  <c r="J267" i="16"/>
  <c r="K267" i="16" s="1"/>
  <c r="L267" i="16" s="1"/>
  <c r="BM314" i="16"/>
  <c r="J314" i="16"/>
  <c r="K314" i="16" s="1"/>
  <c r="L314" i="16" s="1"/>
  <c r="J285" i="16"/>
  <c r="K285" i="16" s="1"/>
  <c r="L285" i="16" s="1"/>
  <c r="BM285" i="16"/>
  <c r="J55" i="16"/>
  <c r="K55" i="16" s="1"/>
  <c r="L55" i="16" s="1"/>
  <c r="BM55" i="16"/>
  <c r="BM144" i="16"/>
  <c r="J144" i="16"/>
  <c r="K144" i="16" s="1"/>
  <c r="L144" i="16" s="1"/>
  <c r="BM293" i="16"/>
  <c r="J293" i="16"/>
  <c r="K293" i="16" s="1"/>
  <c r="L293" i="16" s="1"/>
  <c r="J218" i="16"/>
  <c r="K218" i="16" s="1"/>
  <c r="L218" i="16" s="1"/>
  <c r="BM218" i="16"/>
  <c r="J300" i="16"/>
  <c r="K300" i="16" s="1"/>
  <c r="L300" i="16" s="1"/>
  <c r="BM300" i="16"/>
  <c r="J320" i="16"/>
  <c r="K320" i="16" s="1"/>
  <c r="L320" i="16" s="1"/>
  <c r="BM320" i="16"/>
  <c r="J188" i="16"/>
  <c r="K188" i="16" s="1"/>
  <c r="L188" i="16" s="1"/>
  <c r="BM188" i="16"/>
  <c r="J124" i="16"/>
  <c r="K124" i="16" s="1"/>
  <c r="L124" i="16" s="1"/>
  <c r="BM124" i="16"/>
  <c r="J44" i="16"/>
  <c r="K44" i="16" s="1"/>
  <c r="L44" i="16" s="1"/>
  <c r="BM44" i="16"/>
  <c r="BM95" i="16"/>
  <c r="J95" i="16"/>
  <c r="K95" i="16" s="1"/>
  <c r="L95" i="16" s="1"/>
  <c r="J126" i="16"/>
  <c r="K126" i="16" s="1"/>
  <c r="L126" i="16" s="1"/>
  <c r="BM126" i="16"/>
  <c r="BM315" i="16"/>
  <c r="J315" i="16"/>
  <c r="K315" i="16" s="1"/>
  <c r="L315" i="16" s="1"/>
  <c r="BM145" i="16"/>
  <c r="J145" i="16"/>
  <c r="K145" i="16" s="1"/>
  <c r="L145" i="16" s="1"/>
  <c r="BM166" i="16"/>
  <c r="J166" i="16"/>
  <c r="K166" i="16" s="1"/>
  <c r="L166" i="16" s="1"/>
  <c r="BM146" i="16"/>
  <c r="J146" i="16"/>
  <c r="K146" i="16" s="1"/>
  <c r="L146" i="16" s="1"/>
  <c r="BM115" i="16"/>
  <c r="J115" i="16"/>
  <c r="K115" i="16" s="1"/>
  <c r="L115" i="16" s="1"/>
  <c r="J160" i="16"/>
  <c r="K160" i="16" s="1"/>
  <c r="L160" i="16" s="1"/>
  <c r="BM160" i="16"/>
  <c r="BM227" i="16"/>
  <c r="J227" i="16"/>
  <c r="K227" i="16" s="1"/>
  <c r="L227" i="16" s="1"/>
  <c r="BM279" i="16"/>
  <c r="J279" i="16"/>
  <c r="K279" i="16" s="1"/>
  <c r="L279" i="16" s="1"/>
  <c r="J54" i="16"/>
  <c r="K54" i="16" s="1"/>
  <c r="L54" i="16" s="1"/>
  <c r="BM54" i="16"/>
  <c r="BM151" i="16"/>
  <c r="J151" i="16"/>
  <c r="K151" i="16" s="1"/>
  <c r="L151" i="16" s="1"/>
  <c r="BM149" i="16"/>
  <c r="J149" i="16"/>
  <c r="K149" i="16" s="1"/>
  <c r="L149" i="16" s="1"/>
  <c r="J312" i="16"/>
  <c r="K312" i="16" s="1"/>
  <c r="L312" i="16" s="1"/>
  <c r="BM312" i="16"/>
  <c r="J345" i="16"/>
  <c r="K345" i="16" s="1"/>
  <c r="L345" i="16" s="1"/>
  <c r="BM345" i="16"/>
  <c r="J301" i="16"/>
  <c r="K301" i="16" s="1"/>
  <c r="L301" i="16" s="1"/>
  <c r="BM301" i="16"/>
  <c r="J354" i="16"/>
  <c r="K354" i="16" s="1"/>
  <c r="L354" i="16" s="1"/>
  <c r="BM354" i="16"/>
  <c r="J143" i="16"/>
  <c r="K143" i="16" s="1"/>
  <c r="L143" i="16" s="1"/>
  <c r="BM143" i="16"/>
  <c r="J174" i="16"/>
  <c r="K174" i="16" s="1"/>
  <c r="L174" i="16" s="1"/>
  <c r="BM174" i="16"/>
  <c r="J77" i="16"/>
  <c r="K77" i="16" s="1"/>
  <c r="L77" i="16" s="1"/>
  <c r="BM77" i="16"/>
  <c r="BM210" i="16"/>
  <c r="J210" i="16"/>
  <c r="K210" i="16" s="1"/>
  <c r="L210" i="16" s="1"/>
  <c r="J264" i="16"/>
  <c r="K264" i="16" s="1"/>
  <c r="L264" i="16" s="1"/>
  <c r="BM264" i="16"/>
  <c r="J353" i="16"/>
  <c r="K353" i="16" s="1"/>
  <c r="L353" i="16" s="1"/>
  <c r="BM353" i="16"/>
  <c r="J251" i="16"/>
  <c r="K251" i="16" s="1"/>
  <c r="L251" i="16" s="1"/>
  <c r="BM251" i="16"/>
  <c r="BM46" i="16"/>
  <c r="J46" i="16"/>
  <c r="K46" i="16" s="1"/>
  <c r="L46" i="16" s="1"/>
  <c r="J128" i="16"/>
  <c r="K128" i="16" s="1"/>
  <c r="L128" i="16" s="1"/>
  <c r="BM128" i="16"/>
  <c r="J298" i="16"/>
  <c r="K298" i="16" s="1"/>
  <c r="L298" i="16" s="1"/>
  <c r="BM298" i="16"/>
  <c r="BM97" i="16"/>
  <c r="J97" i="16"/>
  <c r="K97" i="16" s="1"/>
  <c r="L97" i="16" s="1"/>
  <c r="J80" i="16"/>
  <c r="K80" i="16" s="1"/>
  <c r="L80" i="16" s="1"/>
  <c r="BM80" i="16"/>
  <c r="BM60" i="16"/>
  <c r="J60" i="16"/>
  <c r="K60" i="16" s="1"/>
  <c r="L60" i="16" s="1"/>
  <c r="J136" i="16"/>
  <c r="K136" i="16" s="1"/>
  <c r="L136" i="16" s="1"/>
  <c r="BM136" i="16"/>
  <c r="J214" i="16"/>
  <c r="K214" i="16" s="1"/>
  <c r="L214" i="16" s="1"/>
  <c r="BM214" i="16"/>
  <c r="BM107" i="16"/>
  <c r="J107" i="16"/>
  <c r="K107" i="16" s="1"/>
  <c r="L107" i="16" s="1"/>
  <c r="J311" i="16"/>
  <c r="K311" i="16" s="1"/>
  <c r="L311" i="16" s="1"/>
  <c r="BM311" i="16"/>
  <c r="J106" i="16"/>
  <c r="K106" i="16" s="1"/>
  <c r="L106" i="16" s="1"/>
  <c r="BM106" i="16"/>
  <c r="BM132" i="16"/>
  <c r="J132" i="16"/>
  <c r="K132" i="16" s="1"/>
  <c r="L132" i="16" s="1"/>
  <c r="J325" i="16"/>
  <c r="K325" i="16" s="1"/>
  <c r="L325" i="16" s="1"/>
  <c r="BM325" i="16"/>
  <c r="J130" i="16"/>
  <c r="K130" i="16" s="1"/>
  <c r="L130" i="16" s="1"/>
  <c r="BM130" i="16"/>
  <c r="BM341" i="16"/>
  <c r="J341" i="16"/>
  <c r="K341" i="16" s="1"/>
  <c r="L341" i="16" s="1"/>
  <c r="BM327" i="16"/>
  <c r="J327" i="16"/>
  <c r="K327" i="16" s="1"/>
  <c r="L327" i="16" s="1"/>
  <c r="BM101" i="16"/>
  <c r="J101" i="16"/>
  <c r="K101" i="16" s="1"/>
  <c r="L101" i="16" s="1"/>
  <c r="J118" i="16"/>
  <c r="K118" i="16" s="1"/>
  <c r="L118" i="16" s="1"/>
  <c r="BM118" i="16"/>
  <c r="J137" i="16"/>
  <c r="K137" i="16" s="1"/>
  <c r="L137" i="16" s="1"/>
  <c r="BM137" i="16"/>
  <c r="J237" i="16"/>
  <c r="K237" i="16" s="1"/>
  <c r="L237" i="16" s="1"/>
  <c r="BM237" i="16"/>
  <c r="BM79" i="16"/>
  <c r="J79" i="16"/>
  <c r="K79" i="16" s="1"/>
  <c r="L79" i="16" s="1"/>
  <c r="J335" i="16"/>
  <c r="K335" i="16" s="1"/>
  <c r="L335" i="16" s="1"/>
  <c r="BM335" i="16"/>
  <c r="BM337" i="16"/>
  <c r="J337" i="16"/>
  <c r="K337" i="16" s="1"/>
  <c r="L337" i="16" s="1"/>
  <c r="BM299" i="16"/>
  <c r="J299" i="16"/>
  <c r="K299" i="16" s="1"/>
  <c r="L299" i="16" s="1"/>
  <c r="BM74" i="16"/>
  <c r="J74" i="16"/>
  <c r="K74" i="16" s="1"/>
  <c r="L74" i="16" s="1"/>
  <c r="BM170" i="16"/>
  <c r="J170" i="16"/>
  <c r="K170" i="16" s="1"/>
  <c r="L170" i="16" s="1"/>
  <c r="J193" i="16"/>
  <c r="K193" i="16" s="1"/>
  <c r="L193" i="16" s="1"/>
  <c r="BM193" i="16"/>
  <c r="BM168" i="16"/>
  <c r="J168" i="16"/>
  <c r="K168" i="16" s="1"/>
  <c r="L168" i="16" s="1"/>
  <c r="BM181" i="16"/>
  <c r="J181" i="16"/>
  <c r="K181" i="16" s="1"/>
  <c r="L181" i="16" s="1"/>
  <c r="J140" i="16"/>
  <c r="K140" i="16" s="1"/>
  <c r="L140" i="16" s="1"/>
  <c r="BM140" i="16"/>
  <c r="J82" i="16"/>
  <c r="K82" i="16" s="1"/>
  <c r="L82" i="16" s="1"/>
  <c r="BM82" i="16"/>
  <c r="BM357" i="16"/>
  <c r="J357" i="16"/>
  <c r="K357" i="16" s="1"/>
  <c r="L357" i="16" s="1"/>
  <c r="J134" i="16"/>
  <c r="K134" i="16" s="1"/>
  <c r="L134" i="16" s="1"/>
  <c r="BM134" i="16"/>
  <c r="J111" i="16"/>
  <c r="K111" i="16" s="1"/>
  <c r="L111" i="16" s="1"/>
  <c r="BM111" i="16"/>
  <c r="BM182" i="16"/>
  <c r="J182" i="16"/>
  <c r="K182" i="16" s="1"/>
  <c r="L182" i="16" s="1"/>
  <c r="BM258" i="16"/>
  <c r="J258" i="16"/>
  <c r="K258" i="16" s="1"/>
  <c r="L258" i="16" s="1"/>
  <c r="J259" i="16"/>
  <c r="K259" i="16" s="1"/>
  <c r="L259" i="16" s="1"/>
  <c r="BM259" i="16"/>
  <c r="J99" i="16"/>
  <c r="K99" i="16" s="1"/>
  <c r="L99" i="16" s="1"/>
  <c r="BM99" i="16"/>
  <c r="BM340" i="16"/>
  <c r="J340" i="16"/>
  <c r="K340" i="16" s="1"/>
  <c r="L340" i="16" s="1"/>
  <c r="J88" i="16"/>
  <c r="K88" i="16" s="1"/>
  <c r="L88" i="16" s="1"/>
  <c r="BM88" i="16"/>
  <c r="BM87" i="16"/>
  <c r="J87" i="16"/>
  <c r="K87" i="16" s="1"/>
  <c r="L87" i="16" s="1"/>
  <c r="BM66" i="16"/>
  <c r="J66" i="16"/>
  <c r="K66" i="16" s="1"/>
  <c r="L66" i="16" s="1"/>
  <c r="BM207" i="16"/>
  <c r="J207" i="16"/>
  <c r="K207" i="16" s="1"/>
  <c r="L207" i="16" s="1"/>
  <c r="J70" i="16"/>
  <c r="K70" i="16" s="1"/>
  <c r="L70" i="16" s="1"/>
  <c r="BM70" i="16"/>
  <c r="J75" i="16"/>
  <c r="K75" i="16" s="1"/>
  <c r="L75" i="16" s="1"/>
  <c r="BM75" i="16"/>
  <c r="J127" i="16"/>
  <c r="K127" i="16" s="1"/>
  <c r="L127" i="16" s="1"/>
  <c r="BM127" i="16"/>
  <c r="BM219" i="16"/>
  <c r="J219" i="16"/>
  <c r="K219" i="16" s="1"/>
  <c r="L219" i="16" s="1"/>
  <c r="BM185" i="16"/>
  <c r="J185" i="16"/>
  <c r="K185" i="16" s="1"/>
  <c r="L185" i="16" s="1"/>
  <c r="BM187" i="16"/>
  <c r="J187" i="16"/>
  <c r="K187" i="16" s="1"/>
  <c r="L187" i="16" s="1"/>
  <c r="J45" i="16"/>
  <c r="K45" i="16" s="1"/>
  <c r="L45" i="16" s="1"/>
  <c r="BM45" i="16"/>
  <c r="J351" i="16"/>
  <c r="K351" i="16" s="1"/>
  <c r="L351" i="16" s="1"/>
  <c r="BM351" i="16"/>
  <c r="J73" i="16"/>
  <c r="K73" i="16" s="1"/>
  <c r="L73" i="16" s="1"/>
  <c r="BM73" i="16"/>
  <c r="BM57" i="16"/>
  <c r="J57" i="16"/>
  <c r="K57" i="16" s="1"/>
  <c r="L57" i="16" s="1"/>
  <c r="J202" i="16"/>
  <c r="K202" i="16" s="1"/>
  <c r="L202" i="16" s="1"/>
  <c r="BM202" i="16"/>
  <c r="J71" i="16"/>
  <c r="K71" i="16" s="1"/>
  <c r="L71" i="16" s="1"/>
  <c r="BM71" i="16"/>
  <c r="BM257" i="16"/>
  <c r="J257" i="16"/>
  <c r="K257" i="16" s="1"/>
  <c r="L257" i="16" s="1"/>
  <c r="J68" i="16"/>
  <c r="K68" i="16" s="1"/>
  <c r="L68" i="16" s="1"/>
  <c r="BM68" i="16"/>
  <c r="J233" i="16"/>
  <c r="K233" i="16" s="1"/>
  <c r="L233" i="16" s="1"/>
  <c r="BM233" i="16"/>
  <c r="BM282" i="16"/>
  <c r="J282" i="16"/>
  <c r="K282" i="16" s="1"/>
  <c r="L282" i="16" s="1"/>
  <c r="BM253" i="16"/>
  <c r="J253" i="16"/>
  <c r="K253" i="16" s="1"/>
  <c r="L253" i="16" s="1"/>
  <c r="BM292" i="16"/>
  <c r="J292" i="16"/>
  <c r="K292" i="16" s="1"/>
  <c r="L292" i="16" s="1"/>
  <c r="BM342" i="16"/>
  <c r="J342" i="16"/>
  <c r="K342" i="16" s="1"/>
  <c r="L342" i="16" s="1"/>
  <c r="J268" i="16"/>
  <c r="K268" i="16" s="1"/>
  <c r="L268" i="16" s="1"/>
  <c r="BM268" i="16"/>
  <c r="BM150" i="16"/>
  <c r="J150" i="16"/>
  <c r="K150" i="16" s="1"/>
  <c r="L150" i="16" s="1"/>
  <c r="BM135" i="16"/>
  <c r="J135" i="16"/>
  <c r="K135" i="16" s="1"/>
  <c r="L135" i="16" s="1"/>
  <c r="BM180" i="16"/>
  <c r="J180" i="16"/>
  <c r="K180" i="16" s="1"/>
  <c r="L180" i="16" s="1"/>
  <c r="BM110" i="16"/>
  <c r="J110" i="16"/>
  <c r="K110" i="16" s="1"/>
  <c r="L110" i="16" s="1"/>
  <c r="BM323" i="16"/>
  <c r="J323" i="16"/>
  <c r="K323" i="16" s="1"/>
  <c r="L323" i="16" s="1"/>
  <c r="BM344" i="16"/>
  <c r="J344" i="16"/>
  <c r="K344" i="16" s="1"/>
  <c r="L344" i="16" s="1"/>
  <c r="J121" i="16"/>
  <c r="K121" i="16" s="1"/>
  <c r="L121" i="16" s="1"/>
  <c r="BM121" i="16"/>
  <c r="BM186" i="16"/>
  <c r="J186" i="16"/>
  <c r="K186" i="16" s="1"/>
  <c r="L186" i="16" s="1"/>
  <c r="J206" i="16"/>
  <c r="K206" i="16" s="1"/>
  <c r="L206" i="16" s="1"/>
  <c r="BM206" i="16"/>
  <c r="J90" i="16"/>
  <c r="K90" i="16" s="1"/>
  <c r="L90" i="16" s="1"/>
  <c r="BM90" i="16"/>
  <c r="BM184" i="16"/>
  <c r="J184" i="16"/>
  <c r="K184" i="16" s="1"/>
  <c r="L184" i="16" s="1"/>
  <c r="BM347" i="16"/>
  <c r="J347" i="16"/>
  <c r="K347" i="16" s="1"/>
  <c r="L347" i="16" s="1"/>
  <c r="BM96" i="16"/>
  <c r="J96" i="16"/>
  <c r="K96" i="16" s="1"/>
  <c r="L96" i="16" s="1"/>
  <c r="BM175" i="16"/>
  <c r="J175" i="16"/>
  <c r="K175" i="16" s="1"/>
  <c r="L175" i="16" s="1"/>
  <c r="BM148" i="16"/>
  <c r="J148" i="16"/>
  <c r="K148" i="16" s="1"/>
  <c r="L148" i="16" s="1"/>
  <c r="J338" i="16"/>
  <c r="K338" i="16" s="1"/>
  <c r="BM338" i="16"/>
  <c r="BM297" i="16"/>
  <c r="J297" i="16"/>
  <c r="K297" i="16" s="1"/>
  <c r="L297" i="16" s="1"/>
  <c r="J161" i="16"/>
  <c r="K161" i="16" s="1"/>
  <c r="L161" i="16" s="1"/>
  <c r="BM161" i="16"/>
  <c r="BM294" i="16"/>
  <c r="J294" i="16"/>
  <c r="K294" i="16" s="1"/>
  <c r="L294" i="16" s="1"/>
  <c r="J244" i="16"/>
  <c r="K244" i="16" s="1"/>
  <c r="L244" i="16" s="1"/>
  <c r="BM244" i="16"/>
  <c r="J252" i="16"/>
  <c r="K252" i="16" s="1"/>
  <c r="L252" i="16" s="1"/>
  <c r="BM252" i="16"/>
  <c r="J129" i="16"/>
  <c r="K129" i="16" s="1"/>
  <c r="L129" i="16" s="1"/>
  <c r="BM129" i="16"/>
  <c r="J89" i="16"/>
  <c r="K89" i="16" s="1"/>
  <c r="L89" i="16" s="1"/>
  <c r="BM89" i="16"/>
  <c r="J334" i="16"/>
  <c r="K334" i="16" s="1"/>
  <c r="L334" i="16" s="1"/>
  <c r="BM334" i="16"/>
  <c r="BM152" i="16"/>
  <c r="J152" i="16"/>
  <c r="K152" i="16" s="1"/>
  <c r="L152" i="16" s="1"/>
  <c r="BM131" i="16"/>
  <c r="J131" i="16"/>
  <c r="K131" i="16" s="1"/>
  <c r="L131" i="16" s="1"/>
  <c r="J321" i="16"/>
  <c r="K321" i="16" s="1"/>
  <c r="L321" i="16" s="1"/>
  <c r="BM321" i="16"/>
  <c r="BM125" i="16"/>
  <c r="J125" i="16"/>
  <c r="K125" i="16" s="1"/>
  <c r="L125" i="16" s="1"/>
  <c r="BM50" i="16"/>
  <c r="J50" i="16"/>
  <c r="K50" i="16" s="1"/>
  <c r="L50" i="16" s="1"/>
  <c r="J108" i="16"/>
  <c r="K108" i="16" s="1"/>
  <c r="L108" i="16" s="1"/>
  <c r="BM108" i="16"/>
  <c r="J246" i="16"/>
  <c r="K246" i="16" s="1"/>
  <c r="L246" i="16" s="1"/>
  <c r="BM246" i="16"/>
  <c r="J51" i="16"/>
  <c r="K51" i="16" s="1"/>
  <c r="L51" i="16" s="1"/>
  <c r="BM51" i="16"/>
  <c r="J178" i="16"/>
  <c r="K178" i="16" s="1"/>
  <c r="L178" i="16" s="1"/>
  <c r="BM178" i="16"/>
  <c r="BM283" i="16"/>
  <c r="J283" i="16"/>
  <c r="K283" i="16" s="1"/>
  <c r="L283" i="16" s="1"/>
  <c r="J352" i="16"/>
  <c r="K352" i="16" s="1"/>
  <c r="L352" i="16" s="1"/>
  <c r="BM352" i="16"/>
  <c r="BM356" i="16"/>
  <c r="J356" i="16"/>
  <c r="K356" i="16" s="1"/>
  <c r="L356" i="16" s="1"/>
  <c r="J260" i="16"/>
  <c r="K260" i="16" s="1"/>
  <c r="L260" i="16" s="1"/>
  <c r="BM260" i="16"/>
  <c r="BM235" i="16"/>
  <c r="J235" i="16"/>
  <c r="K235" i="16" s="1"/>
  <c r="L235" i="16" s="1"/>
  <c r="BM333" i="16"/>
  <c r="J333" i="16"/>
  <c r="K333" i="16" s="1"/>
  <c r="L333" i="16" s="1"/>
  <c r="J249" i="16"/>
  <c r="K249" i="16" s="1"/>
  <c r="L249" i="16" s="1"/>
  <c r="BM249" i="16"/>
  <c r="BM208" i="16"/>
  <c r="J208" i="16"/>
  <c r="K208" i="16" s="1"/>
  <c r="L208" i="16" s="1"/>
  <c r="BM67" i="16"/>
  <c r="J67" i="16"/>
  <c r="K67" i="16" s="1"/>
  <c r="L67" i="16" s="1"/>
  <c r="BM216" i="16"/>
  <c r="J216" i="16"/>
  <c r="K216" i="16" s="1"/>
  <c r="L216" i="16" s="1"/>
  <c r="J302" i="16"/>
  <c r="K302" i="16" s="1"/>
  <c r="L302" i="16" s="1"/>
  <c r="BM302" i="16"/>
  <c r="BM350" i="16"/>
  <c r="J350" i="16"/>
  <c r="K350" i="16" s="1"/>
  <c r="L350" i="16" s="1"/>
  <c r="J280" i="16"/>
  <c r="K280" i="16" s="1"/>
  <c r="L280" i="16" s="1"/>
  <c r="BM280" i="16"/>
  <c r="J116" i="16"/>
  <c r="K116" i="16" s="1"/>
  <c r="L116" i="16" s="1"/>
  <c r="BM116" i="16"/>
  <c r="BM236" i="16"/>
  <c r="J236" i="16"/>
  <c r="K236" i="16" s="1"/>
  <c r="L236" i="16" s="1"/>
  <c r="BM213" i="16"/>
  <c r="J213" i="16"/>
  <c r="K213" i="16" s="1"/>
  <c r="L213" i="16" s="1"/>
  <c r="J104" i="16"/>
  <c r="K104" i="16" s="1"/>
  <c r="L104" i="16" s="1"/>
  <c r="BM104" i="16"/>
  <c r="J155" i="16"/>
  <c r="K155" i="16" s="1"/>
  <c r="L155" i="16" s="1"/>
  <c r="BM155" i="16"/>
  <c r="BM254" i="16"/>
  <c r="J254" i="16"/>
  <c r="K254" i="16" s="1"/>
  <c r="L254" i="16" s="1"/>
  <c r="J223" i="16"/>
  <c r="K223" i="16" s="1"/>
  <c r="L223" i="16" s="1"/>
  <c r="BM223" i="16"/>
  <c r="BM163" i="16"/>
  <c r="J163" i="16"/>
  <c r="K163" i="16" s="1"/>
  <c r="L163" i="16" s="1"/>
  <c r="J114" i="16"/>
  <c r="K114" i="16" s="1"/>
  <c r="L114" i="16" s="1"/>
  <c r="BM114" i="16"/>
  <c r="J172" i="16"/>
  <c r="K172" i="16" s="1"/>
  <c r="L172" i="16" s="1"/>
  <c r="BM172" i="16"/>
  <c r="BM239" i="16"/>
  <c r="J239" i="16"/>
  <c r="K239" i="16" s="1"/>
  <c r="L239" i="16" s="1"/>
  <c r="J147" i="16"/>
  <c r="K147" i="16" s="1"/>
  <c r="L147" i="16" s="1"/>
  <c r="BM147" i="16"/>
  <c r="J241" i="16"/>
  <c r="K241" i="16" s="1"/>
  <c r="L241" i="16" s="1"/>
  <c r="BM241" i="16"/>
  <c r="J355" i="16"/>
  <c r="K355" i="16" s="1"/>
  <c r="L355" i="16" s="1"/>
  <c r="BM355" i="16"/>
  <c r="BM169" i="16"/>
  <c r="J169" i="16"/>
  <c r="K169" i="16" s="1"/>
  <c r="L169" i="16" s="1"/>
  <c r="BM220" i="16"/>
  <c r="J220" i="16"/>
  <c r="K220" i="16" s="1"/>
  <c r="L220" i="16" s="1"/>
  <c r="BM270" i="16"/>
  <c r="J270" i="16"/>
  <c r="K270" i="16" s="1"/>
  <c r="L270" i="16" s="1"/>
  <c r="BM238" i="16"/>
  <c r="J238" i="16"/>
  <c r="K238" i="16" s="1"/>
  <c r="L238" i="16" s="1"/>
  <c r="K3" i="16"/>
  <c r="H2" i="16" l="1"/>
  <c r="J391" i="16"/>
  <c r="K391" i="16" s="1"/>
  <c r="L391" i="16" s="1"/>
  <c r="J398" i="16"/>
  <c r="K398" i="16" s="1"/>
  <c r="L398" i="16" s="1"/>
  <c r="J396" i="16"/>
  <c r="K396" i="16" s="1"/>
  <c r="L396" i="16" s="1"/>
  <c r="J384" i="16"/>
  <c r="K384" i="16" s="1"/>
  <c r="L384" i="16" s="1"/>
  <c r="J362" i="16"/>
  <c r="K362" i="16" s="1"/>
  <c r="L362" i="16" s="1"/>
  <c r="J360" i="16"/>
  <c r="K360" i="16" s="1"/>
  <c r="L360" i="16" s="1"/>
  <c r="J374" i="16"/>
  <c r="K374" i="16" s="1"/>
  <c r="L374" i="16" s="1"/>
  <c r="J380" i="16"/>
  <c r="K380" i="16" s="1"/>
  <c r="L380" i="16" s="1"/>
  <c r="J368" i="16"/>
  <c r="K368" i="16" s="1"/>
  <c r="L368" i="16" s="1"/>
  <c r="J370" i="16"/>
  <c r="K370" i="16" s="1"/>
  <c r="L370" i="16" s="1"/>
  <c r="J388" i="16"/>
  <c r="K388" i="16" s="1"/>
  <c r="L388" i="16" s="1"/>
  <c r="J394" i="16"/>
  <c r="K394" i="16" s="1"/>
  <c r="L394" i="16" s="1"/>
  <c r="J366" i="16"/>
  <c r="K366" i="16" s="1"/>
  <c r="L366" i="16" s="1"/>
  <c r="J401" i="16"/>
  <c r="K401" i="16" s="1"/>
  <c r="L401" i="16" s="1"/>
  <c r="J389" i="16"/>
  <c r="K389" i="16" s="1"/>
  <c r="L389" i="16" s="1"/>
  <c r="J364" i="16"/>
  <c r="K364" i="16" s="1"/>
  <c r="L364" i="16" s="1"/>
  <c r="J378" i="16"/>
  <c r="K378" i="16" s="1"/>
  <c r="L378" i="16" s="1"/>
  <c r="J390" i="16"/>
  <c r="K390" i="16" s="1"/>
  <c r="L390" i="16" s="1"/>
  <c r="J363" i="16"/>
  <c r="K363" i="16" s="1"/>
  <c r="L363" i="16" s="1"/>
  <c r="J358" i="16"/>
  <c r="K358" i="16" s="1"/>
  <c r="L358" i="16" s="1"/>
  <c r="J365" i="16"/>
  <c r="K365" i="16" s="1"/>
  <c r="L365" i="16" s="1"/>
  <c r="J371" i="16"/>
  <c r="K371" i="16" s="1"/>
  <c r="L371" i="16" s="1"/>
  <c r="J361" i="16"/>
  <c r="K361" i="16" s="1"/>
  <c r="L361" i="16" s="1"/>
  <c r="J386" i="16"/>
  <c r="K386" i="16" s="1"/>
  <c r="L386" i="16" s="1"/>
  <c r="J373" i="16"/>
  <c r="K373" i="16" s="1"/>
  <c r="L373" i="16" s="1"/>
  <c r="J387" i="16"/>
  <c r="K387" i="16" s="1"/>
  <c r="L387" i="16" s="1"/>
  <c r="J369" i="16"/>
  <c r="K369" i="16" s="1"/>
  <c r="L369" i="16" s="1"/>
  <c r="J367" i="16"/>
  <c r="K367" i="16" s="1"/>
  <c r="L367" i="16" s="1"/>
  <c r="J375" i="16"/>
  <c r="K375" i="16" s="1"/>
  <c r="L375" i="16" s="1"/>
  <c r="J376" i="16"/>
  <c r="K376" i="16" s="1"/>
  <c r="L376" i="16" s="1"/>
  <c r="J397" i="16"/>
  <c r="K397" i="16" s="1"/>
  <c r="L397" i="16" s="1"/>
  <c r="J382" i="16"/>
  <c r="K382" i="16" s="1"/>
  <c r="L382" i="16" s="1"/>
  <c r="J372" i="16"/>
  <c r="K372" i="16" s="1"/>
  <c r="L372" i="16" s="1"/>
  <c r="J377" i="16"/>
  <c r="K377" i="16" s="1"/>
  <c r="L377" i="16" s="1"/>
  <c r="J381" i="16"/>
  <c r="K381" i="16" s="1"/>
  <c r="L381" i="16" s="1"/>
  <c r="J359" i="16"/>
  <c r="K359" i="16" s="1"/>
  <c r="L359" i="16" s="1"/>
  <c r="J379" i="16"/>
  <c r="K379" i="16" s="1"/>
  <c r="L379" i="16" s="1"/>
  <c r="J383" i="16"/>
  <c r="K383" i="16" s="1"/>
  <c r="L383" i="16" s="1"/>
  <c r="J400" i="16"/>
  <c r="K400" i="16" s="1"/>
  <c r="L400" i="16" s="1"/>
  <c r="J393" i="16"/>
  <c r="K393" i="16" s="1"/>
  <c r="L393" i="16" s="1"/>
  <c r="J392" i="16"/>
  <c r="K392" i="16" s="1"/>
  <c r="L392" i="16" s="1"/>
  <c r="J399" i="16"/>
  <c r="K399" i="16" s="1"/>
  <c r="L399" i="16" s="1"/>
  <c r="J395" i="16"/>
  <c r="K395" i="16" s="1"/>
  <c r="L395" i="16" s="1"/>
  <c r="J385" i="16"/>
  <c r="K385" i="16" s="1"/>
  <c r="L385" i="16" s="1"/>
  <c r="I114" i="16"/>
  <c r="M78" i="12"/>
  <c r="P114" i="16"/>
  <c r="Q114" i="16" s="1"/>
  <c r="R114" i="16" s="1"/>
  <c r="M202" i="12"/>
  <c r="I238" i="16"/>
  <c r="P238" i="16"/>
  <c r="Q238" i="16" s="1"/>
  <c r="R238" i="16" s="1"/>
  <c r="P125" i="16"/>
  <c r="Q125" i="16" s="1"/>
  <c r="R125" i="16" s="1"/>
  <c r="I125" i="16"/>
  <c r="M89" i="12"/>
  <c r="I347" i="16"/>
  <c r="P347" i="16"/>
  <c r="Q347" i="16" s="1"/>
  <c r="R347" i="16" s="1"/>
  <c r="M311" i="12"/>
  <c r="M74" i="12"/>
  <c r="P110" i="16"/>
  <c r="Q110" i="16" s="1"/>
  <c r="R110" i="16" s="1"/>
  <c r="I110" i="16"/>
  <c r="M171" i="12"/>
  <c r="P207" i="16"/>
  <c r="Q207" i="16" s="1"/>
  <c r="R207" i="16" s="1"/>
  <c r="I207" i="16"/>
  <c r="M319" i="12"/>
  <c r="P355" i="16"/>
  <c r="Q355" i="16" s="1"/>
  <c r="R355" i="16" s="1"/>
  <c r="I355" i="16"/>
  <c r="P249" i="16"/>
  <c r="Q249" i="16" s="1"/>
  <c r="R249" i="16" s="1"/>
  <c r="I249" i="16"/>
  <c r="M213" i="12"/>
  <c r="P334" i="16"/>
  <c r="Q334" i="16" s="1"/>
  <c r="R334" i="16" s="1"/>
  <c r="M298" i="12"/>
  <c r="I334" i="16"/>
  <c r="M234" i="12"/>
  <c r="P270" i="16"/>
  <c r="Q270" i="16" s="1"/>
  <c r="R270" i="16" s="1"/>
  <c r="I270" i="16"/>
  <c r="I216" i="16"/>
  <c r="M180" i="12"/>
  <c r="P216" i="16"/>
  <c r="Q216" i="16" s="1"/>
  <c r="R216" i="16" s="1"/>
  <c r="M297" i="12"/>
  <c r="I333" i="16"/>
  <c r="P333" i="16"/>
  <c r="Q333" i="16" s="1"/>
  <c r="R333" i="16" s="1"/>
  <c r="I294" i="16"/>
  <c r="P294" i="16"/>
  <c r="Q294" i="16" s="1"/>
  <c r="R294" i="16" s="1"/>
  <c r="M258" i="12"/>
  <c r="P148" i="16"/>
  <c r="Q148" i="16" s="1"/>
  <c r="R148" i="16" s="1"/>
  <c r="I148" i="16"/>
  <c r="M112" i="12"/>
  <c r="P184" i="16"/>
  <c r="Q184" i="16" s="1"/>
  <c r="R184" i="16" s="1"/>
  <c r="M148" i="12"/>
  <c r="I184" i="16"/>
  <c r="M144" i="12"/>
  <c r="I180" i="16"/>
  <c r="P180" i="16"/>
  <c r="Q180" i="16" s="1"/>
  <c r="R180" i="16" s="1"/>
  <c r="P342" i="16"/>
  <c r="Q342" i="16" s="1"/>
  <c r="R342" i="16" s="1"/>
  <c r="M306" i="12"/>
  <c r="I342" i="16"/>
  <c r="I66" i="16"/>
  <c r="M30" i="12"/>
  <c r="P66" i="16"/>
  <c r="Q66" i="16" s="1"/>
  <c r="R66" i="16" s="1"/>
  <c r="I170" i="16"/>
  <c r="M134" i="12"/>
  <c r="P170" i="16"/>
  <c r="Q170" i="16" s="1"/>
  <c r="R170" i="16" s="1"/>
  <c r="I60" i="16"/>
  <c r="M24" i="12"/>
  <c r="P60" i="16"/>
  <c r="Q60" i="16" s="1"/>
  <c r="R60" i="16" s="1"/>
  <c r="M243" i="12"/>
  <c r="I279" i="16"/>
  <c r="P279" i="16"/>
  <c r="Q279" i="16" s="1"/>
  <c r="R279" i="16" s="1"/>
  <c r="P146" i="16"/>
  <c r="Q146" i="16" s="1"/>
  <c r="R146" i="16" s="1"/>
  <c r="M110" i="12"/>
  <c r="I146" i="16"/>
  <c r="P293" i="16"/>
  <c r="Q293" i="16" s="1"/>
  <c r="R293" i="16" s="1"/>
  <c r="M257" i="12"/>
  <c r="I293" i="16"/>
  <c r="I314" i="16"/>
  <c r="P314" i="16"/>
  <c r="Q314" i="16" s="1"/>
  <c r="R314" i="16" s="1"/>
  <c r="M278" i="12"/>
  <c r="P120" i="16"/>
  <c r="Q120" i="16" s="1"/>
  <c r="R120" i="16" s="1"/>
  <c r="I120" i="16"/>
  <c r="M84" i="12"/>
  <c r="M269" i="12"/>
  <c r="I305" i="16"/>
  <c r="P305" i="16"/>
  <c r="Q305" i="16" s="1"/>
  <c r="R305" i="16" s="1"/>
  <c r="I277" i="16"/>
  <c r="P277" i="16"/>
  <c r="Q277" i="16" s="1"/>
  <c r="R277" i="16" s="1"/>
  <c r="M241" i="12"/>
  <c r="I225" i="16"/>
  <c r="P225" i="16"/>
  <c r="Q225" i="16" s="1"/>
  <c r="R225" i="16" s="1"/>
  <c r="M189" i="12"/>
  <c r="M294" i="12"/>
  <c r="I330" i="16"/>
  <c r="P330" i="16"/>
  <c r="Q330" i="16" s="1"/>
  <c r="R330" i="16" s="1"/>
  <c r="I329" i="16"/>
  <c r="P329" i="16"/>
  <c r="Q329" i="16" s="1"/>
  <c r="R329" i="16" s="1"/>
  <c r="M293" i="12"/>
  <c r="M282" i="12"/>
  <c r="P318" i="16"/>
  <c r="Q318" i="16" s="1"/>
  <c r="R318" i="16" s="1"/>
  <c r="I318" i="16"/>
  <c r="M62" i="12"/>
  <c r="P98" i="16"/>
  <c r="Q98" i="16" s="1"/>
  <c r="R98" i="16" s="1"/>
  <c r="I98" i="16"/>
  <c r="P198" i="16"/>
  <c r="Q198" i="16" s="1"/>
  <c r="R198" i="16" s="1"/>
  <c r="I198" i="16"/>
  <c r="M162" i="12"/>
  <c r="I234" i="16"/>
  <c r="P234" i="16"/>
  <c r="Q234" i="16" s="1"/>
  <c r="R234" i="16" s="1"/>
  <c r="M198" i="12"/>
  <c r="M288" i="12"/>
  <c r="I324" i="16"/>
  <c r="P324" i="16"/>
  <c r="Q324" i="16" s="1"/>
  <c r="R324" i="16" s="1"/>
  <c r="M193" i="12"/>
  <c r="I229" i="16"/>
  <c r="P229" i="16"/>
  <c r="Q229" i="16" s="1"/>
  <c r="R229" i="16" s="1"/>
  <c r="I177" i="16"/>
  <c r="M141" i="12"/>
  <c r="P177" i="16"/>
  <c r="Q177" i="16" s="1"/>
  <c r="R177" i="16" s="1"/>
  <c r="I78" i="16"/>
  <c r="M42" i="12"/>
  <c r="P78" i="16"/>
  <c r="Q78" i="16" s="1"/>
  <c r="R78" i="16" s="1"/>
  <c r="I64" i="16"/>
  <c r="M28" i="12"/>
  <c r="P64" i="16"/>
  <c r="Q64" i="16" s="1"/>
  <c r="R64" i="16" s="1"/>
  <c r="M165" i="12"/>
  <c r="P201" i="16"/>
  <c r="Q201" i="16" s="1"/>
  <c r="R201" i="16" s="1"/>
  <c r="I201" i="16"/>
  <c r="P321" i="16"/>
  <c r="Q321" i="16" s="1"/>
  <c r="R321" i="16" s="1"/>
  <c r="M285" i="12"/>
  <c r="I321" i="16"/>
  <c r="M53" i="12"/>
  <c r="I89" i="16"/>
  <c r="P89" i="16"/>
  <c r="Q89" i="16" s="1"/>
  <c r="R89" i="16" s="1"/>
  <c r="M85" i="12"/>
  <c r="I121" i="16"/>
  <c r="P121" i="16"/>
  <c r="Q121" i="16" s="1"/>
  <c r="R121" i="16" s="1"/>
  <c r="P233" i="16"/>
  <c r="Q233" i="16" s="1"/>
  <c r="R233" i="16" s="1"/>
  <c r="I233" i="16"/>
  <c r="M197" i="12"/>
  <c r="I202" i="16"/>
  <c r="M166" i="12"/>
  <c r="P202" i="16"/>
  <c r="Q202" i="16" s="1"/>
  <c r="R202" i="16" s="1"/>
  <c r="M9" i="12"/>
  <c r="I45" i="16"/>
  <c r="P45" i="16"/>
  <c r="Q45" i="16" s="1"/>
  <c r="R45" i="16" s="1"/>
  <c r="I127" i="16"/>
  <c r="M91" i="12"/>
  <c r="P127" i="16"/>
  <c r="Q127" i="16" s="1"/>
  <c r="R127" i="16" s="1"/>
  <c r="I99" i="16"/>
  <c r="P99" i="16"/>
  <c r="Q99" i="16" s="1"/>
  <c r="R99" i="16" s="1"/>
  <c r="M63" i="12"/>
  <c r="M75" i="12"/>
  <c r="I111" i="16"/>
  <c r="P111" i="16"/>
  <c r="Q111" i="16" s="1"/>
  <c r="R111" i="16" s="1"/>
  <c r="I140" i="16"/>
  <c r="M104" i="12"/>
  <c r="P140" i="16"/>
  <c r="Q140" i="16" s="1"/>
  <c r="R140" i="16" s="1"/>
  <c r="I335" i="16"/>
  <c r="M299" i="12"/>
  <c r="P335" i="16"/>
  <c r="Q335" i="16" s="1"/>
  <c r="R335" i="16" s="1"/>
  <c r="M82" i="12"/>
  <c r="I118" i="16"/>
  <c r="P118" i="16"/>
  <c r="Q118" i="16" s="1"/>
  <c r="R118" i="16" s="1"/>
  <c r="M94" i="12"/>
  <c r="P130" i="16"/>
  <c r="Q130" i="16" s="1"/>
  <c r="R130" i="16" s="1"/>
  <c r="I130" i="16"/>
  <c r="M275" i="12"/>
  <c r="I311" i="16"/>
  <c r="P311" i="16"/>
  <c r="Q311" i="16" s="1"/>
  <c r="R311" i="16" s="1"/>
  <c r="P128" i="16"/>
  <c r="Q128" i="16" s="1"/>
  <c r="R128" i="16" s="1"/>
  <c r="M92" i="12"/>
  <c r="I128" i="16"/>
  <c r="M228" i="12"/>
  <c r="I264" i="16"/>
  <c r="P264" i="16"/>
  <c r="Q264" i="16" s="1"/>
  <c r="R264" i="16" s="1"/>
  <c r="P143" i="16"/>
  <c r="Q143" i="16" s="1"/>
  <c r="R143" i="16" s="1"/>
  <c r="I143" i="16"/>
  <c r="M107" i="12"/>
  <c r="P312" i="16"/>
  <c r="Q312" i="16" s="1"/>
  <c r="R312" i="16" s="1"/>
  <c r="M276" i="12"/>
  <c r="I312" i="16"/>
  <c r="I126" i="16"/>
  <c r="P126" i="16"/>
  <c r="Q126" i="16" s="1"/>
  <c r="R126" i="16" s="1"/>
  <c r="M90" i="12"/>
  <c r="I188" i="16"/>
  <c r="M152" i="12"/>
  <c r="P188" i="16"/>
  <c r="Q188" i="16" s="1"/>
  <c r="R188" i="16" s="1"/>
  <c r="I200" i="16"/>
  <c r="M164" i="12"/>
  <c r="P200" i="16"/>
  <c r="Q200" i="16" s="1"/>
  <c r="R200" i="16" s="1"/>
  <c r="M57" i="12"/>
  <c r="I93" i="16"/>
  <c r="P93" i="16"/>
  <c r="Q93" i="16" s="1"/>
  <c r="R93" i="16" s="1"/>
  <c r="M47" i="12"/>
  <c r="I83" i="16"/>
  <c r="P83" i="16"/>
  <c r="Q83" i="16" s="1"/>
  <c r="R83" i="16" s="1"/>
  <c r="P332" i="16"/>
  <c r="Q332" i="16" s="1"/>
  <c r="R332" i="16" s="1"/>
  <c r="M296" i="12"/>
  <c r="I332" i="16"/>
  <c r="P221" i="16"/>
  <c r="Q221" i="16" s="1"/>
  <c r="R221" i="16" s="1"/>
  <c r="M185" i="12"/>
  <c r="I221" i="16"/>
  <c r="M117" i="12"/>
  <c r="P153" i="16"/>
  <c r="Q153" i="16" s="1"/>
  <c r="R153" i="16" s="1"/>
  <c r="I153" i="16"/>
  <c r="M310" i="12"/>
  <c r="P346" i="16"/>
  <c r="Q346" i="16" s="1"/>
  <c r="R346" i="16" s="1"/>
  <c r="I346" i="16"/>
  <c r="M239" i="12"/>
  <c r="I275" i="16"/>
  <c r="P275" i="16"/>
  <c r="Q275" i="16" s="1"/>
  <c r="R275" i="16" s="1"/>
  <c r="I212" i="16"/>
  <c r="M176" i="12"/>
  <c r="P212" i="16"/>
  <c r="Q212" i="16" s="1"/>
  <c r="R212" i="16" s="1"/>
  <c r="M135" i="12"/>
  <c r="I171" i="16"/>
  <c r="P171" i="16"/>
  <c r="Q171" i="16" s="1"/>
  <c r="R171" i="16" s="1"/>
  <c r="I211" i="16"/>
  <c r="P211" i="16"/>
  <c r="Q211" i="16" s="1"/>
  <c r="R211" i="16" s="1"/>
  <c r="M175" i="12"/>
  <c r="I72" i="16"/>
  <c r="M36" i="12"/>
  <c r="P72" i="16"/>
  <c r="Q72" i="16" s="1"/>
  <c r="R72" i="16" s="1"/>
  <c r="M154" i="12"/>
  <c r="P190" i="16"/>
  <c r="Q190" i="16" s="1"/>
  <c r="R190" i="16" s="1"/>
  <c r="I190" i="16"/>
  <c r="I265" i="16"/>
  <c r="M229" i="12"/>
  <c r="P265" i="16"/>
  <c r="Q265" i="16" s="1"/>
  <c r="R265" i="16" s="1"/>
  <c r="I263" i="16"/>
  <c r="P263" i="16"/>
  <c r="Q263" i="16" s="1"/>
  <c r="R263" i="16" s="1"/>
  <c r="M227" i="12"/>
  <c r="M286" i="12"/>
  <c r="P322" i="16"/>
  <c r="Q322" i="16" s="1"/>
  <c r="R322" i="16" s="1"/>
  <c r="I322" i="16"/>
  <c r="M270" i="12"/>
  <c r="I306" i="16"/>
  <c r="P306" i="16"/>
  <c r="Q306" i="16" s="1"/>
  <c r="R306" i="16" s="1"/>
  <c r="P224" i="16"/>
  <c r="Q224" i="16" s="1"/>
  <c r="R224" i="16" s="1"/>
  <c r="I224" i="16"/>
  <c r="M188" i="12"/>
  <c r="I119" i="16"/>
  <c r="M83" i="12"/>
  <c r="P119" i="16"/>
  <c r="Q119" i="16" s="1"/>
  <c r="R119" i="16" s="1"/>
  <c r="M271" i="12"/>
  <c r="P307" i="16"/>
  <c r="Q307" i="16" s="1"/>
  <c r="R307" i="16" s="1"/>
  <c r="I307" i="16"/>
  <c r="M235" i="12"/>
  <c r="I271" i="16"/>
  <c r="P271" i="16"/>
  <c r="Q271" i="16" s="1"/>
  <c r="R271" i="16" s="1"/>
  <c r="M123" i="12"/>
  <c r="P159" i="16"/>
  <c r="Q159" i="16" s="1"/>
  <c r="R159" i="16" s="1"/>
  <c r="I159" i="16"/>
  <c r="I241" i="16"/>
  <c r="P241" i="16"/>
  <c r="Q241" i="16" s="1"/>
  <c r="R241" i="16" s="1"/>
  <c r="M205" i="12"/>
  <c r="M127" i="12"/>
  <c r="I163" i="16"/>
  <c r="P163" i="16"/>
  <c r="Q163" i="16" s="1"/>
  <c r="R163" i="16" s="1"/>
  <c r="P235" i="16"/>
  <c r="Q235" i="16" s="1"/>
  <c r="R235" i="16" s="1"/>
  <c r="I235" i="16"/>
  <c r="M199" i="12"/>
  <c r="I344" i="16"/>
  <c r="M308" i="12"/>
  <c r="P344" i="16"/>
  <c r="Q344" i="16" s="1"/>
  <c r="R344" i="16" s="1"/>
  <c r="M256" i="12"/>
  <c r="P292" i="16"/>
  <c r="Q292" i="16" s="1"/>
  <c r="R292" i="16" s="1"/>
  <c r="I292" i="16"/>
  <c r="I57" i="16"/>
  <c r="M21" i="12"/>
  <c r="P57" i="16"/>
  <c r="Q57" i="16" s="1"/>
  <c r="R57" i="16" s="1"/>
  <c r="P87" i="16"/>
  <c r="Q87" i="16" s="1"/>
  <c r="R87" i="16" s="1"/>
  <c r="M51" i="12"/>
  <c r="I87" i="16"/>
  <c r="I74" i="16"/>
  <c r="M38" i="12"/>
  <c r="P74" i="16"/>
  <c r="Q74" i="16" s="1"/>
  <c r="R74" i="16" s="1"/>
  <c r="I79" i="16"/>
  <c r="M43" i="12"/>
  <c r="P79" i="16"/>
  <c r="Q79" i="16" s="1"/>
  <c r="R79" i="16" s="1"/>
  <c r="I101" i="16"/>
  <c r="M65" i="12"/>
  <c r="P101" i="16"/>
  <c r="Q101" i="16" s="1"/>
  <c r="R101" i="16" s="1"/>
  <c r="P107" i="16"/>
  <c r="Q107" i="16" s="1"/>
  <c r="R107" i="16" s="1"/>
  <c r="M71" i="12"/>
  <c r="I107" i="16"/>
  <c r="P46" i="16"/>
  <c r="Q46" i="16" s="1"/>
  <c r="R46" i="16" s="1"/>
  <c r="M10" i="12"/>
  <c r="I46" i="16"/>
  <c r="M174" i="12"/>
  <c r="I210" i="16"/>
  <c r="P210" i="16"/>
  <c r="Q210" i="16" s="1"/>
  <c r="R210" i="16" s="1"/>
  <c r="M113" i="12"/>
  <c r="I149" i="16"/>
  <c r="P149" i="16"/>
  <c r="Q149" i="16" s="1"/>
  <c r="R149" i="16" s="1"/>
  <c r="P227" i="16"/>
  <c r="Q227" i="16" s="1"/>
  <c r="R227" i="16" s="1"/>
  <c r="I227" i="16"/>
  <c r="M191" i="12"/>
  <c r="I166" i="16"/>
  <c r="M130" i="12"/>
  <c r="P166" i="16"/>
  <c r="Q166" i="16" s="1"/>
  <c r="R166" i="16" s="1"/>
  <c r="M59" i="12"/>
  <c r="I95" i="16"/>
  <c r="P95" i="16"/>
  <c r="Q95" i="16" s="1"/>
  <c r="R95" i="16" s="1"/>
  <c r="I144" i="16"/>
  <c r="P144" i="16"/>
  <c r="Q144" i="16" s="1"/>
  <c r="R144" i="16" s="1"/>
  <c r="M108" i="12"/>
  <c r="M231" i="12"/>
  <c r="I267" i="16"/>
  <c r="P267" i="16"/>
  <c r="Q267" i="16" s="1"/>
  <c r="R267" i="16" s="1"/>
  <c r="M50" i="12"/>
  <c r="P86" i="16"/>
  <c r="Q86" i="16" s="1"/>
  <c r="R86" i="16" s="1"/>
  <c r="I86" i="16"/>
  <c r="M207" i="12"/>
  <c r="I243" i="16"/>
  <c r="P243" i="16"/>
  <c r="Q243" i="16" s="1"/>
  <c r="R243" i="16" s="1"/>
  <c r="P310" i="16"/>
  <c r="Q310" i="16" s="1"/>
  <c r="R310" i="16" s="1"/>
  <c r="M274" i="12"/>
  <c r="I310" i="16"/>
  <c r="M48" i="12"/>
  <c r="I84" i="16"/>
  <c r="P84" i="16"/>
  <c r="Q84" i="16" s="1"/>
  <c r="R84" i="16" s="1"/>
  <c r="M267" i="12"/>
  <c r="I303" i="16"/>
  <c r="P303" i="16"/>
  <c r="Q303" i="16" s="1"/>
  <c r="R303" i="16" s="1"/>
  <c r="P230" i="16"/>
  <c r="Q230" i="16" s="1"/>
  <c r="R230" i="16" s="1"/>
  <c r="I230" i="16"/>
  <c r="M194" i="12"/>
  <c r="I289" i="16"/>
  <c r="P289" i="16"/>
  <c r="Q289" i="16" s="1"/>
  <c r="R289" i="16" s="1"/>
  <c r="M253" i="12"/>
  <c r="P288" i="16"/>
  <c r="Q288" i="16" s="1"/>
  <c r="R288" i="16" s="1"/>
  <c r="M252" i="12"/>
  <c r="I288" i="16"/>
  <c r="M160" i="12"/>
  <c r="P196" i="16"/>
  <c r="Q196" i="16" s="1"/>
  <c r="R196" i="16" s="1"/>
  <c r="I196" i="16"/>
  <c r="P42" i="16"/>
  <c r="Q42" i="16" s="1"/>
  <c r="R42" i="16" s="1"/>
  <c r="M6" i="12"/>
  <c r="I42" i="16"/>
  <c r="M137" i="12"/>
  <c r="P173" i="16"/>
  <c r="Q173" i="16" s="1"/>
  <c r="R173" i="16" s="1"/>
  <c r="I173" i="16"/>
  <c r="M259" i="12"/>
  <c r="I295" i="16"/>
  <c r="P295" i="16"/>
  <c r="Q295" i="16" s="1"/>
  <c r="R295" i="16" s="1"/>
  <c r="I296" i="16"/>
  <c r="P296" i="16"/>
  <c r="Q296" i="16" s="1"/>
  <c r="R296" i="16" s="1"/>
  <c r="M260" i="12"/>
  <c r="M226" i="12"/>
  <c r="I262" i="16"/>
  <c r="P262" i="16"/>
  <c r="Q262" i="16" s="1"/>
  <c r="R262" i="16" s="1"/>
  <c r="I199" i="16"/>
  <c r="P199" i="16"/>
  <c r="Q199" i="16" s="1"/>
  <c r="R199" i="16" s="1"/>
  <c r="M163" i="12"/>
  <c r="M76" i="12"/>
  <c r="P112" i="16"/>
  <c r="Q112" i="16" s="1"/>
  <c r="R112" i="16" s="1"/>
  <c r="I112" i="16"/>
  <c r="M313" i="12"/>
  <c r="I349" i="16"/>
  <c r="P349" i="16"/>
  <c r="Q349" i="16" s="1"/>
  <c r="R349" i="16" s="1"/>
  <c r="K41" i="16"/>
  <c r="L41" i="16" s="1"/>
  <c r="M102" i="12"/>
  <c r="P138" i="16"/>
  <c r="Q138" i="16" s="1"/>
  <c r="R138" i="16" s="1"/>
  <c r="I138" i="16"/>
  <c r="M220" i="12"/>
  <c r="P256" i="16"/>
  <c r="Q256" i="16" s="1"/>
  <c r="R256" i="16" s="1"/>
  <c r="I256" i="16"/>
  <c r="M219" i="12"/>
  <c r="I255" i="16"/>
  <c r="P255" i="16"/>
  <c r="Q255" i="16" s="1"/>
  <c r="R255" i="16" s="1"/>
  <c r="P276" i="16"/>
  <c r="Q276" i="16" s="1"/>
  <c r="R276" i="16" s="1"/>
  <c r="M240" i="12"/>
  <c r="I276" i="16"/>
  <c r="M184" i="12"/>
  <c r="P220" i="16"/>
  <c r="Q220" i="16" s="1"/>
  <c r="R220" i="16" s="1"/>
  <c r="I220" i="16"/>
  <c r="M31" i="12"/>
  <c r="I67" i="16"/>
  <c r="P67" i="16"/>
  <c r="Q67" i="16" s="1"/>
  <c r="R67" i="16" s="1"/>
  <c r="M95" i="12"/>
  <c r="P131" i="16"/>
  <c r="Q131" i="16" s="1"/>
  <c r="R131" i="16" s="1"/>
  <c r="I131" i="16"/>
  <c r="P175" i="16"/>
  <c r="Q175" i="16" s="1"/>
  <c r="R175" i="16" s="1"/>
  <c r="I175" i="16"/>
  <c r="M139" i="12"/>
  <c r="M99" i="12"/>
  <c r="I135" i="16"/>
  <c r="P135" i="16"/>
  <c r="Q135" i="16" s="1"/>
  <c r="R135" i="16" s="1"/>
  <c r="M151" i="12"/>
  <c r="I187" i="16"/>
  <c r="P187" i="16"/>
  <c r="Q187" i="16" s="1"/>
  <c r="R187" i="16" s="1"/>
  <c r="I181" i="16"/>
  <c r="P181" i="16"/>
  <c r="Q181" i="16" s="1"/>
  <c r="R181" i="16" s="1"/>
  <c r="M145" i="12"/>
  <c r="M111" i="12"/>
  <c r="P147" i="16"/>
  <c r="Q147" i="16" s="1"/>
  <c r="R147" i="16" s="1"/>
  <c r="I147" i="16"/>
  <c r="M68" i="12"/>
  <c r="I104" i="16"/>
  <c r="P104" i="16"/>
  <c r="Q104" i="16" s="1"/>
  <c r="R104" i="16" s="1"/>
  <c r="P280" i="16"/>
  <c r="Q280" i="16" s="1"/>
  <c r="R280" i="16" s="1"/>
  <c r="I280" i="16"/>
  <c r="M244" i="12"/>
  <c r="M72" i="12"/>
  <c r="I108" i="16"/>
  <c r="P108" i="16"/>
  <c r="Q108" i="16" s="1"/>
  <c r="R108" i="16" s="1"/>
  <c r="P129" i="16"/>
  <c r="Q129" i="16" s="1"/>
  <c r="R129" i="16" s="1"/>
  <c r="I129" i="16"/>
  <c r="M93" i="12"/>
  <c r="I161" i="16"/>
  <c r="M125" i="12"/>
  <c r="P161" i="16"/>
  <c r="Q161" i="16" s="1"/>
  <c r="R161" i="16" s="1"/>
  <c r="M54" i="12"/>
  <c r="P90" i="16"/>
  <c r="Q90" i="16" s="1"/>
  <c r="R90" i="16" s="1"/>
  <c r="I90" i="16"/>
  <c r="P68" i="16"/>
  <c r="Q68" i="16" s="1"/>
  <c r="R68" i="16" s="1"/>
  <c r="M32" i="12"/>
  <c r="I68" i="16"/>
  <c r="M39" i="12"/>
  <c r="I75" i="16"/>
  <c r="P75" i="16"/>
  <c r="Q75" i="16" s="1"/>
  <c r="R75" i="16" s="1"/>
  <c r="M223" i="12"/>
  <c r="I259" i="16"/>
  <c r="P259" i="16"/>
  <c r="Q259" i="16" s="1"/>
  <c r="R259" i="16" s="1"/>
  <c r="M98" i="12"/>
  <c r="P134" i="16"/>
  <c r="Q134" i="16" s="1"/>
  <c r="R134" i="16" s="1"/>
  <c r="I134" i="16"/>
  <c r="I325" i="16"/>
  <c r="M289" i="12"/>
  <c r="P325" i="16"/>
  <c r="Q325" i="16" s="1"/>
  <c r="R325" i="16" s="1"/>
  <c r="M44" i="12"/>
  <c r="P80" i="16"/>
  <c r="Q80" i="16" s="1"/>
  <c r="R80" i="16" s="1"/>
  <c r="I80" i="16"/>
  <c r="M318" i="12"/>
  <c r="I354" i="16"/>
  <c r="P354" i="16"/>
  <c r="Q354" i="16" s="1"/>
  <c r="R354" i="16" s="1"/>
  <c r="I320" i="16"/>
  <c r="M284" i="12"/>
  <c r="P320" i="16"/>
  <c r="Q320" i="16" s="1"/>
  <c r="R320" i="16" s="1"/>
  <c r="I205" i="16"/>
  <c r="P205" i="16"/>
  <c r="Q205" i="16" s="1"/>
  <c r="R205" i="16" s="1"/>
  <c r="M169" i="12"/>
  <c r="M69" i="12"/>
  <c r="I105" i="16"/>
  <c r="P105" i="16"/>
  <c r="Q105" i="16" s="1"/>
  <c r="R105" i="16" s="1"/>
  <c r="M190" i="12"/>
  <c r="I226" i="16"/>
  <c r="P226" i="16"/>
  <c r="Q226" i="16" s="1"/>
  <c r="R226" i="16" s="1"/>
  <c r="M103" i="12"/>
  <c r="I139" i="16"/>
  <c r="P139" i="16"/>
  <c r="Q139" i="16" s="1"/>
  <c r="R139" i="16" s="1"/>
  <c r="P222" i="16"/>
  <c r="Q222" i="16" s="1"/>
  <c r="R222" i="16" s="1"/>
  <c r="I222" i="16"/>
  <c r="M186" i="12"/>
  <c r="I228" i="16"/>
  <c r="M192" i="12"/>
  <c r="P228" i="16"/>
  <c r="Q228" i="16" s="1"/>
  <c r="R228" i="16" s="1"/>
  <c r="M27" i="12"/>
  <c r="P63" i="16"/>
  <c r="Q63" i="16" s="1"/>
  <c r="R63" i="16" s="1"/>
  <c r="I63" i="16"/>
  <c r="M155" i="12"/>
  <c r="I191" i="16"/>
  <c r="P191" i="16"/>
  <c r="Q191" i="16" s="1"/>
  <c r="R191" i="16" s="1"/>
  <c r="M280" i="12"/>
  <c r="P316" i="16"/>
  <c r="Q316" i="16" s="1"/>
  <c r="R316" i="16" s="1"/>
  <c r="I316" i="16"/>
  <c r="P58" i="16"/>
  <c r="Q58" i="16" s="1"/>
  <c r="R58" i="16" s="1"/>
  <c r="M22" i="12"/>
  <c r="I58" i="16"/>
  <c r="M20" i="12"/>
  <c r="I56" i="16"/>
  <c r="P56" i="16"/>
  <c r="Q56" i="16" s="1"/>
  <c r="R56" i="16" s="1"/>
  <c r="M140" i="12"/>
  <c r="P176" i="16"/>
  <c r="Q176" i="16" s="1"/>
  <c r="R176" i="16" s="1"/>
  <c r="I176" i="16"/>
  <c r="P313" i="16"/>
  <c r="Q313" i="16" s="1"/>
  <c r="R313" i="16" s="1"/>
  <c r="M277" i="12"/>
  <c r="I313" i="16"/>
  <c r="P209" i="16"/>
  <c r="Q209" i="16" s="1"/>
  <c r="R209" i="16" s="1"/>
  <c r="M173" i="12"/>
  <c r="I209" i="16"/>
  <c r="M106" i="12"/>
  <c r="P142" i="16"/>
  <c r="Q142" i="16" s="1"/>
  <c r="R142" i="16" s="1"/>
  <c r="I142" i="16"/>
  <c r="I274" i="16"/>
  <c r="M238" i="12"/>
  <c r="P274" i="16"/>
  <c r="Q274" i="16" s="1"/>
  <c r="R274" i="16" s="1"/>
  <c r="M119" i="12"/>
  <c r="P155" i="16"/>
  <c r="Q155" i="16" s="1"/>
  <c r="R155" i="16" s="1"/>
  <c r="I155" i="16"/>
  <c r="I283" i="16"/>
  <c r="P283" i="16"/>
  <c r="Q283" i="16" s="1"/>
  <c r="R283" i="16" s="1"/>
  <c r="M247" i="12"/>
  <c r="M133" i="12"/>
  <c r="P169" i="16"/>
  <c r="Q169" i="16" s="1"/>
  <c r="R169" i="16" s="1"/>
  <c r="I169" i="16"/>
  <c r="M203" i="12"/>
  <c r="I239" i="16"/>
  <c r="P239" i="16"/>
  <c r="Q239" i="16" s="1"/>
  <c r="R239" i="16" s="1"/>
  <c r="M177" i="12"/>
  <c r="P213" i="16"/>
  <c r="Q213" i="16" s="1"/>
  <c r="R213" i="16" s="1"/>
  <c r="I213" i="16"/>
  <c r="P350" i="16"/>
  <c r="Q350" i="16" s="1"/>
  <c r="R350" i="16" s="1"/>
  <c r="I350" i="16"/>
  <c r="M314" i="12"/>
  <c r="I208" i="16"/>
  <c r="M172" i="12"/>
  <c r="P208" i="16"/>
  <c r="Q208" i="16" s="1"/>
  <c r="R208" i="16" s="1"/>
  <c r="M14" i="12"/>
  <c r="I50" i="16"/>
  <c r="P50" i="16"/>
  <c r="Q50" i="16" s="1"/>
  <c r="R50" i="16" s="1"/>
  <c r="M116" i="12"/>
  <c r="P152" i="16"/>
  <c r="Q152" i="16" s="1"/>
  <c r="R152" i="16" s="1"/>
  <c r="I152" i="16"/>
  <c r="M261" i="12"/>
  <c r="I297" i="16"/>
  <c r="P297" i="16"/>
  <c r="Q297" i="16" s="1"/>
  <c r="R297" i="16" s="1"/>
  <c r="M60" i="12"/>
  <c r="I96" i="16"/>
  <c r="P96" i="16"/>
  <c r="Q96" i="16" s="1"/>
  <c r="R96" i="16" s="1"/>
  <c r="M287" i="12"/>
  <c r="I323" i="16"/>
  <c r="P323" i="16"/>
  <c r="Q323" i="16" s="1"/>
  <c r="R323" i="16" s="1"/>
  <c r="M114" i="12"/>
  <c r="I150" i="16"/>
  <c r="P150" i="16"/>
  <c r="Q150" i="16" s="1"/>
  <c r="R150" i="16" s="1"/>
  <c r="P253" i="16"/>
  <c r="Q253" i="16" s="1"/>
  <c r="R253" i="16" s="1"/>
  <c r="I253" i="16"/>
  <c r="M217" i="12"/>
  <c r="M221" i="12"/>
  <c r="I257" i="16"/>
  <c r="P257" i="16"/>
  <c r="Q257" i="16" s="1"/>
  <c r="R257" i="16" s="1"/>
  <c r="P185" i="16"/>
  <c r="Q185" i="16" s="1"/>
  <c r="R185" i="16" s="1"/>
  <c r="I185" i="16"/>
  <c r="M149" i="12"/>
  <c r="P258" i="16"/>
  <c r="Q258" i="16" s="1"/>
  <c r="R258" i="16" s="1"/>
  <c r="M222" i="12"/>
  <c r="I258" i="16"/>
  <c r="P357" i="16"/>
  <c r="Q357" i="16" s="1"/>
  <c r="R357" i="16" s="1"/>
  <c r="M321" i="12"/>
  <c r="I357" i="16"/>
  <c r="I168" i="16"/>
  <c r="P168" i="16"/>
  <c r="Q168" i="16" s="1"/>
  <c r="R168" i="16" s="1"/>
  <c r="M132" i="12"/>
  <c r="M263" i="12"/>
  <c r="I299" i="16"/>
  <c r="P299" i="16"/>
  <c r="Q299" i="16" s="1"/>
  <c r="R299" i="16" s="1"/>
  <c r="M291" i="12"/>
  <c r="P327" i="16"/>
  <c r="Q327" i="16" s="1"/>
  <c r="R327" i="16" s="1"/>
  <c r="I327" i="16"/>
  <c r="I132" i="16"/>
  <c r="M96" i="12"/>
  <c r="P132" i="16"/>
  <c r="Q132" i="16" s="1"/>
  <c r="R132" i="16" s="1"/>
  <c r="I97" i="16"/>
  <c r="P97" i="16"/>
  <c r="Q97" i="16" s="1"/>
  <c r="R97" i="16" s="1"/>
  <c r="M61" i="12"/>
  <c r="M115" i="12"/>
  <c r="P151" i="16"/>
  <c r="Q151" i="16" s="1"/>
  <c r="R151" i="16" s="1"/>
  <c r="I151" i="16"/>
  <c r="P145" i="16"/>
  <c r="Q145" i="16" s="1"/>
  <c r="R145" i="16" s="1"/>
  <c r="I145" i="16"/>
  <c r="M109" i="12"/>
  <c r="M236" i="12"/>
  <c r="P272" i="16"/>
  <c r="Q272" i="16" s="1"/>
  <c r="R272" i="16" s="1"/>
  <c r="I272" i="16"/>
  <c r="I141" i="16"/>
  <c r="P141" i="16"/>
  <c r="Q141" i="16" s="1"/>
  <c r="R141" i="16" s="1"/>
  <c r="M105" i="12"/>
  <c r="M237" i="12"/>
  <c r="I273" i="16"/>
  <c r="P273" i="16"/>
  <c r="Q273" i="16" s="1"/>
  <c r="R273" i="16" s="1"/>
  <c r="I183" i="16"/>
  <c r="P183" i="16"/>
  <c r="Q183" i="16" s="1"/>
  <c r="R183" i="16" s="1"/>
  <c r="M147" i="12"/>
  <c r="I231" i="16"/>
  <c r="P231" i="16"/>
  <c r="Q231" i="16" s="1"/>
  <c r="R231" i="16" s="1"/>
  <c r="M195" i="12"/>
  <c r="M7" i="12"/>
  <c r="P43" i="16"/>
  <c r="Q43" i="16" s="1"/>
  <c r="R43" i="16" s="1"/>
  <c r="I43" i="16"/>
  <c r="M242" i="12"/>
  <c r="I278" i="16"/>
  <c r="P278" i="16"/>
  <c r="Q278" i="16" s="1"/>
  <c r="R278" i="16" s="1"/>
  <c r="P284" i="16"/>
  <c r="Q284" i="16" s="1"/>
  <c r="R284" i="16" s="1"/>
  <c r="I284" i="16"/>
  <c r="M248" i="12"/>
  <c r="M81" i="12"/>
  <c r="I117" i="16"/>
  <c r="P117" i="16"/>
  <c r="Q117" i="16" s="1"/>
  <c r="R117" i="16" s="1"/>
  <c r="P76" i="16"/>
  <c r="Q76" i="16" s="1"/>
  <c r="R76" i="16" s="1"/>
  <c r="M40" i="12"/>
  <c r="I76" i="16"/>
  <c r="P156" i="16"/>
  <c r="Q156" i="16" s="1"/>
  <c r="R156" i="16" s="1"/>
  <c r="M120" i="12"/>
  <c r="I156" i="16"/>
  <c r="I215" i="16"/>
  <c r="P215" i="16"/>
  <c r="Q215" i="16" s="1"/>
  <c r="R215" i="16" s="1"/>
  <c r="M179" i="12"/>
  <c r="I100" i="16"/>
  <c r="P100" i="16"/>
  <c r="Q100" i="16" s="1"/>
  <c r="R100" i="16" s="1"/>
  <c r="M64" i="12"/>
  <c r="M303" i="12"/>
  <c r="P339" i="16"/>
  <c r="Q339" i="16" s="1"/>
  <c r="R339" i="16" s="1"/>
  <c r="I339" i="16"/>
  <c r="I154" i="16"/>
  <c r="M118" i="12"/>
  <c r="P154" i="16"/>
  <c r="Q154" i="16" s="1"/>
  <c r="R154" i="16" s="1"/>
  <c r="M67" i="12"/>
  <c r="P103" i="16"/>
  <c r="Q103" i="16" s="1"/>
  <c r="R103" i="16" s="1"/>
  <c r="I103" i="16"/>
  <c r="I59" i="16"/>
  <c r="P59" i="16"/>
  <c r="Q59" i="16" s="1"/>
  <c r="R59" i="16" s="1"/>
  <c r="M23" i="12"/>
  <c r="P240" i="16"/>
  <c r="Q240" i="16" s="1"/>
  <c r="R240" i="16" s="1"/>
  <c r="M204" i="12"/>
  <c r="I240" i="16"/>
  <c r="P304" i="16"/>
  <c r="Q304" i="16" s="1"/>
  <c r="R304" i="16" s="1"/>
  <c r="I304" i="16"/>
  <c r="M268" i="12"/>
  <c r="P281" i="16"/>
  <c r="Q281" i="16" s="1"/>
  <c r="R281" i="16" s="1"/>
  <c r="I281" i="16"/>
  <c r="M245" i="12"/>
  <c r="M25" i="12"/>
  <c r="P61" i="16"/>
  <c r="Q61" i="16" s="1"/>
  <c r="R61" i="16" s="1"/>
  <c r="I61" i="16"/>
  <c r="M273" i="12"/>
  <c r="P309" i="16"/>
  <c r="Q309" i="16" s="1"/>
  <c r="R309" i="16" s="1"/>
  <c r="I309" i="16"/>
  <c r="M158" i="12"/>
  <c r="P194" i="16"/>
  <c r="Q194" i="16" s="1"/>
  <c r="R194" i="16" s="1"/>
  <c r="I194" i="16"/>
  <c r="I113" i="16"/>
  <c r="P113" i="16"/>
  <c r="Q113" i="16" s="1"/>
  <c r="R113" i="16" s="1"/>
  <c r="M77" i="12"/>
  <c r="M143" i="12"/>
  <c r="I179" i="16"/>
  <c r="P179" i="16"/>
  <c r="Q179" i="16" s="1"/>
  <c r="R179" i="16" s="1"/>
  <c r="M316" i="12"/>
  <c r="I352" i="16"/>
  <c r="P352" i="16"/>
  <c r="Q352" i="16" s="1"/>
  <c r="R352" i="16" s="1"/>
  <c r="P252" i="16"/>
  <c r="Q252" i="16" s="1"/>
  <c r="R252" i="16" s="1"/>
  <c r="M216" i="12"/>
  <c r="I252" i="16"/>
  <c r="M170" i="12"/>
  <c r="I206" i="16"/>
  <c r="P206" i="16"/>
  <c r="Q206" i="16" s="1"/>
  <c r="R206" i="16" s="1"/>
  <c r="M37" i="12"/>
  <c r="I73" i="16"/>
  <c r="P73" i="16"/>
  <c r="Q73" i="16" s="1"/>
  <c r="R73" i="16" s="1"/>
  <c r="I70" i="16"/>
  <c r="P70" i="16"/>
  <c r="Q70" i="16" s="1"/>
  <c r="R70" i="16" s="1"/>
  <c r="M34" i="12"/>
  <c r="M52" i="12"/>
  <c r="I88" i="16"/>
  <c r="P88" i="16"/>
  <c r="Q88" i="16" s="1"/>
  <c r="R88" i="16" s="1"/>
  <c r="M201" i="12"/>
  <c r="P237" i="16"/>
  <c r="Q237" i="16" s="1"/>
  <c r="R237" i="16" s="1"/>
  <c r="I237" i="16"/>
  <c r="M178" i="12"/>
  <c r="I214" i="16"/>
  <c r="P214" i="16"/>
  <c r="Q214" i="16" s="1"/>
  <c r="R214" i="16" s="1"/>
  <c r="P251" i="16"/>
  <c r="Q251" i="16" s="1"/>
  <c r="R251" i="16" s="1"/>
  <c r="I251" i="16"/>
  <c r="M215" i="12"/>
  <c r="P77" i="16"/>
  <c r="Q77" i="16" s="1"/>
  <c r="R77" i="16" s="1"/>
  <c r="I77" i="16"/>
  <c r="M41" i="12"/>
  <c r="I301" i="16"/>
  <c r="P301" i="16"/>
  <c r="Q301" i="16" s="1"/>
  <c r="R301" i="16" s="1"/>
  <c r="M265" i="12"/>
  <c r="M124" i="12"/>
  <c r="P160" i="16"/>
  <c r="Q160" i="16" s="1"/>
  <c r="R160" i="16" s="1"/>
  <c r="I160" i="16"/>
  <c r="M8" i="12"/>
  <c r="I44" i="16"/>
  <c r="P44" i="16"/>
  <c r="Q44" i="16" s="1"/>
  <c r="R44" i="16" s="1"/>
  <c r="M264" i="12"/>
  <c r="P300" i="16"/>
  <c r="Q300" i="16" s="1"/>
  <c r="R300" i="16" s="1"/>
  <c r="I300" i="16"/>
  <c r="M19" i="12"/>
  <c r="P55" i="16"/>
  <c r="Q55" i="16" s="1"/>
  <c r="R55" i="16" s="1"/>
  <c r="I55" i="16"/>
  <c r="M97" i="12"/>
  <c r="I133" i="16"/>
  <c r="P133" i="16"/>
  <c r="Q133" i="16" s="1"/>
  <c r="R133" i="16" s="1"/>
  <c r="M129" i="12"/>
  <c r="I165" i="16"/>
  <c r="P165" i="16"/>
  <c r="Q165" i="16" s="1"/>
  <c r="R165" i="16" s="1"/>
  <c r="M209" i="12"/>
  <c r="I245" i="16"/>
  <c r="P245" i="16"/>
  <c r="Q245" i="16" s="1"/>
  <c r="R245" i="16" s="1"/>
  <c r="M181" i="12"/>
  <c r="P217" i="16"/>
  <c r="Q217" i="16" s="1"/>
  <c r="R217" i="16" s="1"/>
  <c r="I217" i="16"/>
  <c r="M300" i="12"/>
  <c r="P336" i="16"/>
  <c r="Q336" i="16" s="1"/>
  <c r="R336" i="16" s="1"/>
  <c r="I336" i="16"/>
  <c r="P326" i="16"/>
  <c r="Q326" i="16" s="1"/>
  <c r="R326" i="16" s="1"/>
  <c r="I326" i="16"/>
  <c r="M290" i="12"/>
  <c r="M66" i="12"/>
  <c r="I102" i="16"/>
  <c r="P102" i="16"/>
  <c r="Q102" i="16" s="1"/>
  <c r="R102" i="16" s="1"/>
  <c r="M212" i="12"/>
  <c r="I248" i="16"/>
  <c r="P248" i="16"/>
  <c r="Q248" i="16" s="1"/>
  <c r="R248" i="16" s="1"/>
  <c r="I331" i="16"/>
  <c r="P331" i="16"/>
  <c r="Q331" i="16" s="1"/>
  <c r="R331" i="16" s="1"/>
  <c r="M295" i="12"/>
  <c r="M156" i="12"/>
  <c r="I192" i="16"/>
  <c r="P192" i="16"/>
  <c r="Q192" i="16" s="1"/>
  <c r="R192" i="16" s="1"/>
  <c r="M251" i="12"/>
  <c r="P287" i="16"/>
  <c r="Q287" i="16" s="1"/>
  <c r="R287" i="16" s="1"/>
  <c r="I287" i="16"/>
  <c r="P62" i="16"/>
  <c r="Q62" i="16" s="1"/>
  <c r="R62" i="16" s="1"/>
  <c r="I62" i="16"/>
  <c r="M26" i="12"/>
  <c r="P48" i="16"/>
  <c r="Q48" i="16" s="1"/>
  <c r="R48" i="16" s="1"/>
  <c r="I48" i="16"/>
  <c r="M12" i="12"/>
  <c r="M233" i="12"/>
  <c r="P269" i="16"/>
  <c r="Q269" i="16" s="1"/>
  <c r="R269" i="16" s="1"/>
  <c r="I269" i="16"/>
  <c r="M80" i="12"/>
  <c r="P116" i="16"/>
  <c r="Q116" i="16" s="1"/>
  <c r="R116" i="16" s="1"/>
  <c r="I116" i="16"/>
  <c r="M224" i="12"/>
  <c r="P260" i="16"/>
  <c r="Q260" i="16" s="1"/>
  <c r="R260" i="16" s="1"/>
  <c r="I260" i="16"/>
  <c r="I254" i="16"/>
  <c r="P254" i="16"/>
  <c r="Q254" i="16" s="1"/>
  <c r="R254" i="16" s="1"/>
  <c r="M218" i="12"/>
  <c r="M246" i="12"/>
  <c r="P282" i="16"/>
  <c r="Q282" i="16" s="1"/>
  <c r="R282" i="16" s="1"/>
  <c r="I282" i="16"/>
  <c r="M183" i="12"/>
  <c r="I219" i="16"/>
  <c r="P219" i="16"/>
  <c r="Q219" i="16" s="1"/>
  <c r="R219" i="16" s="1"/>
  <c r="M304" i="12"/>
  <c r="P340" i="16"/>
  <c r="Q340" i="16" s="1"/>
  <c r="R340" i="16" s="1"/>
  <c r="I340" i="16"/>
  <c r="P337" i="16"/>
  <c r="Q337" i="16" s="1"/>
  <c r="R337" i="16" s="1"/>
  <c r="I337" i="16"/>
  <c r="M301" i="12"/>
  <c r="M305" i="12"/>
  <c r="I341" i="16"/>
  <c r="P341" i="16"/>
  <c r="Q341" i="16" s="1"/>
  <c r="R341" i="16" s="1"/>
  <c r="M79" i="12"/>
  <c r="I115" i="16"/>
  <c r="P115" i="16"/>
  <c r="Q115" i="16" s="1"/>
  <c r="R115" i="16" s="1"/>
  <c r="M279" i="12"/>
  <c r="P315" i="16"/>
  <c r="Q315" i="16" s="1"/>
  <c r="R315" i="16" s="1"/>
  <c r="I315" i="16"/>
  <c r="M168" i="12"/>
  <c r="I204" i="16"/>
  <c r="P204" i="16"/>
  <c r="Q204" i="16" s="1"/>
  <c r="R204" i="16" s="1"/>
  <c r="I81" i="16"/>
  <c r="M45" i="12"/>
  <c r="P81" i="16"/>
  <c r="Q81" i="16" s="1"/>
  <c r="R81" i="16" s="1"/>
  <c r="M159" i="12"/>
  <c r="I195" i="16"/>
  <c r="P195" i="16"/>
  <c r="Q195" i="16" s="1"/>
  <c r="R195" i="16" s="1"/>
  <c r="M55" i="12"/>
  <c r="I91" i="16"/>
  <c r="P91" i="16"/>
  <c r="Q91" i="16" s="1"/>
  <c r="R91" i="16" s="1"/>
  <c r="P167" i="16"/>
  <c r="Q167" i="16" s="1"/>
  <c r="R167" i="16" s="1"/>
  <c r="I167" i="16"/>
  <c r="M131" i="12"/>
  <c r="M196" i="12"/>
  <c r="P232" i="16"/>
  <c r="Q232" i="16" s="1"/>
  <c r="R232" i="16" s="1"/>
  <c r="I232" i="16"/>
  <c r="M230" i="12"/>
  <c r="P266" i="16"/>
  <c r="Q266" i="16" s="1"/>
  <c r="R266" i="16" s="1"/>
  <c r="I266" i="16"/>
  <c r="P317" i="16"/>
  <c r="Q317" i="16" s="1"/>
  <c r="R317" i="16" s="1"/>
  <c r="M281" i="12"/>
  <c r="I317" i="16"/>
  <c r="I69" i="16"/>
  <c r="M33" i="12"/>
  <c r="P69" i="16"/>
  <c r="Q69" i="16" s="1"/>
  <c r="R69" i="16" s="1"/>
  <c r="I164" i="16"/>
  <c r="M128" i="12"/>
  <c r="P164" i="16"/>
  <c r="Q164" i="16" s="1"/>
  <c r="R164" i="16" s="1"/>
  <c r="I52" i="16"/>
  <c r="M16" i="12"/>
  <c r="P52" i="16"/>
  <c r="Q52" i="16" s="1"/>
  <c r="R52" i="16" s="1"/>
  <c r="M13" i="12"/>
  <c r="P49" i="16"/>
  <c r="Q49" i="16" s="1"/>
  <c r="R49" i="16" s="1"/>
  <c r="I49" i="16"/>
  <c r="P122" i="16"/>
  <c r="Q122" i="16" s="1"/>
  <c r="R122" i="16" s="1"/>
  <c r="M86" i="12"/>
  <c r="I122" i="16"/>
  <c r="M161" i="12"/>
  <c r="I197" i="16"/>
  <c r="P197" i="16"/>
  <c r="Q197" i="16" s="1"/>
  <c r="R197" i="16" s="1"/>
  <c r="I343" i="16"/>
  <c r="M307" i="12"/>
  <c r="P343" i="16"/>
  <c r="Q343" i="16" s="1"/>
  <c r="R343" i="16" s="1"/>
  <c r="M255" i="12"/>
  <c r="P291" i="16"/>
  <c r="Q291" i="16" s="1"/>
  <c r="R291" i="16" s="1"/>
  <c r="I291" i="16"/>
  <c r="M11" i="12"/>
  <c r="P47" i="16"/>
  <c r="Q47" i="16" s="1"/>
  <c r="R47" i="16" s="1"/>
  <c r="I47" i="16"/>
  <c r="P348" i="16"/>
  <c r="Q348" i="16" s="1"/>
  <c r="R348" i="16" s="1"/>
  <c r="M312" i="12"/>
  <c r="I348" i="16"/>
  <c r="P250" i="16"/>
  <c r="Q250" i="16" s="1"/>
  <c r="R250" i="16" s="1"/>
  <c r="M214" i="12"/>
  <c r="I250" i="16"/>
  <c r="P203" i="16"/>
  <c r="Q203" i="16" s="1"/>
  <c r="R203" i="16" s="1"/>
  <c r="M167" i="12"/>
  <c r="I203" i="16"/>
  <c r="I261" i="16"/>
  <c r="P261" i="16"/>
  <c r="Q261" i="16" s="1"/>
  <c r="R261" i="16" s="1"/>
  <c r="M225" i="12"/>
  <c r="I328" i="16"/>
  <c r="P328" i="16"/>
  <c r="Q328" i="16" s="1"/>
  <c r="R328" i="16" s="1"/>
  <c r="M292" i="12"/>
  <c r="M87" i="12"/>
  <c r="P123" i="16"/>
  <c r="Q123" i="16" s="1"/>
  <c r="R123" i="16" s="1"/>
  <c r="I123" i="16"/>
  <c r="P85" i="16"/>
  <c r="Q85" i="16" s="1"/>
  <c r="R85" i="16" s="1"/>
  <c r="M49" i="12"/>
  <c r="I85" i="16"/>
  <c r="I92" i="16"/>
  <c r="M56" i="12"/>
  <c r="P92" i="16"/>
  <c r="Q92" i="16" s="1"/>
  <c r="R92" i="16" s="1"/>
  <c r="M210" i="12"/>
  <c r="I246" i="16"/>
  <c r="P246" i="16"/>
  <c r="Q246" i="16" s="1"/>
  <c r="R246" i="16" s="1"/>
  <c r="M187" i="12"/>
  <c r="I223" i="16"/>
  <c r="P223" i="16"/>
  <c r="Q223" i="16" s="1"/>
  <c r="R223" i="16" s="1"/>
  <c r="M142" i="12"/>
  <c r="I178" i="16"/>
  <c r="P178" i="16"/>
  <c r="Q178" i="16" s="1"/>
  <c r="R178" i="16" s="1"/>
  <c r="I236" i="16"/>
  <c r="P236" i="16"/>
  <c r="Q236" i="16" s="1"/>
  <c r="R236" i="16" s="1"/>
  <c r="M200" i="12"/>
  <c r="I356" i="16"/>
  <c r="M320" i="12"/>
  <c r="P356" i="16"/>
  <c r="Q356" i="16" s="1"/>
  <c r="R356" i="16" s="1"/>
  <c r="P186" i="16"/>
  <c r="Q186" i="16" s="1"/>
  <c r="R186" i="16" s="1"/>
  <c r="I186" i="16"/>
  <c r="M150" i="12"/>
  <c r="M146" i="12"/>
  <c r="P182" i="16"/>
  <c r="Q182" i="16" s="1"/>
  <c r="R182" i="16" s="1"/>
  <c r="I182" i="16"/>
  <c r="M136" i="12"/>
  <c r="P172" i="16"/>
  <c r="Q172" i="16" s="1"/>
  <c r="R172" i="16" s="1"/>
  <c r="I172" i="16"/>
  <c r="M266" i="12"/>
  <c r="P302" i="16"/>
  <c r="Q302" i="16" s="1"/>
  <c r="R302" i="16" s="1"/>
  <c r="I302" i="16"/>
  <c r="M15" i="12"/>
  <c r="I51" i="16"/>
  <c r="P51" i="16"/>
  <c r="Q51" i="16" s="1"/>
  <c r="R51" i="16" s="1"/>
  <c r="P244" i="16"/>
  <c r="Q244" i="16" s="1"/>
  <c r="R244" i="16" s="1"/>
  <c r="I244" i="16"/>
  <c r="M208" i="12"/>
  <c r="L338" i="16"/>
  <c r="M232" i="12"/>
  <c r="I268" i="16"/>
  <c r="P268" i="16"/>
  <c r="Q268" i="16" s="1"/>
  <c r="R268" i="16" s="1"/>
  <c r="M35" i="12"/>
  <c r="I71" i="16"/>
  <c r="P71" i="16"/>
  <c r="Q71" i="16" s="1"/>
  <c r="R71" i="16" s="1"/>
  <c r="M315" i="12"/>
  <c r="I351" i="16"/>
  <c r="P351" i="16"/>
  <c r="Q351" i="16" s="1"/>
  <c r="R351" i="16" s="1"/>
  <c r="I82" i="16"/>
  <c r="P82" i="16"/>
  <c r="Q82" i="16" s="1"/>
  <c r="R82" i="16" s="1"/>
  <c r="M46" i="12"/>
  <c r="M157" i="12"/>
  <c r="P193" i="16"/>
  <c r="Q193" i="16" s="1"/>
  <c r="R193" i="16" s="1"/>
  <c r="I193" i="16"/>
  <c r="I137" i="16"/>
  <c r="M101" i="12"/>
  <c r="P137" i="16"/>
  <c r="Q137" i="16" s="1"/>
  <c r="R137" i="16" s="1"/>
  <c r="P106" i="16"/>
  <c r="Q106" i="16" s="1"/>
  <c r="R106" i="16" s="1"/>
  <c r="M70" i="12"/>
  <c r="I106" i="16"/>
  <c r="P136" i="16"/>
  <c r="Q136" i="16" s="1"/>
  <c r="R136" i="16" s="1"/>
  <c r="M100" i="12"/>
  <c r="I136" i="16"/>
  <c r="M262" i="12"/>
  <c r="P298" i="16"/>
  <c r="Q298" i="16" s="1"/>
  <c r="R298" i="16" s="1"/>
  <c r="I298" i="16"/>
  <c r="M317" i="12"/>
  <c r="P353" i="16"/>
  <c r="Q353" i="16" s="1"/>
  <c r="R353" i="16" s="1"/>
  <c r="I353" i="16"/>
  <c r="P174" i="16"/>
  <c r="Q174" i="16" s="1"/>
  <c r="R174" i="16" s="1"/>
  <c r="M138" i="12"/>
  <c r="I174" i="16"/>
  <c r="M309" i="12"/>
  <c r="I345" i="16"/>
  <c r="P345" i="16"/>
  <c r="Q345" i="16" s="1"/>
  <c r="R345" i="16" s="1"/>
  <c r="P54" i="16"/>
  <c r="Q54" i="16" s="1"/>
  <c r="R54" i="16" s="1"/>
  <c r="M18" i="12"/>
  <c r="I54" i="16"/>
  <c r="I124" i="16"/>
  <c r="M88" i="12"/>
  <c r="P124" i="16"/>
  <c r="Q124" i="16" s="1"/>
  <c r="R124" i="16" s="1"/>
  <c r="M182" i="12"/>
  <c r="P218" i="16"/>
  <c r="Q218" i="16" s="1"/>
  <c r="R218" i="16" s="1"/>
  <c r="I218" i="16"/>
  <c r="M249" i="12"/>
  <c r="I285" i="16"/>
  <c r="P285" i="16"/>
  <c r="Q285" i="16" s="1"/>
  <c r="R285" i="16" s="1"/>
  <c r="M153" i="12"/>
  <c r="P189" i="16"/>
  <c r="Q189" i="16" s="1"/>
  <c r="R189" i="16" s="1"/>
  <c r="I189" i="16"/>
  <c r="M250" i="12"/>
  <c r="I286" i="16"/>
  <c r="P286" i="16"/>
  <c r="Q286" i="16" s="1"/>
  <c r="R286" i="16" s="1"/>
  <c r="P290" i="16"/>
  <c r="Q290" i="16" s="1"/>
  <c r="R290" i="16" s="1"/>
  <c r="M254" i="12"/>
  <c r="I290" i="16"/>
  <c r="I319" i="16"/>
  <c r="M283" i="12"/>
  <c r="P319" i="16"/>
  <c r="Q319" i="16" s="1"/>
  <c r="R319" i="16" s="1"/>
  <c r="P65" i="16"/>
  <c r="Q65" i="16" s="1"/>
  <c r="R65" i="16" s="1"/>
  <c r="M29" i="12"/>
  <c r="I65" i="16"/>
  <c r="M122" i="12"/>
  <c r="P158" i="16"/>
  <c r="Q158" i="16" s="1"/>
  <c r="R158" i="16" s="1"/>
  <c r="I158" i="16"/>
  <c r="P247" i="16"/>
  <c r="Q247" i="16" s="1"/>
  <c r="R247" i="16" s="1"/>
  <c r="I247" i="16"/>
  <c r="M211" i="12"/>
  <c r="P308" i="16"/>
  <c r="Q308" i="16" s="1"/>
  <c r="R308" i="16" s="1"/>
  <c r="I308" i="16"/>
  <c r="M272" i="12"/>
  <c r="M73" i="12"/>
  <c r="P109" i="16"/>
  <c r="Q109" i="16" s="1"/>
  <c r="R109" i="16" s="1"/>
  <c r="I109" i="16"/>
  <c r="P242" i="16"/>
  <c r="Q242" i="16" s="1"/>
  <c r="R242" i="16" s="1"/>
  <c r="M206" i="12"/>
  <c r="I242" i="16"/>
  <c r="M58" i="12"/>
  <c r="I94" i="16"/>
  <c r="P94" i="16"/>
  <c r="Q94" i="16" s="1"/>
  <c r="R94" i="16" s="1"/>
  <c r="M126" i="12"/>
  <c r="P162" i="16"/>
  <c r="Q162" i="16" s="1"/>
  <c r="R162" i="16" s="1"/>
  <c r="I162" i="16"/>
  <c r="M121" i="12"/>
  <c r="P157" i="16"/>
  <c r="Q157" i="16" s="1"/>
  <c r="R157" i="16" s="1"/>
  <c r="I157" i="16"/>
  <c r="M17" i="12"/>
  <c r="I53" i="16"/>
  <c r="P53" i="16"/>
  <c r="Q53" i="16" s="1"/>
  <c r="R53" i="16" s="1"/>
  <c r="H33" i="16" l="1"/>
  <c r="H41" i="16"/>
  <c r="H49" i="16"/>
  <c r="H57" i="16"/>
  <c r="H65" i="16"/>
  <c r="H73" i="16"/>
  <c r="H81" i="16"/>
  <c r="H89" i="16"/>
  <c r="H97" i="16"/>
  <c r="H105" i="16"/>
  <c r="H113" i="16"/>
  <c r="H121" i="16"/>
  <c r="H129" i="16"/>
  <c r="H137" i="16"/>
  <c r="H145" i="16"/>
  <c r="H153" i="16"/>
  <c r="H161" i="16"/>
  <c r="H169" i="16"/>
  <c r="H177" i="16"/>
  <c r="H185" i="16"/>
  <c r="H193" i="16"/>
  <c r="H201" i="16"/>
  <c r="H209" i="16"/>
  <c r="H217" i="16"/>
  <c r="H225" i="16"/>
  <c r="H233" i="16"/>
  <c r="H241" i="16"/>
  <c r="H249" i="16"/>
  <c r="H257" i="16"/>
  <c r="H265" i="16"/>
  <c r="H273" i="16"/>
  <c r="H281" i="16"/>
  <c r="H289" i="16"/>
  <c r="H297" i="16"/>
  <c r="H305" i="16"/>
  <c r="H313" i="16"/>
  <c r="H321" i="16"/>
  <c r="H329" i="16"/>
  <c r="H337" i="16"/>
  <c r="H345" i="16"/>
  <c r="H353" i="16"/>
  <c r="H361" i="16"/>
  <c r="H369" i="16"/>
  <c r="H377" i="16"/>
  <c r="H385" i="16"/>
  <c r="H393" i="16"/>
  <c r="H401" i="16"/>
  <c r="H362" i="16"/>
  <c r="H378" i="16"/>
  <c r="H394" i="16"/>
  <c r="H80" i="16"/>
  <c r="H96" i="16"/>
  <c r="H144" i="16"/>
  <c r="H200" i="16"/>
  <c r="H256" i="16"/>
  <c r="H304" i="16"/>
  <c r="H368" i="16"/>
  <c r="H26" i="16"/>
  <c r="H34" i="16"/>
  <c r="H42" i="16"/>
  <c r="H50" i="16"/>
  <c r="H58" i="16"/>
  <c r="H66" i="16"/>
  <c r="H74" i="16"/>
  <c r="H82" i="16"/>
  <c r="H90" i="16"/>
  <c r="H98" i="16"/>
  <c r="H106" i="16"/>
  <c r="H114" i="16"/>
  <c r="H122" i="16"/>
  <c r="H130" i="16"/>
  <c r="H138" i="16"/>
  <c r="H146" i="16"/>
  <c r="H154" i="16"/>
  <c r="H162" i="16"/>
  <c r="H170" i="16"/>
  <c r="H178" i="16"/>
  <c r="H186" i="16"/>
  <c r="H194" i="16"/>
  <c r="H202" i="16"/>
  <c r="H210" i="16"/>
  <c r="H218" i="16"/>
  <c r="H226" i="16"/>
  <c r="H234" i="16"/>
  <c r="H242" i="16"/>
  <c r="H250" i="16"/>
  <c r="H258" i="16"/>
  <c r="H266" i="16"/>
  <c r="H274" i="16"/>
  <c r="H282" i="16"/>
  <c r="H290" i="16"/>
  <c r="H298" i="16"/>
  <c r="H306" i="16"/>
  <c r="H314" i="16"/>
  <c r="H322" i="16"/>
  <c r="H330" i="16"/>
  <c r="H338" i="16"/>
  <c r="H346" i="16"/>
  <c r="H354" i="16"/>
  <c r="H370" i="16"/>
  <c r="H386" i="16"/>
  <c r="H72" i="16"/>
  <c r="H104" i="16"/>
  <c r="H152" i="16"/>
  <c r="H208" i="16"/>
  <c r="H264" i="16"/>
  <c r="H312" i="16"/>
  <c r="H360" i="16"/>
  <c r="H27" i="16"/>
  <c r="H35" i="16"/>
  <c r="H43" i="16"/>
  <c r="H51" i="16"/>
  <c r="H59" i="16"/>
  <c r="H67" i="16"/>
  <c r="H75" i="16"/>
  <c r="H83" i="16"/>
  <c r="H91" i="16"/>
  <c r="H99" i="16"/>
  <c r="H107" i="16"/>
  <c r="H115" i="16"/>
  <c r="H123" i="16"/>
  <c r="H131" i="16"/>
  <c r="H139" i="16"/>
  <c r="H147" i="16"/>
  <c r="H155" i="16"/>
  <c r="H163" i="16"/>
  <c r="H171" i="16"/>
  <c r="H179" i="16"/>
  <c r="H187" i="16"/>
  <c r="H195" i="16"/>
  <c r="H203" i="16"/>
  <c r="H211" i="16"/>
  <c r="H219" i="16"/>
  <c r="H227" i="16"/>
  <c r="H235" i="16"/>
  <c r="H243" i="16"/>
  <c r="H251" i="16"/>
  <c r="H259" i="16"/>
  <c r="H267" i="16"/>
  <c r="H275" i="16"/>
  <c r="H283" i="16"/>
  <c r="H291" i="16"/>
  <c r="H299" i="16"/>
  <c r="H307" i="16"/>
  <c r="H315" i="16"/>
  <c r="H323" i="16"/>
  <c r="H331" i="16"/>
  <c r="H339" i="16"/>
  <c r="H347" i="16"/>
  <c r="H355" i="16"/>
  <c r="H363" i="16"/>
  <c r="H371" i="16"/>
  <c r="H379" i="16"/>
  <c r="H387" i="16"/>
  <c r="H395" i="16"/>
  <c r="H390" i="16"/>
  <c r="H383" i="16"/>
  <c r="H32" i="16"/>
  <c r="H120" i="16"/>
  <c r="H184" i="16"/>
  <c r="H240" i="16"/>
  <c r="H288" i="16"/>
  <c r="H344" i="16"/>
  <c r="H392" i="16"/>
  <c r="H28" i="16"/>
  <c r="H36" i="16"/>
  <c r="H44" i="16"/>
  <c r="H52" i="16"/>
  <c r="H60" i="16"/>
  <c r="H68" i="16"/>
  <c r="H76" i="16"/>
  <c r="H84" i="16"/>
  <c r="H92" i="16"/>
  <c r="H100" i="16"/>
  <c r="H108" i="16"/>
  <c r="H116" i="16"/>
  <c r="H124" i="16"/>
  <c r="H132" i="16"/>
  <c r="H140" i="16"/>
  <c r="H148" i="16"/>
  <c r="H156" i="16"/>
  <c r="H164" i="16"/>
  <c r="H172" i="16"/>
  <c r="H180" i="16"/>
  <c r="H188" i="16"/>
  <c r="H196" i="16"/>
  <c r="H204" i="16"/>
  <c r="H212" i="16"/>
  <c r="H220" i="16"/>
  <c r="H228" i="16"/>
  <c r="H236" i="16"/>
  <c r="H244" i="16"/>
  <c r="H252" i="16"/>
  <c r="H260" i="16"/>
  <c r="H268" i="16"/>
  <c r="H276" i="16"/>
  <c r="H284" i="16"/>
  <c r="H292" i="16"/>
  <c r="H300" i="16"/>
  <c r="H308" i="16"/>
  <c r="H316" i="16"/>
  <c r="H324" i="16"/>
  <c r="H332" i="16"/>
  <c r="H340" i="16"/>
  <c r="H348" i="16"/>
  <c r="H356" i="16"/>
  <c r="H364" i="16"/>
  <c r="H372" i="16"/>
  <c r="H380" i="16"/>
  <c r="H388" i="16"/>
  <c r="H396" i="16"/>
  <c r="H382" i="16"/>
  <c r="H391" i="16"/>
  <c r="H48" i="16"/>
  <c r="H160" i="16"/>
  <c r="H232" i="16"/>
  <c r="H320" i="16"/>
  <c r="H29" i="16"/>
  <c r="H37" i="16"/>
  <c r="H45" i="16"/>
  <c r="H53" i="16"/>
  <c r="H61" i="16"/>
  <c r="H69" i="16"/>
  <c r="H77" i="16"/>
  <c r="H85" i="16"/>
  <c r="H93" i="16"/>
  <c r="H101" i="16"/>
  <c r="H109" i="16"/>
  <c r="H117" i="16"/>
  <c r="H125" i="16"/>
  <c r="H133" i="16"/>
  <c r="H141" i="16"/>
  <c r="H149" i="16"/>
  <c r="H157" i="16"/>
  <c r="H165" i="16"/>
  <c r="H173" i="16"/>
  <c r="H181" i="16"/>
  <c r="H189" i="16"/>
  <c r="H197" i="16"/>
  <c r="H205" i="16"/>
  <c r="H213" i="16"/>
  <c r="H221" i="16"/>
  <c r="H229" i="16"/>
  <c r="H237" i="16"/>
  <c r="H245" i="16"/>
  <c r="H253" i="16"/>
  <c r="H261" i="16"/>
  <c r="H269" i="16"/>
  <c r="H277" i="16"/>
  <c r="H285" i="16"/>
  <c r="H293" i="16"/>
  <c r="H301" i="16"/>
  <c r="H309" i="16"/>
  <c r="H317" i="16"/>
  <c r="H325" i="16"/>
  <c r="H333" i="16"/>
  <c r="H341" i="16"/>
  <c r="H349" i="16"/>
  <c r="H357" i="16"/>
  <c r="H365" i="16"/>
  <c r="H373" i="16"/>
  <c r="H381" i="16"/>
  <c r="H389" i="16"/>
  <c r="H397" i="16"/>
  <c r="H366" i="16"/>
  <c r="H398" i="16"/>
  <c r="H375" i="16"/>
  <c r="H40" i="16"/>
  <c r="H128" i="16"/>
  <c r="H176" i="16"/>
  <c r="H224" i="16"/>
  <c r="H280" i="16"/>
  <c r="H336" i="16"/>
  <c r="H384" i="16"/>
  <c r="H30" i="16"/>
  <c r="H38" i="16"/>
  <c r="H46" i="16"/>
  <c r="H54" i="16"/>
  <c r="H62" i="16"/>
  <c r="H70" i="16"/>
  <c r="H78" i="16"/>
  <c r="H86" i="16"/>
  <c r="H94" i="16"/>
  <c r="H102" i="16"/>
  <c r="H110" i="16"/>
  <c r="H118" i="16"/>
  <c r="H126" i="16"/>
  <c r="H134" i="16"/>
  <c r="H142" i="16"/>
  <c r="H150" i="16"/>
  <c r="H158" i="16"/>
  <c r="H166" i="16"/>
  <c r="H174" i="16"/>
  <c r="H182" i="16"/>
  <c r="H190" i="16"/>
  <c r="H198" i="16"/>
  <c r="H206" i="16"/>
  <c r="H214" i="16"/>
  <c r="H222" i="16"/>
  <c r="H230" i="16"/>
  <c r="H238" i="16"/>
  <c r="H246" i="16"/>
  <c r="H254" i="16"/>
  <c r="H262" i="16"/>
  <c r="H270" i="16"/>
  <c r="H278" i="16"/>
  <c r="H286" i="16"/>
  <c r="H294" i="16"/>
  <c r="H302" i="16"/>
  <c r="H310" i="16"/>
  <c r="H318" i="16"/>
  <c r="H326" i="16"/>
  <c r="H334" i="16"/>
  <c r="H342" i="16"/>
  <c r="H350" i="16"/>
  <c r="H358" i="16"/>
  <c r="H374" i="16"/>
  <c r="H399" i="16"/>
  <c r="H64" i="16"/>
  <c r="H88" i="16"/>
  <c r="H136" i="16"/>
  <c r="H192" i="16"/>
  <c r="H248" i="16"/>
  <c r="H296" i="16"/>
  <c r="H352" i="16"/>
  <c r="H400" i="16"/>
  <c r="H31" i="16"/>
  <c r="H39" i="16"/>
  <c r="H47" i="16"/>
  <c r="H55" i="16"/>
  <c r="H63" i="16"/>
  <c r="H71" i="16"/>
  <c r="H79" i="16"/>
  <c r="H87" i="16"/>
  <c r="H95" i="16"/>
  <c r="H103" i="16"/>
  <c r="H111" i="16"/>
  <c r="H119" i="16"/>
  <c r="H127" i="16"/>
  <c r="H135" i="16"/>
  <c r="H143" i="16"/>
  <c r="H151" i="16"/>
  <c r="H159" i="16"/>
  <c r="H167" i="16"/>
  <c r="H175" i="16"/>
  <c r="H183" i="16"/>
  <c r="H191" i="16"/>
  <c r="H199" i="16"/>
  <c r="H207" i="16"/>
  <c r="H215" i="16"/>
  <c r="H223" i="16"/>
  <c r="H231" i="16"/>
  <c r="H239" i="16"/>
  <c r="H247" i="16"/>
  <c r="H255" i="16"/>
  <c r="H263" i="16"/>
  <c r="H271" i="16"/>
  <c r="H279" i="16"/>
  <c r="H287" i="16"/>
  <c r="H295" i="16"/>
  <c r="H303" i="16"/>
  <c r="H311" i="16"/>
  <c r="H319" i="16"/>
  <c r="H327" i="16"/>
  <c r="H335" i="16"/>
  <c r="H343" i="16"/>
  <c r="H351" i="16"/>
  <c r="H359" i="16"/>
  <c r="H367" i="16"/>
  <c r="H56" i="16"/>
  <c r="H112" i="16"/>
  <c r="H168" i="16"/>
  <c r="H216" i="16"/>
  <c r="H272" i="16"/>
  <c r="H328" i="16"/>
  <c r="H376" i="16"/>
  <c r="M6" i="16"/>
  <c r="P2" i="16" s="1"/>
  <c r="K207" i="15"/>
  <c r="DW207" i="11"/>
  <c r="DX226" i="11" s="1"/>
  <c r="K191" i="15"/>
  <c r="DW191" i="11"/>
  <c r="DX210" i="11" s="1"/>
  <c r="K174" i="15"/>
  <c r="DW174" i="11"/>
  <c r="DX193" i="11" s="1"/>
  <c r="K65" i="15"/>
  <c r="DW65" i="11"/>
  <c r="DX84" i="11" s="1"/>
  <c r="K256" i="15"/>
  <c r="DW256" i="11"/>
  <c r="DX275" i="11" s="1"/>
  <c r="DW47" i="11"/>
  <c r="DX66" i="11" s="1"/>
  <c r="K47" i="15"/>
  <c r="K152" i="15"/>
  <c r="DW152" i="11"/>
  <c r="DX171" i="11" s="1"/>
  <c r="DW107" i="11"/>
  <c r="DX126" i="11" s="1"/>
  <c r="K107" i="15"/>
  <c r="K162" i="15"/>
  <c r="DW162" i="11"/>
  <c r="DX181" i="11" s="1"/>
  <c r="DW282" i="11"/>
  <c r="DX301" i="11" s="1"/>
  <c r="K282" i="15"/>
  <c r="K84" i="15"/>
  <c r="DW84" i="11"/>
  <c r="DX103" i="11" s="1"/>
  <c r="DW24" i="11"/>
  <c r="DX43" i="11" s="1"/>
  <c r="K24" i="15"/>
  <c r="DW319" i="11"/>
  <c r="DX338" i="11" s="1"/>
  <c r="K319" i="15"/>
  <c r="P393" i="16"/>
  <c r="Q393" i="16" s="1"/>
  <c r="R393" i="16" s="1"/>
  <c r="I393" i="16"/>
  <c r="M357" i="12"/>
  <c r="M346" i="12"/>
  <c r="P382" i="16"/>
  <c r="Q382" i="16" s="1"/>
  <c r="R382" i="16" s="1"/>
  <c r="I382" i="16"/>
  <c r="M350" i="12"/>
  <c r="I386" i="16"/>
  <c r="P386" i="16"/>
  <c r="Q386" i="16" s="1"/>
  <c r="R386" i="16" s="1"/>
  <c r="M328" i="12"/>
  <c r="P364" i="16"/>
  <c r="Q364" i="16" s="1"/>
  <c r="R364" i="16" s="1"/>
  <c r="I364" i="16"/>
  <c r="M344" i="12"/>
  <c r="I380" i="16"/>
  <c r="P380" i="16"/>
  <c r="Q380" i="16" s="1"/>
  <c r="R380" i="16" s="1"/>
  <c r="K73" i="15"/>
  <c r="DW73" i="11"/>
  <c r="DX92" i="11" s="1"/>
  <c r="DW88" i="11"/>
  <c r="DX107" i="11" s="1"/>
  <c r="K88" i="15"/>
  <c r="K201" i="15"/>
  <c r="DW201" i="11"/>
  <c r="DX220" i="11" s="1"/>
  <c r="K132" i="15"/>
  <c r="DW132" i="11"/>
  <c r="DX151" i="11" s="1"/>
  <c r="DW116" i="11"/>
  <c r="DX135" i="11" s="1"/>
  <c r="K116" i="15"/>
  <c r="K119" i="15"/>
  <c r="DW119" i="11"/>
  <c r="DX138" i="11" s="1"/>
  <c r="K173" i="15"/>
  <c r="DW173" i="11"/>
  <c r="DX192" i="11" s="1"/>
  <c r="K280" i="15"/>
  <c r="DW280" i="11"/>
  <c r="DX299" i="11" s="1"/>
  <c r="DW192" i="11"/>
  <c r="DX211" i="11" s="1"/>
  <c r="K192" i="15"/>
  <c r="K219" i="15"/>
  <c r="DW219" i="11"/>
  <c r="DX238" i="11" s="1"/>
  <c r="DW17" i="11"/>
  <c r="DX36" i="11" s="1"/>
  <c r="K17" i="15"/>
  <c r="K272" i="15"/>
  <c r="DW272" i="11"/>
  <c r="DX291" i="11" s="1"/>
  <c r="K122" i="15"/>
  <c r="DW122" i="11"/>
  <c r="DX141" i="11" s="1"/>
  <c r="DW254" i="11"/>
  <c r="DX273" i="11" s="1"/>
  <c r="K254" i="15"/>
  <c r="K138" i="15"/>
  <c r="DW138" i="11"/>
  <c r="DX157" i="11" s="1"/>
  <c r="I338" i="16"/>
  <c r="M302" i="12"/>
  <c r="P338" i="16"/>
  <c r="Q338" i="16" s="1"/>
  <c r="R338" i="16" s="1"/>
  <c r="DW150" i="11"/>
  <c r="DX169" i="11" s="1"/>
  <c r="K150" i="15"/>
  <c r="DW312" i="11"/>
  <c r="DX331" i="11" s="1"/>
  <c r="K312" i="15"/>
  <c r="DW128" i="11"/>
  <c r="DX147" i="11" s="1"/>
  <c r="K128" i="15"/>
  <c r="K45" i="15"/>
  <c r="DW45" i="11"/>
  <c r="DX64" i="11" s="1"/>
  <c r="DW300" i="11"/>
  <c r="DX319" i="11" s="1"/>
  <c r="K300" i="15"/>
  <c r="DW124" i="11"/>
  <c r="DX143" i="11" s="1"/>
  <c r="K124" i="15"/>
  <c r="K37" i="15"/>
  <c r="DW37" i="11"/>
  <c r="DX56" i="11" s="1"/>
  <c r="DW25" i="11"/>
  <c r="DX44" i="11" s="1"/>
  <c r="K25" i="15"/>
  <c r="DW204" i="11"/>
  <c r="DX223" i="11" s="1"/>
  <c r="K204" i="15"/>
  <c r="DW40" i="11"/>
  <c r="DX59" i="11" s="1"/>
  <c r="K40" i="15"/>
  <c r="K149" i="15"/>
  <c r="DW149" i="11"/>
  <c r="DX168" i="11" s="1"/>
  <c r="K44" i="15"/>
  <c r="DW44" i="11"/>
  <c r="DX63" i="11" s="1"/>
  <c r="DW51" i="11"/>
  <c r="DX70" i="11" s="1"/>
  <c r="K51" i="15"/>
  <c r="DW127" i="11"/>
  <c r="DX146" i="11" s="1"/>
  <c r="K127" i="15"/>
  <c r="DW188" i="11"/>
  <c r="DX207" i="11" s="1"/>
  <c r="K188" i="15"/>
  <c r="K286" i="15"/>
  <c r="DW286" i="11"/>
  <c r="DX305" i="11" s="1"/>
  <c r="K239" i="15"/>
  <c r="DW239" i="11"/>
  <c r="DX258" i="11" s="1"/>
  <c r="DW185" i="11"/>
  <c r="DX204" i="11" s="1"/>
  <c r="K185" i="15"/>
  <c r="DW82" i="11"/>
  <c r="DX101" i="11" s="1"/>
  <c r="K82" i="15"/>
  <c r="DW285" i="11"/>
  <c r="DX304" i="11" s="1"/>
  <c r="K285" i="15"/>
  <c r="DW193" i="11"/>
  <c r="DX212" i="11" s="1"/>
  <c r="K193" i="15"/>
  <c r="K293" i="15"/>
  <c r="DW293" i="11"/>
  <c r="DX312" i="11" s="1"/>
  <c r="DW306" i="11"/>
  <c r="DX325" i="11" s="1"/>
  <c r="K306" i="15"/>
  <c r="K112" i="15"/>
  <c r="DW112" i="11"/>
  <c r="DX131" i="11" s="1"/>
  <c r="DW297" i="11"/>
  <c r="DX316" i="11" s="1"/>
  <c r="K297" i="15"/>
  <c r="DW298" i="11"/>
  <c r="DX317" i="11" s="1"/>
  <c r="K298" i="15"/>
  <c r="K78" i="15"/>
  <c r="DW78" i="11"/>
  <c r="DX97" i="11" s="1"/>
  <c r="M364" i="12"/>
  <c r="I400" i="16"/>
  <c r="P400" i="16"/>
  <c r="Q400" i="16" s="1"/>
  <c r="R400" i="16" s="1"/>
  <c r="M361" i="12"/>
  <c r="P397" i="16"/>
  <c r="Q397" i="16" s="1"/>
  <c r="R397" i="16" s="1"/>
  <c r="I397" i="16"/>
  <c r="M325" i="12"/>
  <c r="P361" i="16"/>
  <c r="Q361" i="16" s="1"/>
  <c r="R361" i="16" s="1"/>
  <c r="I361" i="16"/>
  <c r="M353" i="12"/>
  <c r="P389" i="16"/>
  <c r="Q389" i="16" s="1"/>
  <c r="R389" i="16" s="1"/>
  <c r="I389" i="16"/>
  <c r="P374" i="16"/>
  <c r="Q374" i="16" s="1"/>
  <c r="R374" i="16" s="1"/>
  <c r="M338" i="12"/>
  <c r="I374" i="16"/>
  <c r="K68" i="15"/>
  <c r="DW68" i="11"/>
  <c r="DX87" i="11" s="1"/>
  <c r="K184" i="15"/>
  <c r="DW184" i="11"/>
  <c r="DX203" i="11" s="1"/>
  <c r="DW259" i="11"/>
  <c r="DX278" i="11" s="1"/>
  <c r="K259" i="15"/>
  <c r="K194" i="15"/>
  <c r="DW194" i="11"/>
  <c r="DX213" i="11" s="1"/>
  <c r="DW48" i="11"/>
  <c r="DX67" i="11" s="1"/>
  <c r="K48" i="15"/>
  <c r="DW10" i="11"/>
  <c r="DX29" i="11" s="1"/>
  <c r="K10" i="15"/>
  <c r="DW308" i="11"/>
  <c r="DX327" i="11" s="1"/>
  <c r="K308" i="15"/>
  <c r="DW205" i="11"/>
  <c r="DX224" i="11" s="1"/>
  <c r="K205" i="15"/>
  <c r="DW235" i="11"/>
  <c r="DX254" i="11" s="1"/>
  <c r="K235" i="15"/>
  <c r="K227" i="15"/>
  <c r="DW227" i="11"/>
  <c r="DX246" i="11" s="1"/>
  <c r="DW154" i="11"/>
  <c r="DX173" i="11" s="1"/>
  <c r="K154" i="15"/>
  <c r="K90" i="15"/>
  <c r="DW90" i="11"/>
  <c r="DX109" i="11" s="1"/>
  <c r="K75" i="15"/>
  <c r="DW75" i="11"/>
  <c r="DX94" i="11" s="1"/>
  <c r="DW42" i="11"/>
  <c r="DX61" i="11" s="1"/>
  <c r="K42" i="15"/>
  <c r="K241" i="15"/>
  <c r="DW241" i="11"/>
  <c r="DX260" i="11" s="1"/>
  <c r="DW110" i="11"/>
  <c r="DX129" i="11" s="1"/>
  <c r="K110" i="15"/>
  <c r="K89" i="15"/>
  <c r="DW89" i="11"/>
  <c r="DX108" i="11" s="1"/>
  <c r="I383" i="16"/>
  <c r="M347" i="12"/>
  <c r="P383" i="16"/>
  <c r="Q383" i="16" s="1"/>
  <c r="R383" i="16" s="1"/>
  <c r="M340" i="12"/>
  <c r="P376" i="16"/>
  <c r="Q376" i="16" s="1"/>
  <c r="R376" i="16" s="1"/>
  <c r="I376" i="16"/>
  <c r="M335" i="12"/>
  <c r="P371" i="16"/>
  <c r="Q371" i="16" s="1"/>
  <c r="R371" i="16" s="1"/>
  <c r="I371" i="16"/>
  <c r="M365" i="12"/>
  <c r="P401" i="16"/>
  <c r="Q401" i="16" s="1"/>
  <c r="R401" i="16" s="1"/>
  <c r="I401" i="16"/>
  <c r="P360" i="16"/>
  <c r="Q360" i="16" s="1"/>
  <c r="R360" i="16" s="1"/>
  <c r="M324" i="12"/>
  <c r="I360" i="16"/>
  <c r="K153" i="15"/>
  <c r="DW153" i="11"/>
  <c r="DX172" i="11" s="1"/>
  <c r="K101" i="15"/>
  <c r="DW101" i="11"/>
  <c r="DX120" i="11" s="1"/>
  <c r="DW255" i="11"/>
  <c r="DX274" i="11" s="1"/>
  <c r="K255" i="15"/>
  <c r="DW224" i="11"/>
  <c r="DX243" i="11" s="1"/>
  <c r="K224" i="15"/>
  <c r="K212" i="15"/>
  <c r="DW212" i="11"/>
  <c r="DX231" i="11" s="1"/>
  <c r="K19" i="15"/>
  <c r="DW19" i="11"/>
  <c r="DX38" i="11" s="1"/>
  <c r="K67" i="15"/>
  <c r="DW67" i="11"/>
  <c r="DX86" i="11" s="1"/>
  <c r="DW96" i="11"/>
  <c r="DX115" i="11" s="1"/>
  <c r="K96" i="15"/>
  <c r="K315" i="15"/>
  <c r="DW315" i="11"/>
  <c r="DX334" i="11" s="1"/>
  <c r="K208" i="15"/>
  <c r="DW208" i="11"/>
  <c r="DX227" i="11" s="1"/>
  <c r="K210" i="15"/>
  <c r="DW210" i="11"/>
  <c r="DX229" i="11" s="1"/>
  <c r="K246" i="15"/>
  <c r="DW246" i="11"/>
  <c r="DX265" i="11" s="1"/>
  <c r="DW245" i="11"/>
  <c r="DX264" i="11" s="1"/>
  <c r="K245" i="15"/>
  <c r="DW29" i="11"/>
  <c r="DX48" i="11" s="1"/>
  <c r="K29" i="15"/>
  <c r="K249" i="15"/>
  <c r="DW249" i="11"/>
  <c r="DX268" i="11" s="1"/>
  <c r="DW18" i="11"/>
  <c r="DX37" i="11" s="1"/>
  <c r="K18" i="15"/>
  <c r="K87" i="15"/>
  <c r="DW87" i="11"/>
  <c r="DX106" i="11" s="1"/>
  <c r="DW167" i="11"/>
  <c r="DX186" i="11" s="1"/>
  <c r="K167" i="15"/>
  <c r="K230" i="15"/>
  <c r="DW230" i="11"/>
  <c r="DX249" i="11" s="1"/>
  <c r="K79" i="15"/>
  <c r="DW79" i="11"/>
  <c r="DX98" i="11" s="1"/>
  <c r="DW218" i="11"/>
  <c r="DX237" i="11" s="1"/>
  <c r="K218" i="15"/>
  <c r="DW80" i="11"/>
  <c r="DX99" i="11" s="1"/>
  <c r="K80" i="15"/>
  <c r="DW295" i="11"/>
  <c r="DX314" i="11" s="1"/>
  <c r="K295" i="15"/>
  <c r="K66" i="15"/>
  <c r="DW66" i="11"/>
  <c r="DX85" i="11" s="1"/>
  <c r="DW264" i="11"/>
  <c r="DX283" i="11" s="1"/>
  <c r="K264" i="15"/>
  <c r="K52" i="15"/>
  <c r="DW52" i="11"/>
  <c r="DX71" i="11" s="1"/>
  <c r="K158" i="15"/>
  <c r="DW158" i="11"/>
  <c r="DX177" i="11" s="1"/>
  <c r="DW23" i="11"/>
  <c r="DX42" i="11" s="1"/>
  <c r="K23" i="15"/>
  <c r="K242" i="15"/>
  <c r="DW242" i="11"/>
  <c r="DX261" i="11" s="1"/>
  <c r="K115" i="15"/>
  <c r="DW115" i="11"/>
  <c r="DX134" i="11" s="1"/>
  <c r="K14" i="15"/>
  <c r="DW14" i="11"/>
  <c r="DX33" i="11" s="1"/>
  <c r="K247" i="15"/>
  <c r="DW247" i="11"/>
  <c r="DX266" i="11" s="1"/>
  <c r="DW277" i="11"/>
  <c r="DX296" i="11" s="1"/>
  <c r="K277" i="15"/>
  <c r="K155" i="15"/>
  <c r="DW155" i="11"/>
  <c r="DX174" i="11" s="1"/>
  <c r="K289" i="15"/>
  <c r="DW289" i="11"/>
  <c r="DX308" i="11" s="1"/>
  <c r="DW54" i="11"/>
  <c r="DX73" i="11" s="1"/>
  <c r="K54" i="15"/>
  <c r="DW151" i="11"/>
  <c r="DX170" i="11" s="1"/>
  <c r="K151" i="15"/>
  <c r="DW220" i="11"/>
  <c r="DX239" i="11" s="1"/>
  <c r="K220" i="15"/>
  <c r="DW313" i="11"/>
  <c r="DX332" i="11" s="1"/>
  <c r="K313" i="15"/>
  <c r="K160" i="15"/>
  <c r="DW160" i="11"/>
  <c r="DX179" i="11" s="1"/>
  <c r="DW50" i="11"/>
  <c r="DX69" i="11" s="1"/>
  <c r="K50" i="15"/>
  <c r="K43" i="15"/>
  <c r="DW43" i="11"/>
  <c r="DX62" i="11" s="1"/>
  <c r="K135" i="15"/>
  <c r="DW135" i="11"/>
  <c r="DX154" i="11" s="1"/>
  <c r="DW57" i="11"/>
  <c r="DX76" i="11" s="1"/>
  <c r="K57" i="15"/>
  <c r="DW275" i="11"/>
  <c r="DX294" i="11" s="1"/>
  <c r="K275" i="15"/>
  <c r="DW299" i="11"/>
  <c r="DX318" i="11" s="1"/>
  <c r="K299" i="15"/>
  <c r="K63" i="15"/>
  <c r="DW63" i="11"/>
  <c r="DX82" i="11" s="1"/>
  <c r="DW9" i="11"/>
  <c r="DX28" i="11" s="1"/>
  <c r="K9" i="15"/>
  <c r="DW278" i="11"/>
  <c r="DX297" i="11" s="1"/>
  <c r="K278" i="15"/>
  <c r="DW134" i="11"/>
  <c r="DX153" i="11" s="1"/>
  <c r="K134" i="15"/>
  <c r="K180" i="15"/>
  <c r="DW180" i="11"/>
  <c r="DX199" i="11" s="1"/>
  <c r="K213" i="15"/>
  <c r="DW213" i="11"/>
  <c r="DX232" i="11" s="1"/>
  <c r="DW171" i="11"/>
  <c r="DX190" i="11" s="1"/>
  <c r="K171" i="15"/>
  <c r="M343" i="12"/>
  <c r="P379" i="16"/>
  <c r="Q379" i="16" s="1"/>
  <c r="R379" i="16" s="1"/>
  <c r="I379" i="16"/>
  <c r="M339" i="12"/>
  <c r="I375" i="16"/>
  <c r="P375" i="16"/>
  <c r="Q375" i="16" s="1"/>
  <c r="R375" i="16" s="1"/>
  <c r="I365" i="16"/>
  <c r="P365" i="16"/>
  <c r="Q365" i="16" s="1"/>
  <c r="R365" i="16" s="1"/>
  <c r="M329" i="12"/>
  <c r="P366" i="16"/>
  <c r="Q366" i="16" s="1"/>
  <c r="R366" i="16" s="1"/>
  <c r="I366" i="16"/>
  <c r="M330" i="12"/>
  <c r="P362" i="16"/>
  <c r="Q362" i="16" s="1"/>
  <c r="R362" i="16" s="1"/>
  <c r="I362" i="16"/>
  <c r="M326" i="12"/>
  <c r="K121" i="15"/>
  <c r="DW121" i="11"/>
  <c r="DX140" i="11" s="1"/>
  <c r="DW206" i="11"/>
  <c r="DX225" i="11" s="1"/>
  <c r="K206" i="15"/>
  <c r="K211" i="15"/>
  <c r="DW211" i="11"/>
  <c r="DX230" i="11" s="1"/>
  <c r="DW157" i="11"/>
  <c r="DX176" i="11" s="1"/>
  <c r="K157" i="15"/>
  <c r="K142" i="15"/>
  <c r="DW142" i="11"/>
  <c r="DX161" i="11" s="1"/>
  <c r="K56" i="15"/>
  <c r="DW56" i="11"/>
  <c r="DX75" i="11" s="1"/>
  <c r="DW292" i="11"/>
  <c r="DX311" i="11" s="1"/>
  <c r="K292" i="15"/>
  <c r="DW13" i="11"/>
  <c r="DX32" i="11" s="1"/>
  <c r="K13" i="15"/>
  <c r="DW33" i="11"/>
  <c r="DX52" i="11" s="1"/>
  <c r="K33" i="15"/>
  <c r="K55" i="15"/>
  <c r="DW55" i="11"/>
  <c r="DX74" i="11" s="1"/>
  <c r="DW304" i="11"/>
  <c r="DX323" i="11" s="1"/>
  <c r="K304" i="15"/>
  <c r="DW290" i="11"/>
  <c r="DX309" i="11" s="1"/>
  <c r="K290" i="15"/>
  <c r="DW181" i="11"/>
  <c r="DX200" i="11" s="1"/>
  <c r="K181" i="15"/>
  <c r="K34" i="15"/>
  <c r="DW34" i="11"/>
  <c r="DX53" i="11" s="1"/>
  <c r="DW170" i="11"/>
  <c r="DX189" i="11" s="1"/>
  <c r="K170" i="15"/>
  <c r="K61" i="15"/>
  <c r="DW61" i="11"/>
  <c r="DX80" i="11" s="1"/>
  <c r="K291" i="15"/>
  <c r="DW291" i="11"/>
  <c r="DX310" i="11" s="1"/>
  <c r="DW321" i="11"/>
  <c r="DX340" i="11" s="1"/>
  <c r="K321" i="15"/>
  <c r="DW114" i="11"/>
  <c r="DX133" i="11" s="1"/>
  <c r="K114" i="15"/>
  <c r="K177" i="15"/>
  <c r="DW177" i="11"/>
  <c r="DX196" i="11" s="1"/>
  <c r="K22" i="15"/>
  <c r="DW22" i="11"/>
  <c r="DX41" i="11" s="1"/>
  <c r="K72" i="15"/>
  <c r="DW72" i="11"/>
  <c r="DX91" i="11" s="1"/>
  <c r="K95" i="15"/>
  <c r="DW95" i="11"/>
  <c r="DX114" i="11" s="1"/>
  <c r="DW240" i="11"/>
  <c r="DX259" i="11" s="1"/>
  <c r="K240" i="15"/>
  <c r="DW226" i="11"/>
  <c r="DX245" i="11" s="1"/>
  <c r="K226" i="15"/>
  <c r="DW274" i="11"/>
  <c r="DX293" i="11" s="1"/>
  <c r="K274" i="15"/>
  <c r="K59" i="15"/>
  <c r="DW59" i="11"/>
  <c r="DX78" i="11" s="1"/>
  <c r="DW21" i="11"/>
  <c r="DX40" i="11" s="1"/>
  <c r="K21" i="15"/>
  <c r="K199" i="15"/>
  <c r="DW199" i="11"/>
  <c r="DX218" i="11" s="1"/>
  <c r="DW36" i="11"/>
  <c r="DX55" i="11" s="1"/>
  <c r="K36" i="15"/>
  <c r="K310" i="15"/>
  <c r="DW310" i="11"/>
  <c r="DX329" i="11" s="1"/>
  <c r="DW296" i="11"/>
  <c r="DX315" i="11" s="1"/>
  <c r="K296" i="15"/>
  <c r="K85" i="15"/>
  <c r="DW85" i="11"/>
  <c r="DX104" i="11" s="1"/>
  <c r="DW288" i="11"/>
  <c r="DX307" i="11" s="1"/>
  <c r="K288" i="15"/>
  <c r="DW258" i="11"/>
  <c r="DX277" i="11" s="1"/>
  <c r="K258" i="15"/>
  <c r="M349" i="12"/>
  <c r="P385" i="16"/>
  <c r="Q385" i="16" s="1"/>
  <c r="R385" i="16" s="1"/>
  <c r="I385" i="16"/>
  <c r="P359" i="16"/>
  <c r="Q359" i="16" s="1"/>
  <c r="R359" i="16" s="1"/>
  <c r="I359" i="16"/>
  <c r="M323" i="12"/>
  <c r="M331" i="12"/>
  <c r="P367" i="16"/>
  <c r="Q367" i="16" s="1"/>
  <c r="R367" i="16" s="1"/>
  <c r="I367" i="16"/>
  <c r="I358" i="16"/>
  <c r="P358" i="16"/>
  <c r="Q358" i="16" s="1"/>
  <c r="R358" i="16" s="1"/>
  <c r="M322" i="12"/>
  <c r="I394" i="16"/>
  <c r="M358" i="12"/>
  <c r="P394" i="16"/>
  <c r="Q394" i="16" s="1"/>
  <c r="R394" i="16" s="1"/>
  <c r="P384" i="16"/>
  <c r="Q384" i="16" s="1"/>
  <c r="R384" i="16" s="1"/>
  <c r="M348" i="12"/>
  <c r="I384" i="16"/>
  <c r="K146" i="15"/>
  <c r="DW146" i="11"/>
  <c r="DX165" i="11" s="1"/>
  <c r="DW215" i="11"/>
  <c r="DX234" i="11" s="1"/>
  <c r="K215" i="15"/>
  <c r="DW58" i="11"/>
  <c r="DX77" i="11" s="1"/>
  <c r="K58" i="15"/>
  <c r="DW307" i="11"/>
  <c r="DX326" i="11" s="1"/>
  <c r="K307" i="15"/>
  <c r="K156" i="15"/>
  <c r="DW156" i="11"/>
  <c r="DX175" i="11" s="1"/>
  <c r="K129" i="15"/>
  <c r="DW129" i="11"/>
  <c r="DX148" i="11" s="1"/>
  <c r="K265" i="15"/>
  <c r="DW265" i="11"/>
  <c r="DX284" i="11" s="1"/>
  <c r="K179" i="15"/>
  <c r="DW179" i="11"/>
  <c r="DX198" i="11" s="1"/>
  <c r="K147" i="15"/>
  <c r="DW147" i="11"/>
  <c r="DX166" i="11" s="1"/>
  <c r="K238" i="15"/>
  <c r="DW238" i="11"/>
  <c r="DX257" i="11" s="1"/>
  <c r="K250" i="15"/>
  <c r="DW250" i="11"/>
  <c r="DX269" i="11" s="1"/>
  <c r="K317" i="15"/>
  <c r="DW317" i="11"/>
  <c r="DX336" i="11" s="1"/>
  <c r="DW70" i="11"/>
  <c r="DX89" i="11" s="1"/>
  <c r="K70" i="15"/>
  <c r="K46" i="15"/>
  <c r="DW46" i="11"/>
  <c r="DX65" i="11" s="1"/>
  <c r="K35" i="15"/>
  <c r="DW35" i="11"/>
  <c r="DX54" i="11" s="1"/>
  <c r="DW136" i="11"/>
  <c r="DX155" i="11" s="1"/>
  <c r="K136" i="15"/>
  <c r="K320" i="15"/>
  <c r="DW320" i="11"/>
  <c r="DX339" i="11" s="1"/>
  <c r="K11" i="15"/>
  <c r="DW11" i="11"/>
  <c r="DX30" i="11" s="1"/>
  <c r="DW168" i="11"/>
  <c r="DX187" i="11" s="1"/>
  <c r="K168" i="15"/>
  <c r="DW97" i="11"/>
  <c r="DX116" i="11" s="1"/>
  <c r="K97" i="15"/>
  <c r="DW41" i="11"/>
  <c r="DX60" i="11" s="1"/>
  <c r="K41" i="15"/>
  <c r="DW178" i="11"/>
  <c r="DX197" i="11" s="1"/>
  <c r="K178" i="15"/>
  <c r="DW143" i="11"/>
  <c r="DX162" i="11" s="1"/>
  <c r="K143" i="15"/>
  <c r="DW268" i="11"/>
  <c r="DX287" i="11" s="1"/>
  <c r="K268" i="15"/>
  <c r="DW81" i="11"/>
  <c r="DX100" i="11" s="1"/>
  <c r="K81" i="15"/>
  <c r="DW236" i="11"/>
  <c r="DX255" i="11" s="1"/>
  <c r="K236" i="15"/>
  <c r="DW261" i="11"/>
  <c r="DX280" i="11" s="1"/>
  <c r="K261" i="15"/>
  <c r="K172" i="15"/>
  <c r="DW172" i="11"/>
  <c r="DX191" i="11" s="1"/>
  <c r="DW69" i="11"/>
  <c r="DX88" i="11" s="1"/>
  <c r="K69" i="15"/>
  <c r="K39" i="15"/>
  <c r="DW39" i="11"/>
  <c r="DX58" i="11" s="1"/>
  <c r="DW125" i="11"/>
  <c r="DX144" i="11" s="1"/>
  <c r="K125" i="15"/>
  <c r="DW244" i="11"/>
  <c r="DX263" i="11" s="1"/>
  <c r="K244" i="15"/>
  <c r="K111" i="15"/>
  <c r="DW111" i="11"/>
  <c r="DX130" i="11" s="1"/>
  <c r="K260" i="15"/>
  <c r="DW260" i="11"/>
  <c r="DX279" i="11" s="1"/>
  <c r="DW137" i="11"/>
  <c r="DX156" i="11" s="1"/>
  <c r="K137" i="15"/>
  <c r="DW252" i="11"/>
  <c r="DX271" i="11" s="1"/>
  <c r="K252" i="15"/>
  <c r="DW113" i="11"/>
  <c r="DX132" i="11" s="1"/>
  <c r="K113" i="15"/>
  <c r="DW71" i="11"/>
  <c r="DX90" i="11" s="1"/>
  <c r="K71" i="15"/>
  <c r="K271" i="15"/>
  <c r="DW271" i="11"/>
  <c r="DX290" i="11" s="1"/>
  <c r="K176" i="15"/>
  <c r="DW176" i="11"/>
  <c r="DX195" i="11" s="1"/>
  <c r="K164" i="15"/>
  <c r="DW164" i="11"/>
  <c r="DX183" i="11" s="1"/>
  <c r="DW228" i="11"/>
  <c r="DX247" i="11" s="1"/>
  <c r="K228" i="15"/>
  <c r="K166" i="15"/>
  <c r="DW166" i="11"/>
  <c r="DX185" i="11" s="1"/>
  <c r="K165" i="15"/>
  <c r="DW165" i="11"/>
  <c r="DX184" i="11" s="1"/>
  <c r="K141" i="15"/>
  <c r="DW141" i="11"/>
  <c r="DX160" i="11" s="1"/>
  <c r="K198" i="15"/>
  <c r="DW198" i="11"/>
  <c r="DX217" i="11" s="1"/>
  <c r="K62" i="15"/>
  <c r="DW62" i="11"/>
  <c r="DX81" i="11" s="1"/>
  <c r="K144" i="15"/>
  <c r="DW144" i="11"/>
  <c r="DX163" i="11" s="1"/>
  <c r="P395" i="16"/>
  <c r="Q395" i="16" s="1"/>
  <c r="R395" i="16" s="1"/>
  <c r="I395" i="16"/>
  <c r="M359" i="12"/>
  <c r="P381" i="16"/>
  <c r="Q381" i="16" s="1"/>
  <c r="R381" i="16" s="1"/>
  <c r="I381" i="16"/>
  <c r="M345" i="12"/>
  <c r="P369" i="16"/>
  <c r="Q369" i="16" s="1"/>
  <c r="R369" i="16" s="1"/>
  <c r="I369" i="16"/>
  <c r="M333" i="12"/>
  <c r="P363" i="16"/>
  <c r="Q363" i="16" s="1"/>
  <c r="R363" i="16" s="1"/>
  <c r="M327" i="12"/>
  <c r="I363" i="16"/>
  <c r="M352" i="12"/>
  <c r="I388" i="16"/>
  <c r="P388" i="16"/>
  <c r="Q388" i="16" s="1"/>
  <c r="R388" i="16" s="1"/>
  <c r="P396" i="16"/>
  <c r="Q396" i="16" s="1"/>
  <c r="R396" i="16" s="1"/>
  <c r="M360" i="12"/>
  <c r="I396" i="16"/>
  <c r="K284" i="15"/>
  <c r="DW284" i="11"/>
  <c r="DX303" i="11" s="1"/>
  <c r="DW182" i="11"/>
  <c r="DX201" i="11" s="1"/>
  <c r="K182" i="15"/>
  <c r="DW214" i="11"/>
  <c r="DX233" i="11" s="1"/>
  <c r="K214" i="15"/>
  <c r="DW161" i="11"/>
  <c r="DX180" i="11" s="1"/>
  <c r="K161" i="15"/>
  <c r="DW16" i="11"/>
  <c r="DX35" i="11" s="1"/>
  <c r="K16" i="15"/>
  <c r="K196" i="15"/>
  <c r="DW196" i="11"/>
  <c r="DX215" i="11" s="1"/>
  <c r="DW305" i="11"/>
  <c r="DX324" i="11" s="1"/>
  <c r="K305" i="15"/>
  <c r="DW233" i="11"/>
  <c r="DX252" i="11" s="1"/>
  <c r="K233" i="15"/>
  <c r="K8" i="15"/>
  <c r="DW8" i="11"/>
  <c r="DX27" i="11" s="1"/>
  <c r="DW216" i="11"/>
  <c r="DX235" i="11" s="1"/>
  <c r="K216" i="15"/>
  <c r="DW77" i="11"/>
  <c r="DX96" i="11" s="1"/>
  <c r="K77" i="15"/>
  <c r="DW273" i="11"/>
  <c r="DX292" i="11" s="1"/>
  <c r="K273" i="15"/>
  <c r="DW303" i="11"/>
  <c r="DX322" i="11" s="1"/>
  <c r="K303" i="15"/>
  <c r="DW120" i="11"/>
  <c r="DX139" i="11" s="1"/>
  <c r="K120" i="15"/>
  <c r="DW248" i="11"/>
  <c r="DX267" i="11" s="1"/>
  <c r="K248" i="15"/>
  <c r="DW7" i="11"/>
  <c r="DX26" i="11" s="1"/>
  <c r="K7" i="15"/>
  <c r="K109" i="15"/>
  <c r="DW109" i="11"/>
  <c r="DX128" i="11" s="1"/>
  <c r="K221" i="15"/>
  <c r="DW221" i="11"/>
  <c r="DX240" i="11" s="1"/>
  <c r="K106" i="15"/>
  <c r="DW106" i="11"/>
  <c r="DX125" i="11" s="1"/>
  <c r="DW27" i="11"/>
  <c r="DX46" i="11" s="1"/>
  <c r="K27" i="15"/>
  <c r="DW169" i="11"/>
  <c r="DX188" i="11" s="1"/>
  <c r="K169" i="15"/>
  <c r="DW318" i="11"/>
  <c r="DX337" i="11" s="1"/>
  <c r="K318" i="15"/>
  <c r="K145" i="15"/>
  <c r="DW145" i="11"/>
  <c r="DX164" i="11" s="1"/>
  <c r="K99" i="15"/>
  <c r="DW99" i="11"/>
  <c r="DX118" i="11" s="1"/>
  <c r="K102" i="15"/>
  <c r="DW102" i="11"/>
  <c r="DX121" i="11" s="1"/>
  <c r="K76" i="15"/>
  <c r="DW76" i="11"/>
  <c r="DX95" i="11" s="1"/>
  <c r="DW231" i="11"/>
  <c r="DX250" i="11" s="1"/>
  <c r="K231" i="15"/>
  <c r="DW130" i="11"/>
  <c r="DX149" i="11" s="1"/>
  <c r="K130" i="15"/>
  <c r="DW38" i="11"/>
  <c r="DX57" i="11" s="1"/>
  <c r="K38" i="15"/>
  <c r="DW270" i="11"/>
  <c r="DX289" i="11" s="1"/>
  <c r="K270" i="15"/>
  <c r="K229" i="15"/>
  <c r="DW229" i="11"/>
  <c r="DX248" i="11" s="1"/>
  <c r="K175" i="15"/>
  <c r="DW175" i="11"/>
  <c r="DX194" i="11" s="1"/>
  <c r="DW276" i="11"/>
  <c r="DX295" i="11" s="1"/>
  <c r="K276" i="15"/>
  <c r="K94" i="15"/>
  <c r="DW94" i="11"/>
  <c r="DX113" i="11" s="1"/>
  <c r="K104" i="15"/>
  <c r="DW104" i="11"/>
  <c r="DX123" i="11" s="1"/>
  <c r="DW294" i="11"/>
  <c r="DX313" i="11" s="1"/>
  <c r="K294" i="15"/>
  <c r="DW243" i="11"/>
  <c r="DX262" i="11" s="1"/>
  <c r="K243" i="15"/>
  <c r="K30" i="15"/>
  <c r="DW30" i="11"/>
  <c r="DX49" i="11" s="1"/>
  <c r="DW74" i="11"/>
  <c r="DX93" i="11" s="1"/>
  <c r="K74" i="15"/>
  <c r="M363" i="12"/>
  <c r="P399" i="16"/>
  <c r="Q399" i="16" s="1"/>
  <c r="R399" i="16" s="1"/>
  <c r="I399" i="16"/>
  <c r="P377" i="16"/>
  <c r="Q377" i="16" s="1"/>
  <c r="R377" i="16" s="1"/>
  <c r="M341" i="12"/>
  <c r="I377" i="16"/>
  <c r="M351" i="12"/>
  <c r="I387" i="16"/>
  <c r="P387" i="16"/>
  <c r="Q387" i="16" s="1"/>
  <c r="R387" i="16" s="1"/>
  <c r="M354" i="12"/>
  <c r="P390" i="16"/>
  <c r="Q390" i="16" s="1"/>
  <c r="R390" i="16" s="1"/>
  <c r="I390" i="16"/>
  <c r="M334" i="12"/>
  <c r="I370" i="16"/>
  <c r="P370" i="16"/>
  <c r="Q370" i="16" s="1"/>
  <c r="R370" i="16" s="1"/>
  <c r="M362" i="12"/>
  <c r="P398" i="16"/>
  <c r="Q398" i="16" s="1"/>
  <c r="R398" i="16" s="1"/>
  <c r="I398" i="16"/>
  <c r="DW262" i="11"/>
  <c r="DX281" i="11" s="1"/>
  <c r="K262" i="15"/>
  <c r="K232" i="15"/>
  <c r="DW232" i="11"/>
  <c r="DX251" i="11" s="1"/>
  <c r="DW86" i="11"/>
  <c r="DX105" i="11" s="1"/>
  <c r="K86" i="15"/>
  <c r="DW279" i="11"/>
  <c r="DX298" i="11" s="1"/>
  <c r="K279" i="15"/>
  <c r="DW105" i="11"/>
  <c r="DX124" i="11" s="1"/>
  <c r="K105" i="15"/>
  <c r="K100" i="15"/>
  <c r="DW100" i="11"/>
  <c r="DX119" i="11" s="1"/>
  <c r="DW266" i="11"/>
  <c r="DX285" i="11" s="1"/>
  <c r="K266" i="15"/>
  <c r="K26" i="15"/>
  <c r="DW26" i="11"/>
  <c r="DX45" i="11" s="1"/>
  <c r="DW316" i="11"/>
  <c r="DX335" i="11" s="1"/>
  <c r="K316" i="15"/>
  <c r="K118" i="15"/>
  <c r="DW118" i="11"/>
  <c r="DX137" i="11" s="1"/>
  <c r="DW60" i="11"/>
  <c r="DX79" i="11" s="1"/>
  <c r="K60" i="15"/>
  <c r="K133" i="15"/>
  <c r="DW133" i="11"/>
  <c r="DX152" i="11" s="1"/>
  <c r="K20" i="15"/>
  <c r="DW20" i="11"/>
  <c r="DX39" i="11" s="1"/>
  <c r="DW186" i="11"/>
  <c r="DX205" i="11" s="1"/>
  <c r="K186" i="15"/>
  <c r="K190" i="15"/>
  <c r="DW190" i="11"/>
  <c r="DX209" i="11" s="1"/>
  <c r="K223" i="15"/>
  <c r="DW223" i="11"/>
  <c r="DX242" i="11" s="1"/>
  <c r="K283" i="15"/>
  <c r="DW283" i="11"/>
  <c r="DX302" i="11" s="1"/>
  <c r="K126" i="15"/>
  <c r="DW126" i="11"/>
  <c r="DX145" i="11" s="1"/>
  <c r="DW309" i="11"/>
  <c r="DX328" i="11" s="1"/>
  <c r="K309" i="15"/>
  <c r="K15" i="15"/>
  <c r="DW15" i="11"/>
  <c r="DX34" i="11" s="1"/>
  <c r="K200" i="15"/>
  <c r="DW200" i="11"/>
  <c r="DX219" i="11" s="1"/>
  <c r="K187" i="15"/>
  <c r="DW187" i="11"/>
  <c r="DX206" i="11" s="1"/>
  <c r="K49" i="15"/>
  <c r="DW49" i="11"/>
  <c r="DX68" i="11" s="1"/>
  <c r="DW225" i="11"/>
  <c r="DX244" i="11" s="1"/>
  <c r="K225" i="15"/>
  <c r="K281" i="15"/>
  <c r="DW281" i="11"/>
  <c r="DX300" i="11" s="1"/>
  <c r="K131" i="15"/>
  <c r="DW131" i="11"/>
  <c r="DX150" i="11" s="1"/>
  <c r="DW159" i="11"/>
  <c r="DX178" i="11" s="1"/>
  <c r="K159" i="15"/>
  <c r="K301" i="15"/>
  <c r="DW301" i="11"/>
  <c r="DX320" i="11" s="1"/>
  <c r="K183" i="15"/>
  <c r="DW183" i="11"/>
  <c r="DX202" i="11" s="1"/>
  <c r="DW12" i="11"/>
  <c r="DX31" i="11" s="1"/>
  <c r="K12" i="15"/>
  <c r="K251" i="15"/>
  <c r="DW251" i="11"/>
  <c r="DX270" i="11" s="1"/>
  <c r="K209" i="15"/>
  <c r="DW209" i="11"/>
  <c r="DX228" i="11" s="1"/>
  <c r="DW64" i="11"/>
  <c r="DX83" i="11" s="1"/>
  <c r="K64" i="15"/>
  <c r="DW195" i="11"/>
  <c r="DX214" i="11" s="1"/>
  <c r="K195" i="15"/>
  <c r="DW237" i="11"/>
  <c r="DX256" i="11" s="1"/>
  <c r="K237" i="15"/>
  <c r="DW263" i="11"/>
  <c r="DX282" i="11" s="1"/>
  <c r="K263" i="15"/>
  <c r="K222" i="15"/>
  <c r="DW222" i="11"/>
  <c r="DX241" i="11" s="1"/>
  <c r="DW217" i="11"/>
  <c r="DX236" i="11" s="1"/>
  <c r="K217" i="15"/>
  <c r="K287" i="15"/>
  <c r="DW287" i="11"/>
  <c r="DX306" i="11" s="1"/>
  <c r="DW314" i="11"/>
  <c r="DX333" i="11" s="1"/>
  <c r="K314" i="15"/>
  <c r="DW203" i="11"/>
  <c r="DX222" i="11" s="1"/>
  <c r="K203" i="15"/>
  <c r="DW140" i="11"/>
  <c r="DX159" i="11" s="1"/>
  <c r="K140" i="15"/>
  <c r="DW103" i="11"/>
  <c r="DX122" i="11" s="1"/>
  <c r="K103" i="15"/>
  <c r="DW98" i="11"/>
  <c r="DX117" i="11" s="1"/>
  <c r="K98" i="15"/>
  <c r="DW32" i="11"/>
  <c r="DX51" i="11" s="1"/>
  <c r="K32" i="15"/>
  <c r="K93" i="15"/>
  <c r="DW93" i="11"/>
  <c r="DX112" i="11" s="1"/>
  <c r="DW139" i="11"/>
  <c r="DX158" i="11" s="1"/>
  <c r="K139" i="15"/>
  <c r="K31" i="15"/>
  <c r="DW31" i="11"/>
  <c r="DX50" i="11" s="1"/>
  <c r="M5" i="12"/>
  <c r="P41" i="16"/>
  <c r="Q41" i="16" s="1"/>
  <c r="R41" i="16" s="1"/>
  <c r="I41" i="16"/>
  <c r="DW163" i="11"/>
  <c r="DX182" i="11" s="1"/>
  <c r="K163" i="15"/>
  <c r="DW6" i="11"/>
  <c r="DX25" i="11" s="1"/>
  <c r="K6" i="15"/>
  <c r="K253" i="15"/>
  <c r="DW253" i="11"/>
  <c r="DX272" i="11" s="1"/>
  <c r="K267" i="15"/>
  <c r="DW267" i="11"/>
  <c r="DX286" i="11" s="1"/>
  <c r="K108" i="15"/>
  <c r="DW108" i="11"/>
  <c r="DX127" i="11" s="1"/>
  <c r="K123" i="15"/>
  <c r="DW123" i="11"/>
  <c r="DX142" i="11" s="1"/>
  <c r="K83" i="15"/>
  <c r="DW83" i="11"/>
  <c r="DX102" i="11" s="1"/>
  <c r="K117" i="15"/>
  <c r="DW117" i="11"/>
  <c r="DX136" i="11" s="1"/>
  <c r="DW92" i="11"/>
  <c r="DX111" i="11" s="1"/>
  <c r="K92" i="15"/>
  <c r="K91" i="15"/>
  <c r="DW91" i="11"/>
  <c r="DX110" i="11" s="1"/>
  <c r="K197" i="15"/>
  <c r="DW197" i="11"/>
  <c r="DX216" i="11" s="1"/>
  <c r="DW53" i="11"/>
  <c r="DX72" i="11" s="1"/>
  <c r="K53" i="15"/>
  <c r="K28" i="15"/>
  <c r="DW28" i="11"/>
  <c r="DX47" i="11" s="1"/>
  <c r="K189" i="15"/>
  <c r="DW189" i="11"/>
  <c r="DX208" i="11" s="1"/>
  <c r="DW269" i="11"/>
  <c r="DX288" i="11" s="1"/>
  <c r="K269" i="15"/>
  <c r="DW257" i="11"/>
  <c r="DX276" i="11" s="1"/>
  <c r="K257" i="15"/>
  <c r="DW148" i="11"/>
  <c r="DX167" i="11" s="1"/>
  <c r="K148" i="15"/>
  <c r="K234" i="15"/>
  <c r="DW234" i="11"/>
  <c r="DX253" i="11" s="1"/>
  <c r="DW311" i="11"/>
  <c r="DX330" i="11" s="1"/>
  <c r="K311" i="15"/>
  <c r="K202" i="15"/>
  <c r="DW202" i="11"/>
  <c r="DX221" i="11" s="1"/>
  <c r="M356" i="12"/>
  <c r="I392" i="16"/>
  <c r="P392" i="16"/>
  <c r="Q392" i="16" s="1"/>
  <c r="R392" i="16" s="1"/>
  <c r="P372" i="16"/>
  <c r="Q372" i="16" s="1"/>
  <c r="R372" i="16" s="1"/>
  <c r="M336" i="12"/>
  <c r="I372" i="16"/>
  <c r="M337" i="12"/>
  <c r="I373" i="16"/>
  <c r="P373" i="16"/>
  <c r="Q373" i="16" s="1"/>
  <c r="R373" i="16" s="1"/>
  <c r="M342" i="12"/>
  <c r="I378" i="16"/>
  <c r="P378" i="16"/>
  <c r="Q378" i="16" s="1"/>
  <c r="R378" i="16" s="1"/>
  <c r="M332" i="12"/>
  <c r="I368" i="16"/>
  <c r="P368" i="16"/>
  <c r="Q368" i="16" s="1"/>
  <c r="R368" i="16" s="1"/>
  <c r="P391" i="16"/>
  <c r="Q391" i="16" s="1"/>
  <c r="R391" i="16" s="1"/>
  <c r="M355" i="12"/>
  <c r="I391" i="16"/>
  <c r="N6" i="16" l="1"/>
  <c r="R2" i="16"/>
  <c r="DW334" i="11"/>
  <c r="DX353" i="11" s="1"/>
  <c r="K334" i="15"/>
  <c r="K341" i="15"/>
  <c r="DW341" i="11"/>
  <c r="DX360" i="11" s="1"/>
  <c r="K352" i="15"/>
  <c r="DW352" i="11"/>
  <c r="DW331" i="11"/>
  <c r="DX350" i="11" s="1"/>
  <c r="K331" i="15"/>
  <c r="DW330" i="11"/>
  <c r="DX349" i="11" s="1"/>
  <c r="K330" i="15"/>
  <c r="DW339" i="11"/>
  <c r="DX358" i="11" s="1"/>
  <c r="K339" i="15"/>
  <c r="Y49" i="16"/>
  <c r="AA49" i="16" s="1"/>
  <c r="J13" i="12" s="1"/>
  <c r="H13" i="12"/>
  <c r="V49" i="16"/>
  <c r="X49" i="16" s="1"/>
  <c r="Y262" i="16"/>
  <c r="AA262" i="16" s="1"/>
  <c r="J226" i="12" s="1"/>
  <c r="V262" i="16"/>
  <c r="X262" i="16" s="1"/>
  <c r="H226" i="12"/>
  <c r="Y186" i="16"/>
  <c r="AA186" i="16" s="1"/>
  <c r="J150" i="12" s="1"/>
  <c r="V186" i="16"/>
  <c r="X186" i="16" s="1"/>
  <c r="H150" i="12"/>
  <c r="Y400" i="16"/>
  <c r="AA400" i="16" s="1"/>
  <c r="J364" i="12" s="1"/>
  <c r="V400" i="16"/>
  <c r="X400" i="16" s="1"/>
  <c r="H364" i="12"/>
  <c r="V98" i="16"/>
  <c r="X98" i="16" s="1"/>
  <c r="Y98" i="16"/>
  <c r="AA98" i="16" s="1"/>
  <c r="J62" i="12" s="1"/>
  <c r="H62" i="12"/>
  <c r="Y381" i="16"/>
  <c r="AA381" i="16" s="1"/>
  <c r="J345" i="12" s="1"/>
  <c r="V381" i="16"/>
  <c r="X381" i="16" s="1"/>
  <c r="H345" i="12"/>
  <c r="V347" i="16"/>
  <c r="X347" i="16" s="1"/>
  <c r="Y347" i="16"/>
  <c r="AA347" i="16" s="1"/>
  <c r="J311" i="12" s="1"/>
  <c r="H311" i="12"/>
  <c r="Y133" i="16"/>
  <c r="AA133" i="16" s="1"/>
  <c r="J97" i="12" s="1"/>
  <c r="V133" i="16"/>
  <c r="X133" i="16" s="1"/>
  <c r="H97" i="12"/>
  <c r="Y359" i="16"/>
  <c r="AA359" i="16" s="1"/>
  <c r="J323" i="12" s="1"/>
  <c r="H323" i="12"/>
  <c r="V359" i="16"/>
  <c r="X359" i="16" s="1"/>
  <c r="Y69" i="16"/>
  <c r="AA69" i="16" s="1"/>
  <c r="J33" i="12" s="1"/>
  <c r="H33" i="12"/>
  <c r="V69" i="16"/>
  <c r="X69" i="16" s="1"/>
  <c r="Y157" i="16"/>
  <c r="AA157" i="16" s="1"/>
  <c r="J121" i="12" s="1"/>
  <c r="H121" i="12"/>
  <c r="V157" i="16"/>
  <c r="X157" i="16" s="1"/>
  <c r="V249" i="16"/>
  <c r="X249" i="16" s="1"/>
  <c r="H213" i="12"/>
  <c r="Y249" i="16"/>
  <c r="AA249" i="16" s="1"/>
  <c r="J213" i="12" s="1"/>
  <c r="V341" i="16"/>
  <c r="X341" i="16" s="1"/>
  <c r="H305" i="12"/>
  <c r="Y341" i="16"/>
  <c r="AA341" i="16" s="1"/>
  <c r="J305" i="12" s="1"/>
  <c r="V245" i="16"/>
  <c r="X245" i="16" s="1"/>
  <c r="Y245" i="16"/>
  <c r="AA245" i="16" s="1"/>
  <c r="J209" i="12" s="1"/>
  <c r="H209" i="12"/>
  <c r="H238" i="12"/>
  <c r="V274" i="16"/>
  <c r="X274" i="16" s="1"/>
  <c r="Y274" i="16"/>
  <c r="AA274" i="16" s="1"/>
  <c r="J238" i="12" s="1"/>
  <c r="H297" i="12"/>
  <c r="Y333" i="16"/>
  <c r="AA333" i="16" s="1"/>
  <c r="J297" i="12" s="1"/>
  <c r="V333" i="16"/>
  <c r="X333" i="16" s="1"/>
  <c r="H38" i="12"/>
  <c r="V74" i="16"/>
  <c r="X74" i="16" s="1"/>
  <c r="Y74" i="16"/>
  <c r="AA74" i="16" s="1"/>
  <c r="J38" i="12" s="1"/>
  <c r="H67" i="12"/>
  <c r="Y103" i="16"/>
  <c r="AA103" i="16" s="1"/>
  <c r="J67" i="12" s="1"/>
  <c r="V103" i="16"/>
  <c r="X103" i="16" s="1"/>
  <c r="V391" i="16"/>
  <c r="X391" i="16" s="1"/>
  <c r="Y391" i="16"/>
  <c r="AA391" i="16" s="1"/>
  <c r="J355" i="12" s="1"/>
  <c r="H355" i="12"/>
  <c r="V148" i="16"/>
  <c r="X148" i="16" s="1"/>
  <c r="H112" i="12"/>
  <c r="Y148" i="16"/>
  <c r="AA148" i="16" s="1"/>
  <c r="J112" i="12" s="1"/>
  <c r="Y164" i="16"/>
  <c r="AA164" i="16" s="1"/>
  <c r="J128" i="12" s="1"/>
  <c r="V164" i="16"/>
  <c r="X164" i="16" s="1"/>
  <c r="H128" i="12"/>
  <c r="Y306" i="16"/>
  <c r="AA306" i="16" s="1"/>
  <c r="J270" i="12" s="1"/>
  <c r="H270" i="12"/>
  <c r="V306" i="16"/>
  <c r="X306" i="16" s="1"/>
  <c r="V115" i="16"/>
  <c r="X115" i="16" s="1"/>
  <c r="H79" i="12"/>
  <c r="Y115" i="16"/>
  <c r="AA115" i="16" s="1"/>
  <c r="J79" i="12" s="1"/>
  <c r="V239" i="16"/>
  <c r="X239" i="16" s="1"/>
  <c r="H203" i="12"/>
  <c r="Y239" i="16"/>
  <c r="AA239" i="16" s="1"/>
  <c r="J203" i="12" s="1"/>
  <c r="H172" i="12"/>
  <c r="Y208" i="16"/>
  <c r="AA208" i="16" s="1"/>
  <c r="J172" i="12" s="1"/>
  <c r="V208" i="16"/>
  <c r="X208" i="16" s="1"/>
  <c r="V87" i="16"/>
  <c r="X87" i="16" s="1"/>
  <c r="Y87" i="16"/>
  <c r="AA87" i="16" s="1"/>
  <c r="J51" i="12" s="1"/>
  <c r="H51" i="12"/>
  <c r="V212" i="16"/>
  <c r="X212" i="16" s="1"/>
  <c r="Y212" i="16"/>
  <c r="AA212" i="16" s="1"/>
  <c r="J176" i="12" s="1"/>
  <c r="H176" i="12"/>
  <c r="V83" i="16"/>
  <c r="X83" i="16" s="1"/>
  <c r="H47" i="12"/>
  <c r="Y83" i="16"/>
  <c r="AA83" i="16" s="1"/>
  <c r="J47" i="12" s="1"/>
  <c r="V320" i="16"/>
  <c r="X320" i="16" s="1"/>
  <c r="H284" i="12"/>
  <c r="Y320" i="16"/>
  <c r="AA320" i="16" s="1"/>
  <c r="J284" i="12" s="1"/>
  <c r="Y106" i="16"/>
  <c r="AA106" i="16" s="1"/>
  <c r="J70" i="12" s="1"/>
  <c r="V106" i="16"/>
  <c r="X106" i="16" s="1"/>
  <c r="H70" i="12"/>
  <c r="Y353" i="16"/>
  <c r="AA353" i="16" s="1"/>
  <c r="J317" i="12" s="1"/>
  <c r="H317" i="12"/>
  <c r="V353" i="16"/>
  <c r="X353" i="16" s="1"/>
  <c r="V200" i="16"/>
  <c r="X200" i="16" s="1"/>
  <c r="Y200" i="16"/>
  <c r="AA200" i="16" s="1"/>
  <c r="J164" i="12" s="1"/>
  <c r="H164" i="12"/>
  <c r="Y46" i="16"/>
  <c r="AA46" i="16" s="1"/>
  <c r="J10" i="12" s="1"/>
  <c r="V46" i="16"/>
  <c r="X46" i="16" s="1"/>
  <c r="H10" i="12"/>
  <c r="V178" i="16"/>
  <c r="X178" i="16" s="1"/>
  <c r="H142" i="12"/>
  <c r="Y178" i="16"/>
  <c r="AA178" i="16" s="1"/>
  <c r="J142" i="12" s="1"/>
  <c r="Y305" i="16"/>
  <c r="AA305" i="16" s="1"/>
  <c r="J269" i="12" s="1"/>
  <c r="V305" i="16"/>
  <c r="X305" i="16" s="1"/>
  <c r="H269" i="12"/>
  <c r="V213" i="16"/>
  <c r="X213" i="16" s="1"/>
  <c r="Y213" i="16"/>
  <c r="AA213" i="16" s="1"/>
  <c r="J177" i="12" s="1"/>
  <c r="H177" i="12"/>
  <c r="Y53" i="16"/>
  <c r="AA53" i="16" s="1"/>
  <c r="J17" i="12" s="1"/>
  <c r="H17" i="12"/>
  <c r="V53" i="16"/>
  <c r="X53" i="16" s="1"/>
  <c r="Y356" i="16"/>
  <c r="AA356" i="16" s="1"/>
  <c r="J320" i="12" s="1"/>
  <c r="H320" i="12"/>
  <c r="V356" i="16"/>
  <c r="X356" i="16" s="1"/>
  <c r="Y308" i="16"/>
  <c r="AA308" i="16" s="1"/>
  <c r="J272" i="12" s="1"/>
  <c r="H272" i="12"/>
  <c r="V308" i="16"/>
  <c r="X308" i="16" s="1"/>
  <c r="Y217" i="16"/>
  <c r="AA217" i="16" s="1"/>
  <c r="J181" i="12" s="1"/>
  <c r="H181" i="12"/>
  <c r="V217" i="16"/>
  <c r="X217" i="16" s="1"/>
  <c r="V318" i="16"/>
  <c r="X318" i="16" s="1"/>
  <c r="H282" i="12"/>
  <c r="Y318" i="16"/>
  <c r="AA318" i="16" s="1"/>
  <c r="J282" i="12" s="1"/>
  <c r="Y385" i="16"/>
  <c r="AA385" i="16" s="1"/>
  <c r="J349" i="12" s="1"/>
  <c r="H349" i="12"/>
  <c r="V385" i="16"/>
  <c r="X385" i="16" s="1"/>
  <c r="V56" i="16"/>
  <c r="X56" i="16" s="1"/>
  <c r="Y56" i="16"/>
  <c r="AA56" i="16" s="1"/>
  <c r="J20" i="12" s="1"/>
  <c r="H20" i="12"/>
  <c r="Y313" i="16"/>
  <c r="AA313" i="16" s="1"/>
  <c r="J277" i="12" s="1"/>
  <c r="V313" i="16"/>
  <c r="X313" i="16" s="1"/>
  <c r="H277" i="12"/>
  <c r="V169" i="16"/>
  <c r="X169" i="16" s="1"/>
  <c r="Y169" i="16"/>
  <c r="AA169" i="16" s="1"/>
  <c r="J133" i="12" s="1"/>
  <c r="H133" i="12"/>
  <c r="Y372" i="16"/>
  <c r="AA372" i="16" s="1"/>
  <c r="J336" i="12" s="1"/>
  <c r="H336" i="12"/>
  <c r="V372" i="16"/>
  <c r="X372" i="16" s="1"/>
  <c r="Y95" i="16"/>
  <c r="AA95" i="16" s="1"/>
  <c r="J59" i="12" s="1"/>
  <c r="V95" i="16"/>
  <c r="X95" i="16" s="1"/>
  <c r="H59" i="12"/>
  <c r="DW338" i="11"/>
  <c r="DX357" i="11" s="1"/>
  <c r="K338" i="15"/>
  <c r="DW346" i="11"/>
  <c r="DX365" i="11" s="1"/>
  <c r="K346" i="15"/>
  <c r="DW358" i="11"/>
  <c r="K358" i="15"/>
  <c r="K323" i="15"/>
  <c r="DW323" i="11"/>
  <c r="DX342" i="11" s="1"/>
  <c r="V263" i="16"/>
  <c r="X263" i="16" s="1"/>
  <c r="Y263" i="16"/>
  <c r="AA263" i="16" s="1"/>
  <c r="J227" i="12" s="1"/>
  <c r="H227" i="12"/>
  <c r="Y288" i="16"/>
  <c r="AA288" i="16" s="1"/>
  <c r="J252" i="12" s="1"/>
  <c r="V288" i="16"/>
  <c r="X288" i="16" s="1"/>
  <c r="H252" i="12"/>
  <c r="V369" i="16"/>
  <c r="X369" i="16" s="1"/>
  <c r="H333" i="12"/>
  <c r="Y369" i="16"/>
  <c r="AA369" i="16" s="1"/>
  <c r="J333" i="12" s="1"/>
  <c r="Y279" i="16"/>
  <c r="AA279" i="16" s="1"/>
  <c r="J243" i="12" s="1"/>
  <c r="V279" i="16"/>
  <c r="X279" i="16" s="1"/>
  <c r="H243" i="12"/>
  <c r="Y257" i="16"/>
  <c r="AA257" i="16" s="1"/>
  <c r="J221" i="12" s="1"/>
  <c r="V257" i="16"/>
  <c r="X257" i="16" s="1"/>
  <c r="H221" i="12"/>
  <c r="Y82" i="16"/>
  <c r="AA82" i="16" s="1"/>
  <c r="J46" i="12" s="1"/>
  <c r="V82" i="16"/>
  <c r="X82" i="16" s="1"/>
  <c r="H46" i="12"/>
  <c r="Y77" i="16"/>
  <c r="AA77" i="16" s="1"/>
  <c r="J41" i="12" s="1"/>
  <c r="V77" i="16"/>
  <c r="X77" i="16" s="1"/>
  <c r="H41" i="12"/>
  <c r="V351" i="16"/>
  <c r="X351" i="16" s="1"/>
  <c r="Y351" i="16"/>
  <c r="AA351" i="16" s="1"/>
  <c r="J315" i="12" s="1"/>
  <c r="H315" i="12"/>
  <c r="V317" i="16"/>
  <c r="X317" i="16" s="1"/>
  <c r="Y317" i="16"/>
  <c r="AA317" i="16" s="1"/>
  <c r="J281" i="12" s="1"/>
  <c r="H281" i="12"/>
  <c r="H319" i="12"/>
  <c r="Y355" i="16"/>
  <c r="AA355" i="16" s="1"/>
  <c r="J319" i="12" s="1"/>
  <c r="V355" i="16"/>
  <c r="X355" i="16" s="1"/>
  <c r="V102" i="16"/>
  <c r="X102" i="16" s="1"/>
  <c r="Y102" i="16"/>
  <c r="AA102" i="16" s="1"/>
  <c r="J66" i="12" s="1"/>
  <c r="H66" i="12"/>
  <c r="Y290" i="16"/>
  <c r="AA290" i="16" s="1"/>
  <c r="J254" i="12" s="1"/>
  <c r="H254" i="12"/>
  <c r="V290" i="16"/>
  <c r="X290" i="16" s="1"/>
  <c r="Y389" i="16"/>
  <c r="AA389" i="16" s="1"/>
  <c r="J353" i="12" s="1"/>
  <c r="H353" i="12"/>
  <c r="V389" i="16"/>
  <c r="X389" i="16" s="1"/>
  <c r="V93" i="16"/>
  <c r="X93" i="16" s="1"/>
  <c r="Y93" i="16"/>
  <c r="AA93" i="16" s="1"/>
  <c r="J57" i="12" s="1"/>
  <c r="H57" i="12"/>
  <c r="H309" i="12"/>
  <c r="Y345" i="16"/>
  <c r="AA345" i="16" s="1"/>
  <c r="J309" i="12" s="1"/>
  <c r="V345" i="16"/>
  <c r="X345" i="16" s="1"/>
  <c r="H264" i="12"/>
  <c r="Y300" i="16"/>
  <c r="AA300" i="16" s="1"/>
  <c r="J264" i="12" s="1"/>
  <c r="V300" i="16"/>
  <c r="X300" i="16" s="1"/>
  <c r="H151" i="12"/>
  <c r="V187" i="16"/>
  <c r="X187" i="16" s="1"/>
  <c r="Y187" i="16"/>
  <c r="AA187" i="16" s="1"/>
  <c r="J151" i="12" s="1"/>
  <c r="H64" i="12"/>
  <c r="V100" i="16"/>
  <c r="X100" i="16" s="1"/>
  <c r="Y100" i="16"/>
  <c r="AA100" i="16" s="1"/>
  <c r="J64" i="12" s="1"/>
  <c r="Y122" i="16"/>
  <c r="AA122" i="16" s="1"/>
  <c r="J86" i="12" s="1"/>
  <c r="V122" i="16"/>
  <c r="X122" i="16" s="1"/>
  <c r="H86" i="12"/>
  <c r="V227" i="16"/>
  <c r="X227" i="16" s="1"/>
  <c r="H191" i="12"/>
  <c r="Y227" i="16"/>
  <c r="AA227" i="16" s="1"/>
  <c r="J191" i="12" s="1"/>
  <c r="V390" i="16"/>
  <c r="X390" i="16" s="1"/>
  <c r="H354" i="12"/>
  <c r="Y390" i="16"/>
  <c r="AA390" i="16" s="1"/>
  <c r="J354" i="12" s="1"/>
  <c r="Y60" i="16"/>
  <c r="AA60" i="16" s="1"/>
  <c r="J24" i="12" s="1"/>
  <c r="V60" i="16"/>
  <c r="X60" i="16" s="1"/>
  <c r="H24" i="12"/>
  <c r="Y292" i="16"/>
  <c r="AA292" i="16" s="1"/>
  <c r="J256" i="12" s="1"/>
  <c r="H256" i="12"/>
  <c r="V292" i="16"/>
  <c r="X292" i="16" s="1"/>
  <c r="H204" i="12"/>
  <c r="V240" i="16"/>
  <c r="X240" i="16" s="1"/>
  <c r="Y240" i="16"/>
  <c r="AA240" i="16" s="1"/>
  <c r="J204" i="12" s="1"/>
  <c r="Y302" i="16"/>
  <c r="AA302" i="16" s="1"/>
  <c r="J266" i="12" s="1"/>
  <c r="V302" i="16"/>
  <c r="X302" i="16" s="1"/>
  <c r="H266" i="12"/>
  <c r="H3" i="12"/>
  <c r="V39" i="16"/>
  <c r="X39" i="16" s="1"/>
  <c r="Y39" i="16"/>
  <c r="AA39" i="16" s="1"/>
  <c r="J3" i="12" s="1"/>
  <c r="V206" i="16"/>
  <c r="X206" i="16" s="1"/>
  <c r="H170" i="12"/>
  <c r="Y206" i="16"/>
  <c r="AA206" i="16" s="1"/>
  <c r="J170" i="12" s="1"/>
  <c r="Y271" i="16"/>
  <c r="AA271" i="16" s="1"/>
  <c r="J235" i="12" s="1"/>
  <c r="H235" i="12"/>
  <c r="V271" i="16"/>
  <c r="X271" i="16" s="1"/>
  <c r="Y382" i="16"/>
  <c r="AA382" i="16" s="1"/>
  <c r="J346" i="12" s="1"/>
  <c r="H346" i="12"/>
  <c r="V382" i="16"/>
  <c r="X382" i="16" s="1"/>
  <c r="Y286" i="16"/>
  <c r="AA286" i="16" s="1"/>
  <c r="J250" i="12" s="1"/>
  <c r="H250" i="12"/>
  <c r="V286" i="16"/>
  <c r="X286" i="16" s="1"/>
  <c r="Y117" i="16"/>
  <c r="AA117" i="16" s="1"/>
  <c r="J81" i="12" s="1"/>
  <c r="H81" i="12"/>
  <c r="V117" i="16"/>
  <c r="X117" i="16" s="1"/>
  <c r="H358" i="12"/>
  <c r="Y394" i="16"/>
  <c r="AA394" i="16" s="1"/>
  <c r="J358" i="12" s="1"/>
  <c r="V394" i="16"/>
  <c r="X394" i="16" s="1"/>
  <c r="Y135" i="16"/>
  <c r="AA135" i="16" s="1"/>
  <c r="J99" i="12" s="1"/>
  <c r="V135" i="16"/>
  <c r="X135" i="16" s="1"/>
  <c r="H99" i="12"/>
  <c r="Y113" i="16"/>
  <c r="AA113" i="16" s="1"/>
  <c r="J77" i="12" s="1"/>
  <c r="H77" i="12"/>
  <c r="V113" i="16"/>
  <c r="X113" i="16" s="1"/>
  <c r="Y54" i="16"/>
  <c r="AA54" i="16" s="1"/>
  <c r="J18" i="12" s="1"/>
  <c r="H18" i="12"/>
  <c r="V54" i="16"/>
  <c r="X54" i="16" s="1"/>
  <c r="V328" i="16"/>
  <c r="X328" i="16" s="1"/>
  <c r="H292" i="12"/>
  <c r="Y328" i="16"/>
  <c r="AA328" i="16" s="1"/>
  <c r="J292" i="12" s="1"/>
  <c r="Y136" i="16"/>
  <c r="AA136" i="16" s="1"/>
  <c r="J100" i="12" s="1"/>
  <c r="V136" i="16"/>
  <c r="X136" i="16" s="1"/>
  <c r="H100" i="12"/>
  <c r="V378" i="16"/>
  <c r="X378" i="16" s="1"/>
  <c r="H342" i="12"/>
  <c r="Y378" i="16"/>
  <c r="AA378" i="16" s="1"/>
  <c r="J342" i="12" s="1"/>
  <c r="Y250" i="16"/>
  <c r="AA250" i="16" s="1"/>
  <c r="J214" i="12" s="1"/>
  <c r="H214" i="12"/>
  <c r="V250" i="16"/>
  <c r="X250" i="16" s="1"/>
  <c r="V155" i="16"/>
  <c r="X155" i="16" s="1"/>
  <c r="H119" i="12"/>
  <c r="Y155" i="16"/>
  <c r="AA155" i="16" s="1"/>
  <c r="J119" i="12" s="1"/>
  <c r="V27" i="16"/>
  <c r="X27" i="16" s="1"/>
  <c r="Y27" i="16"/>
  <c r="AA27" i="16" s="1"/>
  <c r="Y174" i="16"/>
  <c r="AA174" i="16" s="1"/>
  <c r="J138" i="12" s="1"/>
  <c r="H138" i="12"/>
  <c r="V174" i="16"/>
  <c r="X174" i="16" s="1"/>
  <c r="V154" i="16"/>
  <c r="X154" i="16" s="1"/>
  <c r="Y154" i="16"/>
  <c r="AA154" i="16" s="1"/>
  <c r="J118" i="12" s="1"/>
  <c r="H118" i="12"/>
  <c r="V26" i="16"/>
  <c r="X26" i="16" s="1"/>
  <c r="Y26" i="16"/>
  <c r="AA26" i="16" s="1"/>
  <c r="Y344" i="16"/>
  <c r="AA344" i="16" s="1"/>
  <c r="J308" i="12" s="1"/>
  <c r="H308" i="12"/>
  <c r="V344" i="16"/>
  <c r="X344" i="16" s="1"/>
  <c r="Y51" i="16"/>
  <c r="AA51" i="16" s="1"/>
  <c r="J15" i="12" s="1"/>
  <c r="H15" i="12"/>
  <c r="V51" i="16"/>
  <c r="X51" i="16" s="1"/>
  <c r="V179" i="16"/>
  <c r="X179" i="16" s="1"/>
  <c r="H143" i="12"/>
  <c r="Y179" i="16"/>
  <c r="AA179" i="16" s="1"/>
  <c r="J143" i="12" s="1"/>
  <c r="DW340" i="11"/>
  <c r="DX359" i="11" s="1"/>
  <c r="K340" i="15"/>
  <c r="DW357" i="11"/>
  <c r="K357" i="15"/>
  <c r="K5" i="15"/>
  <c r="DW5" i="11"/>
  <c r="DX24" i="11" s="1"/>
  <c r="K327" i="15"/>
  <c r="DW327" i="11"/>
  <c r="DX346" i="11" s="1"/>
  <c r="DW359" i="11"/>
  <c r="K359" i="15"/>
  <c r="V211" i="16"/>
  <c r="X211" i="16" s="1"/>
  <c r="H175" i="12"/>
  <c r="Y211" i="16"/>
  <c r="AA211" i="16" s="1"/>
  <c r="J175" i="12" s="1"/>
  <c r="V228" i="16"/>
  <c r="X228" i="16" s="1"/>
  <c r="Y228" i="16"/>
  <c r="AA228" i="16" s="1"/>
  <c r="J192" i="12" s="1"/>
  <c r="H192" i="12"/>
  <c r="V55" i="16"/>
  <c r="X55" i="16" s="1"/>
  <c r="H19" i="12"/>
  <c r="Y55" i="16"/>
  <c r="AA55" i="16" s="1"/>
  <c r="J19" i="12" s="1"/>
  <c r="V251" i="16"/>
  <c r="X251" i="16" s="1"/>
  <c r="Y251" i="16"/>
  <c r="AA251" i="16" s="1"/>
  <c r="J215" i="12" s="1"/>
  <c r="H215" i="12"/>
  <c r="Y58" i="16"/>
  <c r="AA58" i="16" s="1"/>
  <c r="J22" i="12" s="1"/>
  <c r="V58" i="16"/>
  <c r="X58" i="16" s="1"/>
  <c r="H22" i="12"/>
  <c r="V267" i="16"/>
  <c r="X267" i="16" s="1"/>
  <c r="Y267" i="16"/>
  <c r="AA267" i="16" s="1"/>
  <c r="J231" i="12" s="1"/>
  <c r="H231" i="12"/>
  <c r="Y373" i="16"/>
  <c r="AA373" i="16" s="1"/>
  <c r="J337" i="12" s="1"/>
  <c r="H337" i="12"/>
  <c r="V373" i="16"/>
  <c r="X373" i="16" s="1"/>
  <c r="V153" i="16"/>
  <c r="X153" i="16" s="1"/>
  <c r="Y153" i="16"/>
  <c r="AA153" i="16" s="1"/>
  <c r="J117" i="12" s="1"/>
  <c r="H117" i="12"/>
  <c r="V38" i="16"/>
  <c r="X38" i="16" s="1"/>
  <c r="Y38" i="16"/>
  <c r="AA38" i="16" s="1"/>
  <c r="J2" i="12" s="1"/>
  <c r="H2" i="12"/>
  <c r="Y386" i="16"/>
  <c r="AA386" i="16" s="1"/>
  <c r="J350" i="12" s="1"/>
  <c r="H350" i="12"/>
  <c r="V386" i="16"/>
  <c r="X386" i="16" s="1"/>
  <c r="H339" i="12"/>
  <c r="Y375" i="16"/>
  <c r="AA375" i="16" s="1"/>
  <c r="J339" i="12" s="1"/>
  <c r="V375" i="16"/>
  <c r="X375" i="16" s="1"/>
  <c r="Y34" i="16"/>
  <c r="AA34" i="16" s="1"/>
  <c r="V34" i="16"/>
  <c r="X34" i="16" s="1"/>
  <c r="Y338" i="16"/>
  <c r="AA338" i="16" s="1"/>
  <c r="J302" i="12" s="1"/>
  <c r="H302" i="12"/>
  <c r="V338" i="16"/>
  <c r="X338" i="16" s="1"/>
  <c r="H205" i="12"/>
  <c r="Y241" i="16"/>
  <c r="AA241" i="16" s="1"/>
  <c r="J205" i="12" s="1"/>
  <c r="V241" i="16"/>
  <c r="X241" i="16" s="1"/>
  <c r="H157" i="12"/>
  <c r="Y193" i="16"/>
  <c r="AA193" i="16" s="1"/>
  <c r="J157" i="12" s="1"/>
  <c r="V193" i="16"/>
  <c r="X193" i="16" s="1"/>
  <c r="H268" i="12"/>
  <c r="V304" i="16"/>
  <c r="X304" i="16" s="1"/>
  <c r="Y304" i="16"/>
  <c r="AA304" i="16" s="1"/>
  <c r="J268" i="12" s="1"/>
  <c r="H155" i="12"/>
  <c r="Y191" i="16"/>
  <c r="AA191" i="16" s="1"/>
  <c r="J155" i="12" s="1"/>
  <c r="V191" i="16"/>
  <c r="X191" i="16" s="1"/>
  <c r="H289" i="12"/>
  <c r="V325" i="16"/>
  <c r="X325" i="16" s="1"/>
  <c r="Y325" i="16"/>
  <c r="AA325" i="16" s="1"/>
  <c r="J289" i="12" s="1"/>
  <c r="V323" i="16"/>
  <c r="X323" i="16" s="1"/>
  <c r="H287" i="12"/>
  <c r="Y323" i="16"/>
  <c r="AA323" i="16" s="1"/>
  <c r="J287" i="12" s="1"/>
  <c r="Y276" i="16"/>
  <c r="AA276" i="16" s="1"/>
  <c r="J240" i="12" s="1"/>
  <c r="H240" i="12"/>
  <c r="V276" i="16"/>
  <c r="X276" i="16" s="1"/>
  <c r="V395" i="16"/>
  <c r="X395" i="16" s="1"/>
  <c r="H359" i="12"/>
  <c r="Y395" i="16"/>
  <c r="AA395" i="16" s="1"/>
  <c r="J359" i="12" s="1"/>
  <c r="V33" i="16"/>
  <c r="X33" i="16" s="1"/>
  <c r="Y33" i="16"/>
  <c r="AA33" i="16" s="1"/>
  <c r="Y143" i="16"/>
  <c r="AA143" i="16" s="1"/>
  <c r="J107" i="12" s="1"/>
  <c r="H107" i="12"/>
  <c r="V143" i="16"/>
  <c r="X143" i="16" s="1"/>
  <c r="Y194" i="16"/>
  <c r="AA194" i="16" s="1"/>
  <c r="J158" i="12" s="1"/>
  <c r="V194" i="16"/>
  <c r="X194" i="16" s="1"/>
  <c r="H158" i="12"/>
  <c r="Y287" i="16"/>
  <c r="AA287" i="16" s="1"/>
  <c r="J251" i="12" s="1"/>
  <c r="V287" i="16"/>
  <c r="X287" i="16" s="1"/>
  <c r="H251" i="12"/>
  <c r="Y123" i="16"/>
  <c r="AA123" i="16" s="1"/>
  <c r="J87" i="12" s="1"/>
  <c r="V123" i="16"/>
  <c r="X123" i="16" s="1"/>
  <c r="H87" i="12"/>
  <c r="V334" i="16"/>
  <c r="X334" i="16" s="1"/>
  <c r="H298" i="12"/>
  <c r="Y334" i="16"/>
  <c r="AA334" i="16" s="1"/>
  <c r="J298" i="12" s="1"/>
  <c r="V310" i="16"/>
  <c r="X310" i="16" s="1"/>
  <c r="H274" i="12"/>
  <c r="Y310" i="16"/>
  <c r="AA310" i="16" s="1"/>
  <c r="J274" i="12" s="1"/>
  <c r="V160" i="16"/>
  <c r="X160" i="16" s="1"/>
  <c r="H124" i="12"/>
  <c r="Y160" i="16"/>
  <c r="AA160" i="16" s="1"/>
  <c r="J124" i="12" s="1"/>
  <c r="Y316" i="16"/>
  <c r="AA316" i="16" s="1"/>
  <c r="J280" i="12" s="1"/>
  <c r="H280" i="12"/>
  <c r="V316" i="16"/>
  <c r="X316" i="16" s="1"/>
  <c r="V361" i="16"/>
  <c r="X361" i="16" s="1"/>
  <c r="Y361" i="16"/>
  <c r="AA361" i="16" s="1"/>
  <c r="J325" i="12" s="1"/>
  <c r="H325" i="12"/>
  <c r="Y151" i="16"/>
  <c r="AA151" i="16" s="1"/>
  <c r="J115" i="12" s="1"/>
  <c r="V151" i="16"/>
  <c r="X151" i="16" s="1"/>
  <c r="H115" i="12"/>
  <c r="Y64" i="16"/>
  <c r="AA64" i="16" s="1"/>
  <c r="J28" i="12" s="1"/>
  <c r="H28" i="12"/>
  <c r="V64" i="16"/>
  <c r="X64" i="16" s="1"/>
  <c r="Y149" i="16"/>
  <c r="AA149" i="16" s="1"/>
  <c r="J113" i="12" s="1"/>
  <c r="H113" i="12"/>
  <c r="V149" i="16"/>
  <c r="X149" i="16" s="1"/>
  <c r="V238" i="16"/>
  <c r="X238" i="16" s="1"/>
  <c r="Y238" i="16"/>
  <c r="AA238" i="16" s="1"/>
  <c r="J202" i="12" s="1"/>
  <c r="H202" i="12"/>
  <c r="Y86" i="16"/>
  <c r="AA86" i="16" s="1"/>
  <c r="J50" i="12" s="1"/>
  <c r="V86" i="16"/>
  <c r="X86" i="16" s="1"/>
  <c r="H50" i="12"/>
  <c r="V278" i="16"/>
  <c r="X278" i="16" s="1"/>
  <c r="Y278" i="16"/>
  <c r="AA278" i="16" s="1"/>
  <c r="J242" i="12" s="1"/>
  <c r="H242" i="12"/>
  <c r="V92" i="16"/>
  <c r="X92" i="16" s="1"/>
  <c r="H56" i="12"/>
  <c r="Y92" i="16"/>
  <c r="AA92" i="16" s="1"/>
  <c r="J56" i="12" s="1"/>
  <c r="V84" i="16"/>
  <c r="X84" i="16" s="1"/>
  <c r="H48" i="12"/>
  <c r="Y84" i="16"/>
  <c r="AA84" i="16" s="1"/>
  <c r="J48" i="12" s="1"/>
  <c r="V202" i="16"/>
  <c r="X202" i="16" s="1"/>
  <c r="AB202" i="16" s="1"/>
  <c r="Y202" i="16"/>
  <c r="AA202" i="16" s="1"/>
  <c r="J166" i="12" s="1"/>
  <c r="H166" i="12"/>
  <c r="V396" i="16"/>
  <c r="X396" i="16" s="1"/>
  <c r="H360" i="12"/>
  <c r="Y396" i="16"/>
  <c r="AA396" i="16" s="1"/>
  <c r="J360" i="12" s="1"/>
  <c r="V246" i="16"/>
  <c r="X246" i="16" s="1"/>
  <c r="H210" i="12"/>
  <c r="Y246" i="16"/>
  <c r="AA246" i="16" s="1"/>
  <c r="J210" i="12" s="1"/>
  <c r="V244" i="16"/>
  <c r="X244" i="16" s="1"/>
  <c r="H208" i="12"/>
  <c r="Y244" i="16"/>
  <c r="AA244" i="16" s="1"/>
  <c r="J208" i="12" s="1"/>
  <c r="V233" i="16"/>
  <c r="X233" i="16" s="1"/>
  <c r="Y233" i="16"/>
  <c r="AA233" i="16" s="1"/>
  <c r="J197" i="12" s="1"/>
  <c r="H197" i="12"/>
  <c r="Y237" i="16"/>
  <c r="AA237" i="16" s="1"/>
  <c r="J201" i="12" s="1"/>
  <c r="V237" i="16"/>
  <c r="X237" i="16" s="1"/>
  <c r="H201" i="12"/>
  <c r="V216" i="16"/>
  <c r="X216" i="16" s="1"/>
  <c r="Y216" i="16"/>
  <c r="AA216" i="16" s="1"/>
  <c r="J180" i="12" s="1"/>
  <c r="H180" i="12"/>
  <c r="V107" i="16"/>
  <c r="X107" i="16" s="1"/>
  <c r="H71" i="12"/>
  <c r="Y107" i="16"/>
  <c r="AA107" i="16" s="1"/>
  <c r="J71" i="12" s="1"/>
  <c r="K361" i="15"/>
  <c r="DW361" i="11"/>
  <c r="DW328" i="11"/>
  <c r="DX347" i="11" s="1"/>
  <c r="K328" i="15"/>
  <c r="DW332" i="11"/>
  <c r="DX351" i="11" s="1"/>
  <c r="K332" i="15"/>
  <c r="K336" i="15"/>
  <c r="DW336" i="11"/>
  <c r="DX355" i="11" s="1"/>
  <c r="DW354" i="11"/>
  <c r="K354" i="15"/>
  <c r="K322" i="15"/>
  <c r="DW322" i="11"/>
  <c r="DX341" i="11" s="1"/>
  <c r="K329" i="15"/>
  <c r="DW329" i="11"/>
  <c r="DX348" i="11" s="1"/>
  <c r="K343" i="15"/>
  <c r="DW343" i="11"/>
  <c r="DX362" i="11" s="1"/>
  <c r="V280" i="16"/>
  <c r="X280" i="16" s="1"/>
  <c r="H244" i="12"/>
  <c r="Y280" i="16"/>
  <c r="AA280" i="16" s="1"/>
  <c r="J244" i="12" s="1"/>
  <c r="V332" i="16"/>
  <c r="X332" i="16" s="1"/>
  <c r="Y332" i="16"/>
  <c r="AA332" i="16" s="1"/>
  <c r="J296" i="12" s="1"/>
  <c r="H296" i="12"/>
  <c r="Y283" i="16"/>
  <c r="AA283" i="16" s="1"/>
  <c r="J247" i="12" s="1"/>
  <c r="H247" i="12"/>
  <c r="V283" i="16"/>
  <c r="X283" i="16" s="1"/>
  <c r="Y141" i="16"/>
  <c r="AA141" i="16" s="1"/>
  <c r="J105" i="12" s="1"/>
  <c r="V141" i="16"/>
  <c r="X141" i="16" s="1"/>
  <c r="H105" i="12"/>
  <c r="Y397" i="16"/>
  <c r="AA397" i="16" s="1"/>
  <c r="J361" i="12" s="1"/>
  <c r="V397" i="16"/>
  <c r="X397" i="16" s="1"/>
  <c r="H361" i="12"/>
  <c r="V207" i="16"/>
  <c r="X207" i="16" s="1"/>
  <c r="H171" i="12"/>
  <c r="Y207" i="16"/>
  <c r="AA207" i="16" s="1"/>
  <c r="J171" i="12" s="1"/>
  <c r="Y312" i="16"/>
  <c r="AA312" i="16" s="1"/>
  <c r="J276" i="12" s="1"/>
  <c r="H276" i="12"/>
  <c r="V312" i="16"/>
  <c r="X312" i="16" s="1"/>
  <c r="V336" i="16"/>
  <c r="X336" i="16" s="1"/>
  <c r="H300" i="12"/>
  <c r="Y336" i="16"/>
  <c r="AA336" i="16" s="1"/>
  <c r="J300" i="12" s="1"/>
  <c r="Y131" i="16"/>
  <c r="AA131" i="16" s="1"/>
  <c r="J95" i="12" s="1"/>
  <c r="H95" i="12"/>
  <c r="V131" i="16"/>
  <c r="X131" i="16" s="1"/>
  <c r="H334" i="12"/>
  <c r="Y370" i="16"/>
  <c r="AA370" i="16" s="1"/>
  <c r="J334" i="12" s="1"/>
  <c r="V370" i="16"/>
  <c r="X370" i="16" s="1"/>
  <c r="V398" i="16"/>
  <c r="X398" i="16" s="1"/>
  <c r="H362" i="12"/>
  <c r="Y398" i="16"/>
  <c r="AA398" i="16" s="1"/>
  <c r="J362" i="12" s="1"/>
  <c r="V120" i="16"/>
  <c r="X120" i="16" s="1"/>
  <c r="H84" i="12"/>
  <c r="Y120" i="16"/>
  <c r="AA120" i="16" s="1"/>
  <c r="J84" i="12" s="1"/>
  <c r="H335" i="12"/>
  <c r="V371" i="16"/>
  <c r="X371" i="16" s="1"/>
  <c r="Y371" i="16"/>
  <c r="AA371" i="16" s="1"/>
  <c r="J335" i="12" s="1"/>
  <c r="H129" i="12"/>
  <c r="Y165" i="16"/>
  <c r="AA165" i="16" s="1"/>
  <c r="J129" i="12" s="1"/>
  <c r="V165" i="16"/>
  <c r="X165" i="16" s="1"/>
  <c r="H193" i="12"/>
  <c r="V229" i="16"/>
  <c r="X229" i="16" s="1"/>
  <c r="Y229" i="16"/>
  <c r="AA229" i="16" s="1"/>
  <c r="J193" i="12" s="1"/>
  <c r="V183" i="16"/>
  <c r="X183" i="16" s="1"/>
  <c r="Y183" i="16"/>
  <c r="AA183" i="16" s="1"/>
  <c r="J147" i="12" s="1"/>
  <c r="H147" i="12"/>
  <c r="Y47" i="16"/>
  <c r="AA47" i="16" s="1"/>
  <c r="J11" i="12" s="1"/>
  <c r="V47" i="16"/>
  <c r="X47" i="16" s="1"/>
  <c r="H11" i="12"/>
  <c r="H225" i="12"/>
  <c r="Y261" i="16"/>
  <c r="AA261" i="16" s="1"/>
  <c r="J225" i="12" s="1"/>
  <c r="V261" i="16"/>
  <c r="X261" i="16" s="1"/>
  <c r="Y111" i="16"/>
  <c r="AA111" i="16" s="1"/>
  <c r="J75" i="12" s="1"/>
  <c r="V111" i="16"/>
  <c r="X111" i="16" s="1"/>
  <c r="H75" i="12"/>
  <c r="Y220" i="16"/>
  <c r="AA220" i="16" s="1"/>
  <c r="J184" i="12" s="1"/>
  <c r="H184" i="12"/>
  <c r="V220" i="16"/>
  <c r="X220" i="16" s="1"/>
  <c r="Y37" i="16"/>
  <c r="AA37" i="16" s="1"/>
  <c r="V37" i="16"/>
  <c r="X37" i="16" s="1"/>
  <c r="Y110" i="16"/>
  <c r="AA110" i="16" s="1"/>
  <c r="J74" i="12" s="1"/>
  <c r="H74" i="12"/>
  <c r="V110" i="16"/>
  <c r="X110" i="16" s="1"/>
  <c r="Y158" i="16"/>
  <c r="AA158" i="16" s="1"/>
  <c r="J122" i="12" s="1"/>
  <c r="V158" i="16"/>
  <c r="X158" i="16" s="1"/>
  <c r="H122" i="12"/>
  <c r="Y128" i="16"/>
  <c r="AA128" i="16" s="1"/>
  <c r="J92" i="12" s="1"/>
  <c r="H92" i="12"/>
  <c r="V128" i="16"/>
  <c r="X128" i="16" s="1"/>
  <c r="V71" i="16"/>
  <c r="X71" i="16" s="1"/>
  <c r="Y71" i="16"/>
  <c r="AA71" i="16" s="1"/>
  <c r="J35" i="12" s="1"/>
  <c r="H35" i="12"/>
  <c r="V337" i="16"/>
  <c r="X337" i="16" s="1"/>
  <c r="H301" i="12"/>
  <c r="Y337" i="16"/>
  <c r="AA337" i="16" s="1"/>
  <c r="J301" i="12" s="1"/>
  <c r="V291" i="16"/>
  <c r="X291" i="16" s="1"/>
  <c r="H255" i="12"/>
  <c r="Y291" i="16"/>
  <c r="AA291" i="16" s="1"/>
  <c r="J255" i="12" s="1"/>
  <c r="Y252" i="16"/>
  <c r="AA252" i="16" s="1"/>
  <c r="J216" i="12" s="1"/>
  <c r="H216" i="12"/>
  <c r="V252" i="16"/>
  <c r="X252" i="16" s="1"/>
  <c r="Y322" i="16"/>
  <c r="AA322" i="16" s="1"/>
  <c r="J286" i="12" s="1"/>
  <c r="H286" i="12"/>
  <c r="V322" i="16"/>
  <c r="X322" i="16" s="1"/>
  <c r="Y256" i="16"/>
  <c r="AA256" i="16" s="1"/>
  <c r="J220" i="12" s="1"/>
  <c r="H220" i="12"/>
  <c r="V256" i="16"/>
  <c r="X256" i="16" s="1"/>
  <c r="Y223" i="16"/>
  <c r="AA223" i="16" s="1"/>
  <c r="J187" i="12" s="1"/>
  <c r="H187" i="12"/>
  <c r="V223" i="16"/>
  <c r="X223" i="16" s="1"/>
  <c r="Y285" i="16"/>
  <c r="AA285" i="16" s="1"/>
  <c r="J249" i="12" s="1"/>
  <c r="V285" i="16"/>
  <c r="X285" i="16" s="1"/>
  <c r="H249" i="12"/>
  <c r="V30" i="16"/>
  <c r="X30" i="16" s="1"/>
  <c r="Y30" i="16"/>
  <c r="AA30" i="16" s="1"/>
  <c r="V184" i="16"/>
  <c r="X184" i="16" s="1"/>
  <c r="H148" i="12"/>
  <c r="Y184" i="16"/>
  <c r="AA184" i="16" s="1"/>
  <c r="J148" i="12" s="1"/>
  <c r="V259" i="16"/>
  <c r="X259" i="16" s="1"/>
  <c r="H223" i="12"/>
  <c r="Y259" i="16"/>
  <c r="AA259" i="16" s="1"/>
  <c r="J223" i="12" s="1"/>
  <c r="V96" i="16"/>
  <c r="X96" i="16" s="1"/>
  <c r="Y96" i="16"/>
  <c r="AA96" i="16" s="1"/>
  <c r="J60" i="12" s="1"/>
  <c r="H60" i="12"/>
  <c r="V235" i="16"/>
  <c r="X235" i="16" s="1"/>
  <c r="H199" i="12"/>
  <c r="Y235" i="16"/>
  <c r="AA235" i="16" s="1"/>
  <c r="J199" i="12" s="1"/>
  <c r="Y101" i="16"/>
  <c r="AA101" i="16" s="1"/>
  <c r="J65" i="12" s="1"/>
  <c r="H65" i="12"/>
  <c r="V101" i="16"/>
  <c r="X101" i="16" s="1"/>
  <c r="Y307" i="16"/>
  <c r="AA307" i="16" s="1"/>
  <c r="J271" i="12" s="1"/>
  <c r="H271" i="12"/>
  <c r="V307" i="16"/>
  <c r="X307" i="16" s="1"/>
  <c r="Y119" i="16"/>
  <c r="AA119" i="16" s="1"/>
  <c r="J83" i="12" s="1"/>
  <c r="H83" i="12"/>
  <c r="V119" i="16"/>
  <c r="X119" i="16" s="1"/>
  <c r="Y42" i="16"/>
  <c r="AA42" i="16" s="1"/>
  <c r="J6" i="12" s="1"/>
  <c r="H6" i="12"/>
  <c r="V42" i="16"/>
  <c r="X42" i="16" s="1"/>
  <c r="Y303" i="16"/>
  <c r="AA303" i="16" s="1"/>
  <c r="J267" i="12" s="1"/>
  <c r="H267" i="12"/>
  <c r="V303" i="16"/>
  <c r="X303" i="16" s="1"/>
  <c r="Y234" i="16"/>
  <c r="AA234" i="16" s="1"/>
  <c r="J198" i="12" s="1"/>
  <c r="V234" i="16"/>
  <c r="X234" i="16" s="1"/>
  <c r="H198" i="12"/>
  <c r="Y293" i="16"/>
  <c r="AA293" i="16" s="1"/>
  <c r="J257" i="12" s="1"/>
  <c r="V293" i="16"/>
  <c r="X293" i="16" s="1"/>
  <c r="H257" i="12"/>
  <c r="V138" i="16"/>
  <c r="X138" i="16" s="1"/>
  <c r="H102" i="12"/>
  <c r="Y138" i="16"/>
  <c r="AA138" i="16" s="1"/>
  <c r="J102" i="12" s="1"/>
  <c r="Y150" i="16"/>
  <c r="AA150" i="16" s="1"/>
  <c r="J114" i="12" s="1"/>
  <c r="V150" i="16"/>
  <c r="X150" i="16" s="1"/>
  <c r="H114" i="12"/>
  <c r="Y32" i="16"/>
  <c r="AA32" i="16" s="1"/>
  <c r="V32" i="16"/>
  <c r="X32" i="16" s="1"/>
  <c r="K365" i="15"/>
  <c r="DW365" i="11"/>
  <c r="DW347" i="11"/>
  <c r="K347" i="15"/>
  <c r="K337" i="15"/>
  <c r="DW337" i="11"/>
  <c r="DX356" i="11" s="1"/>
  <c r="DW363" i="11"/>
  <c r="K363" i="15"/>
  <c r="K360" i="15"/>
  <c r="DW360" i="11"/>
  <c r="K333" i="15"/>
  <c r="DW333" i="11"/>
  <c r="DX352" i="11" s="1"/>
  <c r="V282" i="16"/>
  <c r="X282" i="16" s="1"/>
  <c r="H246" i="12"/>
  <c r="Y282" i="16"/>
  <c r="AA282" i="16" s="1"/>
  <c r="J246" i="12" s="1"/>
  <c r="V363" i="16"/>
  <c r="X363" i="16" s="1"/>
  <c r="H327" i="12"/>
  <c r="Y363" i="16"/>
  <c r="AA363" i="16" s="1"/>
  <c r="J327" i="12" s="1"/>
  <c r="Y81" i="16"/>
  <c r="AA81" i="16" s="1"/>
  <c r="J45" i="12" s="1"/>
  <c r="V81" i="16"/>
  <c r="X81" i="16" s="1"/>
  <c r="H45" i="12"/>
  <c r="V346" i="16"/>
  <c r="X346" i="16" s="1"/>
  <c r="Y346" i="16"/>
  <c r="AA346" i="16" s="1"/>
  <c r="J310" i="12" s="1"/>
  <c r="H310" i="12"/>
  <c r="V248" i="16"/>
  <c r="X248" i="16" s="1"/>
  <c r="Y248" i="16"/>
  <c r="AA248" i="16" s="1"/>
  <c r="J212" i="12" s="1"/>
  <c r="H212" i="12"/>
  <c r="V209" i="16"/>
  <c r="X209" i="16" s="1"/>
  <c r="Y209" i="16"/>
  <c r="AA209" i="16" s="1"/>
  <c r="J173" i="12" s="1"/>
  <c r="H173" i="12"/>
  <c r="Y275" i="16"/>
  <c r="AA275" i="16" s="1"/>
  <c r="J239" i="12" s="1"/>
  <c r="V275" i="16"/>
  <c r="X275" i="16" s="1"/>
  <c r="H239" i="12"/>
  <c r="V299" i="16"/>
  <c r="X299" i="16" s="1"/>
  <c r="Y299" i="16"/>
  <c r="AA299" i="16" s="1"/>
  <c r="J263" i="12" s="1"/>
  <c r="H263" i="12"/>
  <c r="V348" i="16"/>
  <c r="X348" i="16" s="1"/>
  <c r="Y348" i="16"/>
  <c r="AA348" i="16" s="1"/>
  <c r="J312" i="12" s="1"/>
  <c r="H312" i="12"/>
  <c r="Y52" i="16"/>
  <c r="AA52" i="16" s="1"/>
  <c r="J16" i="12" s="1"/>
  <c r="H16" i="12"/>
  <c r="V52" i="16"/>
  <c r="X52" i="16" s="1"/>
  <c r="H127" i="12"/>
  <c r="V163" i="16"/>
  <c r="X163" i="16" s="1"/>
  <c r="Y163" i="16"/>
  <c r="AA163" i="16" s="1"/>
  <c r="J127" i="12" s="1"/>
  <c r="Y205" i="16"/>
  <c r="AA205" i="16" s="1"/>
  <c r="J169" i="12" s="1"/>
  <c r="H169" i="12"/>
  <c r="V205" i="16"/>
  <c r="X205" i="16" s="1"/>
  <c r="V78" i="16"/>
  <c r="X78" i="16" s="1"/>
  <c r="H42" i="12"/>
  <c r="Y78" i="16"/>
  <c r="AA78" i="16" s="1"/>
  <c r="J42" i="12" s="1"/>
  <c r="H332" i="12"/>
  <c r="Y368" i="16"/>
  <c r="AA368" i="16" s="1"/>
  <c r="J332" i="12" s="1"/>
  <c r="V368" i="16"/>
  <c r="X368" i="16" s="1"/>
  <c r="Y321" i="16"/>
  <c r="AA321" i="16" s="1"/>
  <c r="J285" i="12" s="1"/>
  <c r="V321" i="16"/>
  <c r="X321" i="16" s="1"/>
  <c r="H285" i="12"/>
  <c r="H259" i="12"/>
  <c r="V295" i="16"/>
  <c r="X295" i="16" s="1"/>
  <c r="Y295" i="16"/>
  <c r="AA295" i="16" s="1"/>
  <c r="J259" i="12" s="1"/>
  <c r="H30" i="12"/>
  <c r="Y66" i="16"/>
  <c r="AA66" i="16" s="1"/>
  <c r="J30" i="12" s="1"/>
  <c r="V66" i="16"/>
  <c r="X66" i="16" s="1"/>
  <c r="V388" i="16"/>
  <c r="X388" i="16" s="1"/>
  <c r="Y388" i="16"/>
  <c r="AA388" i="16" s="1"/>
  <c r="J352" i="12" s="1"/>
  <c r="H352" i="12"/>
  <c r="H228" i="12"/>
  <c r="V264" i="16"/>
  <c r="X264" i="16" s="1"/>
  <c r="Y264" i="16"/>
  <c r="AA264" i="16" s="1"/>
  <c r="J228" i="12" s="1"/>
  <c r="Y366" i="16"/>
  <c r="AA366" i="16" s="1"/>
  <c r="J330" i="12" s="1"/>
  <c r="H330" i="12"/>
  <c r="V366" i="16"/>
  <c r="X366" i="16" s="1"/>
  <c r="Y222" i="16"/>
  <c r="AA222" i="16" s="1"/>
  <c r="J186" i="12" s="1"/>
  <c r="V222" i="16"/>
  <c r="X222" i="16" s="1"/>
  <c r="H186" i="12"/>
  <c r="V350" i="16"/>
  <c r="X350" i="16" s="1"/>
  <c r="H314" i="12"/>
  <c r="Y350" i="16"/>
  <c r="AA350" i="16" s="1"/>
  <c r="J314" i="12" s="1"/>
  <c r="V364" i="16"/>
  <c r="X364" i="16" s="1"/>
  <c r="H328" i="12"/>
  <c r="Y364" i="16"/>
  <c r="AA364" i="16" s="1"/>
  <c r="J328" i="12" s="1"/>
  <c r="H135" i="12"/>
  <c r="Y171" i="16"/>
  <c r="AA171" i="16" s="1"/>
  <c r="J135" i="12" s="1"/>
  <c r="V171" i="16"/>
  <c r="X171" i="16" s="1"/>
  <c r="Y197" i="16"/>
  <c r="AA197" i="16" s="1"/>
  <c r="J161" i="12" s="1"/>
  <c r="V197" i="16"/>
  <c r="X197" i="16" s="1"/>
  <c r="H161" i="12"/>
  <c r="H103" i="12"/>
  <c r="Y139" i="16"/>
  <c r="AA139" i="16" s="1"/>
  <c r="J103" i="12" s="1"/>
  <c r="V139" i="16"/>
  <c r="X139" i="16" s="1"/>
  <c r="V173" i="16"/>
  <c r="X173" i="16" s="1"/>
  <c r="Y173" i="16"/>
  <c r="AA173" i="16" s="1"/>
  <c r="J137" i="12" s="1"/>
  <c r="H137" i="12"/>
  <c r="Y104" i="16"/>
  <c r="AA104" i="16" s="1"/>
  <c r="J68" i="12" s="1"/>
  <c r="H68" i="12"/>
  <c r="V104" i="16"/>
  <c r="X104" i="16" s="1"/>
  <c r="V129" i="16"/>
  <c r="X129" i="16" s="1"/>
  <c r="H93" i="12"/>
  <c r="Y129" i="16"/>
  <c r="AA129" i="16" s="1"/>
  <c r="J93" i="12" s="1"/>
  <c r="V61" i="16"/>
  <c r="X61" i="16" s="1"/>
  <c r="H25" i="12"/>
  <c r="Y61" i="16"/>
  <c r="AA61" i="16" s="1"/>
  <c r="J25" i="12" s="1"/>
  <c r="Y126" i="16"/>
  <c r="AA126" i="16" s="1"/>
  <c r="J90" i="12" s="1"/>
  <c r="V126" i="16"/>
  <c r="X126" i="16" s="1"/>
  <c r="H90" i="12"/>
  <c r="Y343" i="16"/>
  <c r="AA343" i="16" s="1"/>
  <c r="J307" i="12" s="1"/>
  <c r="H307" i="12"/>
  <c r="V343" i="16"/>
  <c r="X343" i="16" s="1"/>
  <c r="V354" i="16"/>
  <c r="X354" i="16" s="1"/>
  <c r="H318" i="12"/>
  <c r="Y354" i="16"/>
  <c r="AA354" i="16" s="1"/>
  <c r="J318" i="12" s="1"/>
  <c r="Y72" i="16"/>
  <c r="AA72" i="16" s="1"/>
  <c r="J36" i="12" s="1"/>
  <c r="V72" i="16"/>
  <c r="X72" i="16" s="1"/>
  <c r="H36" i="12"/>
  <c r="V367" i="16"/>
  <c r="X367" i="16" s="1"/>
  <c r="Y367" i="16"/>
  <c r="AA367" i="16" s="1"/>
  <c r="J331" i="12" s="1"/>
  <c r="H331" i="12"/>
  <c r="Y231" i="16"/>
  <c r="AA231" i="16" s="1"/>
  <c r="J195" i="12" s="1"/>
  <c r="V231" i="16"/>
  <c r="X231" i="16" s="1"/>
  <c r="H195" i="12"/>
  <c r="V297" i="16"/>
  <c r="X297" i="16" s="1"/>
  <c r="H261" i="12"/>
  <c r="Y297" i="16"/>
  <c r="AA297" i="16" s="1"/>
  <c r="J261" i="12" s="1"/>
  <c r="Y330" i="16"/>
  <c r="AA330" i="16" s="1"/>
  <c r="J294" i="12" s="1"/>
  <c r="V330" i="16"/>
  <c r="X330" i="16" s="1"/>
  <c r="H294" i="12"/>
  <c r="Y387" i="16"/>
  <c r="AA387" i="16" s="1"/>
  <c r="J351" i="12" s="1"/>
  <c r="H351" i="12"/>
  <c r="V387" i="16"/>
  <c r="X387" i="16" s="1"/>
  <c r="Y79" i="16"/>
  <c r="AA79" i="16" s="1"/>
  <c r="J43" i="12" s="1"/>
  <c r="V79" i="16"/>
  <c r="X79" i="16" s="1"/>
  <c r="H43" i="12"/>
  <c r="Y309" i="16"/>
  <c r="AA309" i="16" s="1"/>
  <c r="J273" i="12" s="1"/>
  <c r="H273" i="12"/>
  <c r="V309" i="16"/>
  <c r="X309" i="16" s="1"/>
  <c r="H179" i="12"/>
  <c r="Y215" i="16"/>
  <c r="AA215" i="16" s="1"/>
  <c r="J179" i="12" s="1"/>
  <c r="V215" i="16"/>
  <c r="X215" i="16" s="1"/>
  <c r="Y188" i="16"/>
  <c r="AA188" i="16" s="1"/>
  <c r="J152" i="12" s="1"/>
  <c r="H152" i="12"/>
  <c r="V188" i="16"/>
  <c r="X188" i="16" s="1"/>
  <c r="V272" i="16"/>
  <c r="X272" i="16" s="1"/>
  <c r="H236" i="12"/>
  <c r="Y272" i="16"/>
  <c r="AA272" i="16" s="1"/>
  <c r="J236" i="12" s="1"/>
  <c r="V218" i="16"/>
  <c r="X218" i="16" s="1"/>
  <c r="H182" i="12"/>
  <c r="Y218" i="16"/>
  <c r="AA218" i="16" s="1"/>
  <c r="J182" i="12" s="1"/>
  <c r="V161" i="16"/>
  <c r="X161" i="16" s="1"/>
  <c r="Y161" i="16"/>
  <c r="AA161" i="16" s="1"/>
  <c r="J125" i="12" s="1"/>
  <c r="H125" i="12"/>
  <c r="V121" i="16"/>
  <c r="X121" i="16" s="1"/>
  <c r="Y121" i="16"/>
  <c r="AA121" i="16" s="1"/>
  <c r="J85" i="12" s="1"/>
  <c r="H85" i="12"/>
  <c r="DW353" i="11"/>
  <c r="K353" i="15"/>
  <c r="K362" i="15"/>
  <c r="DW362" i="11"/>
  <c r="DW326" i="11"/>
  <c r="DX345" i="11" s="1"/>
  <c r="K326" i="15"/>
  <c r="H340" i="12"/>
  <c r="V376" i="16"/>
  <c r="X376" i="16" s="1"/>
  <c r="Y376" i="16"/>
  <c r="AA376" i="16" s="1"/>
  <c r="J340" i="12" s="1"/>
  <c r="V31" i="16"/>
  <c r="X31" i="16" s="1"/>
  <c r="Y31" i="16"/>
  <c r="AA31" i="16" s="1"/>
  <c r="Y289" i="16"/>
  <c r="AA289" i="16" s="1"/>
  <c r="J253" i="12" s="1"/>
  <c r="V289" i="16"/>
  <c r="X289" i="16" s="1"/>
  <c r="H253" i="12"/>
  <c r="V324" i="16"/>
  <c r="X324" i="16" s="1"/>
  <c r="H288" i="12"/>
  <c r="Y324" i="16"/>
  <c r="AA324" i="16" s="1"/>
  <c r="J288" i="12" s="1"/>
  <c r="Y118" i="16"/>
  <c r="AA118" i="16" s="1"/>
  <c r="J82" i="12" s="1"/>
  <c r="V118" i="16"/>
  <c r="X118" i="16" s="1"/>
  <c r="H82" i="12"/>
  <c r="Y88" i="16"/>
  <c r="AA88" i="16" s="1"/>
  <c r="J52" i="12" s="1"/>
  <c r="H52" i="12"/>
  <c r="V88" i="16"/>
  <c r="X88" i="16" s="1"/>
  <c r="Y80" i="16"/>
  <c r="AA80" i="16" s="1"/>
  <c r="J44" i="12" s="1"/>
  <c r="V80" i="16"/>
  <c r="X80" i="16" s="1"/>
  <c r="H44" i="12"/>
  <c r="V225" i="16"/>
  <c r="X225" i="16" s="1"/>
  <c r="Y225" i="16"/>
  <c r="AA225" i="16" s="1"/>
  <c r="J189" i="12" s="1"/>
  <c r="H189" i="12"/>
  <c r="Y29" i="16"/>
  <c r="AA29" i="16" s="1"/>
  <c r="V29" i="16"/>
  <c r="X29" i="16" s="1"/>
  <c r="Y43" i="16"/>
  <c r="AA43" i="16" s="1"/>
  <c r="J7" i="12" s="1"/>
  <c r="H7" i="12"/>
  <c r="V43" i="16"/>
  <c r="X43" i="16" s="1"/>
  <c r="Y315" i="16"/>
  <c r="AA315" i="16" s="1"/>
  <c r="J279" i="12" s="1"/>
  <c r="H279" i="12"/>
  <c r="V315" i="16"/>
  <c r="X315" i="16" s="1"/>
  <c r="Y132" i="16"/>
  <c r="AA132" i="16" s="1"/>
  <c r="J96" i="12" s="1"/>
  <c r="V132" i="16"/>
  <c r="X132" i="16" s="1"/>
  <c r="H96" i="12"/>
  <c r="Y140" i="16"/>
  <c r="AA140" i="16" s="1"/>
  <c r="J104" i="12" s="1"/>
  <c r="V140" i="16"/>
  <c r="X140" i="16" s="1"/>
  <c r="H104" i="12"/>
  <c r="H234" i="12"/>
  <c r="V270" i="16"/>
  <c r="X270" i="16" s="1"/>
  <c r="Y270" i="16"/>
  <c r="AA270" i="16" s="1"/>
  <c r="J234" i="12" s="1"/>
  <c r="H348" i="12"/>
  <c r="V384" i="16"/>
  <c r="X384" i="16" s="1"/>
  <c r="Y384" i="16"/>
  <c r="AA384" i="16" s="1"/>
  <c r="J348" i="12" s="1"/>
  <c r="H365" i="12"/>
  <c r="Y401" i="16"/>
  <c r="AA401" i="16" s="1"/>
  <c r="J365" i="12" s="1"/>
  <c r="V401" i="16"/>
  <c r="X401" i="16" s="1"/>
  <c r="H120" i="12"/>
  <c r="Y156" i="16"/>
  <c r="AA156" i="16" s="1"/>
  <c r="J120" i="12" s="1"/>
  <c r="V156" i="16"/>
  <c r="X156" i="16" s="1"/>
  <c r="H88" i="12"/>
  <c r="Y124" i="16"/>
  <c r="AA124" i="16" s="1"/>
  <c r="J88" i="12" s="1"/>
  <c r="V124" i="16"/>
  <c r="X124" i="16" s="1"/>
  <c r="H233" i="12"/>
  <c r="Y269" i="16"/>
  <c r="AA269" i="16" s="1"/>
  <c r="J233" i="12" s="1"/>
  <c r="V269" i="16"/>
  <c r="X269" i="16" s="1"/>
  <c r="V108" i="16"/>
  <c r="X108" i="16" s="1"/>
  <c r="H72" i="12"/>
  <c r="Y108" i="16"/>
  <c r="AA108" i="16" s="1"/>
  <c r="J72" i="12" s="1"/>
  <c r="V41" i="16"/>
  <c r="X41" i="16" s="1"/>
  <c r="Y41" i="16"/>
  <c r="AA41" i="16" s="1"/>
  <c r="J5" i="12" s="1"/>
  <c r="H5" i="12"/>
  <c r="Y176" i="16"/>
  <c r="AA176" i="16" s="1"/>
  <c r="J140" i="12" s="1"/>
  <c r="V176" i="16"/>
  <c r="X176" i="16" s="1"/>
  <c r="H140" i="12"/>
  <c r="V35" i="16"/>
  <c r="X35" i="16" s="1"/>
  <c r="Y35" i="16"/>
  <c r="AA35" i="16" s="1"/>
  <c r="H299" i="12"/>
  <c r="V335" i="16"/>
  <c r="X335" i="16" s="1"/>
  <c r="Y335" i="16"/>
  <c r="AA335" i="16" s="1"/>
  <c r="J299" i="12" s="1"/>
  <c r="H196" i="12"/>
  <c r="Y232" i="16"/>
  <c r="AA232" i="16" s="1"/>
  <c r="J196" i="12" s="1"/>
  <c r="V232" i="16"/>
  <c r="X232" i="16" s="1"/>
  <c r="Y114" i="16"/>
  <c r="AA114" i="16" s="1"/>
  <c r="J78" i="12" s="1"/>
  <c r="H78" i="12"/>
  <c r="V114" i="16"/>
  <c r="X114" i="16" s="1"/>
  <c r="V301" i="16"/>
  <c r="X301" i="16" s="1"/>
  <c r="H265" i="12"/>
  <c r="Y301" i="16"/>
  <c r="AA301" i="16" s="1"/>
  <c r="J265" i="12" s="1"/>
  <c r="Y265" i="16"/>
  <c r="AA265" i="16" s="1"/>
  <c r="J229" i="12" s="1"/>
  <c r="H229" i="12"/>
  <c r="V265" i="16"/>
  <c r="X265" i="16" s="1"/>
  <c r="V189" i="16"/>
  <c r="X189" i="16" s="1"/>
  <c r="H153" i="12"/>
  <c r="Y189" i="16"/>
  <c r="AA189" i="16" s="1"/>
  <c r="J153" i="12" s="1"/>
  <c r="Y182" i="16"/>
  <c r="AA182" i="16" s="1"/>
  <c r="J146" i="12" s="1"/>
  <c r="V182" i="16"/>
  <c r="X182" i="16" s="1"/>
  <c r="H146" i="12"/>
  <c r="Y219" i="16"/>
  <c r="AA219" i="16" s="1"/>
  <c r="J183" i="12" s="1"/>
  <c r="H183" i="12"/>
  <c r="V219" i="16"/>
  <c r="X219" i="16" s="1"/>
  <c r="V331" i="16"/>
  <c r="X331" i="16" s="1"/>
  <c r="Y331" i="16"/>
  <c r="AA331" i="16" s="1"/>
  <c r="J295" i="12" s="1"/>
  <c r="H295" i="12"/>
  <c r="V399" i="16"/>
  <c r="X399" i="16" s="1"/>
  <c r="Y399" i="16"/>
  <c r="AA399" i="16" s="1"/>
  <c r="J363" i="12" s="1"/>
  <c r="H363" i="12"/>
  <c r="Y170" i="16"/>
  <c r="AA170" i="16" s="1"/>
  <c r="J134" i="12" s="1"/>
  <c r="V170" i="16"/>
  <c r="X170" i="16" s="1"/>
  <c r="H134" i="12"/>
  <c r="Y247" i="16"/>
  <c r="AA247" i="16" s="1"/>
  <c r="J211" i="12" s="1"/>
  <c r="H211" i="12"/>
  <c r="V247" i="16"/>
  <c r="X247" i="16" s="1"/>
  <c r="Y65" i="16"/>
  <c r="AA65" i="16" s="1"/>
  <c r="J29" i="12" s="1"/>
  <c r="H29" i="12"/>
  <c r="V65" i="16"/>
  <c r="X65" i="16" s="1"/>
  <c r="Y112" i="16"/>
  <c r="AA112" i="16" s="1"/>
  <c r="J76" i="12" s="1"/>
  <c r="V112" i="16"/>
  <c r="X112" i="16" s="1"/>
  <c r="H76" i="12"/>
  <c r="Y393" i="16"/>
  <c r="AA393" i="16" s="1"/>
  <c r="J357" i="12" s="1"/>
  <c r="V393" i="16"/>
  <c r="X393" i="16" s="1"/>
  <c r="H357" i="12"/>
  <c r="V242" i="16"/>
  <c r="X242" i="16" s="1"/>
  <c r="H206" i="12"/>
  <c r="Y242" i="16"/>
  <c r="AA242" i="16" s="1"/>
  <c r="J206" i="12" s="1"/>
  <c r="V196" i="16"/>
  <c r="X196" i="16" s="1"/>
  <c r="Y196" i="16"/>
  <c r="AA196" i="16" s="1"/>
  <c r="J160" i="12" s="1"/>
  <c r="H160" i="12"/>
  <c r="Y172" i="16"/>
  <c r="AA172" i="16" s="1"/>
  <c r="J136" i="12" s="1"/>
  <c r="H136" i="12"/>
  <c r="V172" i="16"/>
  <c r="X172" i="16" s="1"/>
  <c r="Y210" i="16"/>
  <c r="AA210" i="16" s="1"/>
  <c r="J174" i="12" s="1"/>
  <c r="H174" i="12"/>
  <c r="V210" i="16"/>
  <c r="X210" i="16" s="1"/>
  <c r="V392" i="16"/>
  <c r="X392" i="16" s="1"/>
  <c r="Y392" i="16"/>
  <c r="AA392" i="16" s="1"/>
  <c r="J356" i="12" s="1"/>
  <c r="H356" i="12"/>
  <c r="V374" i="16"/>
  <c r="X374" i="16" s="1"/>
  <c r="H338" i="12"/>
  <c r="Y374" i="16"/>
  <c r="AA374" i="16" s="1"/>
  <c r="J338" i="12" s="1"/>
  <c r="Y221" i="16"/>
  <c r="AA221" i="16" s="1"/>
  <c r="J185" i="12" s="1"/>
  <c r="H185" i="12"/>
  <c r="V221" i="16"/>
  <c r="X221" i="16" s="1"/>
  <c r="V360" i="16"/>
  <c r="X360" i="16" s="1"/>
  <c r="H324" i="12"/>
  <c r="Y360" i="16"/>
  <c r="AA360" i="16" s="1"/>
  <c r="J324" i="12" s="1"/>
  <c r="V44" i="16"/>
  <c r="X44" i="16" s="1"/>
  <c r="Y44" i="16"/>
  <c r="AA44" i="16" s="1"/>
  <c r="J8" i="12" s="1"/>
  <c r="H8" i="12"/>
  <c r="DW364" i="11"/>
  <c r="K364" i="15"/>
  <c r="K302" i="15"/>
  <c r="DW302" i="11"/>
  <c r="DX321" i="11" s="1"/>
  <c r="DW350" i="11"/>
  <c r="K350" i="15"/>
  <c r="DW342" i="11"/>
  <c r="DX361" i="11" s="1"/>
  <c r="K342" i="15"/>
  <c r="K351" i="15"/>
  <c r="DW351" i="11"/>
  <c r="DW348" i="11"/>
  <c r="K348" i="15"/>
  <c r="DW349" i="11"/>
  <c r="K349" i="15"/>
  <c r="V201" i="16"/>
  <c r="X201" i="16" s="1"/>
  <c r="H165" i="12"/>
  <c r="Y201" i="16"/>
  <c r="AA201" i="16" s="1"/>
  <c r="J165" i="12" s="1"/>
  <c r="Y45" i="16"/>
  <c r="AA45" i="16" s="1"/>
  <c r="J9" i="12" s="1"/>
  <c r="V45" i="16"/>
  <c r="X45" i="16" s="1"/>
  <c r="H9" i="12"/>
  <c r="V224" i="16"/>
  <c r="X224" i="16" s="1"/>
  <c r="Y224" i="16"/>
  <c r="AA224" i="16" s="1"/>
  <c r="J188" i="12" s="1"/>
  <c r="H188" i="12"/>
  <c r="V339" i="16"/>
  <c r="X339" i="16" s="1"/>
  <c r="Y339" i="16"/>
  <c r="AA339" i="16" s="1"/>
  <c r="J303" i="12" s="1"/>
  <c r="H303" i="12"/>
  <c r="Y175" i="16"/>
  <c r="AA175" i="16" s="1"/>
  <c r="J139" i="12" s="1"/>
  <c r="V175" i="16"/>
  <c r="X175" i="16" s="1"/>
  <c r="H139" i="12"/>
  <c r="V314" i="16"/>
  <c r="X314" i="16" s="1"/>
  <c r="Y314" i="16"/>
  <c r="AA314" i="16" s="1"/>
  <c r="J278" i="12" s="1"/>
  <c r="H278" i="12"/>
  <c r="Y40" i="16"/>
  <c r="AA40" i="16" s="1"/>
  <c r="J4" i="12" s="1"/>
  <c r="V40" i="16"/>
  <c r="X40" i="16" s="1"/>
  <c r="H4" i="12"/>
  <c r="V203" i="16"/>
  <c r="X203" i="16" s="1"/>
  <c r="Y203" i="16"/>
  <c r="AA203" i="16" s="1"/>
  <c r="J167" i="12" s="1"/>
  <c r="H167" i="12"/>
  <c r="Y109" i="16"/>
  <c r="AA109" i="16" s="1"/>
  <c r="J73" i="12" s="1"/>
  <c r="H73" i="12"/>
  <c r="V109" i="16"/>
  <c r="X109" i="16" s="1"/>
  <c r="V284" i="16"/>
  <c r="X284" i="16" s="1"/>
  <c r="Y284" i="16"/>
  <c r="AA284" i="16" s="1"/>
  <c r="J248" i="12" s="1"/>
  <c r="H248" i="12"/>
  <c r="Y327" i="16"/>
  <c r="AA327" i="16" s="1"/>
  <c r="J291" i="12" s="1"/>
  <c r="H291" i="12"/>
  <c r="V327" i="16"/>
  <c r="X327" i="16" s="1"/>
  <c r="V177" i="16"/>
  <c r="X177" i="16" s="1"/>
  <c r="H141" i="12"/>
  <c r="Y177" i="16"/>
  <c r="AA177" i="16" s="1"/>
  <c r="J141" i="12" s="1"/>
  <c r="V296" i="16"/>
  <c r="X296" i="16" s="1"/>
  <c r="H260" i="12"/>
  <c r="Y296" i="16"/>
  <c r="AA296" i="16" s="1"/>
  <c r="J260" i="12" s="1"/>
  <c r="H341" i="12"/>
  <c r="Y377" i="16"/>
  <c r="AA377" i="16" s="1"/>
  <c r="J341" i="12" s="1"/>
  <c r="V377" i="16"/>
  <c r="X377" i="16" s="1"/>
  <c r="H34" i="12"/>
  <c r="Y70" i="16"/>
  <c r="AA70" i="16" s="1"/>
  <c r="J34" i="12" s="1"/>
  <c r="V70" i="16"/>
  <c r="X70" i="16" s="1"/>
  <c r="H154" i="12"/>
  <c r="V190" i="16"/>
  <c r="X190" i="16" s="1"/>
  <c r="Y190" i="16"/>
  <c r="AA190" i="16" s="1"/>
  <c r="J154" i="12" s="1"/>
  <c r="Y181" i="16"/>
  <c r="AA181" i="16" s="1"/>
  <c r="J145" i="12" s="1"/>
  <c r="V181" i="16"/>
  <c r="X181" i="16" s="1"/>
  <c r="H145" i="12"/>
  <c r="V266" i="16"/>
  <c r="X266" i="16" s="1"/>
  <c r="Y266" i="16"/>
  <c r="AA266" i="16" s="1"/>
  <c r="J230" i="12" s="1"/>
  <c r="H230" i="12"/>
  <c r="H275" i="12"/>
  <c r="Y311" i="16"/>
  <c r="AA311" i="16" s="1"/>
  <c r="J275" i="12" s="1"/>
  <c r="V311" i="16"/>
  <c r="X311" i="16" s="1"/>
  <c r="V281" i="16"/>
  <c r="X281" i="16" s="1"/>
  <c r="H245" i="12"/>
  <c r="Y281" i="16"/>
  <c r="AA281" i="16" s="1"/>
  <c r="J245" i="12" s="1"/>
  <c r="Y144" i="16"/>
  <c r="AA144" i="16" s="1"/>
  <c r="J108" i="12" s="1"/>
  <c r="H108" i="12"/>
  <c r="V144" i="16"/>
  <c r="X144" i="16" s="1"/>
  <c r="V166" i="16"/>
  <c r="X166" i="16" s="1"/>
  <c r="H130" i="12"/>
  <c r="Y166" i="16"/>
  <c r="AA166" i="16" s="1"/>
  <c r="J130" i="12" s="1"/>
  <c r="Y214" i="16"/>
  <c r="AA214" i="16" s="1"/>
  <c r="J178" i="12" s="1"/>
  <c r="V214" i="16"/>
  <c r="X214" i="16" s="1"/>
  <c r="H178" i="12"/>
  <c r="V198" i="16"/>
  <c r="X198" i="16" s="1"/>
  <c r="Y198" i="16"/>
  <c r="AA198" i="16" s="1"/>
  <c r="J162" i="12" s="1"/>
  <c r="H162" i="12"/>
  <c r="V94" i="16"/>
  <c r="X94" i="16" s="1"/>
  <c r="H58" i="12"/>
  <c r="Y94" i="16"/>
  <c r="AA94" i="16" s="1"/>
  <c r="J58" i="12" s="1"/>
  <c r="Y362" i="16"/>
  <c r="AA362" i="16" s="1"/>
  <c r="J326" i="12" s="1"/>
  <c r="H326" i="12"/>
  <c r="V362" i="16"/>
  <c r="X362" i="16" s="1"/>
  <c r="V230" i="16"/>
  <c r="X230" i="16" s="1"/>
  <c r="H194" i="12"/>
  <c r="Y230" i="16"/>
  <c r="AA230" i="16" s="1"/>
  <c r="J194" i="12" s="1"/>
  <c r="V59" i="16"/>
  <c r="X59" i="16" s="1"/>
  <c r="H23" i="12"/>
  <c r="Y59" i="16"/>
  <c r="AA59" i="16" s="1"/>
  <c r="J23" i="12" s="1"/>
  <c r="Y358" i="16"/>
  <c r="AA358" i="16" s="1"/>
  <c r="J322" i="12" s="1"/>
  <c r="H322" i="12"/>
  <c r="V358" i="16"/>
  <c r="X358" i="16" s="1"/>
  <c r="Y142" i="16"/>
  <c r="AA142" i="16" s="1"/>
  <c r="J106" i="12" s="1"/>
  <c r="H106" i="12"/>
  <c r="V142" i="16"/>
  <c r="X142" i="16" s="1"/>
  <c r="V125" i="16"/>
  <c r="X125" i="16" s="1"/>
  <c r="H89" i="12"/>
  <c r="Y125" i="16"/>
  <c r="AA125" i="16" s="1"/>
  <c r="J89" i="12" s="1"/>
  <c r="V145" i="16"/>
  <c r="X145" i="16" s="1"/>
  <c r="H109" i="12"/>
  <c r="Y145" i="16"/>
  <c r="AA145" i="16" s="1"/>
  <c r="J109" i="12" s="1"/>
  <c r="Y204" i="16"/>
  <c r="AA204" i="16" s="1"/>
  <c r="J168" i="12" s="1"/>
  <c r="H168" i="12"/>
  <c r="V204" i="16"/>
  <c r="X204" i="16" s="1"/>
  <c r="Y294" i="16"/>
  <c r="AA294" i="16" s="1"/>
  <c r="J258" i="12" s="1"/>
  <c r="H258" i="12"/>
  <c r="V294" i="16"/>
  <c r="X294" i="16" s="1"/>
  <c r="V185" i="16"/>
  <c r="X185" i="16" s="1"/>
  <c r="H149" i="12"/>
  <c r="Y185" i="16"/>
  <c r="AA185" i="16" s="1"/>
  <c r="J149" i="12" s="1"/>
  <c r="V130" i="16"/>
  <c r="X130" i="16" s="1"/>
  <c r="Y130" i="16"/>
  <c r="AA130" i="16" s="1"/>
  <c r="J94" i="12" s="1"/>
  <c r="H94" i="12"/>
  <c r="Y146" i="16"/>
  <c r="AA146" i="16" s="1"/>
  <c r="J110" i="12" s="1"/>
  <c r="H110" i="12"/>
  <c r="V146" i="16"/>
  <c r="X146" i="16" s="1"/>
  <c r="Y199" i="16"/>
  <c r="AA199" i="16" s="1"/>
  <c r="J163" i="12" s="1"/>
  <c r="H163" i="12"/>
  <c r="V199" i="16"/>
  <c r="X199" i="16" s="1"/>
  <c r="Y226" i="16"/>
  <c r="AA226" i="16" s="1"/>
  <c r="J190" i="12" s="1"/>
  <c r="V226" i="16"/>
  <c r="X226" i="16" s="1"/>
  <c r="H190" i="12"/>
  <c r="Y28" i="16"/>
  <c r="AA28" i="16" s="1"/>
  <c r="V28" i="16"/>
  <c r="X28" i="16" s="1"/>
  <c r="Y380" i="16"/>
  <c r="AA380" i="16" s="1"/>
  <c r="J344" i="12" s="1"/>
  <c r="V380" i="16"/>
  <c r="X380" i="16" s="1"/>
  <c r="H344" i="12"/>
  <c r="V91" i="16"/>
  <c r="X91" i="16" s="1"/>
  <c r="H55" i="12"/>
  <c r="Y91" i="16"/>
  <c r="AA91" i="16" s="1"/>
  <c r="J55" i="12" s="1"/>
  <c r="V73" i="16"/>
  <c r="X73" i="16" s="1"/>
  <c r="H37" i="12"/>
  <c r="Y73" i="16"/>
  <c r="AA73" i="16" s="1"/>
  <c r="J37" i="12" s="1"/>
  <c r="Y357" i="16"/>
  <c r="AA357" i="16" s="1"/>
  <c r="J321" i="12" s="1"/>
  <c r="H321" i="12"/>
  <c r="V357" i="16"/>
  <c r="X357" i="16" s="1"/>
  <c r="Y137" i="16"/>
  <c r="AA137" i="16" s="1"/>
  <c r="J101" i="12" s="1"/>
  <c r="H101" i="12"/>
  <c r="V137" i="16"/>
  <c r="X137" i="16" s="1"/>
  <c r="V168" i="16"/>
  <c r="X168" i="16" s="1"/>
  <c r="Y168" i="16"/>
  <c r="AA168" i="16" s="1"/>
  <c r="J132" i="12" s="1"/>
  <c r="H132" i="12"/>
  <c r="Y342" i="16"/>
  <c r="AA342" i="16" s="1"/>
  <c r="J306" i="12" s="1"/>
  <c r="H306" i="12"/>
  <c r="V342" i="16"/>
  <c r="X342" i="16" s="1"/>
  <c r="K335" i="15"/>
  <c r="DW335" i="11"/>
  <c r="DX354" i="11" s="1"/>
  <c r="DW355" i="11"/>
  <c r="K355" i="15"/>
  <c r="DW356" i="11"/>
  <c r="K356" i="15"/>
  <c r="K345" i="15"/>
  <c r="DW345" i="11"/>
  <c r="DX364" i="11" s="1"/>
  <c r="Y116" i="16"/>
  <c r="AA116" i="16" s="1"/>
  <c r="J80" i="12" s="1"/>
  <c r="V116" i="16"/>
  <c r="X116" i="16" s="1"/>
  <c r="H80" i="12"/>
  <c r="V75" i="16"/>
  <c r="X75" i="16" s="1"/>
  <c r="Y75" i="16"/>
  <c r="AA75" i="16" s="1"/>
  <c r="J39" i="12" s="1"/>
  <c r="H39" i="12"/>
  <c r="Y159" i="16"/>
  <c r="AA159" i="16" s="1"/>
  <c r="J123" i="12" s="1"/>
  <c r="H123" i="12"/>
  <c r="V159" i="16"/>
  <c r="X159" i="16" s="1"/>
  <c r="Y192" i="16"/>
  <c r="AA192" i="16" s="1"/>
  <c r="J156" i="12" s="1"/>
  <c r="V192" i="16"/>
  <c r="X192" i="16" s="1"/>
  <c r="H156" i="12"/>
  <c r="Y99" i="16"/>
  <c r="AA99" i="16" s="1"/>
  <c r="J63" i="12" s="1"/>
  <c r="V99" i="16"/>
  <c r="X99" i="16" s="1"/>
  <c r="H63" i="12"/>
  <c r="Y162" i="16"/>
  <c r="AA162" i="16" s="1"/>
  <c r="J126" i="12" s="1"/>
  <c r="V162" i="16"/>
  <c r="X162" i="16" s="1"/>
  <c r="H126" i="12"/>
  <c r="V329" i="16"/>
  <c r="X329" i="16" s="1"/>
  <c r="Y329" i="16"/>
  <c r="AA329" i="16" s="1"/>
  <c r="J293" i="12" s="1"/>
  <c r="H293" i="12"/>
  <c r="Y277" i="16"/>
  <c r="AA277" i="16" s="1"/>
  <c r="J241" i="12" s="1"/>
  <c r="V277" i="16"/>
  <c r="X277" i="16" s="1"/>
  <c r="H241" i="12"/>
  <c r="Y379" i="16"/>
  <c r="AA379" i="16" s="1"/>
  <c r="J343" i="12" s="1"/>
  <c r="H343" i="12"/>
  <c r="V379" i="16"/>
  <c r="X379" i="16" s="1"/>
  <c r="H32" i="12"/>
  <c r="Y68" i="16"/>
  <c r="AA68" i="16" s="1"/>
  <c r="J32" i="12" s="1"/>
  <c r="V68" i="16"/>
  <c r="X68" i="16" s="1"/>
  <c r="Y258" i="16"/>
  <c r="AA258" i="16" s="1"/>
  <c r="J222" i="12" s="1"/>
  <c r="V258" i="16"/>
  <c r="X258" i="16" s="1"/>
  <c r="H222" i="12"/>
  <c r="Y36" i="16"/>
  <c r="AA36" i="16" s="1"/>
  <c r="V36" i="16"/>
  <c r="X36" i="16" s="1"/>
  <c r="V383" i="16"/>
  <c r="X383" i="16" s="1"/>
  <c r="H347" i="12"/>
  <c r="Y383" i="16"/>
  <c r="AA383" i="16" s="1"/>
  <c r="J347" i="12" s="1"/>
  <c r="H262" i="12"/>
  <c r="Y298" i="16"/>
  <c r="AA298" i="16" s="1"/>
  <c r="J262" i="12" s="1"/>
  <c r="V298" i="16"/>
  <c r="X298" i="16" s="1"/>
  <c r="H290" i="12"/>
  <c r="V326" i="16"/>
  <c r="X326" i="16" s="1"/>
  <c r="Y326" i="16"/>
  <c r="AA326" i="16" s="1"/>
  <c r="J290" i="12" s="1"/>
  <c r="H217" i="12"/>
  <c r="Y253" i="16"/>
  <c r="AA253" i="16" s="1"/>
  <c r="J217" i="12" s="1"/>
  <c r="V253" i="16"/>
  <c r="X253" i="16" s="1"/>
  <c r="H49" i="12"/>
  <c r="V85" i="16"/>
  <c r="X85" i="16" s="1"/>
  <c r="Y85" i="16"/>
  <c r="AA85" i="16" s="1"/>
  <c r="J49" i="12" s="1"/>
  <c r="Y255" i="16"/>
  <c r="AA255" i="16" s="1"/>
  <c r="J219" i="12" s="1"/>
  <c r="V255" i="16"/>
  <c r="X255" i="16" s="1"/>
  <c r="H219" i="12"/>
  <c r="H237" i="12"/>
  <c r="Y273" i="16"/>
  <c r="AA273" i="16" s="1"/>
  <c r="J237" i="12" s="1"/>
  <c r="V273" i="16"/>
  <c r="X273" i="16" s="1"/>
  <c r="V152" i="16"/>
  <c r="X152" i="16" s="1"/>
  <c r="H116" i="12"/>
  <c r="Y152" i="16"/>
  <c r="AA152" i="16" s="1"/>
  <c r="J116" i="12" s="1"/>
  <c r="Y63" i="16"/>
  <c r="AA63" i="16" s="1"/>
  <c r="J27" i="12" s="1"/>
  <c r="H27" i="12"/>
  <c r="V63" i="16"/>
  <c r="X63" i="16" s="1"/>
  <c r="V48" i="16"/>
  <c r="X48" i="16" s="1"/>
  <c r="Y48" i="16"/>
  <c r="AA48" i="16" s="1"/>
  <c r="J12" i="12" s="1"/>
  <c r="H12" i="12"/>
  <c r="H159" i="12"/>
  <c r="V195" i="16"/>
  <c r="X195" i="16" s="1"/>
  <c r="Y195" i="16"/>
  <c r="AA195" i="16" s="1"/>
  <c r="J159" i="12" s="1"/>
  <c r="Y319" i="16"/>
  <c r="AA319" i="16" s="1"/>
  <c r="J283" i="12" s="1"/>
  <c r="H283" i="12"/>
  <c r="V319" i="16"/>
  <c r="X319" i="16" s="1"/>
  <c r="V57" i="16"/>
  <c r="X57" i="16" s="1"/>
  <c r="H21" i="12"/>
  <c r="Y57" i="16"/>
  <c r="AA57" i="16" s="1"/>
  <c r="J21" i="12" s="1"/>
  <c r="V134" i="16"/>
  <c r="X134" i="16" s="1"/>
  <c r="H98" i="12"/>
  <c r="Y134" i="16"/>
  <c r="AA134" i="16" s="1"/>
  <c r="J98" i="12" s="1"/>
  <c r="Y365" i="16"/>
  <c r="AA365" i="16" s="1"/>
  <c r="J329" i="12" s="1"/>
  <c r="H329" i="12"/>
  <c r="V365" i="16"/>
  <c r="X365" i="16" s="1"/>
  <c r="V243" i="16"/>
  <c r="X243" i="16" s="1"/>
  <c r="H207" i="12"/>
  <c r="Y243" i="16"/>
  <c r="AA243" i="16" s="1"/>
  <c r="J207" i="12" s="1"/>
  <c r="V50" i="16"/>
  <c r="X50" i="16" s="1"/>
  <c r="Y50" i="16"/>
  <c r="AA50" i="16" s="1"/>
  <c r="J14" i="12" s="1"/>
  <c r="H14" i="12"/>
  <c r="Y236" i="16"/>
  <c r="AA236" i="16" s="1"/>
  <c r="J200" i="12" s="1"/>
  <c r="V236" i="16"/>
  <c r="X236" i="16" s="1"/>
  <c r="H200" i="12"/>
  <c r="Y340" i="16"/>
  <c r="AA340" i="16" s="1"/>
  <c r="J304" i="12" s="1"/>
  <c r="H304" i="12"/>
  <c r="V340" i="16"/>
  <c r="X340" i="16" s="1"/>
  <c r="Y349" i="16"/>
  <c r="AA349" i="16" s="1"/>
  <c r="J313" i="12" s="1"/>
  <c r="V349" i="16"/>
  <c r="X349" i="16" s="1"/>
  <c r="H313" i="12"/>
  <c r="V127" i="16"/>
  <c r="X127" i="16" s="1"/>
  <c r="H91" i="12"/>
  <c r="Y127" i="16"/>
  <c r="AA127" i="16" s="1"/>
  <c r="J91" i="12" s="1"/>
  <c r="Y352" i="16"/>
  <c r="AA352" i="16" s="1"/>
  <c r="J316" i="12" s="1"/>
  <c r="V352" i="16"/>
  <c r="X352" i="16" s="1"/>
  <c r="H316" i="12"/>
  <c r="V76" i="16"/>
  <c r="X76" i="16" s="1"/>
  <c r="H40" i="12"/>
  <c r="Y76" i="16"/>
  <c r="AA76" i="16" s="1"/>
  <c r="J40" i="12" s="1"/>
  <c r="Y254" i="16"/>
  <c r="AA254" i="16" s="1"/>
  <c r="J218" i="12" s="1"/>
  <c r="H218" i="12"/>
  <c r="V254" i="16"/>
  <c r="X254" i="16" s="1"/>
  <c r="V260" i="16"/>
  <c r="X260" i="16" s="1"/>
  <c r="H224" i="12"/>
  <c r="Y260" i="16"/>
  <c r="AA260" i="16" s="1"/>
  <c r="J224" i="12" s="1"/>
  <c r="Y147" i="16"/>
  <c r="AA147" i="16" s="1"/>
  <c r="J111" i="12" s="1"/>
  <c r="V147" i="16"/>
  <c r="X147" i="16" s="1"/>
  <c r="H111" i="12"/>
  <c r="V167" i="16"/>
  <c r="X167" i="16" s="1"/>
  <c r="H131" i="12"/>
  <c r="Y167" i="16"/>
  <c r="AA167" i="16" s="1"/>
  <c r="J131" i="12" s="1"/>
  <c r="H61" i="12"/>
  <c r="V97" i="16"/>
  <c r="X97" i="16" s="1"/>
  <c r="Y97" i="16"/>
  <c r="AA97" i="16" s="1"/>
  <c r="J61" i="12" s="1"/>
  <c r="Y105" i="16"/>
  <c r="AA105" i="16" s="1"/>
  <c r="J69" i="12" s="1"/>
  <c r="H69" i="12"/>
  <c r="V105" i="16"/>
  <c r="X105" i="16" s="1"/>
  <c r="Y67" i="16"/>
  <c r="AA67" i="16" s="1"/>
  <c r="J31" i="12" s="1"/>
  <c r="H31" i="12"/>
  <c r="V67" i="16"/>
  <c r="X67" i="16" s="1"/>
  <c r="Y89" i="16"/>
  <c r="AA89" i="16" s="1"/>
  <c r="J53" i="12" s="1"/>
  <c r="H53" i="12"/>
  <c r="V89" i="16"/>
  <c r="X89" i="16" s="1"/>
  <c r="Y62" i="16"/>
  <c r="AA62" i="16" s="1"/>
  <c r="J26" i="12" s="1"/>
  <c r="V62" i="16"/>
  <c r="X62" i="16" s="1"/>
  <c r="H26" i="12"/>
  <c r="Y268" i="16"/>
  <c r="AA268" i="16" s="1"/>
  <c r="J232" i="12" s="1"/>
  <c r="V268" i="16"/>
  <c r="X268" i="16" s="1"/>
  <c r="H232" i="12"/>
  <c r="V90" i="16"/>
  <c r="X90" i="16" s="1"/>
  <c r="H54" i="12"/>
  <c r="Y90" i="16"/>
  <c r="AA90" i="16" s="1"/>
  <c r="J54" i="12" s="1"/>
  <c r="V180" i="16"/>
  <c r="X180" i="16" s="1"/>
  <c r="Y180" i="16"/>
  <c r="AA180" i="16" s="1"/>
  <c r="J144" i="12" s="1"/>
  <c r="H144" i="12"/>
  <c r="K324" i="15"/>
  <c r="DW324" i="11"/>
  <c r="DX343" i="11" s="1"/>
  <c r="K325" i="15"/>
  <c r="DW325" i="11"/>
  <c r="DX344" i="11" s="1"/>
  <c r="K344" i="15"/>
  <c r="DW344" i="11"/>
  <c r="DX363" i="11" s="1"/>
  <c r="P3" i="16"/>
  <c r="P4" i="16"/>
  <c r="P5" i="16"/>
  <c r="AB89" i="16" l="1"/>
  <c r="AB365" i="16"/>
  <c r="AB342" i="16"/>
  <c r="AB221" i="16"/>
  <c r="AB277" i="16"/>
  <c r="AB112" i="16"/>
  <c r="AB80" i="16"/>
  <c r="AB215" i="16"/>
  <c r="AB388" i="16"/>
  <c r="AB260" i="16"/>
  <c r="AB79" i="16"/>
  <c r="AB343" i="16"/>
  <c r="AB119" i="16"/>
  <c r="AB322" i="16"/>
  <c r="AB166" i="16"/>
  <c r="AB147" i="16"/>
  <c r="AB75" i="16"/>
  <c r="AB345" i="16"/>
  <c r="AB184" i="16"/>
  <c r="AB236" i="16"/>
  <c r="AB287" i="16"/>
  <c r="AB46" i="16"/>
  <c r="AB108" i="16"/>
  <c r="AB159" i="16"/>
  <c r="AB226" i="16"/>
  <c r="AB214" i="16"/>
  <c r="AB140" i="16"/>
  <c r="AB94" i="16"/>
  <c r="AB201" i="16"/>
  <c r="AB124" i="16"/>
  <c r="AB50" i="16"/>
  <c r="AB314" i="16"/>
  <c r="AB121" i="16"/>
  <c r="AB85" i="16"/>
  <c r="AB225" i="16"/>
  <c r="AB161" i="16"/>
  <c r="AB264" i="16"/>
  <c r="AB163" i="16"/>
  <c r="AB209" i="16"/>
  <c r="AB183" i="16"/>
  <c r="AB371" i="16"/>
  <c r="AB38" i="16"/>
  <c r="AB40" i="16"/>
  <c r="AB301" i="16"/>
  <c r="AB43" i="16"/>
  <c r="AB259" i="16"/>
  <c r="AB312" i="16"/>
  <c r="AB316" i="16"/>
  <c r="AB250" i="16"/>
  <c r="AB117" i="16"/>
  <c r="AB292" i="16"/>
  <c r="AB372" i="16"/>
  <c r="AB356" i="16"/>
  <c r="AB306" i="16"/>
  <c r="AB253" i="16"/>
  <c r="AB139" i="16"/>
  <c r="AB187" i="16"/>
  <c r="AB56" i="16"/>
  <c r="AB391" i="16"/>
  <c r="AB383" i="16"/>
  <c r="AB44" i="16"/>
  <c r="AB172" i="16"/>
  <c r="AB242" i="16"/>
  <c r="AB309" i="16"/>
  <c r="AB364" i="16"/>
  <c r="AB42" i="16"/>
  <c r="AB256" i="16"/>
  <c r="AB110" i="16"/>
  <c r="AB283" i="16"/>
  <c r="AB280" i="16"/>
  <c r="AB149" i="16"/>
  <c r="AB395" i="16"/>
  <c r="AB179" i="16"/>
  <c r="AB54" i="16"/>
  <c r="AB385" i="16"/>
  <c r="AB239" i="16"/>
  <c r="AB36" i="16"/>
  <c r="AB28" i="16"/>
  <c r="AB176" i="16"/>
  <c r="AB269" i="16"/>
  <c r="AB289" i="16"/>
  <c r="AB197" i="16"/>
  <c r="AB368" i="16"/>
  <c r="AB111" i="16"/>
  <c r="AB123" i="16"/>
  <c r="AB34" i="16"/>
  <c r="AB394" i="16"/>
  <c r="AB122" i="16"/>
  <c r="AB300" i="16"/>
  <c r="AB296" i="16"/>
  <c r="AB360" i="16"/>
  <c r="AB61" i="16"/>
  <c r="AB291" i="16"/>
  <c r="AB351" i="16"/>
  <c r="AB347" i="16"/>
  <c r="AB273" i="16"/>
  <c r="AB258" i="16"/>
  <c r="AB344" i="16"/>
  <c r="AB174" i="16"/>
  <c r="AB83" i="16"/>
  <c r="AB249" i="16"/>
  <c r="AB381" i="16"/>
  <c r="AB212" i="16"/>
  <c r="AB232" i="16"/>
  <c r="AB66" i="16"/>
  <c r="AB293" i="16"/>
  <c r="AB69" i="16"/>
  <c r="AB262" i="16"/>
  <c r="AB243" i="16"/>
  <c r="AB152" i="16"/>
  <c r="AB350" i="16"/>
  <c r="AB107" i="16"/>
  <c r="AB84" i="16"/>
  <c r="AB64" i="16"/>
  <c r="AB361" i="16"/>
  <c r="AB154" i="16"/>
  <c r="AB113" i="16"/>
  <c r="AB359" i="16"/>
  <c r="AB49" i="16"/>
  <c r="AB35" i="16"/>
  <c r="AB324" i="16"/>
  <c r="AB120" i="16"/>
  <c r="AB244" i="16"/>
  <c r="AB238" i="16"/>
  <c r="AB328" i="16"/>
  <c r="AB227" i="16"/>
  <c r="AB82" i="16"/>
  <c r="AB127" i="16"/>
  <c r="AB57" i="16"/>
  <c r="AB266" i="16"/>
  <c r="AB284" i="16"/>
  <c r="AB392" i="16"/>
  <c r="AB335" i="16"/>
  <c r="AB310" i="16"/>
  <c r="AB390" i="16"/>
  <c r="AB288" i="16"/>
  <c r="AB148" i="16"/>
  <c r="AB222" i="16"/>
  <c r="AB77" i="16"/>
  <c r="AB106" i="16"/>
  <c r="AB67" i="16"/>
  <c r="AB327" i="16"/>
  <c r="AB65" i="16"/>
  <c r="AB265" i="16"/>
  <c r="AB88" i="16"/>
  <c r="AB104" i="16"/>
  <c r="AB366" i="16"/>
  <c r="AB205" i="16"/>
  <c r="AB363" i="16"/>
  <c r="AB133" i="16"/>
  <c r="AB352" i="16"/>
  <c r="AB340" i="16"/>
  <c r="AB255" i="16"/>
  <c r="AB231" i="16"/>
  <c r="AB237" i="16"/>
  <c r="AB193" i="16"/>
  <c r="AB192" i="16"/>
  <c r="P6" i="16"/>
  <c r="AB207" i="16"/>
  <c r="AB169" i="16"/>
  <c r="AB98" i="16"/>
  <c r="AB334" i="16"/>
  <c r="AB60" i="16"/>
  <c r="AB31" i="16"/>
  <c r="AB367" i="16"/>
  <c r="AB173" i="16"/>
  <c r="AB295" i="16"/>
  <c r="AB233" i="16"/>
  <c r="AB267" i="16"/>
  <c r="AB39" i="16"/>
  <c r="AB100" i="16"/>
  <c r="AB213" i="16"/>
  <c r="AB74" i="16"/>
  <c r="AB325" i="16"/>
  <c r="AB228" i="16"/>
  <c r="AB26" i="16"/>
  <c r="AB27" i="16"/>
  <c r="AB317" i="16"/>
  <c r="AB263" i="16"/>
  <c r="AB200" i="16"/>
  <c r="AB164" i="16"/>
  <c r="AB103" i="16"/>
  <c r="AB160" i="16"/>
  <c r="AB143" i="16"/>
  <c r="AB276" i="16"/>
  <c r="AB51" i="16"/>
  <c r="AB378" i="16"/>
  <c r="AB308" i="16"/>
  <c r="AB353" i="16"/>
  <c r="AB320" i="16"/>
  <c r="AB134" i="16"/>
  <c r="AB326" i="16"/>
  <c r="AB379" i="16"/>
  <c r="AB329" i="16"/>
  <c r="AB168" i="16"/>
  <c r="AB185" i="16"/>
  <c r="AB358" i="16"/>
  <c r="AB144" i="16"/>
  <c r="AB190" i="16"/>
  <c r="AB180" i="16"/>
  <c r="AB62" i="16"/>
  <c r="AB105" i="16"/>
  <c r="AB167" i="16"/>
  <c r="AB116" i="16"/>
  <c r="AB137" i="16"/>
  <c r="AB73" i="16"/>
  <c r="AB294" i="16"/>
  <c r="AB145" i="16"/>
  <c r="AB362" i="16"/>
  <c r="AB198" i="16"/>
  <c r="AB203" i="16"/>
  <c r="AB175" i="16"/>
  <c r="AB393" i="16"/>
  <c r="AB247" i="16"/>
  <c r="AB399" i="16"/>
  <c r="AB182" i="16"/>
  <c r="AB401" i="16"/>
  <c r="AB188" i="16"/>
  <c r="AB330" i="16"/>
  <c r="AB354" i="16"/>
  <c r="AB348" i="16"/>
  <c r="AB282" i="16"/>
  <c r="AB150" i="16"/>
  <c r="AB128" i="16"/>
  <c r="AB398" i="16"/>
  <c r="AB246" i="16"/>
  <c r="AB191" i="16"/>
  <c r="AB251" i="16"/>
  <c r="AB382" i="16"/>
  <c r="AB206" i="16"/>
  <c r="AB240" i="16"/>
  <c r="AB389" i="16"/>
  <c r="AB102" i="16"/>
  <c r="AB369" i="16"/>
  <c r="AB95" i="16"/>
  <c r="AB178" i="16"/>
  <c r="AB87" i="16"/>
  <c r="AB274" i="16"/>
  <c r="AB298" i="16"/>
  <c r="AB162" i="16"/>
  <c r="AB70" i="16"/>
  <c r="AB45" i="16"/>
  <c r="AB118" i="16"/>
  <c r="AB171" i="16"/>
  <c r="AB81" i="16"/>
  <c r="AB234" i="16"/>
  <c r="AB285" i="16"/>
  <c r="AB37" i="16"/>
  <c r="AB261" i="16"/>
  <c r="AB370" i="16"/>
  <c r="AB336" i="16"/>
  <c r="AB397" i="16"/>
  <c r="AB86" i="16"/>
  <c r="AB241" i="16"/>
  <c r="AB375" i="16"/>
  <c r="AB211" i="16"/>
  <c r="AB155" i="16"/>
  <c r="AB136" i="16"/>
  <c r="AB355" i="16"/>
  <c r="AB257" i="16"/>
  <c r="AB313" i="16"/>
  <c r="AB208" i="16"/>
  <c r="AB115" i="16"/>
  <c r="AB400" i="16"/>
  <c r="AB319" i="16"/>
  <c r="AB357" i="16"/>
  <c r="AB204" i="16"/>
  <c r="AB109" i="16"/>
  <c r="AB210" i="16"/>
  <c r="AB196" i="16"/>
  <c r="AB331" i="16"/>
  <c r="AB114" i="16"/>
  <c r="AB41" i="16"/>
  <c r="AB52" i="16"/>
  <c r="AB299" i="16"/>
  <c r="AB303" i="16"/>
  <c r="AB223" i="16"/>
  <c r="AB220" i="16"/>
  <c r="AB229" i="16"/>
  <c r="AB332" i="16"/>
  <c r="AB396" i="16"/>
  <c r="AB33" i="16"/>
  <c r="AB55" i="16"/>
  <c r="AB271" i="16"/>
  <c r="AB290" i="16"/>
  <c r="AB318" i="16"/>
  <c r="AB157" i="16"/>
  <c r="AB90" i="16"/>
  <c r="AB48" i="16"/>
  <c r="AB91" i="16"/>
  <c r="AB125" i="16"/>
  <c r="AB97" i="16"/>
  <c r="AB76" i="16"/>
  <c r="AB349" i="16"/>
  <c r="AB63" i="16"/>
  <c r="AB68" i="16"/>
  <c r="AB99" i="16"/>
  <c r="AB199" i="16"/>
  <c r="AB130" i="16"/>
  <c r="AB142" i="16"/>
  <c r="AB59" i="16"/>
  <c r="AB281" i="16"/>
  <c r="AB181" i="16"/>
  <c r="AB377" i="16"/>
  <c r="AB177" i="16"/>
  <c r="AB339" i="16"/>
  <c r="AB170" i="16"/>
  <c r="AB219" i="16"/>
  <c r="AB189" i="16"/>
  <c r="AB384" i="16"/>
  <c r="AB376" i="16"/>
  <c r="AB218" i="16"/>
  <c r="AB387" i="16"/>
  <c r="AB297" i="16"/>
  <c r="AB72" i="16"/>
  <c r="AB129" i="16"/>
  <c r="AB78" i="16"/>
  <c r="AB248" i="16"/>
  <c r="AB138" i="16"/>
  <c r="AB307" i="16"/>
  <c r="AB235" i="16"/>
  <c r="AB252" i="16"/>
  <c r="AB337" i="16"/>
  <c r="AB158" i="16"/>
  <c r="AB131" i="16"/>
  <c r="AB141" i="16"/>
  <c r="AB216" i="16"/>
  <c r="AB92" i="16"/>
  <c r="AB323" i="16"/>
  <c r="AB304" i="16"/>
  <c r="AB338" i="16"/>
  <c r="AB386" i="16"/>
  <c r="AB153" i="16"/>
  <c r="AB58" i="16"/>
  <c r="AB279" i="16"/>
  <c r="AB217" i="16"/>
  <c r="AB305" i="16"/>
  <c r="AB333" i="16"/>
  <c r="AB245" i="16"/>
  <c r="AB186" i="16"/>
  <c r="AB268" i="16"/>
  <c r="AB380" i="16"/>
  <c r="AB311" i="16"/>
  <c r="AB156" i="16"/>
  <c r="AB132" i="16"/>
  <c r="AB29" i="16"/>
  <c r="AB126" i="16"/>
  <c r="AB321" i="16"/>
  <c r="AB275" i="16"/>
  <c r="AB32" i="16"/>
  <c r="AB47" i="16"/>
  <c r="AB165" i="16"/>
  <c r="AB151" i="16"/>
  <c r="AB194" i="16"/>
  <c r="AB373" i="16"/>
  <c r="AB135" i="16"/>
  <c r="AB286" i="16"/>
  <c r="AB302" i="16"/>
  <c r="AB53" i="16"/>
  <c r="AB254" i="16"/>
  <c r="AB195" i="16"/>
  <c r="AB146" i="16"/>
  <c r="AB230" i="16"/>
  <c r="AB224" i="16"/>
  <c r="AB374" i="16"/>
  <c r="AB270" i="16"/>
  <c r="AB315" i="16"/>
  <c r="AB272" i="16"/>
  <c r="AB346" i="16"/>
  <c r="AB101" i="16"/>
  <c r="AB96" i="16"/>
  <c r="AB30" i="16"/>
  <c r="AB71" i="16"/>
  <c r="AB278" i="16"/>
  <c r="AB93" i="16"/>
  <c r="AB341" i="16"/>
</calcChain>
</file>

<file path=xl/connections.xml><?xml version="1.0" encoding="utf-8"?>
<connections xmlns="http://schemas.openxmlformats.org/spreadsheetml/2006/main">
  <connection id="1" name="(-169.5)]" type="6" refreshedVersion="0" background="1">
    <textPr prompt="0" sourceFile="http://coastwatch.pfeg.noaa.gov/erddap/griddap/erdNavgem05D500mb_LonPM180.csv?geop_ht_isobaric[(2016-08-01T12:00:00Z):4:(2016-12-21T12:00:00Z)][(500.0):1:(500.0)][(56.5):1:(56.5)][(-169.5):1:(-169.5)]">
      <textFields>
        <textField/>
      </textFields>
    </textPr>
  </connection>
  <connection id="2" name="(-169.5)]1" type="6" refreshedVersion="0" background="1">
    <textPr prompt="0" sourceFile="http://coastwatch.pfeg.noaa.gov/erddap/griddap/erdNavgem05D500mb_LonPM180.csv?geop_ht_isobaric[(2016-08-01T12:00:00Z):4:(2016-12-21T12:00:00Z)][(500.0):1:(500.0)][(56.5):1:(56.5)][(-169.5):1:(-169.5)]">
      <textFields>
        <textField/>
      </textFields>
    </textPr>
  </connection>
  <connection id="3" name="(-169.5)]2" type="6" refreshedVersion="0" background="1">
    <textPr prompt="0" sourceFile="http://coastwatch.pfeg.noaa.gov/erddap/griddap/erdNavgem05D500mb_LonPM180.csv?geop_ht_isobaric[(2016-08-01T12:00:00Z):4:(2016-12-20T12:00:00Z)][(500.0):1:(500.0)][(56.5):1:(56.5)][(-169.5):1:(-169.5)]">
      <textFields>
        <textField/>
      </textFields>
    </textPr>
  </connection>
  <connection id="4" name="(174)]" type="6" refreshedVersion="3" background="1" saveData="1">
    <textPr prompt="0" codePage="437" sourceFile="http://coastwatch.pfeg.noaa.gov/erddap/griddap/erdNavgem05D500mb_LonPM180.csv?geop_ht_isobaric[(2016-08-01T12:00:00Z):4:(2016-12-19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(174)]1" type="6" refreshedVersion="3" background="1" saveData="1">
    <textPr prompt="0" codePage="437" sourceFile="http://coastwatch.pfeg.noaa.gov/erddap/griddap/erdNavgem05D500mb_LonPM180.csv?geop_ht_isobaric[(2016-08-01T12:00:00Z):4:(2016-12-19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(174)]10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(174)]11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(174)]12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(174)]13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(174)]14" type="6" refreshedVersion="0" background="1">
    <textPr prompt="0" sourceFile="http://coastwatch.pfeg.noaa.gov/erddap/griddap/erdNavgem05D500mb_LonPM180.csv?geop_ht_isobaric[(2016-08-01T12:00:00Z):4:(2016-12-21T12:00:00Z)][(500.0):1:(500.0)][(52.5):1:(52.5)][(174):1:(174)]">
      <textFields>
        <textField/>
      </textFields>
    </textPr>
  </connection>
  <connection id="11" name="(174)]15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(174)]16" type="6" refreshedVersion="0" background="1">
    <textPr prompt="0" sourceFile="http://coastwatch.pfeg.noaa.gov/erddap/griddap/erdNavgem05D500mb_LonPM180.csv?geop_ht_isobaric[(2016-08-01T12:00:00Z):4:(2016-12-21T12:00:00Z)][(500.0):1:(500.0)][(52.5):1:(52.5)][(174):1:(174)]">
      <textFields>
        <textField/>
      </textFields>
    </textPr>
  </connection>
  <connection id="13" name="(174)]17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(174)]19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(174)]2" type="6" refreshedVersion="3" background="1" saveData="1">
    <textPr prompt="0" codePage="437" sourceFile="http://coastwatch.pfeg.noaa.gov/erddap/griddap/erdNavgem05D500mb_LonPM180.csv?geop_ht_isobaric[(2016-08-01T12:00:00Z):4:(2016-12-19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(174)]21" type="6" refreshedVersion="0" background="1">
    <textPr prompt="0" sourceFile="http://coastwatch.pfeg.noaa.gov/erddap/griddap/erdNavgem05D500mb_LonPM180.csv?geop_ht_isobaric[(2016-08-01T12:00:00Z):4:(2016-12-21T12:00:00Z)][(500.0):1:(500.0)][(52.5):1:(52.5)][(174):1:(174)]">
      <textFields>
        <textField/>
      </textFields>
    </textPr>
  </connection>
  <connection id="17" name="(174)]22" type="6" refreshedVersion="3" background="1" saveData="1">
    <textPr prompt="0" codePage="437" sourceFile="http://coastwatch.pfeg.noaa.gov/erddap/griddap/erdNavgem05D500mb_LonPM180.csv?geop_ht_isobaric[(2016-08-01T12:00:00Z):4:(2016-12-21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(174)]24" type="6" refreshedVersion="3" background="1" saveData="1">
    <textPr prompt="0" codePage="437" sourceFile="http://coastwatch.pfeg.noaa.gov/erddap/griddap/erdNavgem05D500mb_LonPM180.csv?geop_ht_isobaric[(2016-08-01T12:00:00Z):4:(2016-12-22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(174)]25" type="6" refreshedVersion="0" background="1">
    <textPr prompt="0" sourceFile="http://coastwatch.pfeg.noaa.gov/erddap/griddap/erdNavgem05D500mb_LonPM180.csv?geop_ht_isobaric[(2016-08-01T12:00:00Z):4:(2016-12-24T12:00:00Z)][(500.0):1:(500.0)][(52.5):1:(52.5)][(174):1:(174)]">
      <textFields>
        <textField/>
      </textFields>
    </textPr>
  </connection>
  <connection id="20" name="(174)]26" type="6" refreshedVersion="0" background="1">
    <textPr prompt="0" sourceFile="http://coastwatch.pfeg.noaa.gov/erddap/griddap/erdNavgem05D500mb_LonPM180.csv?geop_ht_isobaric[(2016-08-01T12:00:00Z):4:(2016-12-23T12:00:00Z)][(500.0):1:(500.0)][(52.5):1:(52.5)][(174):1:(174)]">
      <textFields>
        <textField/>
      </textFields>
    </textPr>
  </connection>
  <connection id="21" name="(174)]27" type="6" refreshedVersion="0" background="1">
    <textPr prompt="0" sourceFile="http://coastwatch.pfeg.noaa.gov/erddap/griddap/erdNavgem05D500mb_LonPM180.csv?geop_ht_isobaric[(2016-08-01T12:00:00Z):4:(2017-1--1T12:00:00Z)][(500.0):1:(500.0)][(52.5):1:(52.5)][(174):1:(174)]">
      <textFields>
        <textField/>
      </textFields>
    </textPr>
  </connection>
  <connection id="22" name="(174)]28" type="6" refreshedVersion="0" background="1">
    <textPr prompt="0" sourceFile="http://coastwatch.pfeg.noaa.gov/erddap/griddap/erdNavgem05D500mb_LonPM180.csv?geop_ht_isobaric[(2016-08-01T12:00:00Z):4:(2016-12-30T12:00:00Z)][(500.0):1:(500.0)][(52.5):1:(52.5)][(174):1:(174)]">
      <textFields>
        <textField/>
      </textFields>
    </textPr>
  </connection>
  <connection id="23" name="(174)]29" type="6" refreshedVersion="3" background="1" saveData="1">
    <textPr prompt="0" codePage="437" sourceFile="http://coastwatch.pfeg.noaa.gov/erddap/griddap/erdNavgem05D500mb_LonPM180.csv?geop_ht_isobaric[(2016-08-01T12:00:00Z):4:(2016-12-3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(174)]3" type="6" refreshedVersion="3" background="1" saveData="1">
    <textPr prompt="0" codePage="437" sourceFile="http://coastwatch.pfeg.noaa.gov/erddap/griddap/erdNavgem05D500mb_LonPM180.csv?geop_ht_isobaric[(2016-08-01T12:00:00Z):4:(2016-12-19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(174)]31" type="6" refreshedVersion="0" background="1">
    <textPr prompt="0" sourceFile="http://coastwatch.pfeg.noaa.gov/erddap/griddap/erdNavgem05D500mb_LonPM180.csv?geop_ht_isobaric[(2016-08-01T12:00:00Z):4:(2016-12-31T12:00:00Z)][(500.0):1:(500.0)][(52.5):1:(52.5)][(174):1:(174)]">
      <textFields>
        <textField/>
      </textFields>
    </textPr>
  </connection>
  <connection id="26" name="(174)]32" type="6" refreshedVersion="0" background="1">
    <textPr prompt="0" sourceFile="http://coastwatch.pfeg.noaa.gov/erddap/griddap/erdNavgem05D500mb_LonPM180.csv?geop_ht_isobaric[(2016-08-01T12:00:00Z):4:(2017-1-4T12:00:00Z)][(500.0):1:(500.0)][(52.5):1:(52.5)][(174):1:(174)]">
      <textFields>
        <textField/>
      </textFields>
    </textPr>
  </connection>
  <connection id="27" name="(174)]33" type="6" refreshedVersion="0" background="1">
    <textPr prompt="0" sourceFile="http://coastwatch.pfeg.noaa.gov/erddap/griddap/erdNavgem05D500mb_LonPM180.csv?geop_ht_isobaric[(2016-08-01T12:00:00Z):4:(2016-12-30T12:00:00Z)][(500.0):1:(500.0)][(52.5):1:(52.5)][(174):1:(174)]">
      <textFields>
        <textField/>
      </textFields>
    </textPr>
  </connection>
  <connection id="28" name="(174)]34" type="6" refreshedVersion="0" background="1">
    <textPr prompt="0" sourceFile="http://coastwatch.pfeg.noaa.gov/erddap/griddap/erdNavgem05D500mb_LonPM180.csv?geop_ht_isobaric[(2016-08-01T12:00:00Z):4:(2016-12-30T12:00:00Z)][(500.0):1:(500.0)][(52.5):1:(52.5)][(174):1:(174)]">
      <textFields>
        <textField/>
      </textFields>
    </textPr>
  </connection>
  <connection id="29" name="(174)]35" type="6" refreshedVersion="3" background="1" saveData="1">
    <textPr prompt="0" codePage="437" sourceFile="http://coastwatch.pfeg.noaa.gov/erddap/griddap/erdNavgem05D500mb_LonPM180.csv?geop_ht_isobaric[(2016-08-01T12:00:00Z):4:(2017-01-18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(174)]37" type="6" refreshedVersion="0" background="1">
    <textPr prompt="0" sourceFile="http://coastwatch.pfeg.noaa.gov/erddap/griddap/erdNavgem05D500mb_LonPM180.csv?geop_ht_isobaric[(2016-08-01T12:00:00Z):4:(2017-01-19T12:00:00Z)][(500.0):1:(500.0)][(52.5):1:(52.5)][(174):1:(174)]">
      <textFields>
        <textField/>
      </textFields>
    </textPr>
  </connection>
  <connection id="31" name="(174)]38" type="6" refreshedVersion="3" background="1" saveData="1">
    <textPr prompt="0" codePage="437" sourceFile="http://coastwatch.pfeg.noaa.gov/erddap/griddap/erdNavgem05D500mb_LonPM180.csv?geop_ht_isobaric[(2016-08-01T12:00:00Z):4:(2017-01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(174)]4" type="6" refreshedVersion="3" background="1" saveData="1">
    <textPr prompt="0" codePage="437" sourceFile="http://coastwatch.pfeg.noaa.gov/erddap/griddap/erdNavgem05D500mb_LonPM180.csv?geop_ht_isobaric[(2016-08-01T12:00:00Z):4:(2016-12-19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(174)]40" type="6" refreshedVersion="0" background="1">
    <textPr prompt="0" sourceFile="http://coastwatch.pfeg.noaa.gov/erddap/griddap/erdNavgem05D500mb_LonPM180.csv?geop_ht_isobaric[(2016-08-01T12:00:00Z):4:(2017-01-28T12:00:00Z)][(500.0):1:(500.0)][(52.5):1:(52.5)][(174):1:(174)]">
      <textFields>
        <textField/>
      </textFields>
    </textPr>
  </connection>
  <connection id="34" name="(174)]41" type="6" refreshedVersion="3" background="1" saveData="1">
    <textPr prompt="0" codePage="437" sourceFile="http://coastwatch.pfeg.noaa.gov/erddap/griddap/erdNavgem05D500mb_LonPM180.csv?geop_ht_isobaric[(2016-08-01T12:00:00Z):4:(2017-01-31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name="(174)]43" type="6" refreshedVersion="3" background="1" saveData="1">
    <textPr prompt="0" codePage="437" sourceFile="http://coastwatch.pfeg.noaa.gov/erddap/griddap/erdNavgem05D500mb_LonPM180.csv?geop_ht_isobaric[(2016-08-01T12:00:00Z):4:(2017-05-15T12:00:00Z)][(500.0):1:(500.0)][(55):1:(5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name="(174)]44" type="6" refreshedVersion="3" background="1" saveData="1">
    <textPr prompt="0" codePage="437" sourceFile="http://coastwatch.pfeg.noaa.gov/erddap/griddap/erdNavgem05D500mb_LonPM180.csv?geop_ht_isobaric[(2016-08-01T12:00:00Z):4:(2017-05-15T12:00:00Z)][(500.0):1:(500.0)][(55):1:(5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name="(174)]45" type="6" refreshedVersion="0" background="1">
    <textPr prompt="0" sourceFile="http://coastwatch.pfeg.noaa.gov/erddap/griddap/erdNavgem05D500mb_LonPM180.csv?geop_ht_isobaric[(2016-08-01T12:00:00Z):4:(2017-05-16T12:00:00Z)][(500.0):1:(500.0)][(55):1:(55)][(174):1:(174)]">
      <textFields>
        <textField/>
      </textFields>
    </textPr>
  </connection>
  <connection id="38" name="(174)]46" type="6" refreshedVersion="6" background="1" saveData="1">
    <textPr prompt="0" codePage="437" sourceFile="http://coastwatch.pfeg.noaa.gov/erddap/griddap/erdNavgem05D500mb_LonPM180.csv?geop_ht_isobaric[(2016-08-01T12:00:00Z):4:(2017-07-16T12:00:00Z)][(500.0):1:(500.0)][(55):1:(5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" name="(174)]5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(174)]6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name="(174)]7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(174)]8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(174)]9" type="6" refreshedVersion="3" background="1" saveData="1">
    <textPr prompt="0" codePage="437" sourceFile="http://coastwatch.pfeg.noaa.gov/erddap/griddap/erdNavgem05D500mb_LonPM180.csv?geop_ht_isobaric[(2016-08-01T12:00:00Z):4:(2016-12-20T12:00:00Z)][(500.0):1:(500.0)][(52.5):1:(52.5)][(174):1:(174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(-70.0)]" type="6" refreshedVersion="0" background="1">
    <textPr prompt="0" sourceFile="http://coastwatch.pfeg.noaa.gov/erddap/griddap/erdNavgem05D500mb_LonPM180.csv?geop_ht_isobaric[(2016-08-01T12:00:00Z):4:(2016-12-21T12:00:00Z)][(500.0):1:(500.0)][(41.5):1:(41.5)][(-70.0):1:(-70.0)]">
      <textFields>
        <textField/>
      </textFields>
    </textPr>
  </connection>
  <connection id="45" name="(-70.0)]1" type="6" refreshedVersion="0" background="1">
    <textPr prompt="0" sourceFile="http://coastwatch.pfeg.noaa.gov/erddap/griddap/erdNavgem05D500mb_LonPM180.csv?geop_ht_isobaric[(2016-08-01T12:00:00Z):4:(2016-12-20T12:00:00Z)][(500.0):1:(500.0)][(41.5):1:(41.5)][(-70.0):1:(-70.0)]">
      <textFields>
        <textField/>
      </textFields>
    </textPr>
  </connection>
  <connection id="46" name="(-70.0)]7" type="6" refreshedVersion="0" background="1">
    <textPr prompt="0" sourceFile="http://coastwatch.pfeg.noaa.gov/erddap/griddap/erdNavgem05D500mb_LonPM180.csv?geop_ht_isobaric[(2016-08-01T12:00:00Z):4:(2016-12-22T12:00:00Z)][(500.0):1:(500.0)][(41.5):1:(41.5)][(-70.0):1:(-70.0)]">
      <textFields>
        <textField/>
      </textFields>
    </textPr>
  </connection>
  <connection id="47" name="(-86)]" type="6" refreshedVersion="3" background="1" saveData="1">
    <textPr prompt="0" codePage="437" sourceFile="http://coastwatch.pfeg.noaa.gov/erddap/griddap/erdNavgem05D500mb_LonPM180.csv?geop_ht_isobaric[(2016-08-01T12:00:00Z):4:(2017-05-15T12:00:00Z)][(500.0):1:(500.0)][(41):1:(41)][(-86):1:(-86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(-86)]1" type="6" refreshedVersion="6" background="1" saveData="1">
    <textPr prompt="0" codePage="437" sourceFile="http://coastwatch.pfeg.noaa.gov/erddap/griddap/erdNavgem05D500mb_LonPM180.csv?geop_ht_isobaric[(2016-08-01T12:00:00Z):4:(2017-07-16T12:00:00Z)][(500.0):1:(500.0)][(41):1:(41)][(-86):1:(-86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" name="(-93)]" type="6" refreshedVersion="3" background="1" saveData="1">
    <textPr prompt="0" codePage="437" sourceFile="http://coastwatch.pfeg.noaa.gov/erddap/griddap/erdNavgem05D500mb_LonPM180.csv?geop_ht_isobaric[(2016-08-01T12:00:00Z):4:(2016-12-20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" name="(-93)]1" type="6" refreshedVersion="3" background="1" saveData="1">
    <textPr prompt="0" codePage="437" sourceFile="http://coastwatch.pfeg.noaa.gov/erddap/griddap/erdNavgem05D500mb_LonPM180.csv?geop_ht_isobaric[(2016-08-01T12:00:00Z):4:(2016-12-20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" name="(-93)]10" type="6" refreshedVersion="3" background="1" saveData="1">
    <textPr prompt="0" codePage="437" sourceFile="http://coastwatch.pfeg.noaa.gov/erddap/griddap/erdNavgem05D500mb_LonPM180.csv?geop_ht_isobaric[(2016-08-01T12:00:00Z):4:(2017-01-20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" name="(-93)]11" type="6" refreshedVersion="3" background="1" saveData="1">
    <textPr prompt="0" codePage="437" sourceFile="http://coastwatch.pfeg.noaa.gov/erddap/griddap/erdNavgem05D500mb_LonPM180.csv?geop_ht_isobaric[(2016-08-01T12:00:00Z):4:(2017-01-31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" name="(-93)]2" type="6" refreshedVersion="3" background="1" saveData="1">
    <textPr prompt="0" codePage="437" sourceFile="http://coastwatch.pfeg.noaa.gov/erddap/griddap/erdNavgem05D500mb_LonPM180.csv?geop_ht_isobaric[(2016-08-01T12:00:00Z):4:(2016-12-20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" name="(-93)]3" type="6" refreshedVersion="3" background="1" saveData="1">
    <textPr prompt="0" codePage="437" sourceFile="http://coastwatch.pfeg.noaa.gov/erddap/griddap/erdNavgem05D500mb_LonPM180.csv?geop_ht_isobaric[(2016-08-01T12:00:00Z):4:(2016-12-20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" name="(-93)]4" type="6" refreshedVersion="3" background="1" saveData="1">
    <textPr prompt="0" codePage="437" sourceFile="http://coastwatch.pfeg.noaa.gov/erddap/griddap/erdNavgem05D500mb_LonPM180.csv?geop_ht_isobaric[(2016-08-01T12:00:00Z):4:(2016-12-20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" name="(-93)]5" type="6" refreshedVersion="3" background="1" saveData="1">
    <textPr prompt="0" codePage="437" sourceFile="http://coastwatch.pfeg.noaa.gov/erddap/griddap/erdNavgem05D500mb_LonPM180.csv?geop_ht_isobaric[(2016-08-01T12:00:00Z):4:(2016-12-20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" name="(-93)]6" type="6" refreshedVersion="3" background="1" saveData="1">
    <textPr prompt="0" codePage="437" sourceFile="http://coastwatch.pfeg.noaa.gov/erddap/griddap/erdNavgem05D500mb_LonPM180.csv?geop_ht_isobaric[(2016-08-01T12:00:00Z):4:(2016-12-21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" name="(-93)]7" type="6" refreshedVersion="3" background="1" saveData="1">
    <textPr prompt="0" codePage="437" sourceFile="http://coastwatch.pfeg.noaa.gov/erddap/griddap/erdNavgem05D500mb_LonPM180.csv?geop_ht_isobaric[(2016-08-01T12:00:00Z):4:(2016-12-22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" name="(-93)]8" type="6" refreshedVersion="3" background="1" saveData="1">
    <textPr prompt="0" codePage="437" sourceFile="http://coastwatch.pfeg.noaa.gov/erddap/griddap/erdNavgem05D500mb_LonPM180.csv?geop_ht_isobaric[(2016-08-01T12:00:00Z):4:(2016-12-30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" name="(-93)]9" type="6" refreshedVersion="3" background="1" saveData="1">
    <textPr prompt="0" codePage="437" sourceFile="http://coastwatch.pfeg.noaa.gov/erddap/griddap/erdNavgem05D500mb_LonPM180.csv?geop_ht_isobaric[(2016-08-01T12:00:00Z):4:(2017-01-18T12:00:00Z)][(500.0):1:(500.0)][(37):1:(37)][(-93):1:(-93)]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" name="CustomHistory" type="6" refreshedVersion="3" background="1" saveData="1">
    <textPr prompt="0" codePage="437" sourceFile="http://www.wunderground.com/history/airport/UHPP/2013/9/1/CustomHistory.html?dayend=30&amp;monthend=6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2" name="CustomHistory1" type="6" refreshedVersion="3" background="1" saveData="1">
    <textPr prompt="0" codePage="437" sourceFile="http://www.wunderground.com/history/airport/KCOU/2013/9/1/CustomHistory.html?dayend=30&amp;monthend=6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3" name="CustomHistory10" type="6" refreshedVersion="3" background="1">
    <textPr prompt="0" codePage="437" sourceFile="http://www.wunderground.com/history/airport/KCOU/2014/9/1/CustomHistory.html?dayend=13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" name="CustomHistory1000" type="6" refreshedVersion="3" background="1" saveData="1">
    <textPr prompt="0" codePage="437" sourceFile="http://www.wunderground.com/history/airport/KSGF/2016/8/1/CustomHistory.html?dayend=30&amp;monthend=10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" name="CustomHistory1007" type="6" refreshedVersion="3" background="1" saveData="1">
    <textPr prompt="0" codePage="437" sourceFile="http://www.wunderground.com/history/airport/KSGF/2016/8/1/CustomHistory.html?dayend=22&amp;monthend=11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6" name="CustomHistory101" type="6" refreshedVersion="3" background="1" saveData="1">
    <textPr prompt="0" codePage="437" sourceFile="http://www.wunderground.com/history/airport/KSGF/2014/8/1/CustomHistory.html?dayend=26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7" name="CustomHistory1013" type="6" refreshedVersion="3" background="1" saveData="1">
    <textPr prompt="0" codePage="437" sourceFile="http://www.wunderground.com/history/airport/KSGF/2016/8/1/CustomHistory.html?dayend=22&amp;monthend=11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8" name="CustomHistory1018" type="6" refreshedVersion="3" background="1" saveData="1">
    <textPr prompt="0" codePage="437" sourceFile="http://www.wunderground.com/history/airport/KSGF/2016/8/1/CustomHistory.html?dayend=4&amp;monthend=12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9" name="CustomHistory1019" type="6" refreshedVersion="0" background="1">
    <textPr prompt="0" sourceFile="http://www.wunderground.com/history/airport/PAPB/2016/8/1/CustomHistory.html?dayend=5&amp;monthend=12&amp;yearend=2016&amp;req_city=NA&amp;req_state=NA&amp;req_statename=NA&amp;format=1">
      <textFields>
        <textField/>
      </textFields>
    </textPr>
  </connection>
  <connection id="70" name="CustomHistory1020" type="6" refreshedVersion="3" background="1" saveData="1">
    <textPr prompt="0" codePage="437" sourceFile="http://www.wunderground.com/history/airport/KSGF/2016/8/1/CustomHistory.html?dayend=4&amp;monthend=12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1" name="CustomHistory1026" type="6" refreshedVersion="3" background="1" saveData="1">
    <textPr prompt="0" codePage="437" sourceFile="http://www.wunderground.com/history/airport/KSGF/2016/8/1/CustomHistory.html?dayend=19&amp;monthend=12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2" name="CustomHistory1028" type="6" refreshedVersion="0" background="1">
    <textPr prompt="0" sourceFile="http://www.wunderground.com/history/airport/KCLE/2016/8/1/CustomHistory.html?dayend=20&amp;monthend=12&amp;yearend=2016&amp;req_city=NA&amp;req_state=NA&amp;req_statename=NA&amp;format=1">
      <textFields>
        <textField/>
      </textFields>
    </textPr>
  </connection>
  <connection id="73" name="CustomHistory1029" type="6" refreshedVersion="3" background="1" saveData="1">
    <textPr prompt="0" codePage="437" sourceFile="http://www.wunderground.com/history/airport/KSGF/2016/8/1/CustomHistory.html?dayend=20&amp;monthend=12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4" name="CustomHistory104" type="6" refreshedVersion="3" background="1" saveData="1">
    <textPr prompt="0" codePage="437" sourceFile="http://www.wunderground.com/history/airport/KSGF/2014/8/1/CustomHistory.html?dayend=27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5" name="CustomHistory107" type="6" refreshedVersion="3" background="1" saveData="1">
    <textPr prompt="0" codePage="437" sourceFile="http://www.wunderground.com/history/airport/KSGF/2014/8/1/CustomHistory.html?dayend=28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6" name="CustomHistory11" type="6" refreshedVersion="3" background="1">
    <textPr prompt="0" codePage="437" sourceFile="http://www.wunderground.com/history/airport/KCOU/2014/8/1/CustomHistory.html?dayend=13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7" name="CustomHistory110" type="6" refreshedVersion="3" background="1" saveData="1">
    <textPr prompt="0" codePage="437" sourceFile="http://www.wunderground.com/history/airport/KSGF/2014/8/1/CustomHistory.html?dayend=29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8" name="CustomHistory113" type="6" refreshedVersion="3" background="1" saveData="1">
    <textPr prompt="0" codePage="437" sourceFile="http://www.wunderground.com/history/airport/KSGF/2014/8/1/CustomHistory.html?dayend=0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9" name="CustomHistory116" type="6" refreshedVersion="3" background="1" saveData="1">
    <textPr prompt="0" codePage="437" sourceFile="http://www.wunderground.com/history/airport/KSGF/2014/8/1/CustomHistory.html?dayend=0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0" name="CustomHistory119" type="6" refreshedVersion="3" background="1" saveData="1">
    <textPr prompt="0" codePage="437" sourceFile="http://www.wunderground.com/history/airport/KSGF/2014/8/1/CustomHistory.html?dayend=0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1" name="CustomHistory12" type="6" refreshedVersion="3" background="1">
    <textPr prompt="0" codePage="437" sourceFile="http://www.wunderground.com/history/airport/KCOU/2014/8/1/CustomHistory.html?dayend=14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2" name="CustomHistory122" type="6" refreshedVersion="3" background="1" saveData="1">
    <textPr prompt="0" codePage="437" sourceFile="http://www.wunderground.com/history/airport/KSGF/2014/8/1/CustomHistory.html?dayend=0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3" name="CustomHistory125" type="6" refreshedVersion="3" background="1" saveData="1">
    <textPr prompt="0" codePage="437" sourceFile="http://www.wunderground.com/history/airport/KSGF/2014/8/1/CustomHistory.html?dayend=0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4" name="CustomHistory128" type="6" refreshedVersion="3" background="1" saveData="1">
    <textPr prompt="0" codePage="437" sourceFile="http://www.wunderground.com/history/airport/KSGF/2014/8/1/CustomHistory.html?dayend=0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5" name="CustomHistory13" type="6" refreshedVersion="3" background="1">
    <textPr prompt="0" codePage="437" sourceFile="http://www.wunderground.com/history/airport/KCOU/2014/8/1/CustomHistory.html?dayend=15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6" name="CustomHistory131" type="6" refreshedVersion="3" background="1" saveData="1">
    <textPr prompt="0" codePage="437" sourceFile="http://www.wunderground.com/history/airport/KSGF/2014/8/1/CustomHistory.html?dayend=1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7" name="CustomHistory134" type="6" refreshedVersion="3" background="1" saveData="1">
    <textPr prompt="0" codePage="437" sourceFile="http://www.wunderground.com/history/airport/KSGF/2014/8/1/CustomHistory.html?dayend=2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8" name="CustomHistory137" type="6" refreshedVersion="3" background="1" saveData="1">
    <textPr prompt="0" codePage="437" sourceFile="http://www.wunderground.com/history/airport/KSGF/2014/8/1/CustomHistory.html?dayend=4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9" name="CustomHistory14" type="6" refreshedVersion="3" background="1" saveData="1">
    <textPr prompt="0" codePage="437" sourceFile="http://www.wunderground.com/history/airport/KCOU/2014/8/1/CustomHistory.html?dayend=15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0" name="CustomHistory140" type="6" refreshedVersion="3" background="1" saveData="1">
    <textPr prompt="0" codePage="437" sourceFile="http://www.wunderground.com/history/airport/KSGF/2014/8/1/CustomHistory.html?dayend=4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1" name="CustomHistory143" type="6" refreshedVersion="3" background="1" saveData="1">
    <textPr prompt="0" codePage="437" sourceFile="http://www.wunderground.com/history/airport/KSGF/2014/8/1/CustomHistory.html?dayend=5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2" name="CustomHistory146" type="6" refreshedVersion="3" background="1" saveData="1">
    <textPr prompt="0" codePage="437" sourceFile="http://www.wunderground.com/history/airport/KSGF/2014/8/1/CustomHistory.html?dayend=5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3" name="CustomHistory149" type="6" refreshedVersion="3" background="1" saveData="1">
    <textPr prompt="0" codePage="437" sourceFile="http://www.wunderground.com/history/airport/KSGF/2014/8/1/CustomHistory.html?dayend=6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4" name="CustomHistory15" type="6" refreshedVersion="3" background="1" saveData="1">
    <textPr prompt="0" codePage="437" sourceFile="http://www.wunderground.com/history/airport/KCOU/2014/8/1/CustomHistory.html?dayend=15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5" name="CustomHistory152" type="6" refreshedVersion="3" background="1" saveData="1">
    <textPr prompt="0" codePage="437" sourceFile="http://www.wunderground.com/history/airport/KSGF/2014/8/1/CustomHistory.html?dayend=7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6" name="CustomHistory155" type="6" refreshedVersion="3" background="1" saveData="1">
    <textPr prompt="0" codePage="437" sourceFile="http://www.wunderground.com/history/airport/KSGF/2014/8/1/CustomHistory.html?dayend=8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7" name="CustomHistory158" type="6" refreshedVersion="3" background="1" saveData="1">
    <textPr prompt="0" codePage="437" sourceFile="http://www.wunderground.com/history/airport/KSGF/2014/8/1/CustomHistory.html?dayend=8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8" name="CustomHistory16" type="6" refreshedVersion="3" background="1" saveData="1">
    <textPr prompt="0" codePage="437" sourceFile="http://www.wunderground.com/history/airport/KCOU/2014/8/1/CustomHistory.html?dayend=16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9" name="CustomHistory161" type="6" refreshedVersion="3" background="1" saveData="1">
    <textPr prompt="0" codePage="437" sourceFile="http://www.wunderground.com/history/airport/KSGF/2014/8/1/CustomHistory.html?dayend=8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0" name="CustomHistory164" type="6" refreshedVersion="3" background="1" saveData="1">
    <textPr prompt="0" codePage="437" sourceFile="http://www.wunderground.com/history/airport/KSGF/2014/8/1/CustomHistory.html?dayend=8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1" name="CustomHistory167" type="6" refreshedVersion="3" background="1" saveData="1">
    <textPr prompt="0" codePage="437" sourceFile="http://www.wunderground.com/history/airport/KSGF/2014/8/1/CustomHistory.html?dayend=8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2" name="CustomHistory17" type="6" refreshedVersion="3" background="1" saveData="1">
    <textPr prompt="0" codePage="437" sourceFile="http://www.wunderground.com/history/airport/KCOU/2014/8/1/CustomHistory.html?dayend=17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3" name="CustomHistory170" type="6" refreshedVersion="3" background="1" saveData="1">
    <textPr prompt="0" codePage="437" sourceFile="http://www.wunderground.com/history/airport/KSGF/2014/8/1/CustomHistory.html?dayend=9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4" name="CustomHistory173" type="6" refreshedVersion="3" background="1" saveData="1">
    <textPr prompt="0" codePage="437" sourceFile="http://www.wunderground.com/history/airport/KSGF/2014/8/1/CustomHistory.html?dayend=10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5" name="CustomHistory176" type="6" refreshedVersion="3" background="1" saveData="1">
    <textPr prompt="0" codePage="437" sourceFile="http://www.wunderground.com/history/airport/KSGF/2014/8/1/CustomHistory.html?dayend=11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6" name="CustomHistory179" type="6" refreshedVersion="3" background="1" saveData="1">
    <textPr prompt="0" codePage="437" sourceFile="http://www.wunderground.com/history/airport/KSGF/2014/8/1/CustomHistory.html?dayend=14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7" name="CustomHistory18" type="6" refreshedVersion="3" background="1" saveData="1">
    <textPr prompt="0" codePage="437" sourceFile="http://www.wunderground.com/history/airport/KCOU/2014/8/1/CustomHistory.html?dayend=18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8" name="CustomHistory182" type="6" refreshedVersion="3" background="1" saveData="1">
    <textPr prompt="0" codePage="437" sourceFile="http://www.wunderground.com/history/airport/KSGF/2014/8/1/CustomHistory.html?dayend=15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9" name="CustomHistory185" type="6" refreshedVersion="3" background="1" saveData="1">
    <textPr prompt="0" codePage="437" sourceFile="http://www.wunderground.com/history/airport/KSGF/2014/8/1/CustomHistory.html?dayend=16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0" name="CustomHistory188" type="6" refreshedVersion="3" background="1" saveData="1">
    <textPr prompt="0" codePage="437" sourceFile="http://www.wunderground.com/history/airport/KSGF/2014/8/1/CustomHistory.html?dayend=16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1" name="CustomHistory19" type="6" refreshedVersion="3" background="1" saveData="1">
    <textPr prompt="0" codePage="437" sourceFile="http://www.wunderground.com/history/airport/KCOU/2014/8/1/CustomHistory.html?dayend=17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2" name="CustomHistory191" type="6" refreshedVersion="3" background="1" saveData="1">
    <textPr prompt="0" codePage="437" sourceFile="http://www.wunderground.com/history/airport/KSGF/2014/8/1/CustomHistory.html?dayend=17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3" name="CustomHistory194" type="6" refreshedVersion="3" background="1" saveData="1">
    <textPr prompt="0" codePage="437" sourceFile="http://www.wunderground.com/history/airport/KSGF/2014/8/1/CustomHistory.html?dayend=18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4" name="CustomHistory197" type="6" refreshedVersion="3" background="1" saveData="1">
    <textPr prompt="0" codePage="437" sourceFile="http://www.wunderground.com/history/airport/KSGF/2014/8/1/CustomHistory.html?dayend=19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5" name="CustomHistory2" type="6" refreshedVersion="0" background="1">
    <textPr prompt="0" sourceFile="http://www.wunderground.com/history/airport/UHPP/2013/9/1/CustomHistory.html?dayend=30&amp;monthend=6&amp;yearend=2014&amp;req_city=NA&amp;req_state=NA&amp;req_statename=NA&amp;format=1">
      <textFields>
        <textField/>
      </textFields>
    </textPr>
  </connection>
  <connection id="116" name="CustomHistory20" type="6" refreshedVersion="3" background="1" saveData="1">
    <textPr prompt="0" codePage="437" sourceFile="http://www.wunderground.com/history/airport/KCOU/2014/8/1/CustomHistory.html?dayend=17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7" name="CustomHistory200" type="6" refreshedVersion="3" background="1" saveData="1">
    <textPr prompt="0" codePage="437" sourceFile="http://www.wunderground.com/history/airport/KSGF/2014/8/1/CustomHistory.html?dayend=20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8" name="CustomHistory203" type="6" refreshedVersion="3" background="1" saveData="1">
    <textPr prompt="0" codePage="437" sourceFile="http://www.wunderground.com/history/airport/KSGF/2014/8/1/CustomHistory.html?dayend=21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9" name="CustomHistory206" type="6" refreshedVersion="3" background="1" saveData="1">
    <textPr prompt="0" codePage="437" sourceFile="http://www.wunderground.com/history/airport/KSGF/2014/8/1/CustomHistory.html?dayend=22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0" name="CustomHistory209" type="6" refreshedVersion="3" background="1" saveData="1">
    <textPr prompt="0" codePage="437" sourceFile="http://www.wunderground.com/history/airport/KSGF/2014/8/1/CustomHistory.html?dayend=23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1" name="CustomHistory21" type="6" refreshedVersion="3" background="1" saveData="1">
    <textPr prompt="0" codePage="437" sourceFile="http://www.wunderground.com/history/airport/KCOU/2014/8/1/CustomHistory.html?dayend=17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2" name="CustomHistory212" type="6" refreshedVersion="3" background="1" saveData="1">
    <textPr prompt="0" codePage="437" sourceFile="http://www.wunderground.com/history/airport/KSGF/2014/8/1/CustomHistory.html?dayend=24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3" name="CustomHistory215" type="6" refreshedVersion="3" background="1" saveData="1">
    <textPr prompt="0" codePage="437" sourceFile="http://www.wunderground.com/history/airport/KSGF/2014/8/1/CustomHistory.html?dayend=25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4" name="CustomHistory218" type="6" refreshedVersion="3" background="1" saveData="1">
    <textPr prompt="0" codePage="437" sourceFile="http://www.wunderground.com/history/airport/KSGF/2014/8/1/CustomHistory.html?dayend=25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5" name="CustomHistory22" type="6" refreshedVersion="3" background="1" saveData="1">
    <textPr prompt="0" codePage="437" sourceFile="http://www.wunderground.com/history/airport/KCOU/2014/8/1/CustomHistory.html?dayend=17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6" name="CustomHistory221" type="6" refreshedVersion="3" background="1" saveData="1">
    <textPr prompt="0" codePage="437" sourceFile="http://www.wunderground.com/history/airport/KSGF/2014/8/1/CustomHistory.html?dayend=26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7" name="CustomHistory224" type="6" refreshedVersion="3" background="1" saveData="1">
    <textPr prompt="0" codePage="437" sourceFile="http://www.wunderground.com/history/airport/KSGF/2014/8/1/CustomHistory.html?dayend=26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8" name="CustomHistory227" type="6" refreshedVersion="3" background="1" saveData="1">
    <textPr prompt="0" codePage="437" sourceFile="http://www.wunderground.com/history/airport/KSGF/2014/8/1/CustomHistory.html?dayend=27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9" name="CustomHistory23" type="6" refreshedVersion="0" background="1">
    <textPr prompt="0" sourceFile="http://www.wunderground.com/history/airport/KCOU/2014/8/1/CustomHistory.html?dayend=18&amp;monthend=10&amp;yearend=2014&amp;req_city=NA&amp;req_state=NA&amp;req_statename=NA&amp;format=1">
      <textFields>
        <textField/>
      </textFields>
    </textPr>
  </connection>
  <connection id="130" name="CustomHistory230" type="6" refreshedVersion="3" background="1" saveData="1">
    <textPr prompt="0" codePage="437" sourceFile="http://www.wunderground.com/history/airport/KSGF/2014/8/1/CustomHistory.html?dayend=27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1" name="CustomHistory233" type="6" refreshedVersion="3" background="1" saveData="1">
    <textPr prompt="0" codePage="437" sourceFile="http://www.wunderground.com/history/airport/KSGF/2014/8/1/CustomHistory.html?dayend=28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2" name="CustomHistory236" type="6" refreshedVersion="3" background="1" saveData="1">
    <textPr prompt="0" codePage="437" sourceFile="http://www.wunderground.com/history/airport/KSGF/2014/8/1/CustomHistory.html?dayend=29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3" name="CustomHistory239" type="6" refreshedVersion="3" background="1" saveData="1">
    <textPr prompt="0" codePage="437" sourceFile="http://www.wunderground.com/history/airport/KSGF/2014/8/1/CustomHistory.html?dayend=30&amp;monthend=12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4" name="CustomHistory24" type="6" refreshedVersion="3" background="1" saveData="1">
    <textPr prompt="0" codePage="437" sourceFile="http://www.wunderground.com/history/airport/KSGF/2014/8/1/CustomHistory.html?dayend=18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5" name="CustomHistory242" type="6" refreshedVersion="3" background="1" saveData="1">
    <textPr prompt="0" codePage="437" sourceFile="http://www.wunderground.com/history/airport/KSGF/2014/8/1/CustomHistory.html?dayend=0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6" name="CustomHistory248" type="6" refreshedVersion="3" background="1" saveData="1">
    <textPr prompt="0" codePage="437" sourceFile="http://www.wunderground.com/history/airport/KSGF/2014/8/1/CustomHistory.html?dayend=2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7" name="CustomHistory25" type="6" refreshedVersion="3" background="1" saveData="1">
    <textPr prompt="0" codePage="437" sourceFile="http://www.wunderground.com/history/airport/KSGF/2014/8/1/CustomHistory.html?dayend=18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8" name="CustomHistory251" type="6" refreshedVersion="3" background="1" saveData="1">
    <textPr prompt="0" codePage="437" sourceFile="http://www.wunderground.com/history/airport/KSGF/2014/8/1/CustomHistory.html?dayend=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9" name="CustomHistory254" type="6" refreshedVersion="3" background="1" saveData="1">
    <textPr prompt="0" codePage="437" sourceFile="http://www.wunderground.com/history/airport/KSGF/2014/8/1/CustomHistory.html?dayend=4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0" name="CustomHistory257" type="6" refreshedVersion="3" background="1" saveData="1">
    <textPr prompt="0" codePage="437" sourceFile="http://www.wunderground.com/history/airport/KSGF/2014/8/1/CustomHistory.html?dayend=5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1" name="CustomHistory26" type="6" refreshedVersion="3" background="1" saveData="1">
    <textPr prompt="0" codePage="437" sourceFile="http://www.wunderground.com/history/airport/KSGF/2014/8/1/CustomHistory.html?dayend=18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2" name="CustomHistory260" type="6" refreshedVersion="3" background="1" saveData="1">
    <textPr prompt="0" codePage="437" sourceFile="http://www.wunderground.com/history/airport/KSGF/2014/8/1/CustomHistory.html?dayend=6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3" name="CustomHistory263" type="6" refreshedVersion="3" background="1" saveData="1">
    <textPr prompt="0" codePage="437" sourceFile="http://www.wunderground.com/history/airport/KSGF/2014/8/1/CustomHistory.html?dayend=7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4" name="CustomHistory266" type="6" refreshedVersion="3" background="1" saveData="1">
    <textPr prompt="0" codePage="437" sourceFile="http://www.wunderground.com/history/airport/KSGF/2014/8/1/CustomHistory.html?dayend=8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5" name="CustomHistory269" type="6" refreshedVersion="3" background="1" saveData="1">
    <textPr prompt="0" codePage="437" sourceFile="http://www.wunderground.com/history/airport/KSGF/2014/8/1/CustomHistory.html?dayend=9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6" name="CustomHistory27" type="6" refreshedVersion="3" background="1" saveData="1">
    <textPr prompt="0" codePage="437" sourceFile="http://www.wunderground.com/history/airport/KSGF/2014/8/1/CustomHistory.html?dayend=18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7" name="CustomHistory272" type="6" refreshedVersion="3" background="1" saveData="1">
    <textPr prompt="0" codePage="437" sourceFile="http://www.wunderground.com/history/airport/KSGF/2014/8/1/CustomHistory.html?dayend=10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8" name="CustomHistory275" type="6" refreshedVersion="3" background="1" saveData="1">
    <textPr prompt="0" codePage="437" sourceFile="http://www.wunderground.com/history/airport/KSGF/2014/8/1/CustomHistory.html?dayend=12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9" name="CustomHistory278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0" name="CustomHistory28" type="6" refreshedVersion="3" background="1" saveData="1">
    <textPr prompt="0" codePage="437" sourceFile="http://www.wunderground.com/history/airport/KSGF/2014/8/1/CustomHistory.html?dayend=19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1" name="CustomHistory281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2" name="CustomHistory284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3" name="CustomHistory287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4" name="CustomHistory29" type="6" refreshedVersion="3" background="1" saveData="1">
    <textPr prompt="0" codePage="437" sourceFile="http://www.wunderground.com/history/airport/KSGF/2014/8/1/CustomHistory.html?dayend=20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5" name="CustomHistory290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6" name="CustomHistory293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7" name="CustomHistory296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8" name="CustomHistory297" type="6" refreshedVersion="0" background="1">
    <textPr prompt="0" sourceFile="http://www.wunderground.com/history/airport/PASN/2014/8/1/CustomHistory.html?dayend=14&amp;monthend=1&amp;yearend=2015&amp;req_city=NA&amp;req_state=NA&amp;req_statename=NA&amp;format=1">
      <textFields>
        <textField/>
      </textFields>
    </textPr>
  </connection>
  <connection id="159" name="CustomHistory298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0" name="CustomHistory3" type="6" refreshedVersion="0" background="1">
    <textPr prompt="0" sourceFile="http://www.wunderground.com/history/airport/UHPP/2013/9/1/CustomHistory.html?dayend=30&amp;monthend=6&amp;yearend=2014&amp;req_city=NA&amp;req_state=NA&amp;req_statename=NA&amp;format=1">
      <textFields>
        <textField/>
      </textFields>
    </textPr>
  </connection>
  <connection id="161" name="CustomHistory30" type="6" refreshedVersion="3" background="1" saveData="1">
    <textPr prompt="0" codePage="437" sourceFile="http://www.wunderground.com/history/airport/KSGF/2014/8/1/CustomHistory.html?dayend=21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2" name="CustomHistory301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3" name="CustomHistory304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4" name="CustomHistory307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5" name="CustomHistory31" type="6" refreshedVersion="3" background="1" saveData="1">
    <textPr prompt="0" codePage="437" sourceFile="http://www.wunderground.com/history/airport/KSGF/2014/8/1/CustomHistory.html?dayend=22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6" name="CustomHistory310" type="6" refreshedVersion="3" background="1" saveData="1">
    <textPr prompt="0" codePage="437" sourceFile="http://www.wunderground.com/history/airport/KSGF/2014/8/1/CustomHistory.html?dayend=1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7" name="CustomHistory313" type="6" refreshedVersion="3" background="1" saveData="1">
    <textPr prompt="0" codePage="437" sourceFile="http://www.wunderground.com/history/airport/KSGF/2014/8/1/CustomHistory.html?dayend=14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8" name="CustomHistory316" type="6" refreshedVersion="3" background="1" saveData="1">
    <textPr prompt="0" codePage="437" sourceFile="http://www.wunderground.com/history/airport/KSGF/2014/8/1/CustomHistory.html?dayend=15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9" name="CustomHistory319" type="6" refreshedVersion="3" background="1" saveData="1">
    <textPr prompt="0" codePage="437" sourceFile="http://www.wunderground.com/history/airport/KSGF/2014/8/1/CustomHistory.html?dayend=16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0" name="CustomHistory32" type="6" refreshedVersion="3" background="1" saveData="1">
    <textPr prompt="0" codePage="437" sourceFile="http://www.wunderground.com/history/airport/KSGF/2014/8/1/CustomHistory.html?dayend=22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1" name="CustomHistory322" type="6" refreshedVersion="3" background="1" saveData="1">
    <textPr prompt="0" codePage="437" sourceFile="http://www.wunderground.com/history/airport/KSGF/2014/8/1/CustomHistory.html?dayend=17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2" name="CustomHistory325" type="6" refreshedVersion="3" background="1" saveData="1">
    <textPr prompt="0" codePage="437" sourceFile="http://www.wunderground.com/history/airport/KSGF/2014/8/1/CustomHistory.html?dayend=18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3" name="CustomHistory328" type="6" refreshedVersion="3" background="1" saveData="1">
    <textPr prompt="0" codePage="437" sourceFile="http://www.wunderground.com/history/airport/KSGF/2014/8/1/CustomHistory.html?dayend=19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4" name="CustomHistory33" type="6" refreshedVersion="3" background="1" saveData="1">
    <textPr prompt="0" codePage="437" sourceFile="http://www.wunderground.com/history/airport/KSGF/2014/8/1/CustomHistory.html?dayend=23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5" name="CustomHistory331" type="6" refreshedVersion="3" background="1" saveData="1">
    <textPr prompt="0" codePage="437" sourceFile="http://www.wunderground.com/history/airport/KSGF/2014/8/1/CustomHistory.html?dayend=20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6" name="CustomHistory334" type="6" refreshedVersion="3" background="1" saveData="1">
    <textPr prompt="0" codePage="437" sourceFile="http://www.wunderground.com/history/airport/KSGF/2014/8/1/CustomHistory.html?dayend=21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7" name="CustomHistory337" type="6" refreshedVersion="3" background="1" saveData="1">
    <textPr prompt="0" codePage="437" sourceFile="http://www.wunderground.com/history/airport/KSGF/2014/8/1/CustomHistory.html?dayend=22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8" name="CustomHistory34" type="6" refreshedVersion="3" background="1" saveData="1">
    <textPr prompt="0" codePage="437" sourceFile="http://www.wunderground.com/history/airport/KSGF/2014/8/1/CustomHistory.html?dayend=24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9" name="CustomHistory340" type="6" refreshedVersion="3" background="1" saveData="1">
    <textPr prompt="0" codePage="437" sourceFile="http://www.wunderground.com/history/airport/KSGF/2014/8/1/CustomHistory.html?dayend=23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0" name="CustomHistory343" type="6" refreshedVersion="3" background="1" saveData="1">
    <textPr prompt="0" codePage="437" sourceFile="http://www.wunderground.com/history/airport/KSGF/2014/8/1/CustomHistory.html?dayend=24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1" name="CustomHistory346" type="6" refreshedVersion="3" background="1" saveData="1">
    <textPr prompt="0" codePage="437" sourceFile="http://www.wunderground.com/history/airport/KSGF/2014/8/1/CustomHistory.html?dayend=25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2" name="CustomHistory349" type="6" refreshedVersion="3" background="1" saveData="1">
    <textPr prompt="0" codePage="437" sourceFile="http://www.wunderground.com/history/airport/KSGF/2014/8/1/CustomHistory.html?dayend=26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3" name="CustomHistory35" type="6" refreshedVersion="3" background="1" saveData="1">
    <textPr prompt="0" codePage="437" sourceFile="http://www.wunderground.com/history/airport/KSGF/2014/8/1/CustomHistory.html?dayend=25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4" name="CustomHistory352" type="6" refreshedVersion="3" background="1" saveData="1">
    <textPr prompt="0" codePage="437" sourceFile="http://www.wunderground.com/history/airport/KSGF/2014/8/1/CustomHistory.html?dayend=27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5" name="CustomHistory355" type="6" refreshedVersion="3" background="1" saveData="1">
    <textPr prompt="0" codePage="437" sourceFile="http://www.wunderground.com/history/airport/KSGF/2014/8/1/CustomHistory.html?dayend=28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6" name="CustomHistory358" type="6" refreshedVersion="3" background="1" saveData="1">
    <textPr prompt="0" codePage="437" sourceFile="http://www.wunderground.com/history/airport/KSGF/2014/8/1/CustomHistory.html?dayend=29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7" name="CustomHistory36" type="6" refreshedVersion="3" background="1" saveData="1">
    <textPr prompt="0" codePage="437" sourceFile="http://www.wunderground.com/history/airport/KSGF/2014/8/1/CustomHistory.html?dayend=26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8" name="CustomHistory361" type="6" refreshedVersion="3" background="1" saveData="1">
    <textPr prompt="0" codePage="437" sourceFile="http://www.wunderground.com/history/airport/KSGF/2014/8/1/CustomHistory.html?dayend=30&amp;monthend=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9" name="CustomHistory364" type="6" refreshedVersion="3" background="1" saveData="1">
    <textPr prompt="0" codePage="437" sourceFile="http://www.wunderground.com/history/airport/KSGF/2014/8/1/CustomHistory.html?dayend=0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0" name="CustomHistory367" type="6" refreshedVersion="3" background="1" saveData="1">
    <textPr prompt="0" codePage="437" sourceFile="http://www.wunderground.com/history/airport/KSGF/2014/8/1/CustomHistory.html?dayend=1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1" name="CustomHistory37" type="6" refreshedVersion="3" background="1" saveData="1">
    <textPr prompt="0" codePage="437" sourceFile="http://www.wunderground.com/history/airport/KSGF/2014/8/1/CustomHistory.html?dayend=27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2" name="CustomHistory370" type="6" refreshedVersion="3" background="1" saveData="1">
    <textPr prompt="0" codePage="437" sourceFile="http://www.wunderground.com/history/airport/KSGF/2014/8/1/CustomHistory.html?dayend=3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3" name="CustomHistory373" type="6" refreshedVersion="3" background="1" saveData="1">
    <textPr prompt="0" codePage="437" sourceFile="http://www.wunderground.com/history/airport/KSGF/2014/8/1/CustomHistory.html?dayend=4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4" name="CustomHistory376" type="6" refreshedVersion="3" background="1" saveData="1">
    <textPr prompt="0" codePage="437" sourceFile="http://www.wunderground.com/history/airport/KSGF/2014/8/1/CustomHistory.html?dayend=5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5" name="CustomHistory379" type="6" refreshedVersion="3" background="1" saveData="1">
    <textPr prompt="0" codePage="437" sourceFile="http://www.wunderground.com/history/airport/KSGF/2014/8/1/CustomHistory.html?dayend=6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6" name="CustomHistory38" type="6" refreshedVersion="3" background="1" saveData="1">
    <textPr prompt="0" codePage="437" sourceFile="http://www.wunderground.com/history/airport/KSGF/2014/8/1/CustomHistory.html?dayend=27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7" name="CustomHistory382" type="6" refreshedVersion="3" background="1" saveData="1">
    <textPr prompt="0" codePage="437" sourceFile="http://www.wunderground.com/history/airport/KSGF/2014/8/1/CustomHistory.html?dayend=7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8" name="CustomHistory385" type="6" refreshedVersion="3" background="1" saveData="1">
    <textPr prompt="0" codePage="437" sourceFile="http://www.wunderground.com/history/airport/KSGF/2014/8/1/CustomHistory.html?dayend=8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9" name="CustomHistory388" type="6" refreshedVersion="3" background="1" saveData="1">
    <textPr prompt="0" codePage="437" sourceFile="http://www.wunderground.com/history/airport/KSGF/2014/8/1/CustomHistory.html?dayend=9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0" name="CustomHistory39" type="6" refreshedVersion="3" background="1" saveData="1">
    <textPr prompt="0" codePage="437" sourceFile="http://www.wunderground.com/history/airport/KSGF/2014/8/1/CustomHistory.html?dayend=27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1" name="CustomHistory391" type="6" refreshedVersion="3" background="1" saveData="1">
    <textPr prompt="0" codePage="437" sourceFile="http://www.wunderground.com/history/airport/KSGF/2014/8/1/CustomHistory.html?dayend=10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2" name="CustomHistory394" type="6" refreshedVersion="3" background="1" saveData="1">
    <textPr prompt="0" codePage="437" sourceFile="http://www.wunderground.com/history/airport/KSGF/2014/8/1/CustomHistory.html?dayend=11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3" name="CustomHistory397" type="6" refreshedVersion="3" background="1" saveData="1">
    <textPr prompt="0" codePage="437" sourceFile="http://www.wunderground.com/history/airport/KSGF/2014/8/1/CustomHistory.html?dayend=12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4" name="CustomHistory4" type="6" refreshedVersion="0" background="1">
    <textPr prompt="0" sourceFile="http://www.wunderground.com/history/airport/UHPP/2013/9/1/CustomHistory.html?dayend=30&amp;monthend=6&amp;yearend=2014&amp;req_city=NA&amp;req_state=NA&amp;req_statename=NA&amp;format=1">
      <textFields>
        <textField/>
      </textFields>
    </textPr>
  </connection>
  <connection id="205" name="CustomHistory40" type="6" refreshedVersion="3" background="1" saveData="1">
    <textPr prompt="0" codePage="437" sourceFile="http://www.wunderground.com/history/airport/KSGF/2014/8/1/CustomHistory.html?dayend=28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6" name="CustomHistory400" type="6" refreshedVersion="3" background="1" saveData="1">
    <textPr prompt="0" codePage="437" sourceFile="http://www.wunderground.com/history/airport/KSGF/2014/8/1/CustomHistory.html?dayend=13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7" name="CustomHistory403" type="6" refreshedVersion="3" background="1" saveData="1">
    <textPr prompt="0" codePage="437" sourceFile="http://www.wunderground.com/history/airport/KSGF/2014/8/1/CustomHistory.html?dayend=14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8" name="CustomHistory406" type="6" refreshedVersion="3" background="1" saveData="1">
    <textPr prompt="0" codePage="437" sourceFile="http://www.wunderground.com/history/airport/KSGF/2014/8/1/CustomHistory.html?dayend=15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9" name="CustomHistory409" type="6" refreshedVersion="3" background="1" saveData="1">
    <textPr prompt="0" codePage="437" sourceFile="http://www.wunderground.com/history/airport/KSGF/2014/8/1/CustomHistory.html?dayend=16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0" name="CustomHistory41" type="6" refreshedVersion="3" background="1" saveData="1">
    <textPr prompt="0" codePage="437" sourceFile="http://www.wunderground.com/history/airport/KSGF/2014/8/1/CustomHistory.html?dayend=29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1" name="CustomHistory412" type="6" refreshedVersion="3" background="1" saveData="1">
    <textPr prompt="0" codePage="437" sourceFile="http://www.wunderground.com/history/airport/KSGF/2014/8/1/CustomHistory.html?dayend=18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2" name="CustomHistory415" type="6" refreshedVersion="3" background="1" saveData="1">
    <textPr prompt="0" codePage="437" sourceFile="http://www.wunderground.com/history/airport/KSGF/2014/8/1/CustomHistory.html?dayend=19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3" name="CustomHistory418" type="6" refreshedVersion="3" background="1" saveData="1">
    <textPr prompt="0" codePage="437" sourceFile="http://www.wunderground.com/history/airport/KSGF/2014/8/1/CustomHistory.html?dayend=20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4" name="CustomHistory42" type="6" refreshedVersion="3" background="1" saveData="1">
    <textPr prompt="0" codePage="437" sourceFile="http://www.wunderground.com/history/airport/KSGF/2014/8/1/CustomHistory.html?dayend=30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5" name="CustomHistory421" type="6" refreshedVersion="3" background="1" saveData="1">
    <textPr prompt="0" codePage="437" sourceFile="http://www.wunderground.com/history/airport/KSGF/2014/8/1/CustomHistory.html?dayend=22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6" name="CustomHistory424" type="6" refreshedVersion="3" background="1" saveData="1">
    <textPr prompt="0" codePage="437" sourceFile="http://www.wunderground.com/history/airport/KSGF/2014/8/1/CustomHistory.html?dayend=23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7" name="CustomHistory427" type="6" refreshedVersion="3" background="1" saveData="1">
    <textPr prompt="0" codePage="437" sourceFile="http://www.wunderground.com/history/airport/KSGF/2014/8/1/CustomHistory.html?dayend=24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8" name="CustomHistory43" type="6" refreshedVersion="3" background="1" saveData="1">
    <textPr prompt="0" codePage="437" sourceFile="http://www.wunderground.com/history/airport/KSGF/2014/8/1/CustomHistory.html?dayend=0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9" name="CustomHistory430" type="6" refreshedVersion="3" background="1" saveData="1">
    <textPr prompt="0" codePage="437" sourceFile="http://www.wunderground.com/history/airport/KSGF/2014/8/1/CustomHistory.html?dayend=25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0" name="CustomHistory433" type="6" refreshedVersion="3" background="1" saveData="1">
    <textPr prompt="0" codePage="437" sourceFile="http://www.wunderground.com/history/airport/KSGF/2014/8/1/CustomHistory.html?dayend=25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1" name="CustomHistory436" type="6" refreshedVersion="3" background="1" saveData="1">
    <textPr prompt="0" codePage="437" sourceFile="http://www.wunderground.com/history/airport/KSGF/2014/8/1/CustomHistory.html?dayend=26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2" name="CustomHistory439" type="6" refreshedVersion="3" background="1" saveData="1">
    <textPr prompt="0" codePage="437" sourceFile="http://www.wunderground.com/history/airport/KSGF/2014/8/1/CustomHistory.html?dayend=27&amp;monthend=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3" name="CustomHistory44" type="6" refreshedVersion="3" background="1" saveData="1">
    <textPr prompt="0" codePage="437" sourceFile="http://www.wunderground.com/history/airport/KSGF/2014/8/1/CustomHistory.html?dayend=1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4" name="CustomHistory442" type="6" refreshedVersion="3" background="1" saveData="1">
    <textPr prompt="0" codePage="437" sourceFile="http://www.wunderground.com/history/airport/KSGF/2014/8/1/CustomHistory.html?dayend=0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5" name="CustomHistory445" type="6" refreshedVersion="3" background="1" saveData="1">
    <textPr prompt="0" codePage="437" sourceFile="http://www.wunderground.com/history/airport/KSGF/2014/8/1/CustomHistory.html?dayend=1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6" name="CustomHistory448" type="6" refreshedVersion="3" background="1" saveData="1">
    <textPr prompt="0" codePage="437" sourceFile="http://www.wunderground.com/history/airport/KSGF/2014/8/1/CustomHistory.html?dayend=2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7" name="CustomHistory45" type="6" refreshedVersion="3" background="1" saveData="1">
    <textPr prompt="0" codePage="437" sourceFile="http://www.wunderground.com/history/airport/KSGF/2014/8/1/CustomHistory.html?dayend=1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8" name="CustomHistory451" type="6" refreshedVersion="3" background="1" saveData="1">
    <textPr prompt="0" codePage="437" sourceFile="http://www.wunderground.com/history/airport/KSGF/2014/8/1/CustomHistory.html?dayend=3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9" name="CustomHistory454" type="6" refreshedVersion="3" background="1" saveData="1">
    <textPr prompt="0" codePage="437" sourceFile="http://www.wunderground.com/history/airport/KSGF/2014/8/1/CustomHistory.html?dayend=8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0" name="CustomHistory457" type="6" refreshedVersion="3" background="1" saveData="1">
    <textPr prompt="0" codePage="437" sourceFile="http://www.wunderground.com/history/airport/KSGF/2014/8/1/CustomHistory.html?dayend=17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1" name="CustomHistory46" type="6" refreshedVersion="3" background="1" saveData="1">
    <textPr prompt="0" codePage="437" sourceFile="http://www.wunderground.com/history/airport/KSGF/2014/8/1/CustomHistory.html?dayend=2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2" name="CustomHistory460" type="6" refreshedVersion="3" background="1" saveData="1">
    <textPr prompt="0" codePage="437" sourceFile="http://www.wunderground.com/history/airport/KSGF/2014/8/1/CustomHistory.html?dayend=21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3" name="CustomHistory463" type="6" refreshedVersion="3" background="1" saveData="1">
    <textPr prompt="0" codePage="437" sourceFile="http://www.wunderground.com/history/airport/KSGF/2014/8/1/CustomHistory.html?dayend=23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4" name="CustomHistory466" type="6" refreshedVersion="3" background="1" saveData="1">
    <textPr prompt="0" codePage="437" sourceFile="http://www.wunderground.com/history/airport/KSGF/2014/8/1/CustomHistory.html?dayend=26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5" name="CustomHistory469" type="6" refreshedVersion="3" background="1" saveData="1">
    <textPr prompt="0" codePage="437" sourceFile="http://www.wunderground.com/history/airport/KSGF/2014/8/1/CustomHistory.html?dayend=27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6" name="CustomHistory47" type="6" refreshedVersion="3" background="1" saveData="1">
    <textPr prompt="0" codePage="437" sourceFile="http://www.wunderground.com/history/airport/KSGF/2014/8/1/CustomHistory.html?dayend=3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7" name="CustomHistory472" type="6" refreshedVersion="3" background="1" saveData="1">
    <textPr prompt="0" codePage="437" sourceFile="http://www.wunderground.com/history/airport/KSGF/2014/8/1/CustomHistory.html?dayend=28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8" name="CustomHistory475" type="6" refreshedVersion="3" background="1" saveData="1">
    <textPr prompt="0" codePage="437" sourceFile="http://www.wunderground.com/history/airport/KSGF/2014/8/1/CustomHistory.html?dayend=30&amp;monthend=3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9" name="CustomHistory478" type="6" refreshedVersion="3" background="1" saveData="1">
    <textPr prompt="0" codePage="437" sourceFile="http://www.wunderground.com/history/airport/KSGF/2014/8/1/CustomHistory.html?dayend=0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0" name="CustomHistory482" type="6" refreshedVersion="3" background="1" saveData="1">
    <textPr prompt="0" codePage="437" sourceFile="http://www.wunderground.com/history/airport/KSGF/2014/8/1/CustomHistory.html?dayend=1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1" name="CustomHistory485" type="6" refreshedVersion="3" background="1" saveData="1">
    <textPr prompt="0" codePage="437" sourceFile="http://www.wunderground.com/history/airport/KSGF/2014/8/1/CustomHistory.html?dayend=2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2" name="CustomHistory488" type="6" refreshedVersion="3" background="1" saveData="1">
    <textPr prompt="0" codePage="437" sourceFile="http://www.wunderground.com/history/airport/KSGF/2014/8/1/CustomHistory.html?dayend=3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3" name="CustomHistory492" type="6" refreshedVersion="3" background="1" saveData="1">
    <textPr prompt="0" codePage="437" sourceFile="http://www.wunderground.com/history/airport/KSGF/2014/8/1/CustomHistory.html?dayend=4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4" name="CustomHistory495" type="6" refreshedVersion="3" background="1" saveData="1">
    <textPr prompt="0" codePage="437" sourceFile="http://www.wunderground.com/history/airport/KSGF/2014/8/1/CustomHistory.html?dayend=5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5" name="CustomHistory498" type="6" refreshedVersion="3" background="1" saveData="1">
    <textPr prompt="0" codePage="437" sourceFile="http://www.wunderground.com/history/airport/KSGF/2014/8/1/CustomHistory.html?dayend=6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6" name="CustomHistory5" type="6" refreshedVersion="3" background="1" saveData="1">
    <textPr prompt="0" codePage="437" sourceFile="http://www.wunderground.com/history/airport/UHPP/2013/9/1/CustomHistory.html?dayend=30&amp;monthend=6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7" name="CustomHistory502" type="6" refreshedVersion="3" background="1" saveData="1">
    <textPr prompt="0" codePage="437" sourceFile="http://www.wunderground.com/history/airport/KSGF/2014/8/1/CustomHistory.html?dayend=7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8" name="CustomHistory505" type="6" refreshedVersion="3" background="1" saveData="1">
    <textPr prompt="0" codePage="437" sourceFile="http://www.wunderground.com/history/airport/KSGF/2014/8/1/CustomHistory.html?dayend=8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9" name="CustomHistory508" type="6" refreshedVersion="3" background="1" saveData="1">
    <textPr prompt="0" codePage="437" sourceFile="http://www.wunderground.com/history/airport/KSGF/2014/8/1/CustomHistory.html?dayend=9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0" name="CustomHistory511" type="6" refreshedVersion="3" background="1" saveData="1">
    <textPr prompt="0" codePage="437" sourceFile="http://www.wunderground.com/history/airport/KSGF/2014/8/1/CustomHistory.html?dayend=10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1" name="CustomHistory514" type="6" refreshedVersion="3" background="1" saveData="1">
    <textPr prompt="0" codePage="437" sourceFile="http://www.wunderground.com/history/airport/KSGF/2014/8/1/CustomHistory.html?dayend=11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2" name="CustomHistory517" type="6" refreshedVersion="3" background="1" saveData="1">
    <textPr prompt="0" codePage="437" sourceFile="http://www.wunderground.com/history/airport/KSGF/2014/8/1/CustomHistory.html?dayend=12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3" name="CustomHistory52" type="6" refreshedVersion="3" background="1" saveData="1">
    <textPr prompt="0" codePage="437" sourceFile="http://www.wunderground.com/history/airport/KSGF/2014/8/1/CustomHistory.html?dayend=8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4" name="CustomHistory520" type="6" refreshedVersion="3" background="1" saveData="1">
    <textPr prompt="0" codePage="437" sourceFile="http://www.wunderground.com/history/airport/KSGF/2014/8/1/CustomHistory.html?dayend=13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5" name="CustomHistory523" type="6" refreshedVersion="3" background="1" saveData="1">
    <textPr prompt="0" codePage="437" sourceFile="http://www.wunderground.com/history/airport/KSGF/2014/8/1/CustomHistory.html?dayend=14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6" name="CustomHistory526" type="6" refreshedVersion="3" background="1" saveData="1">
    <textPr prompt="0" codePage="437" sourceFile="http://www.wunderground.com/history/airport/KSGF/2014/8/1/CustomHistory.html?dayend=15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7" name="CustomHistory529" type="6" refreshedVersion="3" background="1" saveData="1">
    <textPr prompt="0" codePage="437" sourceFile="http://www.wunderground.com/history/airport/KSGF/2014/8/1/CustomHistory.html?dayend=16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8" name="CustomHistory532" type="6" refreshedVersion="3" background="1" saveData="1">
    <textPr prompt="0" codePage="437" sourceFile="http://www.wunderground.com/history/airport/KSGF/2014/8/1/CustomHistory.html?dayend=17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9" name="CustomHistory535" type="6" refreshedVersion="3" background="1" saveData="1">
    <textPr prompt="0" codePage="437" sourceFile="http://www.wunderground.com/history/airport/KSGF/2014/8/1/CustomHistory.html?dayend=18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0" name="CustomHistory538" type="6" refreshedVersion="3" background="1" saveData="1">
    <textPr prompt="0" codePage="437" sourceFile="http://www.wunderground.com/history/airport/KSGF/2014/8/1/CustomHistory.html?dayend=19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1" name="CustomHistory541" type="6" refreshedVersion="3" background="1" saveData="1">
    <textPr prompt="0" codePage="437" sourceFile="http://www.wunderground.com/history/airport/KSGF/2014/8/1/CustomHistory.html?dayend=20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2" name="CustomHistory544" type="6" refreshedVersion="3" background="1" saveData="1">
    <textPr prompt="0" codePage="437" sourceFile="http://www.wunderground.com/history/airport/KSGF/2014/8/1/CustomHistory.html?dayend=21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3" name="CustomHistory547" type="6" refreshedVersion="3" background="1" saveData="1">
    <textPr prompt="0" codePage="437" sourceFile="http://www.wunderground.com/history/airport/KSGF/2014/8/1/CustomHistory.html?dayend=22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4" name="CustomHistory55" type="6" refreshedVersion="3" background="1" saveData="1">
    <textPr prompt="0" codePage="437" sourceFile="http://www.wunderground.com/history/airport/KSGF/2014/8/1/CustomHistory.html?dayend=8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5" name="CustomHistory550" type="6" refreshedVersion="3" background="1" saveData="1">
    <textPr prompt="0" codePage="437" sourceFile="http://www.wunderground.com/history/airport/KSGF/2014/8/1/CustomHistory.html?dayend=23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6" name="CustomHistory553" type="6" refreshedVersion="3" background="1" saveData="1">
    <textPr prompt="0" codePage="437" sourceFile="http://www.wunderground.com/history/airport/KSGF/2014/8/1/CustomHistory.html?dayend=24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7" name="CustomHistory556" type="6" refreshedVersion="3" background="1" saveData="1">
    <textPr prompt="0" codePage="437" sourceFile="http://www.wunderground.com/history/airport/KSGF/2014/8/1/CustomHistory.html?dayend=25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8" name="CustomHistory559" type="6" refreshedVersion="3" background="1" saveData="1">
    <textPr prompt="0" codePage="437" sourceFile="http://www.wunderground.com/history/airport/KSGF/2014/8/1/CustomHistory.html?dayend=26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9" name="CustomHistory562" type="6" refreshedVersion="3" background="1" saveData="1">
    <textPr prompt="0" codePage="437" sourceFile="http://www.wunderground.com/history/airport/KSGF/2014/8/1/CustomHistory.html?dayend=27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0" name="CustomHistory565" type="6" refreshedVersion="3" background="1" saveData="1">
    <textPr prompt="0" codePage="437" sourceFile="http://www.wunderground.com/history/airport/KSGF/2014/8/1/CustomHistory.html?dayend=28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1" name="CustomHistory568" type="6" refreshedVersion="3" background="1" saveData="1">
    <textPr prompt="0" codePage="437" sourceFile="http://www.wunderground.com/history/airport/KSGF/2014/8/1/CustomHistory.html?dayend=29&amp;monthend=4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2" name="CustomHistory571" type="6" refreshedVersion="3" background="1" saveData="1">
    <textPr prompt="0" codePage="437" sourceFile="http://www.wunderground.com/history/airport/KSGF/2014/8/1/CustomHistory.html?dayend=0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3" name="CustomHistory574" type="6" refreshedVersion="3" background="1" saveData="1">
    <textPr prompt="0" codePage="437" sourceFile="http://www.wunderground.com/history/airport/KSGF/2014/8/1/CustomHistory.html?dayend=1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4" name="CustomHistory577" type="6" refreshedVersion="3" background="1" saveData="1">
    <textPr prompt="0" codePage="437" sourceFile="http://www.wunderground.com/history/airport/KSGF/2014/8/1/CustomHistory.html?dayend=2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5" name="CustomHistory58" type="6" refreshedVersion="3" background="1" saveData="1">
    <textPr prompt="0" codePage="437" sourceFile="http://www.wunderground.com/history/airport/KSGF/2014/8/1/CustomHistory.html?dayend=9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6" name="CustomHistory580" type="6" refreshedVersion="3" background="1" saveData="1">
    <textPr prompt="0" codePage="437" sourceFile="http://www.wunderground.com/history/airport/KSGF/2014/8/1/CustomHistory.html?dayend=2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7" name="CustomHistory583" type="6" refreshedVersion="3" background="1" saveData="1">
    <textPr prompt="0" codePage="437" sourceFile="http://www.wunderground.com/history/airport/KSGF/2014/8/1/CustomHistory.html?dayend=3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8" name="CustomHistory586" type="6" refreshedVersion="3" background="1" saveData="1">
    <textPr prompt="0" codePage="437" sourceFile="http://www.wunderground.com/history/airport/KSGF/2014/8/1/CustomHistory.html?dayend=4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9" name="CustomHistory589" type="6" refreshedVersion="3" background="1" saveData="1">
    <textPr prompt="0" codePage="437" sourceFile="http://www.wunderground.com/history/airport/KSGF/2014/8/1/CustomHistory.html?dayend=5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0" name="CustomHistory592" type="6" refreshedVersion="3" background="1" saveData="1">
    <textPr prompt="0" codePage="437" sourceFile="http://www.wunderground.com/history/airport/KSGF/2014/8/1/CustomHistory.html?dayend=6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1" name="CustomHistory595" type="6" refreshedVersion="3" background="1" saveData="1">
    <textPr prompt="0" codePage="437" sourceFile="http://www.wunderground.com/history/airport/KSGF/2014/8/1/CustomHistory.html?dayend=7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2" name="CustomHistory598" type="6" refreshedVersion="3" background="1" saveData="1">
    <textPr prompt="0" codePage="437" sourceFile="http://www.wunderground.com/history/airport/KSGF/2014/8/1/CustomHistory.html?dayend=8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3" name="CustomHistory6" type="6" refreshedVersion="3" background="1" saveData="1">
    <textPr prompt="0" codePage="437" sourceFile="http://www.wunderground.com/history/airport/UHPP/2013/9/1/CustomHistory.html?dayend=30&amp;monthend=6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4" name="CustomHistory601" type="6" refreshedVersion="3" background="1" saveData="1">
    <textPr prompt="0" codePage="437" sourceFile="http://www.wunderground.com/history/airport/KSGF/2014/8/1/CustomHistory.html?dayend=9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5" name="CustomHistory604" type="6" refreshedVersion="3" background="1" saveData="1">
    <textPr prompt="0" codePage="437" sourceFile="http://www.wunderground.com/history/airport/KSGF/2014/8/1/CustomHistory.html?dayend=10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6" name="CustomHistory607" type="6" refreshedVersion="3" background="1" saveData="1">
    <textPr prompt="0" codePage="437" sourceFile="http://www.wunderground.com/history/airport/KSGF/2014/8/1/CustomHistory.html?dayend=11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7" name="CustomHistory61" type="6" refreshedVersion="3" background="1" saveData="1">
    <textPr prompt="0" codePage="437" sourceFile="http://www.wunderground.com/history/airport/KSGF/2014/8/1/CustomHistory.html?dayend=10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8" name="CustomHistory610" type="6" refreshedVersion="3" background="1" saveData="1">
    <textPr prompt="0" codePage="437" sourceFile="http://www.wunderground.com/history/airport/KSGF/2014/8/1/CustomHistory.html?dayend=12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9" name="CustomHistory613" type="6" refreshedVersion="3" background="1" saveData="1">
    <textPr prompt="0" codePage="437" sourceFile="http://www.wunderground.com/history/airport/KSGF/2014/8/1/CustomHistory.html?dayend=13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0" name="CustomHistory616" type="6" refreshedVersion="3" background="1" saveData="1">
    <textPr prompt="0" codePage="437" sourceFile="http://www.wunderground.com/history/airport/KSGF/2014/8/1/CustomHistory.html?dayend=14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1" name="CustomHistory619" type="6" refreshedVersion="3" background="1" saveData="1">
    <textPr prompt="0" codePage="437" sourceFile="http://www.wunderground.com/history/airport/KSGF/2014/8/1/CustomHistory.html?dayend=15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2" name="CustomHistory622" type="6" refreshedVersion="3" background="1" saveData="1">
    <textPr prompt="0" codePage="437" sourceFile="http://www.wunderground.com/history/airport/KSGF/2014/8/1/CustomHistory.html?dayend=16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3" name="CustomHistory625" type="6" refreshedVersion="3" background="1" saveData="1">
    <textPr prompt="0" codePage="437" sourceFile="http://www.wunderground.com/history/airport/KSGF/2014/8/1/CustomHistory.html?dayend=17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4" name="CustomHistory628" type="6" refreshedVersion="3" background="1" saveData="1">
    <textPr prompt="0" codePage="437" sourceFile="http://www.wunderground.com/history/airport/KSGF/2014/8/1/CustomHistory.html?dayend=18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5" name="CustomHistory631" type="6" refreshedVersion="3" background="1" saveData="1">
    <textPr prompt="0" codePage="437" sourceFile="http://www.wunderground.com/history/airport/KSGF/2014/8/1/CustomHistory.html?dayend=19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6" name="CustomHistory634" type="6" refreshedVersion="3" background="1" saveData="1">
    <textPr prompt="0" codePage="437" sourceFile="http://www.wunderground.com/history/airport/KSGF/2014/8/1/CustomHistory.html?dayend=20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7" name="CustomHistory637" type="6" refreshedVersion="3" background="1" saveData="1">
    <textPr prompt="0" codePage="437" sourceFile="http://www.wunderground.com/history/airport/KSGF/2014/8/1/CustomHistory.html?dayend=21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8" name="CustomHistory64" type="6" refreshedVersion="3" background="1" saveData="1">
    <textPr prompt="0" codePage="437" sourceFile="http://www.wunderground.com/history/airport/KSGF/2014/8/1/CustomHistory.html?dayend=11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9" name="CustomHistory640" type="6" refreshedVersion="3" background="1" saveData="1">
    <textPr prompt="0" codePage="437" sourceFile="http://www.wunderground.com/history/airport/KSGF/2014/8/1/CustomHistory.html?dayend=22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0" name="CustomHistory643" type="6" refreshedVersion="3" background="1" saveData="1">
    <textPr prompt="0" codePage="437" sourceFile="http://www.wunderground.com/history/airport/KSGF/2014/8/1/CustomHistory.html?dayend=23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1" name="CustomHistory646" type="6" refreshedVersion="3" background="1" saveData="1">
    <textPr prompt="0" codePage="437" sourceFile="http://www.wunderground.com/history/airport/KSGF/2014/8/1/CustomHistory.html?dayend=23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2" name="CustomHistory649" type="6" refreshedVersion="3" background="1" saveData="1">
    <textPr prompt="0" codePage="437" sourceFile="http://www.wunderground.com/history/airport/KSGF/2014/8/1/CustomHistory.html?dayend=24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3" name="CustomHistory657" type="6" refreshedVersion="3" background="1" saveData="1">
    <textPr prompt="0" codePage="437" sourceFile="http://www.wunderground.com/history/airport/KSGF/2014/8/1/CustomHistory.html?dayend=24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4" name="CustomHistory662" type="6" refreshedVersion="3" background="1" saveData="1">
    <textPr prompt="0" codePage="437" sourceFile="http://www.wunderground.com/history/airport/KSGF/2014/8/1/CustomHistory.html?dayend=24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5" name="CustomHistory667" type="6" refreshedVersion="3" background="1" saveData="1">
    <textPr prompt="0" codePage="437" sourceFile="http://www.wunderground.com/history/airport/KSGF/2014/8/1/CustomHistory.html?dayend=25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6" name="CustomHistory67" type="6" refreshedVersion="3" background="1" saveData="1">
    <textPr prompt="0" codePage="437" sourceFile="http://www.wunderground.com/history/airport/KSGF/2014/8/1/CustomHistory.html?dayend=12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7" name="CustomHistory673" type="6" refreshedVersion="3" background="1" saveData="1">
    <textPr prompt="0" codePage="437" sourceFile="http://www.wunderground.com/history/airport/KSGF/2014/8/1/CustomHistory.html?dayend=26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8" name="CustomHistory678" type="6" refreshedVersion="3" background="1" saveData="1">
    <textPr prompt="0" codePage="437" sourceFile="http://www.wunderground.com/history/airport/KSGF/2014/8/1/CustomHistory.html?dayend=27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9" name="CustomHistory684" type="6" refreshedVersion="3" background="1" saveData="1">
    <textPr prompt="0" codePage="437" sourceFile="http://www.wunderground.com/history/airport/KSGF/2014/8/1/CustomHistory.html?dayend=28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0" name="CustomHistory689" type="6" refreshedVersion="3" background="1" saveData="1">
    <textPr prompt="0" codePage="437" sourceFile="http://www.wunderground.com/history/airport/KSGF/2014/8/1/CustomHistory.html?dayend=29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1" name="CustomHistory694" type="6" refreshedVersion="3" background="1" saveData="1">
    <textPr prompt="0" codePage="437" sourceFile="http://www.wunderground.com/history/airport/KSGF/2014/8/1/CustomHistory.html?dayend=30&amp;monthend=5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2" name="CustomHistory699" type="6" refreshedVersion="3" background="1" saveData="1">
    <textPr prompt="0" codePage="437" sourceFile="http://www.wunderground.com/history/airport/KSGF/2014/8/1/CustomHistory.html?dayend=0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3" name="CustomHistory7" type="6" refreshedVersion="0" background="1">
    <textPr prompt="0" sourceFile="http://www.wunderground.com/history/airport/UHPP/2013/9/1/CustomHistory.html?dayend=30&amp;monthend=6&amp;yearend=2014&amp;req_city=NA&amp;req_state=NA&amp;req_statename=NA&amp;format=1">
      <textFields>
        <textField/>
      </textFields>
    </textPr>
  </connection>
  <connection id="314" name="CustomHistory70" type="6" refreshedVersion="3" background="1" saveData="1">
    <textPr prompt="0" codePage="437" sourceFile="http://www.wunderground.com/history/airport/KSGF/2014/8/1/CustomHistory.html?dayend=12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5" name="CustomHistory705" type="6" refreshedVersion="3" background="1" saveData="1">
    <textPr prompt="0" codePage="437" sourceFile="http://www.wunderground.com/history/airport/KSGF/2014/8/1/CustomHistory.html?dayend=1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6" name="CustomHistory710" type="6" refreshedVersion="3" background="1" saveData="1">
    <textPr prompt="0" codePage="437" sourceFile="http://www.wunderground.com/history/airport/KSGF/2014/8/1/CustomHistory.html?dayend=2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7" name="CustomHistory716" type="6" refreshedVersion="3" background="1" saveData="1">
    <textPr prompt="0" codePage="437" sourceFile="http://www.wunderground.com/history/airport/KSGF/2014/8/1/CustomHistory.html?dayend=3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8" name="CustomHistory721" type="6" refreshedVersion="3" background="1" saveData="1">
    <textPr prompt="0" codePage="437" sourceFile="http://www.wunderground.com/history/airport/KSGF/2014/8/1/CustomHistory.html?dayend=4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9" name="CustomHistory726" type="6" refreshedVersion="3" background="1" saveData="1">
    <textPr prompt="0" codePage="437" sourceFile="http://www.wunderground.com/history/airport/KSGF/2014/8/1/CustomHistory.html?dayend=5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0" name="CustomHistory73" type="6" refreshedVersion="3" background="1" saveData="1">
    <textPr prompt="0" codePage="437" sourceFile="http://www.wunderground.com/history/airport/KSGF/2014/8/1/CustomHistory.html?dayend=12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1" name="CustomHistory732" type="6" refreshedVersion="3" background="1" saveData="1">
    <textPr prompt="0" codePage="437" sourceFile="http://www.wunderground.com/history/airport/KSGF/2014/8/1/CustomHistory.html?dayend=6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2" name="CustomHistory737" type="6" refreshedVersion="3" background="1" saveData="1">
    <textPr prompt="0" codePage="437" sourceFile="http://www.wunderground.com/history/airport/KSGF/2014/8/1/CustomHistory.html?dayend=7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3" name="CustomHistory743" type="6" refreshedVersion="3" background="1" saveData="1">
    <textPr prompt="0" codePage="437" sourceFile="http://www.wunderground.com/history/airport/KSGF/2014/8/1/CustomHistory.html?dayend=8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4" name="CustomHistory748" type="6" refreshedVersion="3" background="1" saveData="1">
    <textPr prompt="0" codePage="437" sourceFile="http://www.wunderground.com/history/airport/KSGF/2014/8/1/CustomHistory.html?dayend=9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5" name="CustomHistory753" type="6" refreshedVersion="3" background="1" saveData="1">
    <textPr prompt="0" codePage="437" sourceFile="http://www.wunderground.com/history/airport/KSGF/2014/8/1/CustomHistory.html?dayend=10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6" name="CustomHistory758" type="6" refreshedVersion="3" background="1" saveData="1">
    <textPr prompt="0" codePage="437" sourceFile="http://www.wunderground.com/history/airport/KSGF/2014/8/1/CustomHistory.html?dayend=11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7" name="CustomHistory76" type="6" refreshedVersion="3" background="1" saveData="1">
    <textPr prompt="0" codePage="437" sourceFile="http://www.wunderground.com/history/airport/KSGF/2014/8/1/CustomHistory.html?dayend=13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8" name="CustomHistory764" type="6" refreshedVersion="3" background="1" saveData="1">
    <textPr prompt="0" codePage="437" sourceFile="http://www.wunderground.com/history/airport/KSGF/2014/8/1/CustomHistory.html?dayend=12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9" name="CustomHistory769" type="6" refreshedVersion="3" background="1" saveData="1">
    <textPr prompt="0" codePage="437" sourceFile="http://www.wunderground.com/history/airport/KSGF/2014/8/1/CustomHistory.html?dayend=13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0" name="CustomHistory775" type="6" refreshedVersion="3" background="1" saveData="1">
    <textPr prompt="0" codePage="437" sourceFile="http://www.wunderground.com/history/airport/KSGF/2014/8/1/CustomHistory.html?dayend=14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1" name="CustomHistory780" type="6" refreshedVersion="3" background="1" saveData="1">
    <textPr prompt="0" codePage="437" sourceFile="http://www.wunderground.com/history/airport/KSGF/2014/8/1/CustomHistory.html?dayend=15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2" name="CustomHistory785" type="6" refreshedVersion="3" background="1" saveData="1">
    <textPr prompt="0" codePage="437" sourceFile="http://www.wunderground.com/history/airport/KSGF/2014/8/1/CustomHistory.html?dayend=16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3" name="CustomHistory79" type="6" refreshedVersion="3" background="1" saveData="1">
    <textPr prompt="0" codePage="437" sourceFile="http://www.wunderground.com/history/airport/KSGF/2014/8/1/CustomHistory.html?dayend=20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4" name="CustomHistory790" type="6" refreshedVersion="3" background="1" saveData="1">
    <textPr prompt="0" codePage="437" sourceFile="http://www.wunderground.com/history/airport/KSGF/2014/8/1/CustomHistory.html?dayend=17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5" name="CustomHistory796" type="6" refreshedVersion="3" background="1" saveData="1">
    <textPr prompt="0" codePage="437" sourceFile="http://www.wunderground.com/history/airport/KSGF/2014/8/1/CustomHistory.html?dayend=18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6" name="CustomHistory8" type="6" refreshedVersion="3" background="1" saveData="1">
    <textPr prompt="0" codePage="437" sourceFile="http://www.wunderground.com/history/airport/KCOU/2014/9/1/CustomHistory.html?dayend=5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7" name="CustomHistory802" type="6" refreshedVersion="3" background="1" saveData="1">
    <textPr prompt="0" codePage="437" sourceFile="http://www.wunderground.com/history/airport/KSGF/2014/8/1/CustomHistory.html?dayend=19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8" name="CustomHistory807" type="6" refreshedVersion="3" background="1" saveData="1">
    <textPr prompt="0" codePage="437" sourceFile="http://www.wunderground.com/history/airport/KSGF/2014/8/1/CustomHistory.html?dayend=20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9" name="CustomHistory812" type="6" refreshedVersion="3" background="1" saveData="1">
    <textPr prompt="0" codePage="437" sourceFile="http://www.wunderground.com/history/airport/KSGF/2014/8/1/CustomHistory.html?dayend=21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0" name="CustomHistory817" type="6" refreshedVersion="3" background="1" saveData="1">
    <textPr prompt="0" codePage="437" sourceFile="http://www.wunderground.com/history/airport/KSGF/2014/8/1/CustomHistory.html?dayend=22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1" name="CustomHistory82" type="6" refreshedVersion="0" background="1">
    <textPr prompt="0" sourceFile="http://www.wunderground.com/history/airport/KSGF/2014/8/1/CustomHistory.html?dayend=21&amp;monthend=11&amp;yearend=2014&amp;req_city=NA&amp;req_state=NA&amp;req_statename=NA&amp;format=1">
      <textFields>
        <textField/>
      </textFields>
    </textPr>
  </connection>
  <connection id="342" name="CustomHistory822" type="6" refreshedVersion="3" background="1" saveData="1">
    <textPr prompt="0" codePage="437" sourceFile="http://www.wunderground.com/history/airport/KSGF/2014/8/1/CustomHistory.html?dayend=23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3" name="CustomHistory827" type="6" refreshedVersion="3" background="1" saveData="1">
    <textPr prompt="0" codePage="437" sourceFile="http://www.wunderground.com/history/airport/KSGF/2014/8/1/CustomHistory.html?dayend=24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4" name="CustomHistory83" type="6" refreshedVersion="3" background="1" saveData="1">
    <textPr prompt="0" codePage="437" sourceFile="http://www.wunderground.com/history/airport/KSGF/2014/8/1/CustomHistory.html?dayend=22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5" name="CustomHistory833" type="6" refreshedVersion="3" background="1" saveData="1">
    <textPr prompt="0" codePage="437" sourceFile="http://www.wunderground.com/history/airport/KSGF/2014/8/1/CustomHistory.html?dayend=25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6" name="CustomHistory838" type="6" refreshedVersion="3" background="1" saveData="1">
    <textPr prompt="0" codePage="437" sourceFile="http://www.wunderground.com/history/airport/KSGF/2014/8/1/CustomHistory.html?dayend=26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7" name="CustomHistory844" type="6" refreshedVersion="3" background="1" saveData="1">
    <textPr prompt="0" codePage="437" sourceFile="http://www.wunderground.com/history/airport/KSGF/2014/8/1/CustomHistory.html?dayend=27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8" name="CustomHistory849" type="6" refreshedVersion="3" background="1" saveData="1">
    <textPr prompt="0" codePage="437" sourceFile="http://www.wunderground.com/history/airport/KSGF/2014/8/1/CustomHistory.html?dayend=28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9" name="CustomHistory854" type="6" refreshedVersion="3" background="1" saveData="1">
    <textPr prompt="0" codePage="437" sourceFile="http://www.wunderground.com/history/airport/KSGF/2014/8/1/CustomHistory.html?dayend=29&amp;monthend=6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0" name="CustomHistory859" type="6" refreshedVersion="3" background="1" saveData="1">
    <textPr prompt="0" codePage="437" sourceFile="http://www.wunderground.com/history/airport/KSGF/2014/8/1/CustomHistory.html?dayend=0&amp;monthend=7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1" name="CustomHistory86" type="6" refreshedVersion="3" background="1" saveData="1">
    <textPr prompt="0" codePage="437" sourceFile="http://www.wunderground.com/history/airport/KSGF/2014/8/1/CustomHistory.html?dayend=21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2" name="CustomHistory865" type="6" refreshedVersion="3" background="1" saveData="1">
    <textPr prompt="0" codePage="437" sourceFile="http://www.wunderground.com/history/airport/KSGF/2014/8/1/CustomHistory.html?dayend=1&amp;monthend=7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3" name="CustomHistory870" type="6" refreshedVersion="3" background="1" saveData="1">
    <textPr prompt="0" codePage="437" sourceFile="http://www.wunderground.com/history/airport/KSGF/2014/8/1/CustomHistory.html?dayend=2&amp;monthend=7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4" name="CustomHistory876" type="6" refreshedVersion="3" background="1" saveData="1">
    <textPr prompt="0" codePage="437" sourceFile="http://www.wunderground.com/history/airport/KSGF/2014/8/1/CustomHistory.html?dayend=3&amp;monthend=7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5" name="CustomHistory881" type="6" refreshedVersion="3" background="1" saveData="1">
    <textPr prompt="0" codePage="437" sourceFile="http://www.wunderground.com/history/airport/KSGF/2014/8/1/CustomHistory.html?dayend=4&amp;monthend=7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6" name="CustomHistory886" type="6" refreshedVersion="3" background="1" saveData="1">
    <textPr prompt="0" codePage="437" sourceFile="http://www.wunderground.com/history/airport/KSGF/2014/8/1/CustomHistory.html?dayend=5&amp;monthend=7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7" name="CustomHistory89" type="6" refreshedVersion="3" background="1" saveData="1">
    <textPr prompt="0" codePage="437" sourceFile="http://www.wunderground.com/history/airport/KSGF/2014/8/1/CustomHistory.html?dayend=22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8" name="CustomHistory892" type="6" refreshedVersion="3" background="1" saveData="1">
    <textPr prompt="0" codePage="437" sourceFile="http://www.wunderground.com/history/airport/KSGF/2014/8/1/CustomHistory.html?dayend=6&amp;monthend=7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9" name="CustomHistory897" type="6" refreshedVersion="3" background="1" saveData="1">
    <textPr prompt="0" codePage="437" sourceFile="http://www.wunderground.com/history/airport/KSGF/2015/8/1/CustomHistory.html?dayend=15&amp;monthend=9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0" name="CustomHistory9" type="6" refreshedVersion="3" background="1" saveData="1">
    <textPr prompt="0" codePage="437" sourceFile="http://www.wunderground.com/history/airport/KCOU/2014/9/1/CustomHistory.html?dayend=5&amp;monthend=10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1" name="CustomHistory903" type="6" refreshedVersion="3" background="1" saveData="1">
    <textPr prompt="0" codePage="437" sourceFile="http://www.wunderground.com/history/airport/KSGF/2015/8/1/CustomHistory.html?dayend=15&amp;monthend=9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2" name="CustomHistory908" type="6" refreshedVersion="3" background="1" saveData="1">
    <textPr prompt="0" codePage="437" sourceFile="http://www.wunderground.com/history/airport/KSGF/2015/8/1/CustomHistory.html?dayend=15&amp;monthend=9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3" name="CustomHistory913" type="6" refreshedVersion="3" background="1" saveData="1">
    <textPr prompt="0" codePage="437" sourceFile="http://www.wunderground.com/history/airport/KSGF/2015/8/1/CustomHistory.html?dayend=29&amp;monthend=9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4" name="CustomHistory918" type="6" refreshedVersion="0" background="1">
    <textPr prompt="0" sourceFile="http://www.wunderground.com/history/airport/KSGF/2015/8/1/CustomHistory.html?dayend=2&amp;monthend=10&amp;yearend=2015&amp;req_city=NA&amp;req_state=NA&amp;req_statename=NA&amp;format=1">
      <textFields>
        <textField/>
      </textFields>
    </textPr>
  </connection>
  <connection id="365" name="CustomHistory919" type="6" refreshedVersion="3" background="1" saveData="1">
    <textPr prompt="0" codePage="437" sourceFile="http://www.wunderground.com/history/airport/KSGF/2015/8/1/CustomHistory.html?dayend=16&amp;monthend=10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6" name="CustomHistory92" type="6" refreshedVersion="3" background="1" saveData="1">
    <textPr prompt="0" codePage="437" sourceFile="http://www.wunderground.com/history/airport/KSGF/2014/8/1/CustomHistory.html?dayend=23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7" name="CustomHistory925" type="6" refreshedVersion="3" background="1" saveData="1">
    <textPr prompt="0" codePage="437" sourceFile="http://www.wunderground.com/history/airport/KSGF/2015/8/1/CustomHistory.html?dayend=28&amp;monthend=10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8" name="CustomHistory930" type="6" refreshedVersion="3" background="1" saveData="1">
    <textPr prompt="0" codePage="437" sourceFile="http://www.wunderground.com/history/airport/KSGF/2015/8/1/CustomHistory.html?dayend=17&amp;monthend=11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9" name="CustomHistory937" type="6" refreshedVersion="3" background="1" saveData="1">
    <textPr prompt="0" codePage="437" sourceFile="http://www.wunderground.com/history/airport/KSGF/2015/8/1/CustomHistory.html?dayend=0&amp;monthend=12&amp;yearend=2015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0" name="CustomHistory942" type="6" refreshedVersion="3" background="1" saveData="1">
    <textPr prompt="0" codePage="437" sourceFile="http://www.wunderground.com/history/airport/KSGF/2015/8/1/CustomHistory.html?dayend=15&amp;monthend=5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1" name="CustomHistory947" type="6" refreshedVersion="3" background="1" saveData="1">
    <textPr prompt="0" codePage="437" sourceFile="http://www.wunderground.com/history/airport/KSGF/2015/8/1/CustomHistory.html?dayend=22&amp;monthend=5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2" name="CustomHistory95" type="6" refreshedVersion="3" background="1" saveData="1">
    <textPr prompt="0" codePage="437" sourceFile="http://www.wunderground.com/history/airport/KSGF/2014/8/1/CustomHistory.html?dayend=24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3" name="CustomHistory953" type="6" refreshedVersion="3" background="1" saveData="1">
    <textPr prompt="0" codePage="437" sourceFile="http://www.wunderground.com/history/airport/KSGF/2015/8/1/CustomHistory.html?dayend=29&amp;monthend=5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4" name="CustomHistory955" type="6" refreshedVersion="0" background="1">
    <textPr prompt="0" sourceFile="http://www.wunderground.com/history/airport/KCQX/2015/8/1/CustomHistory.html?dayend=30&amp;monthend=5&amp;yearend=2016&amp;req_city=NA&amp;req_state=NA&amp;req_statename=NA&amp;format=1">
      <textFields>
        <textField/>
      </textFields>
    </textPr>
  </connection>
  <connection id="375" name="CustomHistory956" type="6" refreshedVersion="3" background="1" saveData="1">
    <textPr prompt="0" codePage="437" sourceFile="http://www.wunderground.com/history/airport/KSGF/2015/8/1/CustomHistory.html?dayend=0&amp;monthend=7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6" name="CustomHistory958" type="6" refreshedVersion="0" background="1">
    <textPr prompt="0" sourceFile="http://www.wunderground.com/history/airport/KCQX/2015/8/1/CustomHistory.html?dayend=1&amp;monthend=7&amp;yearend=2016&amp;req_city=NA&amp;req_state=NA&amp;req_statename=NA&amp;format=1">
      <textFields>
        <textField/>
      </textFields>
    </textPr>
  </connection>
  <connection id="377" name="CustomHistory959" type="6" refreshedVersion="3" background="1" saveData="1">
    <textPr prompt="0" codePage="437" sourceFile="http://www.wunderground.com/history/airport/KSGF/2015/8/1/CustomHistory.html?dayend=0&amp;monthend=7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8" name="CustomHistory965" type="6" refreshedVersion="3" background="1" saveData="1">
    <textPr prompt="0" codePage="437" sourceFile="http://www.wunderground.com/history/airport/KSGF/2015/8/1/CustomHistory.html?dayend=7&amp;monthend=7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9" name="CustomHistory970" type="6" refreshedVersion="3" background="1" saveData="1">
    <textPr prompt="0" codePage="437" sourceFile="http://www.wunderground.com/history/airport/KSGF/2016/8/1/CustomHistory.html?dayend=13&amp;monthend=8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0" name="CustomHistory971" type="6" refreshedVersion="0" background="1">
    <textPr prompt="0" sourceFile="http://www.wunderground.com/history/airport/PASN/2016/8/1/CustomHistory.html?dayend=14&amp;monthend=8&amp;yearend=2016&amp;req_city=NA&amp;req_state=NA&amp;req_statename=NA&amp;format=1">
      <textFields>
        <textField/>
      </textFields>
    </textPr>
  </connection>
  <connection id="381" name="CustomHistory972" type="6" refreshedVersion="3" background="1" saveData="1">
    <textPr prompt="0" codePage="437" sourceFile="http://www.wunderground.com/history/airport/KSGF/2016/8/1/CustomHistory.html?dayend=0&amp;monthend=9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2" name="CustomHistory977" type="6" refreshedVersion="0" background="1">
    <textPr prompt="0" sourceFile="http://www.wunderground.com/history/airport/KSGF/2016/8/1/CustomHistory.html?dayend=0&amp;monthend=9&amp;yearend=2016&amp;req_city=NA&amp;req_state=NA&amp;req_statename=NA&amp;format=1">
      <textFields>
        <textField/>
      </textFields>
    </textPr>
  </connection>
  <connection id="383" name="CustomHistory978" type="6" refreshedVersion="3" background="1" saveData="1">
    <textPr prompt="0" codePage="437" sourceFile="http://www.wunderground.com/history/airport/KSGF/2016/8/1/CustomHistory.html?dayend=11&amp;monthend=9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4" name="CustomHistory98" type="6" refreshedVersion="3" background="1" saveData="1">
    <textPr prompt="0" codePage="437" sourceFile="http://www.wunderground.com/history/airport/KSGF/2014/8/1/CustomHistory.html?dayend=25&amp;monthend=11&amp;yearend=2014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5" name="CustomHistory984" type="6" refreshedVersion="3" background="1" saveData="1">
    <textPr prompt="0" codePage="437" sourceFile="http://www.wunderground.com/history/airport/KSGF/2016/8/1/CustomHistory.html?dayend=0&amp;monthend=10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6" name="CustomHistory989" type="6" refreshedVersion="3" background="1" saveData="1">
    <textPr prompt="0" codePage="437" sourceFile="http://www.wunderground.com/history/airport/KSGF/2016/8/1/CustomHistory.html?dayend=11&amp;monthend=10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7" name="CustomHistory995" type="6" refreshedVersion="3" background="1" saveData="1">
    <textPr prompt="0" codePage="437" sourceFile="http://www.wunderground.com/history/airport/KSGF/2016/8/1/CustomHistory.html?dayend=11&amp;monthend=10&amp;yearend=2016&amp;req_city=NA&amp;req_state=NA&amp;req_statename=NA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8" name="WXDailyHistory" type="6" refreshedVersion="3" background="1" saveData="1">
    <textPr prompt="0" codePage="437" sourceFile="http://www.wunderground.com/weatherstation/WXDailyHistory.asp?ID=KAKJBER2&amp;day=1&amp;month=9&amp;year=2013&amp;dayend=30&amp;monthend=6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9" name="WXDailyHistory1" type="6" refreshedVersion="3" background="1" saveData="1">
    <textPr prompt="0" codePage="437" sourceFile="http://www.wunderground.com/weatherstation/WXDailyHistory.asp?ID=KAKJBER2&amp;day=1&amp;month=9&amp;year=2013&amp;dayend=30&amp;monthend=6&amp;yearend=2014&amp;graphspan=custom&amp;format=0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0" name="WXDailyHistory10" type="6" refreshedVersion="3" background="1">
    <textPr prompt="0" codePage="437" sourceFile="http://www.wunderground.com/weatherstation/WXDailyHistory.asp?ID=KAKJBER2&amp;day=1&amp;month=9&amp;year=2014&amp;dayend=13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1" name="WXDailyHistory100" type="6" refreshedVersion="3" background="1" saveData="1">
    <textPr prompt="0" codePage="437" sourceFile="http://www.wunderground.com/weatherstation/WXDailyHistory.asp?ID=KAKJBER2&amp;day=1&amp;month=8&amp;year=2014&amp;dayend=2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2" name="WXDailyHistory101" type="6" refreshedVersion="3" background="1" saveData="1">
    <textPr prompt="0" codePage="437" sourceFile="http://www.wunderground.com/weatherstation/WXDailyHistory.asp?ID=KAKJBER2&amp;day=1&amp;month=8&amp;year=2014&amp;dayend=3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3" name="WXDailyHistory102" type="6" refreshedVersion="0" background="1">
    <textPr prompt="0" sourceFile="http://www.wunderground.com/weatherstation/WXDailyHistory.asp?ID=KAKJBER2&amp;day=1&amp;month=8&amp;year=2014&amp;dayend=4&amp;monthend=12&amp;yearend=2014&amp;graphspan=custom&amp;format=1">
      <textFields>
        <textField/>
      </textFields>
    </textPr>
  </connection>
  <connection id="394" name="WXDailyHistory103" type="6" refreshedVersion="3" background="1" saveData="1">
    <textPr prompt="0" codePage="437" sourceFile="http://www.wunderground.com/weatherstation/WXDailyHistory.asp?ID=KAKJBER2&amp;day=1&amp;month=8&amp;year=2014&amp;dayend=5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5" name="WXDailyHistory104" type="6" refreshedVersion="3" background="1" saveData="1">
    <textPr prompt="0" codePage="437" sourceFile="http://www.wunderground.com/weatherstation/WXDailyHistory.asp?ID=KAKJBER2&amp;day=1&amp;month=8&amp;year=2014&amp;dayend=5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6" name="WXDailyHistory105" type="6" refreshedVersion="3" background="1" saveData="1">
    <textPr prompt="0" codePage="437" sourceFile="http://www.wunderground.com/weatherstation/WXDailyHistory.asp?ID=KAKJBER2&amp;day=1&amp;month=8&amp;year=2014&amp;dayend=6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7" name="WXDailyHistory106" type="6" refreshedVersion="0" background="1">
    <textPr prompt="0" sourceFile="http://www.wunderground.com/weatherstation/WXDailyHistory.asp?ID=KAKJBER2&amp;day=1&amp;month=8&amp;year=2014&amp;dayend=6&amp;monthend=12&amp;yearend=2014&amp;graphspan=custom&amp;format=1">
      <textFields>
        <textField/>
      </textFields>
    </textPr>
  </connection>
  <connection id="398" name="WXDailyHistory107" type="6" refreshedVersion="3" background="1" saveData="1">
    <textPr prompt="0" codePage="437" sourceFile="http://www.wunderground.com/weatherstation/WXDailyHistory.asp?ID=KAKJBER2&amp;day=1&amp;month=8&amp;year=2014&amp;dayend=6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9" name="WXDailyHistory108" type="6" refreshedVersion="0" background="1">
    <textPr prompt="0" sourceFile="http://www.wunderground.com/weatherstation/WXDailyHistory.asp?ID=KAKJBER2&amp;day=1&amp;month=8&amp;year=2014&amp;dayend=6&amp;monthend=12&amp;yearend=2014&amp;graphspan=custom&amp;format=1">
      <textFields>
        <textField/>
      </textFields>
    </textPr>
  </connection>
  <connection id="400" name="WXDailyHistory109" type="6" refreshedVersion="3" background="1" saveData="1">
    <textPr prompt="0" codePage="437" sourceFile="http://www.wunderground.com/weatherstation/WXDailyHistory.asp?ID=KAKJBER2&amp;day=1&amp;month=8&amp;year=2014&amp;dayend=7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1" name="WXDailyHistory11" type="6" refreshedVersion="0" background="1">
    <textPr prompt="0" sourceFile="http://www.wunderground.com/weatherstation/WXDailyHistory.asp?ID=KAKJBER2&amp;day=1&amp;month=8&amp;year=2014&amp;dayend=13&amp;monthend=10&amp;yearend=2014&amp;graphspan=custom&amp;format=1">
      <textFields>
        <textField/>
      </textFields>
    </textPr>
  </connection>
  <connection id="402" name="WXDailyHistory110" type="6" refreshedVersion="0" background="1">
    <textPr prompt="0" sourceFile="http://www.wunderground.com/weatherstation/WXDailyHistory.asp?ID=KAKJBER2&amp;day=1&amp;month=8&amp;year=2014&amp;dayend=7&amp;monthend=12&amp;yearend=2014&amp;graphspan=custom&amp;format=1">
      <textFields>
        <textField/>
      </textFields>
    </textPr>
  </connection>
  <connection id="403" name="WXDailyHistory111" type="6" refreshedVersion="3" background="1" saveData="1">
    <textPr prompt="0" codePage="437" sourceFile="http://www.wunderground.com/weatherstation/WXDailyHistory.asp?ID=KAKJBER2&amp;day=1&amp;month=8&amp;year=2014&amp;dayend=8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4" name="WXDailyHistory112" type="6" refreshedVersion="3" background="1" saveData="1">
    <textPr prompt="0" codePage="437" sourceFile="http://www.wunderground.com/weatherstation/WXDailyHistory.asp?ID=KAKJBER2&amp;day=1&amp;month=8&amp;year=2014&amp;dayend=9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5" name="WXDailyHistory113" type="6" refreshedVersion="0" background="1">
    <textPr prompt="0" sourceFile="http://www.wunderground.com/weatherstation/WXDailyHistory.asp?ID=KAKJBER2&amp;day=1&amp;month=8&amp;year=2014&amp;dayend=9&amp;monthend=12&amp;yearend=2014&amp;graphspan=custom&amp;format=1">
      <textFields>
        <textField/>
      </textFields>
    </textPr>
  </connection>
  <connection id="406" name="WXDailyHistory114" type="6" refreshedVersion="0" background="1">
    <textPr prompt="0" sourceFile="http://www.wunderground.com/weatherstation/WXDailyHistory.asp?ID=KAKJBER2&amp;day=1&amp;month=8&amp;year=2014&amp;dayend=9&amp;monthend=12&amp;yearend=2014&amp;graphspan=custom&amp;format=1">
      <textFields>
        <textField/>
      </textFields>
    </textPr>
  </connection>
  <connection id="407" name="WXDailyHistory115" type="6" refreshedVersion="3" background="1" saveData="1">
    <textPr prompt="0" codePage="437" sourceFile="http://www.wunderground.com/weatherstation/WXDailyHistory.asp?ID=KAKJBER2&amp;day=1&amp;month=8&amp;year=2014&amp;dayend=9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8" name="WXDailyHistory116" type="6" refreshedVersion="0" background="1">
    <textPr prompt="0" sourceFile="http://www.wunderground.com/weatherstation/WXDailyHistory.asp?ID=KAKJBER2&amp;day=1&amp;month=8&amp;year=2014&amp;dayend=9&amp;monthend=12&amp;yearend=2014&amp;graphspan=custom&amp;format=1">
      <textFields>
        <textField/>
      </textFields>
    </textPr>
  </connection>
  <connection id="409" name="WXDailyHistory117" type="6" refreshedVersion="3" background="1" saveData="1">
    <textPr prompt="0" codePage="437" sourceFile="http://www.wunderground.com/weatherstation/WXDailyHistory.asp?ID=KAKJBER2&amp;day=1&amp;month=8&amp;year=2014&amp;dayend=9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0" name="WXDailyHistory118" type="6" refreshedVersion="0" background="1">
    <textPr prompt="0" sourceFile="http://www.wunderground.com/weatherstation/WXDailyHistory.asp?ID=KAKJBER2&amp;day=1&amp;month=8&amp;year=2014&amp;dayend=9&amp;monthend=12&amp;yearend=2014&amp;graphspan=custom&amp;format=1">
      <textFields>
        <textField/>
      </textFields>
    </textPr>
  </connection>
  <connection id="411" name="WXDailyHistory119" type="6" refreshedVersion="3" background="1" saveData="1">
    <textPr prompt="0" codePage="437" sourceFile="http://www.wunderground.com/weatherstation/WXDailyHistory.asp?ID=KAKJBER2&amp;day=1&amp;month=8&amp;year=2014&amp;dayend=9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2" name="WXDailyHistory12" type="6" refreshedVersion="0" background="1">
    <textPr prompt="0" sourceFile="http://www.wunderground.com/weatherstation/WXDailyHistory.asp?ID=KAKJBER2&amp;day=1&amp;month=8&amp;year=2014&amp;dayend=13&amp;monthend=10&amp;yearend=2014&amp;graphspan=custom&amp;format=1">
      <textFields>
        <textField/>
      </textFields>
    </textPr>
  </connection>
  <connection id="413" name="WXDailyHistory120" type="6" refreshedVersion="0" background="1">
    <textPr prompt="0" sourceFile="http://www.wunderground.com/weatherstation/WXDailyHistory.asp?ID=KAKJBER2&amp;day=1&amp;month=8&amp;year=2014&amp;dayend=9&amp;monthend=12&amp;yearend=2014&amp;graphspan=custom&amp;format=1">
      <textFields>
        <textField/>
      </textFields>
    </textPr>
  </connection>
  <connection id="414" name="WXDailyHistory121" type="6" refreshedVersion="3" background="1" saveData="1">
    <textPr prompt="0" codePage="437" sourceFile="http://www.wunderground.com/weatherstation/WXDailyHistory.asp?ID=KAKJBER2&amp;day=1&amp;month=8&amp;year=2014&amp;dayend=9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5" name="WXDailyHistory122" type="6" refreshedVersion="3" background="1" saveData="1">
    <textPr prompt="0" codePage="437" sourceFile="http://www.wunderground.com/weatherstation/WXDailyHistory.asp?ID=KAKJBER2&amp;day=1&amp;month=8&amp;year=2014&amp;dayend=10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6" name="WXDailyHistory123" type="6" refreshedVersion="3" background="1" saveData="1">
    <textPr prompt="0" codePage="437" sourceFile="http://www.wunderground.com/weatherstation/WXDailyHistory.asp?ID=KAKJBER2&amp;day=1&amp;month=8&amp;year=2014&amp;dayend=11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7" name="WXDailyHistory124" type="6" refreshedVersion="3" background="1" saveData="1">
    <textPr prompt="0" codePage="437" sourceFile="http://www.wunderground.com/weatherstation/WXDailyHistory.asp?ID=KAKJBER2&amp;day=1&amp;month=8&amp;year=2014&amp;dayend=12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8" name="WXDailyHistory125" type="6" refreshedVersion="3" background="1" saveData="1">
    <textPr prompt="0" codePage="437" sourceFile="http://www.wunderground.com/weatherstation/WXDailyHistory.asp?ID=KAKJBER2&amp;day=1&amp;month=8&amp;year=2014&amp;dayend=15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9" name="WXDailyHistory126" type="6" refreshedVersion="3" background="1" saveData="1">
    <textPr prompt="0" codePage="437" sourceFile="http://www.wunderground.com/weatherstation/WXDailyHistory.asp?ID=KAKJBER2&amp;day=1&amp;month=8&amp;year=2014&amp;dayend=16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0" name="WXDailyHistory127" type="6" refreshedVersion="3" background="1" saveData="1">
    <textPr prompt="0" codePage="437" sourceFile="http://www.wunderground.com/weatherstation/WXDailyHistory.asp?ID=KAKJBER2&amp;day=1&amp;month=8&amp;year=2014&amp;dayend=17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1" name="WXDailyHistory128" type="6" refreshedVersion="0" background="1">
    <textPr prompt="0" sourceFile="http://www.wunderground.com/weatherstation/WXDailyHistory.asp?ID=KAKJBER2&amp;day=1&amp;month=8&amp;year=2014&amp;dayend=17&amp;monthend=12&amp;yearend=2014&amp;graphspan=custom&amp;format=1">
      <textFields>
        <textField/>
      </textFields>
    </textPr>
  </connection>
  <connection id="422" name="WXDailyHistory129" type="6" refreshedVersion="3" background="1" saveData="1">
    <textPr prompt="0" codePage="437" sourceFile="http://www.wunderground.com/weatherstation/WXDailyHistory.asp?ID=KAKJBER2&amp;day=1&amp;month=8&amp;year=2014&amp;dayend=17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3" name="WXDailyHistory13" type="6" refreshedVersion="3" background="1">
    <textPr prompt="0" codePage="437" sourceFile="http://www.wunderground.com/weatherstation/WXDailyHistory.asp?ID=KAKJBER2&amp;day=1&amp;month=8&amp;year=2014&amp;dayend=13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4" name="WXDailyHistory130" type="6" refreshedVersion="3" background="1" saveData="1">
    <textPr prompt="0" codePage="437" sourceFile="http://www.wunderground.com/weatherstation/WXDailyHistory.asp?ID=KAKJBER2&amp;day=1&amp;month=8&amp;year=2014&amp;dayend=18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5" name="WXDailyHistory131" type="6" refreshedVersion="3" background="1" saveData="1">
    <textPr prompt="0" codePage="437" sourceFile="http://www.wunderground.com/weatherstation/WXDailyHistory.asp?ID=KAKJBER2&amp;day=1&amp;month=8&amp;year=2014&amp;dayend=19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6" name="WXDailyHistory132" type="6" refreshedVersion="3" background="1" saveData="1">
    <textPr prompt="0" codePage="437" sourceFile="http://www.wunderground.com/weatherstation/WXDailyHistory.asp?ID=KAKJBER2&amp;day=1&amp;month=8&amp;year=2014&amp;dayend=20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7" name="WXDailyHistory133" type="6" refreshedVersion="3" background="1" saveData="1">
    <textPr prompt="0" codePage="437" sourceFile="http://www.wunderground.com/weatherstation/WXDailyHistory.asp?ID=KAKJBER2&amp;day=1&amp;month=8&amp;year=2014&amp;dayend=21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8" name="WXDailyHistory134" type="6" refreshedVersion="3" background="1" saveData="1">
    <textPr prompt="0" codePage="437" sourceFile="http://www.wunderground.com/weatherstation/WXDailyHistory.asp?ID=KAKJBER2&amp;day=1&amp;month=8&amp;year=2014&amp;dayend=22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9" name="WXDailyHistory135" type="6" refreshedVersion="3" background="1" saveData="1">
    <textPr prompt="0" codePage="437" sourceFile="http://www.wunderground.com/weatherstation/WXDailyHistory.asp?ID=KAKJBER2&amp;day=1&amp;month=8&amp;year=2014&amp;dayend=23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0" name="WXDailyHistory136" type="6" refreshedVersion="3" background="1" saveData="1">
    <textPr prompt="0" codePage="437" sourceFile="http://www.wunderground.com/weatherstation/WXDailyHistory.asp?ID=KAKJBER2&amp;day=1&amp;month=8&amp;year=2014&amp;dayend=24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1" name="WXDailyHistory137" type="6" refreshedVersion="3" background="1" saveData="1">
    <textPr prompt="0" codePage="437" sourceFile="http://www.wunderground.com/weatherstation/WXDailyHistory.asp?ID=KAKJBER2&amp;day=1&amp;month=8&amp;year=2014&amp;dayend=25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2" name="WXDailyHistory138" type="6" refreshedVersion="3" background="1" saveData="1">
    <textPr prompt="0" codePage="437" sourceFile="http://www.wunderground.com/weatherstation/WXDailyHistory.asp?ID=KAKJBER2&amp;day=1&amp;month=8&amp;year=2014&amp;dayend=26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3" name="WXDailyHistory139" type="6" refreshedVersion="0" background="1">
    <textPr prompt="0" sourceFile="http://www.wunderground.com/weatherstation/WXDailyHistory.asp?ID=KAKJBER2&amp;day=1&amp;month=8&amp;year=2014&amp;dayend=26&amp;monthend=12&amp;yearend=2014&amp;graphspan=custom&amp;format=1">
      <textFields>
        <textField/>
      </textFields>
    </textPr>
  </connection>
  <connection id="434" name="WXDailyHistory14" type="6" refreshedVersion="3" background="1">
    <textPr prompt="0" codePage="437" sourceFile="http://www.wunderground.com/weatherstation/WXDailyHistory.asp?ID=KAKJBER2&amp;day=1&amp;month=8&amp;year=2014&amp;dayend=14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5" name="WXDailyHistory140" type="6" refreshedVersion="3" background="1" saveData="1">
    <textPr prompt="0" codePage="437" sourceFile="http://www.wunderground.com/weatherstation/WXDailyHistory.asp?ID=KAKJBER2&amp;day=1&amp;month=8&amp;year=2014&amp;dayend=26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6" name="WXDailyHistory141" type="6" refreshedVersion="3" background="1" saveData="1">
    <textPr prompt="0" codePage="437" sourceFile="http://www.wunderground.com/weatherstation/WXDailyHistory.asp?ID=KAKJBER2&amp;day=1&amp;month=8&amp;year=2014&amp;dayend=27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7" name="WXDailyHistory142" type="6" refreshedVersion="3" background="1" saveData="1">
    <textPr prompt="0" codePage="437" sourceFile="http://www.wunderground.com/weatherstation/WXDailyHistory.asp?ID=KAKJBER2&amp;day=1&amp;month=8&amp;year=2014&amp;dayend=27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8" name="WXDailyHistory143" type="6" refreshedVersion="0" background="1">
    <textPr prompt="0" sourceFile="http://www.wunderground.com/weatherstation/WXDailyHistory.asp?ID=KAKJBER2&amp;day=1&amp;month=8&amp;year=2014&amp;dayend=27&amp;monthend=12&amp;yearend=2014&amp;graphspan=custom&amp;format=1">
      <textFields>
        <textField/>
      </textFields>
    </textPr>
  </connection>
  <connection id="439" name="WXDailyHistory144" type="6" refreshedVersion="3" background="1" saveData="1">
    <textPr prompt="0" codePage="437" sourceFile="http://www.wunderground.com/weatherstation/WXDailyHistory.asp?ID=KAKJBER2&amp;day=1&amp;month=8&amp;year=2014&amp;dayend=28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0" name="WXDailyHistory145" type="6" refreshedVersion="0" background="1">
    <textPr prompt="0" sourceFile="http://www.wunderground.com/weatherstation/WXDailyHistory.asp?ID=KAKJBER2&amp;day=1&amp;month=8&amp;year=2014&amp;dayend=28&amp;monthend=12&amp;yearend=2014&amp;graphspan=custom&amp;format=1">
      <textFields>
        <textField/>
      </textFields>
    </textPr>
  </connection>
  <connection id="441" name="WXDailyHistory146" type="6" refreshedVersion="3" background="1" saveData="1">
    <textPr prompt="0" codePage="437" sourceFile="http://www.wunderground.com/weatherstation/WXDailyHistory.asp?ID=KAKJBER2&amp;day=1&amp;month=8&amp;year=2014&amp;dayend=28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2" name="WXDailyHistory147" type="6" refreshedVersion="0" background="1">
    <textPr prompt="0" sourceFile="http://www.wunderground.com/weatherstation/WXDailyHistory.asp?ID=KAKJBER2&amp;day=1&amp;month=8&amp;year=2014&amp;dayend=28&amp;monthend=12&amp;yearend=2014&amp;graphspan=custom&amp;format=1">
      <textFields>
        <textField/>
      </textFields>
    </textPr>
  </connection>
  <connection id="443" name="WXDailyHistory148" type="6" refreshedVersion="3" background="1" saveData="1">
    <textPr prompt="0" codePage="437" sourceFile="http://www.wunderground.com/weatherstation/WXDailyHistory.asp?ID=KAKJBER2&amp;day=1&amp;month=8&amp;year=2014&amp;dayend=29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4" name="WXDailyHistory149" type="6" refreshedVersion="3" background="1" saveData="1">
    <textPr prompt="0" codePage="437" sourceFile="http://www.wunderground.com/weatherstation/WXDailyHistory.asp?ID=KAKJBER2&amp;day=1&amp;month=8&amp;year=2014&amp;dayend=30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5" name="WXDailyHistory15" type="6" refreshedVersion="3" background="1">
    <textPr prompt="0" codePage="437" sourceFile="http://www.wunderground.com/weatherstation/WXDailyHistory.asp?ID=KAKJBER2&amp;day=1&amp;month=8&amp;year=2014&amp;dayend=15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6" name="WXDailyHistory150" type="6" refreshedVersion="3" background="1" saveData="1">
    <textPr prompt="0" codePage="437" sourceFile="http://www.wunderground.com/weatherstation/WXDailyHistory.asp?ID=KAKJBER2&amp;day=1&amp;month=8&amp;year=2014&amp;dayend=31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7" name="WXDailyHistory151" type="6" refreshedVersion="3" background="1" saveData="1">
    <textPr prompt="0" codePage="437" sourceFile="http://www.wunderground.com/weatherstation/WXDailyHistory.asp?ID=KAKJBER2&amp;day=1&amp;month=8&amp;year=2014&amp;dayend=1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8" name="WXDailyHistory152" type="6" refreshedVersion="3" background="1" saveData="1">
    <textPr prompt="0" codePage="437" sourceFile="http://www.wunderground.com/weatherstation/WXDailyHistory.asp?ID=KAKJBER2&amp;day=1&amp;month=8&amp;year=2014&amp;dayend=2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9" name="WXDailyHistory153" type="6" refreshedVersion="3" background="1" saveData="1">
    <textPr prompt="0" codePage="437" sourceFile="http://www.wunderground.com/weatherstation/WXDailyHistory.asp?ID=KAKJBER2&amp;day=1&amp;month=8&amp;year=2014&amp;dayend=3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0" name="WXDailyHistory154" type="6" refreshedVersion="3" background="1" saveData="1">
    <textPr prompt="0" codePage="437" sourceFile="http://www.wunderground.com/weatherstation/WXDailyHistory.asp?ID=KAKJBER2&amp;day=1&amp;month=8&amp;year=2014&amp;dayend=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1" name="WXDailyHistory155" type="6" refreshedVersion="3" background="1" saveData="1">
    <textPr prompt="0" codePage="437" sourceFile="http://www.wunderground.com/weatherstation/WXDailyHistory.asp?ID=KAKJBER2&amp;day=1&amp;month=8&amp;year=2014&amp;dayend=5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2" name="WXDailyHistory156" type="6" refreshedVersion="3" background="1" saveData="1">
    <textPr prompt="0" codePage="437" sourceFile="http://www.wunderground.com/weatherstation/WXDailyHistory.asp?ID=KAKJBER2&amp;day=1&amp;month=8&amp;year=2014&amp;dayend=6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3" name="WXDailyHistory157" type="6" refreshedVersion="3" background="1" saveData="1">
    <textPr prompt="0" codePage="437" sourceFile="http://www.wunderground.com/weatherstation/WXDailyHistory.asp?ID=KAKJBER2&amp;day=1&amp;month=8&amp;year=2014&amp;dayend=7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4" name="WXDailyHistory158" type="6" refreshedVersion="3" background="1" saveData="1">
    <textPr prompt="0" codePage="437" sourceFile="http://www.wunderground.com/weatherstation/WXDailyHistory.asp?ID=KAKJBER2&amp;day=1&amp;month=8&amp;year=2014&amp;dayend=8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5" name="WXDailyHistory159" type="6" refreshedVersion="3" background="1" saveData="1">
    <textPr prompt="0" codePage="437" sourceFile="http://www.wunderground.com/weatherstation/WXDailyHistory.asp?ID=KAKJBER2&amp;day=1&amp;month=8&amp;year=2014&amp;dayend=9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6" name="WXDailyHistory16" type="6" refreshedVersion="3" background="1" saveData="1">
    <textPr prompt="0" codePage="437" sourceFile="http://www.wunderground.com/weatherstation/WXDailyHistory.asp?ID=KAKJBER2&amp;day=1&amp;month=8&amp;year=2014&amp;dayend=15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7" name="WXDailyHistory160" type="6" refreshedVersion="3" background="1" saveData="1">
    <textPr prompt="0" codePage="437" sourceFile="http://www.wunderground.com/weatherstation/WXDailyHistory.asp?ID=KAKJBER2&amp;day=1&amp;month=8&amp;year=2014&amp;dayend=10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8" name="WXDailyHistory161" type="6" refreshedVersion="3" background="1" saveData="1">
    <textPr prompt="0" codePage="437" sourceFile="http://www.wunderground.com/weatherstation/WXDailyHistory.asp?ID=KAKJBER2&amp;day=1&amp;month=8&amp;year=2014&amp;dayend=11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9" name="WXDailyHistory162" type="6" refreshedVersion="0" background="1">
    <textPr prompt="0" sourceFile="http://www.wunderground.com/weatherstation/WXDailyHistory.asp?ID=KAKJBER2&amp;day=1&amp;month=8&amp;year=2014&amp;dayend=13&amp;monthend=1&amp;yearend=2015&amp;graphspan=custom&amp;format=1">
      <textFields>
        <textField/>
      </textFields>
    </textPr>
  </connection>
  <connection id="460" name="WXDailyHistory163" type="6" refreshedVersion="3" background="1" saveData="1">
    <textPr prompt="0" codePage="437" sourceFile="http://www.wunderground.com/weatherstation/WXDailyHistory.asp?ID=KAKJBER2&amp;day=1&amp;month=8&amp;year=2014&amp;dayend=13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1" name="WXDailyHistory164" type="6" refreshedVersion="0" background="1">
    <textPr prompt="0" sourceFile="http://www.wunderground.com/weatherstation/WXDailyHistory.asp?ID=KAKJBER2&amp;day=1&amp;month=8&amp;year=2014&amp;dayend=13&amp;monthend=1&amp;yearend=2015&amp;graphspan=custom&amp;format=1">
      <textFields>
        <textField/>
      </textFields>
    </textPr>
  </connection>
  <connection id="462" name="WXDailyHistory165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3" name="WXDailyHistory166" type="6" refreshedVersion="0" background="1">
    <textPr prompt="0" sourceFile="http://www.wunderground.com/weatherstation/WXDailyHistory.asp?ID=KAKJBER2&amp;day=1&amp;month=8&amp;year=2014&amp;dayend=14&amp;monthend=1&amp;yearend=2015&amp;graphspan=custom&amp;format=1">
      <textFields>
        <textField/>
      </textFields>
    </textPr>
  </connection>
  <connection id="464" name="WXDailyHistory167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5" name="WXDailyHistory168" type="6" refreshedVersion="0" background="1">
    <textPr prompt="0" sourceFile="http://www.wunderground.com/weatherstation/WXDailyHistory.asp?ID=KAKJBER2&amp;day=1&amp;month=8&amp;year=2014&amp;dayend=14&amp;monthend=1&amp;yearend=2015&amp;graphspan=custom&amp;format=1">
      <textFields>
        <textField/>
      </textFields>
    </textPr>
  </connection>
  <connection id="466" name="WXDailyHistory169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7" name="WXDailyHistory17" type="6" refreshedVersion="3" background="1" saveData="1">
    <textPr prompt="0" codePage="437" sourceFile="http://www.wunderground.com/weatherstation/WXDailyHistory.asp?ID=KAKJBER2&amp;day=1&amp;month=8&amp;year=2014&amp;dayend=15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8" name="WXDailyHistory170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9" name="WXDailyHistory172" type="6" refreshedVersion="0" background="1">
    <textPr prompt="0" sourceFile="http://www.wunderground.com/weatherstation/WXDailyHistory.asp?ID=KAKJBER2&amp;day=1&amp;month=8&amp;year=2014&amp;dayend=14&amp;monthend=1&amp;yearend=2015&amp;graphspan=custom&amp;format=1">
      <textFields>
        <textField/>
      </textFields>
    </textPr>
  </connection>
  <connection id="470" name="WXDailyHistory173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1" name="WXDailyHistory174" type="6" refreshedVersion="0" background="1">
    <textPr prompt="0" sourceFile="http://www.wunderground.com/weatherstation/WXDailyHistory.asp?ID=KAKJBER2&amp;day=1&amp;month=8&amp;year=2014&amp;dayend=14&amp;monthend=1&amp;yearend=2015&amp;graphspan=custom&amp;format=1">
      <textFields>
        <textField/>
      </textFields>
    </textPr>
  </connection>
  <connection id="472" name="WXDailyHistory175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3" name="WXDailyHistory176" type="6" refreshedVersion="0" background="1">
    <textPr prompt="0" sourceFile="http://www.wunderground.com/weatherstation/WXDailyHistory.asp?ID=KAKJBER2&amp;day=1&amp;month=8&amp;year=2014&amp;dayend=14&amp;monthend=1&amp;yearend=2015&amp;graphspan=custom&amp;format=1">
      <textFields>
        <textField/>
      </textFields>
    </textPr>
  </connection>
  <connection id="474" name="WXDailyHistory177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5" name="WXDailyHistory178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6" name="WXDailyHistory179" type="6" refreshedVersion="0" background="1">
    <textPr prompt="0" sourceFile="http://www.wunderground.com/weatherstation/WXDailyHistory.asp?ID=KAKJBER2&amp;day=1&amp;month=8&amp;year=2014&amp;dayend=14&amp;monthend=1&amp;yearend=2015&amp;graphspan=custom&amp;format=1">
      <textFields>
        <textField/>
      </textFields>
    </textPr>
  </connection>
  <connection id="477" name="WXDailyHistory18" type="6" refreshedVersion="0" background="1">
    <textPr prompt="0" sourceFile="http://www.wunderground.com/weatherstation/WXDailyHistory.asp?ID=KAKJBER2&amp;day=1&amp;month=8&amp;year=2014&amp;dayend=16&amp;monthend=10&amp;yearend=2014&amp;graphspan=custom&amp;format=1">
      <textFields>
        <textField/>
      </textFields>
    </textPr>
  </connection>
  <connection id="478" name="WXDailyHistory180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9" name="WXDailyHistory181" type="6" refreshedVersion="0" background="1">
    <textPr prompt="0" sourceFile="http://www.wunderground.com/weatherstation/WXDailyHistory.asp?ID=KAKJBER2&amp;day=1&amp;month=8&amp;year=2014&amp;dayend=14&amp;monthend=1&amp;yearend=2015&amp;graphspan=custom&amp;format=1">
      <textFields>
        <textField/>
      </textFields>
    </textPr>
  </connection>
  <connection id="480" name="WXDailyHistory182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1" name="WXDailyHistory183" type="6" refreshedVersion="0" background="1">
    <textPr prompt="0" sourceFile="http://www.wunderground.com/weatherstation/WXDailyHistory.asp?ID=KAKJBER2&amp;day=1&amp;month=8&amp;year=2014&amp;dayend=14&amp;monthend=1&amp;yearend=2015&amp;graphspan=custom&amp;format=1">
      <textFields>
        <textField/>
      </textFields>
    </textPr>
  </connection>
  <connection id="482" name="WXDailyHistory184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3" name="WXDailyHistory185" type="6" refreshedVersion="3" background="1" saveData="1">
    <textPr prompt="0" codePage="437" sourceFile="http://www.wunderground.com/weatherstation/WXDailyHistory.asp?ID=KAKJBER2&amp;day=1&amp;month=8&amp;year=2014&amp;dayend=1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4" name="WXDailyHistory186" type="6" refreshedVersion="0" background="1">
    <textPr prompt="0" sourceFile="http://www.wunderground.com/weatherstation/WXDailyHistory.asp?ID=KAKJBER2&amp;day=1&amp;month=8&amp;year=2014&amp;dayend=14&amp;monthend=1&amp;yearend=2015&amp;graphspan=custom&amp;format=1">
      <textFields>
        <textField/>
      </textFields>
    </textPr>
  </connection>
  <connection id="485" name="WXDailyHistory187" type="6" refreshedVersion="3" background="1" saveData="1">
    <textPr prompt="0" codePage="437" sourceFile="http://www.wunderground.com/weatherstation/WXDailyHistory.asp?ID=KAKJBER2&amp;day=1&amp;month=8&amp;year=2014&amp;dayend=15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6" name="WXDailyHistory188" type="6" refreshedVersion="3" background="1" saveData="1">
    <textPr prompt="0" codePage="437" sourceFile="http://www.wunderground.com/weatherstation/WXDailyHistory.asp?ID=KAKJBER2&amp;day=1&amp;month=8&amp;year=2014&amp;dayend=16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7" name="WXDailyHistory189" type="6" refreshedVersion="3" background="1" saveData="1">
    <textPr prompt="0" codePage="437" sourceFile="http://www.wunderground.com/weatherstation/WXDailyHistory.asp?ID=KAKJBER2&amp;day=1&amp;month=8&amp;year=2014&amp;dayend=17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8" name="WXDailyHistory19" type="6" refreshedVersion="3" background="1" saveData="1">
    <textPr prompt="0" codePage="437" sourceFile="http://www.wunderground.com/weatherstation/WXDailyHistory.asp?ID=KAKJBER2&amp;day=1&amp;month=8&amp;year=2014&amp;dayend=16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9" name="WXDailyHistory190" type="6" refreshedVersion="3" background="1" saveData="1">
    <textPr prompt="0" codePage="437" sourceFile="http://www.wunderground.com/weatherstation/WXDailyHistory.asp?ID=KAKJBER2&amp;day=1&amp;month=8&amp;year=2014&amp;dayend=18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0" name="WXDailyHistory192" type="6" refreshedVersion="3" background="1" saveData="1">
    <textPr prompt="0" codePage="437" sourceFile="http://www.wunderground.com/weatherstation/WXDailyHistory.asp?ID=KAKJBER2&amp;day=1&amp;month=8&amp;year=2014&amp;dayend=19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1" name="WXDailyHistory193" type="6" refreshedVersion="3" background="1" saveData="1">
    <textPr prompt="0" codePage="437" sourceFile="http://www.wunderground.com/weatherstation/WXDailyHistory.asp?ID=KAKJBER2&amp;day=1&amp;month=8&amp;year=2014&amp;dayend=20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2" name="WXDailyHistory194" type="6" refreshedVersion="3" background="1" saveData="1">
    <textPr prompt="0" codePage="437" sourceFile="http://www.wunderground.com/weatherstation/WXDailyHistory.asp?ID=KAKJBER2&amp;day=1&amp;month=8&amp;year=2014&amp;dayend=21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3" name="WXDailyHistory195" type="6" refreshedVersion="3" background="1" saveData="1">
    <textPr prompt="0" codePage="437" sourceFile="http://www.wunderground.com/weatherstation/WXDailyHistory.asp?ID=KAKJBER2&amp;day=1&amp;month=8&amp;year=2014&amp;dayend=22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4" name="WXDailyHistory196" type="6" refreshedVersion="3" background="1" saveData="1">
    <textPr prompt="0" codePage="437" sourceFile="http://www.wunderground.com/weatherstation/WXDailyHistory.asp?ID=KAKJBER2&amp;day=1&amp;month=8&amp;year=2014&amp;dayend=23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5" name="WXDailyHistory197" type="6" refreshedVersion="3" background="1" saveData="1">
    <textPr prompt="0" codePage="437" sourceFile="http://www.wunderground.com/weatherstation/WXDailyHistory.asp?ID=KAKJBER2&amp;day=1&amp;month=8&amp;year=2014&amp;dayend=24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6" name="WXDailyHistory198" type="6" refreshedVersion="3" background="1" saveData="1">
    <textPr prompt="0" codePage="437" sourceFile="http://www.wunderground.com/weatherstation/WXDailyHistory.asp?ID=KAKJBER2&amp;day=1&amp;month=8&amp;year=2014&amp;dayend=25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7" name="WXDailyHistory199" type="6" refreshedVersion="3" background="1" saveData="1">
    <textPr prompt="0" codePage="437" sourceFile="http://www.wunderground.com/weatherstation/WXDailyHistory.asp?ID=KAKJBER2&amp;day=1&amp;month=8&amp;year=2014&amp;dayend=26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8" name="WXDailyHistory2" type="6" refreshedVersion="3" background="1" saveData="1">
    <textPr prompt="0" codePage="437" sourceFile="http://www.wunderground.com/weatherstation/WXDailyHistory.asp?ID=KAKJBER2&amp;day=1&amp;month=9&amp;year=2014&amp;dayend=5&amp;monthend=10&amp;yearend=2014&amp;graphspan=custom&amp;format=0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9" name="WXDailyHistory20" type="6" refreshedVersion="3" background="1" saveData="1">
    <textPr prompt="0" codePage="437" sourceFile="http://www.wunderground.com/weatherstation/WXDailyHistory.asp?ID=KAKJBER2&amp;day=1&amp;month=8&amp;year=2014&amp;dayend=16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0" name="WXDailyHistory200" type="6" refreshedVersion="3" background="1" saveData="1">
    <textPr prompt="0" codePage="437" sourceFile="http://www.wunderground.com/weatherstation/WXDailyHistory.asp?ID=KAKJBER2&amp;day=1&amp;month=8&amp;year=2014&amp;dayend=27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1" name="WXDailyHistory202" type="6" refreshedVersion="3" background="1" saveData="1">
    <textPr prompt="0" codePage="437" sourceFile="http://www.wunderground.com/weatherstation/WXDailyHistory.asp?ID=KAKJBER2&amp;day=1&amp;month=8&amp;year=2014&amp;dayend=28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2" name="WXDailyHistory203" type="6" refreshedVersion="0" background="1">
    <textPr prompt="0" sourceFile="http://www.wunderground.com/weatherstation/WXDailyHistory.asp?ID=KAKJBER2&amp;day=1&amp;month=8&amp;year=2014&amp;dayend=28&amp;monthend=1&amp;yearend=2015&amp;graphspan=custom&amp;format=1">
      <textFields>
        <textField/>
      </textFields>
    </textPr>
  </connection>
  <connection id="503" name="WXDailyHistory204" type="6" refreshedVersion="3" background="1" saveData="1">
    <textPr prompt="0" codePage="437" sourceFile="http://www.wunderground.com/weatherstation/WXDailyHistory.asp?ID=KAKJBER2&amp;day=1&amp;month=8&amp;year=2014&amp;dayend=29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4" name="WXDailyHistory205" type="6" refreshedVersion="3" background="1" saveData="1">
    <textPr prompt="0" codePage="437" sourceFile="http://www.wunderground.com/weatherstation/WXDailyHistory.asp?ID=KAKJBER2&amp;day=1&amp;month=8&amp;year=2014&amp;dayend=30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5" name="WXDailyHistory206" type="6" refreshedVersion="3" background="1" saveData="1">
    <textPr prompt="0" codePage="437" sourceFile="http://www.wunderground.com/weatherstation/WXDailyHistory.asp?ID=KAKJBER2&amp;day=1&amp;month=8&amp;year=2014&amp;dayend=31&amp;monthend=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6" name="WXDailyHistory207" type="6" refreshedVersion="3" background="1" saveData="1">
    <textPr prompt="0" codePage="437" sourceFile="http://www.wunderground.com/weatherstation/WXDailyHistory.asp?ID=KAKJBER2&amp;day=1&amp;month=8&amp;year=2014&amp;dayend=1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7" name="WXDailyHistory208" type="6" refreshedVersion="3" background="1" saveData="1">
    <textPr prompt="0" codePage="437" sourceFile="http://www.wunderground.com/weatherstation/WXDailyHistory.asp?ID=KAKJBER2&amp;day=1&amp;month=8&amp;year=2014&amp;dayend=2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8" name="WXDailyHistory209" type="6" refreshedVersion="3" background="1" saveData="1">
    <textPr prompt="0" codePage="437" sourceFile="http://www.wunderground.com/weatherstation/WXDailyHistory.asp?ID=KAKJBER2&amp;day=1&amp;month=8&amp;year=2014&amp;dayend=4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9" name="WXDailyHistory21" type="6" refreshedVersion="3" background="1" saveData="1">
    <textPr prompt="0" codePage="437" sourceFile="http://www.wunderground.com/weatherstation/WXDailyHistory.asp?ID=KAKJBER2&amp;day=1&amp;month=8&amp;year=2014&amp;dayend=17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0" name="WXDailyHistory210" type="6" refreshedVersion="3" background="1" saveData="1">
    <textPr prompt="0" codePage="437" sourceFile="http://www.wunderground.com/weatherstation/WXDailyHistory.asp?ID=KAKJBER2&amp;day=1&amp;month=8&amp;year=2014&amp;dayend=5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1" name="WXDailyHistory212" type="6" refreshedVersion="3" background="1" saveData="1">
    <textPr prompt="0" codePage="437" sourceFile="http://www.wunderground.com/weatherstation/WXDailyHistory.asp?ID=KAKJBER2&amp;day=1&amp;month=8&amp;year=2014&amp;dayend=6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2" name="WXDailyHistory213" type="6" refreshedVersion="3" background="1" saveData="1">
    <textPr prompt="0" codePage="437" sourceFile="http://www.wunderground.com/weatherstation/WXDailyHistory.asp?ID=KAKJBER2&amp;day=1&amp;month=8&amp;year=2014&amp;dayend=7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3" name="WXDailyHistory214" type="6" refreshedVersion="3" background="1" saveData="1">
    <textPr prompt="0" codePage="437" sourceFile="http://www.wunderground.com/weatherstation/WXDailyHistory.asp?ID=KAKJBER2&amp;day=1&amp;month=8&amp;year=2014&amp;dayend=8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4" name="WXDailyHistory215" type="6" refreshedVersion="3" background="1" saveData="1">
    <textPr prompt="0" codePage="437" sourceFile="http://www.wunderground.com/weatherstation/WXDailyHistory.asp?ID=KAKJBER2&amp;day=1&amp;month=8&amp;year=2014&amp;dayend=9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5" name="WXDailyHistory216" type="6" refreshedVersion="3" background="1" saveData="1">
    <textPr prompt="0" codePage="437" sourceFile="http://www.wunderground.com/weatherstation/WXDailyHistory.asp?ID=KAKJBER2&amp;day=1&amp;month=8&amp;year=2014&amp;dayend=10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6" name="WXDailyHistory217" type="6" refreshedVersion="3" background="1" saveData="1">
    <textPr prompt="0" codePage="437" sourceFile="http://www.wunderground.com/weatherstation/WXDailyHistory.asp?ID=KAKJBER2&amp;day=1&amp;month=8&amp;year=2014&amp;dayend=11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7" name="WXDailyHistory218" type="6" refreshedVersion="3" background="1" saveData="1">
    <textPr prompt="0" codePage="437" sourceFile="http://www.wunderground.com/weatherstation/WXDailyHistory.asp?ID=KAKJBER2&amp;day=1&amp;month=8&amp;year=2014&amp;dayend=12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8" name="WXDailyHistory219" type="6" refreshedVersion="3" background="1" saveData="1">
    <textPr prompt="0" codePage="437" sourceFile="http://www.wunderground.com/weatherstation/WXDailyHistory.asp?ID=KAKJBER2&amp;day=1&amp;month=8&amp;year=2014&amp;dayend=13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9" name="WXDailyHistory22" type="6" refreshedVersion="0" background="1">
    <textPr prompt="0" sourceFile="http://www.wunderground.com/weatherstation/WXDailyHistory.asp?ID=KAKJBER2&amp;day=1&amp;month=8&amp;year=2014&amp;dayend=17&amp;monthend=10&amp;yearend=2014&amp;graphspan=custom&amp;format=1">
      <textFields>
        <textField/>
      </textFields>
    </textPr>
  </connection>
  <connection id="520" name="WXDailyHistory220" type="6" refreshedVersion="3" background="1" saveData="1">
    <textPr prompt="0" codePage="437" sourceFile="http://www.wunderground.com/weatherstation/WXDailyHistory.asp?ID=KAKJBER2&amp;day=1&amp;month=8&amp;year=2014&amp;dayend=14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1" name="WXDailyHistory221" type="6" refreshedVersion="3" background="1" saveData="1">
    <textPr prompt="0" codePage="437" sourceFile="http://www.wunderground.com/weatherstation/WXDailyHistory.asp?ID=KAKJBER2&amp;day=1&amp;month=8&amp;year=2014&amp;dayend=15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2" name="WXDailyHistory222" type="6" refreshedVersion="3" background="1" saveData="1">
    <textPr prompt="0" codePage="437" sourceFile="http://www.wunderground.com/weatherstation/WXDailyHistory.asp?ID=KAKJBER2&amp;day=1&amp;month=8&amp;year=2014&amp;dayend=16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3" name="WXDailyHistory223" type="6" refreshedVersion="3" background="1" saveData="1">
    <textPr prompt="0" codePage="437" sourceFile="http://www.wunderground.com/weatherstation/WXDailyHistory.asp?ID=KAKJBER2&amp;day=1&amp;month=8&amp;year=2014&amp;dayend=17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4" name="WXDailyHistory224" type="6" refreshedVersion="3" background="1" saveData="1">
    <textPr prompt="0" codePage="437" sourceFile="http://www.wunderground.com/weatherstation/WXDailyHistory.asp?ID=KAKJBER2&amp;day=1&amp;month=8&amp;year=2014&amp;dayend=19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5" name="WXDailyHistory225" type="6" refreshedVersion="3" background="1" saveData="1">
    <textPr prompt="0" codePage="437" sourceFile="http://www.wunderground.com/weatherstation/WXDailyHistory.asp?ID=KAKJBER2&amp;day=1&amp;month=8&amp;year=2014&amp;dayend=20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6" name="WXDailyHistory226" type="6" refreshedVersion="3" background="1" saveData="1">
    <textPr prompt="0" codePage="437" sourceFile="http://www.wunderground.com/weatherstation/WXDailyHistory.asp?ID=KAKJBER2&amp;day=1&amp;month=8&amp;year=2014&amp;dayend=21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7" name="WXDailyHistory227" type="6" refreshedVersion="3" background="1" saveData="1">
    <textPr prompt="0" codePage="437" sourceFile="http://www.wunderground.com/weatherstation/WXDailyHistory.asp?ID=KAKJBER2&amp;day=1&amp;month=8&amp;year=2014&amp;dayend=23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8" name="WXDailyHistory228" type="6" refreshedVersion="3" background="1" saveData="1">
    <textPr prompt="0" codePage="437" sourceFile="http://www.wunderground.com/weatherstation/WXDailyHistory.asp?ID=KAKJBER2&amp;day=1&amp;month=8&amp;year=2014&amp;dayend=24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9" name="WXDailyHistory229" type="6" refreshedVersion="3" background="1" saveData="1">
    <textPr prompt="0" codePage="437" sourceFile="http://www.wunderground.com/weatherstation/WXDailyHistory.asp?ID=KAKJBER2&amp;day=1&amp;month=8&amp;year=2014&amp;dayend=25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0" name="WXDailyHistory23" type="6" refreshedVersion="0" background="1">
    <textPr prompt="0" sourceFile="http://www.wunderground.com/weatherstation/WXDailyHistory.asp?ID=KAKJBER2&amp;day=1&amp;month=8&amp;year=2014&amp;dayend=18&amp;monthend=10&amp;yearend=2014&amp;graphspan=custom&amp;format=1">
      <textFields>
        <textField/>
      </textFields>
    </textPr>
  </connection>
  <connection id="531" name="WXDailyHistory230" type="6" refreshedVersion="3" background="1" saveData="1">
    <textPr prompt="0" codePage="437" sourceFile="http://www.wunderground.com/weatherstation/WXDailyHistory.asp?ID=KAKJBER2&amp;day=1&amp;month=8&amp;year=2014&amp;dayend=26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2" name="WXDailyHistory231" type="6" refreshedVersion="0" background="1">
    <textPr prompt="0" sourceFile="http://www.wunderground.com/weatherstation/WXDailyHistory.asp?ID=KAKJBER2&amp;day=1&amp;month=8&amp;year=2014&amp;dayend=26&amp;monthend=2&amp;yearend=2015&amp;graphspan=custom&amp;format=1">
      <textFields>
        <textField/>
      </textFields>
    </textPr>
  </connection>
  <connection id="533" name="WXDailyHistory232" type="6" refreshedVersion="3" background="1" saveData="1">
    <textPr prompt="0" codePage="437" sourceFile="http://www.wunderground.com/weatherstation/WXDailyHistory.asp?ID=KAKJBER2&amp;day=1&amp;month=8&amp;year=2014&amp;dayend=26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4" name="WXDailyHistory233" type="6" refreshedVersion="3" background="1" saveData="1">
    <textPr prompt="0" codePage="437" sourceFile="http://www.wunderground.com/weatherstation/WXDailyHistory.asp?ID=KAKJBER2&amp;day=1&amp;month=8&amp;year=2014&amp;dayend=27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5" name="WXDailyHistory234" type="6" refreshedVersion="3" background="1" saveData="1">
    <textPr prompt="0" codePage="437" sourceFile="http://www.wunderground.com/weatherstation/WXDailyHistory.asp?ID=KAKJBER2&amp;day=1&amp;month=8&amp;year=2014&amp;dayend=28&amp;monthend=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6" name="WXDailyHistory235" type="6" refreshedVersion="3" background="1" saveData="1">
    <textPr prompt="0" codePage="437" sourceFile="http://www.wunderground.com/weatherstation/WXDailyHistory.asp?ID=KAKJBER2&amp;day=1&amp;month=8&amp;year=2014&amp;dayend=1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7" name="WXDailyHistory236" type="6" refreshedVersion="3" background="1" saveData="1">
    <textPr prompt="0" codePage="437" sourceFile="http://www.wunderground.com/weatherstation/WXDailyHistory.asp?ID=KAKJBER2&amp;day=1&amp;month=8&amp;year=2014&amp;dayend=2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8" name="WXDailyHistory237" type="6" refreshedVersion="3" background="1" saveData="1">
    <textPr prompt="0" codePage="437" sourceFile="http://www.wunderground.com/weatherstation/WXDailyHistory.asp?ID=KAKJBER2&amp;day=1&amp;month=8&amp;year=2014&amp;dayend=3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9" name="WXDailyHistory238" type="6" refreshedVersion="3" background="1" saveData="1">
    <textPr prompt="0" codePage="437" sourceFile="http://www.wunderground.com/weatherstation/WXDailyHistory.asp?ID=KAKJBER2&amp;day=1&amp;month=8&amp;year=2014&amp;dayend=4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0" name="WXDailyHistory239" type="6" refreshedVersion="3" background="1" saveData="1">
    <textPr prompt="0" codePage="437" sourceFile="http://www.wunderground.com/weatherstation/WXDailyHistory.asp?ID=KAKJBER2&amp;day=1&amp;month=8&amp;year=2014&amp;dayend=9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1" name="WXDailyHistory24" type="6" refreshedVersion="3" background="1" saveData="1">
    <textPr prompt="0" codePage="437" sourceFile="http://www.wunderground.com/weatherstation/WXDailyHistory.asp?ID=KAKJBER2&amp;day=1&amp;month=8&amp;year=2014&amp;dayend=18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2" name="WXDailyHistory240" type="6" refreshedVersion="3" background="1" saveData="1">
    <textPr prompt="0" codePage="437" sourceFile="http://www.wunderground.com/weatherstation/WXDailyHistory.asp?ID=KAKJBER2&amp;day=1&amp;month=8&amp;year=2014&amp;dayend=18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3" name="WXDailyHistory242" type="6" refreshedVersion="3" background="1" saveData="1">
    <textPr prompt="0" codePage="437" sourceFile="http://www.wunderground.com/weatherstation/WXDailyHistory.asp?ID=KAKJBER2&amp;day=1&amp;month=8&amp;year=2014&amp;dayend=22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4" name="WXDailyHistory243" type="6" refreshedVersion="3" background="1" saveData="1">
    <textPr prompt="0" codePage="437" sourceFile="http://www.wunderground.com/weatherstation/WXDailyHistory.asp?ID=KAKJBER2&amp;day=1&amp;month=8&amp;year=2014&amp;dayend=24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5" name="WXDailyHistory244" type="6" refreshedVersion="3" background="1" saveData="1">
    <textPr prompt="0" codePage="437" sourceFile="http://www.wunderground.com/weatherstation/WXDailyHistory.asp?ID=KAKJBER2&amp;day=1&amp;month=8&amp;year=2014&amp;dayend=27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6" name="WXDailyHistory245" type="6" refreshedVersion="3" background="1" saveData="1">
    <textPr prompt="0" codePage="437" sourceFile="http://www.wunderground.com/weatherstation/WXDailyHistory.asp?ID=KAKJBER2&amp;day=1&amp;month=8&amp;year=2014&amp;dayend=28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7" name="WXDailyHistory246" type="6" refreshedVersion="3" background="1" saveData="1">
    <textPr prompt="0" codePage="437" sourceFile="http://www.wunderground.com/weatherstation/WXDailyHistory.asp?ID=KAKJBER2&amp;day=1&amp;month=8&amp;year=2014&amp;dayend=29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8" name="WXDailyHistory247" type="6" refreshedVersion="3" background="1" saveData="1">
    <textPr prompt="0" codePage="437" sourceFile="http://www.wunderground.com/weatherstation/WXDailyHistory.asp?ID=KAKJBER2&amp;day=1&amp;month=8&amp;year=2014&amp;dayend=31&amp;monthend=3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9" name="WXDailyHistory248" type="6" refreshedVersion="3" background="1" saveData="1">
    <textPr prompt="0" codePage="437" sourceFile="http://www.wunderground.com/weatherstation/WXDailyHistory.asp?ID=KAKJBER2&amp;day=1&amp;month=8&amp;year=2014&amp;dayend=1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0" name="WXDailyHistory249" type="6" refreshedVersion="3" background="1" saveData="1">
    <textPr prompt="0" codePage="437" sourceFile="http://www.wunderground.com/weatherstation/WXDailyHistory.asp?ID=KAKJBER2&amp;day=1&amp;month=8&amp;year=2014&amp;dayend=2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1" name="WXDailyHistory25" type="6" refreshedVersion="0" background="1">
    <textPr prompt="0" sourceFile="http://www.wunderground.com/weatherstation/WXDailyHistory.asp?ID=KAKJBER2&amp;day=1&amp;month=8&amp;year=2014&amp;dayend=18&amp;monthend=10&amp;yearend=2014&amp;graphspan=custom&amp;format=1">
      <textFields>
        <textField/>
      </textFields>
    </textPr>
  </connection>
  <connection id="552" name="WXDailyHistory250" type="6" refreshedVersion="3" background="1" saveData="1">
    <textPr prompt="0" codePage="437" sourceFile="http://www.wunderground.com/weatherstation/WXDailyHistory.asp?ID=KAKJBER2&amp;day=1&amp;month=8&amp;year=2014&amp;dayend=3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3" name="WXDailyHistory251" type="6" refreshedVersion="3" background="1" saveData="1">
    <textPr prompt="0" codePage="437" sourceFile="http://www.wunderground.com/weatherstation/WXDailyHistory.asp?ID=KAKJBER2&amp;day=1&amp;month=8&amp;year=2014&amp;dayend=4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4" name="WXDailyHistory252" type="6" refreshedVersion="3" background="1" saveData="1">
    <textPr prompt="0" codePage="437" sourceFile="http://www.wunderground.com/weatherstation/WXDailyHistory.asp?ID=KAKJBER2&amp;day=1&amp;month=8&amp;year=2014&amp;dayend=5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5" name="WXDailyHistory253" type="6" refreshedVersion="3" background="1" saveData="1">
    <textPr prompt="0" codePage="437" sourceFile="http://www.wunderground.com/weatherstation/WXDailyHistory.asp?ID=KAKJBER2&amp;day=1&amp;month=8&amp;year=2014&amp;dayend=6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6" name="WXDailyHistory254" type="6" refreshedVersion="3" background="1" saveData="1">
    <textPr prompt="0" codePage="437" sourceFile="http://www.wunderground.com/weatherstation/WXDailyHistory.asp?ID=KAKJBER2&amp;day=1&amp;month=8&amp;year=2014&amp;dayend=7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7" name="WXDailyHistory255" type="6" refreshedVersion="3" background="1" saveData="1">
    <textPr prompt="0" codePage="437" sourceFile="http://www.wunderground.com/weatherstation/WXDailyHistory.asp?ID=KAKJBER2&amp;day=1&amp;month=8&amp;year=2014&amp;dayend=8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8" name="WXDailyHistory256" type="6" refreshedVersion="3" background="1" saveData="1">
    <textPr prompt="0" codePage="437" sourceFile="http://www.wunderground.com/weatherstation/WXDailyHistory.asp?ID=KAKJBER2&amp;day=1&amp;month=8&amp;year=2014&amp;dayend=9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9" name="WXDailyHistory257" type="6" refreshedVersion="3" background="1" saveData="1">
    <textPr prompt="0" codePage="437" sourceFile="http://www.wunderground.com/weatherstation/WXDailyHistory.asp?ID=KAKJBER2&amp;day=1&amp;month=8&amp;year=2014&amp;dayend=10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0" name="WXDailyHistory258" type="6" refreshedVersion="3" background="1" saveData="1">
    <textPr prompt="0" codePage="437" sourceFile="http://www.wunderground.com/weatherstation/WXDailyHistory.asp?ID=KAKJBER2&amp;day=1&amp;month=8&amp;year=2014&amp;dayend=11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1" name="WXDailyHistory259" type="6" refreshedVersion="3" background="1" saveData="1">
    <textPr prompt="0" codePage="437" sourceFile="http://www.wunderground.com/weatherstation/WXDailyHistory.asp?ID=KAKJBER2&amp;day=1&amp;month=8&amp;year=2014&amp;dayend=12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2" name="WXDailyHistory26" type="6" refreshedVersion="3" background="1" saveData="1">
    <textPr prompt="0" codePage="437" sourceFile="http://www.wunderground.com/weatherstation/WXDailyHistory.asp?ID=KAKJBER2&amp;day=1&amp;month=8&amp;year=2014&amp;dayend=18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3" name="WXDailyHistory260" type="6" refreshedVersion="3" background="1" saveData="1">
    <textPr prompt="0" codePage="437" sourceFile="http://www.wunderground.com/weatherstation/WXDailyHistory.asp?ID=KAKJBER2&amp;day=1&amp;month=8&amp;year=2014&amp;dayend=13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4" name="WXDailyHistory262" type="6" refreshedVersion="3" background="1" saveData="1">
    <textPr prompt="0" codePage="437" sourceFile="http://www.wunderground.com/weatherstation/WXDailyHistory.asp?ID=KAKJBER2&amp;day=1&amp;month=8&amp;year=2014&amp;dayend=14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5" name="WXDailyHistory263" type="6" refreshedVersion="3" background="1" saveData="1">
    <textPr prompt="0" codePage="437" sourceFile="http://www.wunderground.com/weatherstation/WXDailyHistory.asp?ID=KAKJBER2&amp;day=1&amp;month=8&amp;year=2014&amp;dayend=15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6" name="WXDailyHistory264" type="6" refreshedVersion="3" background="1" saveData="1">
    <textPr prompt="0" codePage="437" sourceFile="http://www.wunderground.com/weatherstation/WXDailyHistory.asp?ID=KAKJBER2&amp;day=1&amp;month=8&amp;year=2014&amp;dayend=16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7" name="WXDailyHistory265" type="6" refreshedVersion="3" background="1" saveData="1">
    <textPr prompt="0" codePage="437" sourceFile="http://www.wunderground.com/weatherstation/WXDailyHistory.asp?ID=KAKJBER2&amp;day=1&amp;month=8&amp;year=2014&amp;dayend=17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8" name="WXDailyHistory266" type="6" refreshedVersion="3" background="1" saveData="1">
    <textPr prompt="0" codePage="437" sourceFile="http://www.wunderground.com/weatherstation/WXDailyHistory.asp?ID=KAKJBER2&amp;day=1&amp;month=8&amp;year=2014&amp;dayend=18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9" name="WXDailyHistory267" type="6" refreshedVersion="3" background="1" saveData="1">
    <textPr prompt="0" codePage="437" sourceFile="http://www.wunderground.com/weatherstation/WXDailyHistory.asp?ID=KAKJBER2&amp;day=1&amp;month=8&amp;year=2014&amp;dayend=19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0" name="WXDailyHistory268" type="6" refreshedVersion="3" background="1" saveData="1">
    <textPr prompt="0" codePage="437" sourceFile="http://www.wunderground.com/weatherstation/WXDailyHistory.asp?ID=KAKJBER2&amp;day=1&amp;month=8&amp;year=2014&amp;dayend=20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1" name="WXDailyHistory269" type="6" refreshedVersion="3" background="1" saveData="1">
    <textPr prompt="0" codePage="437" sourceFile="http://www.wunderground.com/weatherstation/WXDailyHistory.asp?ID=KAKJBER2&amp;day=1&amp;month=8&amp;year=2014&amp;dayend=21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2" name="WXDailyHistory27" type="6" refreshedVersion="3" background="1" saveData="1">
    <textPr prompt="0" codePage="437" sourceFile="http://www.wunderground.com/weatherstation/WXDailyHistory.asp?ID=KAKJBER2&amp;day=1&amp;month=8&amp;year=2014&amp;dayend=18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3" name="WXDailyHistory270" type="6" refreshedVersion="3" background="1" saveData="1">
    <textPr prompt="0" codePage="437" sourceFile="http://www.wunderground.com/weatherstation/WXDailyHistory.asp?ID=KAKJBER2&amp;day=1&amp;month=8&amp;year=2014&amp;dayend=22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4" name="WXDailyHistory272" type="6" refreshedVersion="3" background="1" saveData="1">
    <textPr prompt="0" codePage="437" sourceFile="http://www.wunderground.com/weatherstation/WXDailyHistory.asp?ID=KAKJBER2&amp;day=1&amp;month=8&amp;year=2014&amp;dayend=23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5" name="WXDailyHistory273" type="6" refreshedVersion="3" background="1" saveData="1">
    <textPr prompt="0" codePage="437" sourceFile="http://www.wunderground.com/weatherstation/WXDailyHistory.asp?ID=KAKJBER2&amp;day=1&amp;month=8&amp;year=2014&amp;dayend=24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6" name="WXDailyHistory274" type="6" refreshedVersion="3" background="1" saveData="1">
    <textPr prompt="0" codePage="437" sourceFile="http://www.wunderground.com/weatherstation/WXDailyHistory.asp?ID=KAKJBER2&amp;day=1&amp;month=8&amp;year=2014&amp;dayend=25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7" name="WXDailyHistory275" type="6" refreshedVersion="3" background="1" saveData="1">
    <textPr prompt="0" codePage="437" sourceFile="http://www.wunderground.com/weatherstation/WXDailyHistory.asp?ID=KAKJBER2&amp;day=1&amp;month=8&amp;year=2014&amp;dayend=26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8" name="WXDailyHistory276" type="6" refreshedVersion="3" background="1" saveData="1">
    <textPr prompt="0" codePage="437" sourceFile="http://www.wunderground.com/weatherstation/WXDailyHistory.asp?ID=KAKJBER2&amp;day=1&amp;month=8&amp;year=2014&amp;dayend=27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9" name="WXDailyHistory277" type="6" refreshedVersion="3" background="1" saveData="1">
    <textPr prompt="0" codePage="437" sourceFile="http://www.wunderground.com/weatherstation/WXDailyHistory.asp?ID=KAKJBER2&amp;day=1&amp;month=8&amp;year=2014&amp;dayend=28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0" name="WXDailyHistory278" type="6" refreshedVersion="3" background="1" saveData="1">
    <textPr prompt="0" codePage="437" sourceFile="http://www.wunderground.com/weatherstation/WXDailyHistory.asp?ID=KAKJBER2&amp;day=1&amp;month=8&amp;year=2014&amp;dayend=29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1" name="WXDailyHistory279" type="6" refreshedVersion="3" background="1" saveData="1">
    <textPr prompt="0" codePage="437" sourceFile="http://www.wunderground.com/weatherstation/WXDailyHistory.asp?ID=KAKJBER2&amp;day=1&amp;month=8&amp;year=2014&amp;dayend=30&amp;monthend=4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2" name="WXDailyHistory28" type="6" refreshedVersion="0" background="1">
    <textPr prompt="0" sourceFile="http://www.wunderground.com/weatherstation/WXDailyHistory.asp?ID=KAKJBER2&amp;day=1&amp;month=8&amp;year=2014&amp;dayend=18&amp;monthend=10&amp;yearend=2014&amp;graphspan=custom&amp;format=1">
      <textFields>
        <textField/>
      </textFields>
    </textPr>
  </connection>
  <connection id="583" name="WXDailyHistory280" type="6" refreshedVersion="3" background="1" saveData="1">
    <textPr prompt="0" codePage="437" sourceFile="http://www.wunderground.com/weatherstation/WXDailyHistory.asp?ID=KAKJBER2&amp;day=1&amp;month=8&amp;year=2014&amp;dayend=1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4" name="WXDailyHistory281" type="6" refreshedVersion="3" background="1" saveData="1">
    <textPr prompt="0" codePage="437" sourceFile="http://www.wunderground.com/weatherstation/WXDailyHistory.asp?ID=KAKJBER2&amp;day=1&amp;month=8&amp;year=2014&amp;dayend=2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5" name="WXDailyHistory282" type="6" refreshedVersion="3" background="1" saveData="1">
    <textPr prompt="0" codePage="437" sourceFile="http://www.wunderground.com/weatherstation/WXDailyHistory.asp?ID=KAKJBER2&amp;day=1&amp;month=8&amp;year=2014&amp;dayend=3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6" name="WXDailyHistory283" type="6" refreshedVersion="0" background="1">
    <textPr prompt="0" sourceFile="http://www.wunderground.com/weatherstation/WXDailyHistory.asp?ID=KAKJBER2&amp;day=1&amp;month=8&amp;year=2014&amp;dayend=3&amp;monthend=5&amp;yearend=2015&amp;graphspan=custom&amp;format=1">
      <textFields>
        <textField/>
      </textFields>
    </textPr>
  </connection>
  <connection id="587" name="WXDailyHistory284" type="6" refreshedVersion="3" background="1" saveData="1">
    <textPr prompt="0" codePage="437" sourceFile="http://www.wunderground.com/weatherstation/WXDailyHistory.asp?ID=KAKJBER2&amp;day=1&amp;month=8&amp;year=2014&amp;dayend=3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8" name="WXDailyHistory285" type="6" refreshedVersion="0" background="1">
    <textPr prompt="0" sourceFile="http://www.wunderground.com/weatherstation/WXDailyHistory.asp?ID=KAKJBER2&amp;day=1&amp;month=8&amp;year=2014&amp;dayend=3&amp;monthend=5&amp;yearend=2015&amp;graphspan=custom&amp;format=1">
      <textFields>
        <textField/>
      </textFields>
    </textPr>
  </connection>
  <connection id="589" name="WXDailyHistory286" type="6" refreshedVersion="3" background="1" saveData="1">
    <textPr prompt="0" codePage="437" sourceFile="http://www.wunderground.com/weatherstation/WXDailyHistory.asp?ID=KAKJBER2&amp;day=1&amp;month=8&amp;year=2014&amp;dayend=4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0" name="WXDailyHistory287" type="6" refreshedVersion="3" background="1" saveData="1">
    <textPr prompt="0" codePage="437" sourceFile="http://www.wunderground.com/weatherstation/WXDailyHistory.asp?ID=KAKJBER2&amp;day=1&amp;month=8&amp;year=2014&amp;dayend=5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1" name="WXDailyHistory288" type="6" refreshedVersion="3" background="1" saveData="1">
    <textPr prompt="0" codePage="437" sourceFile="http://www.wunderground.com/weatherstation/WXDailyHistory.asp?ID=KAKJBER2&amp;day=1&amp;month=8&amp;year=2014&amp;dayend=6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2" name="WXDailyHistory289" type="6" refreshedVersion="3" background="1" saveData="1">
    <textPr prompt="0" codePage="437" sourceFile="http://www.wunderground.com/weatherstation/WXDailyHistory.asp?ID=KAKJBER2&amp;day=1&amp;month=8&amp;year=2014&amp;dayend=7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3" name="WXDailyHistory29" type="6" refreshedVersion="3" background="1" saveData="1">
    <textPr prompt="0" codePage="437" sourceFile="http://www.wunderground.com/weatherstation/WXDailyHistory.asp?ID=KAKJBER2&amp;day=1&amp;month=8&amp;year=2014&amp;dayend=19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4" name="WXDailyHistory290" type="6" refreshedVersion="3" background="1" saveData="1">
    <textPr prompt="0" codePage="437" sourceFile="http://www.wunderground.com/weatherstation/WXDailyHistory.asp?ID=KAKJBER2&amp;day=1&amp;month=8&amp;year=2014&amp;dayend=8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5" name="WXDailyHistory292" type="6" refreshedVersion="3" background="1" saveData="1">
    <textPr prompt="0" codePage="437" sourceFile="http://www.wunderground.com/weatherstation/WXDailyHistory.asp?ID=KAKJBER2&amp;day=1&amp;month=8&amp;year=2014&amp;dayend=9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6" name="WXDailyHistory293" type="6" refreshedVersion="3" background="1" saveData="1">
    <textPr prompt="0" codePage="437" sourceFile="http://www.wunderground.com/weatherstation/WXDailyHistory.asp?ID=KAKJBER2&amp;day=1&amp;month=8&amp;year=2014&amp;dayend=10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7" name="WXDailyHistory294" type="6" refreshedVersion="3" background="1" saveData="1">
    <textPr prompt="0" codePage="437" sourceFile="http://www.wunderground.com/weatherstation/WXDailyHistory.asp?ID=KAKJBER2&amp;day=1&amp;month=8&amp;year=2014&amp;dayend=11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8" name="WXDailyHistory295" type="6" refreshedVersion="3" background="1" saveData="1">
    <textPr prompt="0" codePage="437" sourceFile="http://www.wunderground.com/weatherstation/WXDailyHistory.asp?ID=KAKJBER2&amp;day=1&amp;month=8&amp;year=2014&amp;dayend=12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9" name="WXDailyHistory296" type="6" refreshedVersion="3" background="1" saveData="1">
    <textPr prompt="0" codePage="437" sourceFile="http://www.wunderground.com/weatherstation/WXDailyHistory.asp?ID=KAKJBER2&amp;day=1&amp;month=8&amp;year=2014&amp;dayend=13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0" name="WXDailyHistory297" type="6" refreshedVersion="3" background="1" saveData="1">
    <textPr prompt="0" codePage="437" sourceFile="http://www.wunderground.com/weatherstation/WXDailyHistory.asp?ID=KAKJBER2&amp;day=1&amp;month=8&amp;year=2014&amp;dayend=14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1" name="WXDailyHistory298" type="6" refreshedVersion="3" background="1" saveData="1">
    <textPr prompt="0" codePage="437" sourceFile="http://www.wunderground.com/weatherstation/WXDailyHistory.asp?ID=KAKJBER2&amp;day=1&amp;month=8&amp;year=2014&amp;dayend=15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2" name="WXDailyHistory299" type="6" refreshedVersion="3" background="1" saveData="1">
    <textPr prompt="0" codePage="437" sourceFile="http://www.wunderground.com/weatherstation/WXDailyHistory.asp?ID=KAKJBER2&amp;day=1&amp;month=8&amp;year=2014&amp;dayend=16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3" name="WXDailyHistory3" type="6" refreshedVersion="3" background="1" saveData="1">
    <textPr prompt="0" codePage="437" sourceFile="http://www.wunderground.com/weatherstation/WXDailyHistory.asp?ID=KAKJBER2&amp;day=4&amp;month=10&amp;year=2013&amp;dayend=5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4" name="WXDailyHistory30" type="6" refreshedVersion="3" background="1" saveData="1">
    <textPr prompt="0" codePage="437" sourceFile="http://www.wunderground.com/weatherstation/WXDailyHistory.asp?ID=KAKJBER2&amp;day=1&amp;month=8&amp;year=2014&amp;dayend=19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5" name="WXDailyHistory300" type="6" refreshedVersion="0" background="1">
    <textPr prompt="0" sourceFile="http://www.wunderground.com/weatherstation/WXDailyHistory.asp?ID=KAKJBER2&amp;day=1&amp;month=8&amp;year=2014&amp;dayend=16&amp;monthend=5&amp;yearend=2015&amp;graphspan=custom&amp;format=1">
      <textFields>
        <textField/>
      </textFields>
    </textPr>
  </connection>
  <connection id="606" name="WXDailyHistory302" type="6" refreshedVersion="3" background="1" saveData="1">
    <textPr prompt="0" codePage="437" sourceFile="http://www.wunderground.com/weatherstation/WXDailyHistory.asp?ID=KAKJBER2&amp;day=1&amp;month=8&amp;year=2014&amp;dayend=17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7" name="WXDailyHistory303" type="6" refreshedVersion="3" background="1" saveData="1">
    <textPr prompt="0" codePage="437" sourceFile="http://www.wunderground.com/weatherstation/WXDailyHistory.asp?ID=KAKJBER2&amp;day=1&amp;month=8&amp;year=2014&amp;dayend=18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8" name="WXDailyHistory304" type="6" refreshedVersion="3" background="1" saveData="1">
    <textPr prompt="0" codePage="437" sourceFile="http://www.wunderground.com/weatherstation/WXDailyHistory.asp?ID=KAKJBER2&amp;day=1&amp;month=8&amp;year=2014&amp;dayend=19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9" name="WXDailyHistory305" type="6" refreshedVersion="0" background="1">
    <textPr prompt="0" sourceFile="http://www.wunderground.com/weatherstation/WXDailyHistory.asp?ID=KAKJBER2&amp;day=1&amp;month=8&amp;year=2014&amp;dayend=19&amp;monthend=5&amp;yearend=2015&amp;graphspan=custom&amp;format=1">
      <textFields>
        <textField/>
      </textFields>
    </textPr>
  </connection>
  <connection id="610" name="WXDailyHistory306" type="6" refreshedVersion="3" background="1" saveData="1">
    <textPr prompt="0" codePage="437" sourceFile="http://www.wunderground.com/weatherstation/WXDailyHistory.asp?ID=KAKJBER2&amp;day=1&amp;month=8&amp;year=2014&amp;dayend=20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1" name="WXDailyHistory307" type="6" refreshedVersion="3" background="1" saveData="1">
    <textPr prompt="0" codePage="437" sourceFile="http://www.wunderground.com/weatherstation/WXDailyHistory.asp?ID=KAKJBER2&amp;day=1&amp;month=8&amp;year=2014&amp;dayend=21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2" name="WXDailyHistory308" type="6" refreshedVersion="0" background="1">
    <textPr prompt="0" sourceFile="http://www.wunderground.com/weatherstation/WXDailyHistory.asp?ID=KAKJBER2&amp;day=1&amp;month=8&amp;year=2014&amp;dayend=21&amp;monthend=5&amp;yearend=2015&amp;graphspan=custom&amp;format=1">
      <textFields>
        <textField/>
      </textFields>
    </textPr>
  </connection>
  <connection id="613" name="WXDailyHistory309" type="6" refreshedVersion="0" background="1">
    <textPr prompt="0" sourceFile="http://www.wunderground.com/weatherstation/WXDailyHistory.asp?ID=KAKJBER2&amp;day=1&amp;month=8&amp;year=2014&amp;dayend=21&amp;monthend=5&amp;yearend=2015&amp;graphspan=custom&amp;format=1">
      <textFields>
        <textField/>
      </textFields>
    </textPr>
  </connection>
  <connection id="614" name="WXDailyHistory31" type="6" refreshedVersion="0" background="1">
    <textPr prompt="0" sourceFile="http://www.wunderground.com/weatherstation/WXDailyHistory.asp?ID=KAKJBER2&amp;day=1&amp;month=8&amp;year=2014&amp;dayend=19&amp;monthend=10&amp;yearend=2014&amp;graphspan=custom&amp;format=1">
      <textFields>
        <textField/>
      </textFields>
    </textPr>
  </connection>
  <connection id="615" name="WXDailyHistory310" type="6" refreshedVersion="3" background="1" saveData="1">
    <textPr prompt="0" codePage="437" sourceFile="http://www.wunderground.com/weatherstation/WXDailyHistory.asp?ID=KAKJBER2&amp;day=1&amp;month=8&amp;year=2014&amp;dayend=22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6" name="WXDailyHistory311" type="6" refreshedVersion="3" background="1" saveData="1">
    <textPr prompt="0" codePage="437" sourceFile="http://www.wunderground.com/weatherstation/WXDailyHistory.asp?ID=KAKJBER2&amp;day=1&amp;month=8&amp;year=2014&amp;dayend=23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7" name="WXDailyHistory312" type="6" refreshedVersion="0" background="1">
    <textPr prompt="0" sourceFile="http://www.wunderground.com/weatherstation/WXDailyHistory.asp?ID=KAKJBER2&amp;day=1&amp;month=8&amp;year=2014&amp;dayend=23&amp;monthend=5&amp;yearend=2015&amp;graphspan=custom&amp;format=1">
      <textFields>
        <textField/>
      </textFields>
    </textPr>
  </connection>
  <connection id="618" name="WXDailyHistory313" type="6" refreshedVersion="3" background="1" saveData="1">
    <textPr prompt="0" codePage="437" sourceFile="http://www.wunderground.com/weatherstation/WXDailyHistory.asp?ID=KAKJBER2&amp;day=1&amp;month=8&amp;year=2014&amp;dayend=24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9" name="WXDailyHistory314" type="6" refreshedVersion="0" background="1">
    <textPr prompt="0" sourceFile="http://www.wunderground.com/weatherstation/WXDailyHistory.asp?ID=KAKJBER2&amp;day=1&amp;month=8&amp;year=2014&amp;dayend=24&amp;monthend=5&amp;yearend=2015&amp;graphspan=custom&amp;format=1">
      <textFields>
        <textField/>
      </textFields>
    </textPr>
  </connection>
  <connection id="620" name="WXDailyHistory315" type="6" refreshedVersion="0" background="1">
    <textPr prompt="0" sourceFile="http://www.wunderground.com/weatherstation/WXDailyHistory.asp?ID=KAKJBER2&amp;day=1&amp;month=8&amp;year=2014&amp;dayend=24&amp;monthend=5&amp;yearend=2015&amp;graphspan=custom&amp;format=1">
      <textFields>
        <textField/>
      </textFields>
    </textPr>
  </connection>
  <connection id="621" name="WXDailyHistory316" type="6" refreshedVersion="3" background="1" saveData="1">
    <textPr prompt="0" codePage="437" sourceFile="http://www.wunderground.com/weatherstation/WXDailyHistory.asp?ID=KAKJBER2&amp;day=1&amp;month=8&amp;year=2014&amp;dayend=24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22" name="WXDailyHistory317" type="6" refreshedVersion="3" background="1" saveData="1">
    <textPr prompt="0" codePage="437" sourceFile="http://www.wunderground.com/weatherstation/WXDailyHistory.asp?ID=KAKJBER2&amp;day=1&amp;month=8&amp;year=2014&amp;dayend=25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23" name="WXDailyHistory318" type="6" refreshedVersion="0" background="1">
    <textPr prompt="0" sourceFile="http://www.wunderground.com/weatherstation/WXDailyHistory.asp?ID=KAKJBER2&amp;day=1&amp;month=8&amp;year=2014&amp;dayend=25&amp;monthend=5&amp;yearend=2015&amp;graphspan=custom&amp;format=1">
      <textFields>
        <textField/>
      </textFields>
    </textPr>
  </connection>
  <connection id="624" name="WXDailyHistory319" type="6" refreshedVersion="0" background="1">
    <textPr prompt="0" sourceFile="http://www.wunderground.com/weatherstation/WXDailyHistory.asp?ID=KAKJBER2&amp;day=1&amp;month=8&amp;year=2014&amp;dayend=25&amp;monthend=5&amp;yearend=2015&amp;graphspan=custom&amp;format=1">
      <textFields>
        <textField/>
      </textFields>
    </textPr>
  </connection>
  <connection id="625" name="WXDailyHistory32" type="6" refreshedVersion="3" background="1" saveData="1">
    <textPr prompt="0" codePage="437" sourceFile="http://www.wunderground.com/weatherstation/WXDailyHistory.asp?ID=KAKJBER2&amp;day=1&amp;month=8&amp;year=2014&amp;dayend=19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26" name="WXDailyHistory320" type="6" refreshedVersion="0" background="1">
    <textPr prompt="0" sourceFile="http://www.wunderground.com/weatherstation/WXDailyHistory.asp?ID=KAKJBER2&amp;day=1&amp;month=8&amp;year=2014&amp;dayend=25&amp;monthend=5&amp;yearend=2015&amp;graphspan=custom&amp;format=1">
      <textFields>
        <textField/>
      </textFields>
    </textPr>
  </connection>
  <connection id="627" name="WXDailyHistory322" type="6" refreshedVersion="3" background="1" saveData="1">
    <textPr prompt="0" codePage="437" sourceFile="http://www.wunderground.com/weatherstation/WXDailyHistory.asp?ID=KAKJBER2&amp;day=1&amp;month=8&amp;year=2014&amp;dayend=25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28" name="WXDailyHistory323" type="6" refreshedVersion="3" background="1" saveData="1">
    <textPr prompt="0" codePage="437" sourceFile="http://www.wunderground.com/weatherstation/WXDailyHistory.asp?ID=KAKJBER2&amp;day=1&amp;month=8&amp;year=2014&amp;dayend=25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29" name="WXDailyHistory324" type="6" refreshedVersion="3" background="1" saveData="1">
    <textPr prompt="0" codePage="437" sourceFile="http://www.wunderground.com/weatherstation/WXDailyHistory.asp?ID=KAKJBER2&amp;day=1&amp;month=8&amp;year=2014&amp;dayend=26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30" name="WXDailyHistory325" type="6" refreshedVersion="0" background="1">
    <textPr prompt="0" sourceFile="http://www.wunderground.com/weatherstation/WXDailyHistory.asp?ID=KAKJBER2&amp;day=1&amp;month=8&amp;year=2014&amp;dayend=26&amp;monthend=5&amp;yearend=2015&amp;graphspan=custom&amp;format=1">
      <textFields>
        <textField/>
      </textFields>
    </textPr>
  </connection>
  <connection id="631" name="WXDailyHistory326" type="6" refreshedVersion="3" background="1" saveData="1">
    <textPr prompt="0" codePage="437" sourceFile="http://www.wunderground.com/weatherstation/WXDailyHistory.asp?ID=KAKJBER2&amp;day=1&amp;month=8&amp;year=2014&amp;dayend=27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32" name="WXDailyHistory327" type="6" refreshedVersion="3" background="1" saveData="1">
    <textPr prompt="0" codePage="437" sourceFile="http://www.wunderground.com/weatherstation/WXDailyHistory.asp?ID=KAKJBER2&amp;day=1&amp;month=8&amp;year=2014&amp;dayend=28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33" name="WXDailyHistory328" type="6" refreshedVersion="3" background="1" saveData="1">
    <textPr prompt="0" codePage="437" sourceFile="http://www.wunderground.com/weatherstation/WXDailyHistory.asp?ID=KAKJBER2&amp;day=1&amp;month=8&amp;year=2014&amp;dayend=29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34" name="WXDailyHistory329" type="6" refreshedVersion="3" background="1" saveData="1">
    <textPr prompt="0" codePage="437" sourceFile="http://www.wunderground.com/weatherstation/WXDailyHistory.asp?ID=KAKJBER2&amp;day=1&amp;month=8&amp;year=2014&amp;dayend=30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35" name="WXDailyHistory33" type="6" refreshedVersion="0" background="1">
    <textPr prompt="0" sourceFile="http://www.wunderground.com/weatherstation/WXDailyHistory.asp?ID=KAKJBER2&amp;day=1&amp;month=8&amp;year=2014&amp;dayend=19&amp;monthend=10&amp;yearend=2014&amp;graphspan=custom&amp;format=1">
      <textFields>
        <textField/>
      </textFields>
    </textPr>
  </connection>
  <connection id="636" name="WXDailyHistory330" type="6" refreshedVersion="3" background="1" saveData="1">
    <textPr prompt="0" codePage="437" sourceFile="http://www.wunderground.com/weatherstation/WXDailyHistory.asp?ID=KAKJBER2&amp;day=1&amp;month=8&amp;year=2014&amp;dayend=31&amp;monthend=5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37" name="WXDailyHistory331" type="6" refreshedVersion="3" background="1" saveData="1">
    <textPr prompt="0" codePage="437" sourceFile="http://www.wunderground.com/weatherstation/WXDailyHistory.asp?ID=KAKJBER2&amp;day=1&amp;month=8&amp;year=2014&amp;dayend=1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38" name="WXDailyHistory332" type="6" refreshedVersion="3" background="1" saveData="1">
    <textPr prompt="0" codePage="437" sourceFile="http://www.wunderground.com/weatherstation/WXDailyHistory.asp?ID=KAKJBER2&amp;day=1&amp;month=8&amp;year=2014&amp;dayend=2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39" name="WXDailyHistory333" type="6" refreshedVersion="3" background="1" saveData="1">
    <textPr prompt="0" codePage="437" sourceFile="http://www.wunderground.com/weatherstation/WXDailyHistory.asp?ID=KAKJBER2&amp;day=1&amp;month=8&amp;year=2014&amp;dayend=3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0" name="WXDailyHistory334" type="6" refreshedVersion="3" background="1" saveData="1">
    <textPr prompt="0" codePage="437" sourceFile="http://www.wunderground.com/weatherstation/WXDailyHistory.asp?ID=KAKJBER2&amp;day=1&amp;month=8&amp;year=2014&amp;dayend=4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1" name="WXDailyHistory335" type="6" refreshedVersion="3" background="1" saveData="1">
    <textPr prompt="0" codePage="437" sourceFile="http://www.wunderground.com/weatherstation/WXDailyHistory.asp?ID=KAKJBER2&amp;day=1&amp;month=8&amp;year=2014&amp;dayend=5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2" name="WXDailyHistory336" type="6" refreshedVersion="3" background="1" saveData="1">
    <textPr prompt="0" codePage="437" sourceFile="http://www.wunderground.com/weatherstation/WXDailyHistory.asp?ID=KAKJBER2&amp;day=1&amp;month=8&amp;year=2014&amp;dayend=6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3" name="WXDailyHistory337" type="6" refreshedVersion="3" background="1" saveData="1">
    <textPr prompt="0" codePage="437" sourceFile="http://www.wunderground.com/weatherstation/WXDailyHistory.asp?ID=KAKJBER2&amp;day=1&amp;month=8&amp;year=2014&amp;dayend=7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4" name="WXDailyHistory338" type="6" refreshedVersion="3" background="1" saveData="1">
    <textPr prompt="0" codePage="437" sourceFile="http://www.wunderground.com/weatherstation/WXDailyHistory.asp?ID=KAKJBER2&amp;day=1&amp;month=8&amp;year=2014&amp;dayend=8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5" name="WXDailyHistory339" type="6" refreshedVersion="3" background="1" saveData="1">
    <textPr prompt="0" codePage="437" sourceFile="http://www.wunderground.com/weatherstation/WXDailyHistory.asp?ID=KAKJBER2&amp;day=1&amp;month=8&amp;year=2014&amp;dayend=9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6" name="WXDailyHistory34" type="6" refreshedVersion="3" background="1" saveData="1">
    <textPr prompt="0" codePage="437" sourceFile="http://www.wunderground.com/weatherstation/WXDailyHistory.asp?ID=KAKJBER2&amp;day=1&amp;month=8&amp;year=2014&amp;dayend=20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7" name="WXDailyHistory340" type="6" refreshedVersion="3" background="1" saveData="1">
    <textPr prompt="0" codePage="437" sourceFile="http://www.wunderground.com/weatherstation/WXDailyHistory.asp?ID=KAKJBER2&amp;day=1&amp;month=8&amp;year=2014&amp;dayend=10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8" name="WXDailyHistory342" type="6" refreshedVersion="3" background="1" saveData="1">
    <textPr prompt="0" codePage="437" sourceFile="http://www.wunderground.com/weatherstation/WXDailyHistory.asp?ID=KAKJBER2&amp;day=1&amp;month=8&amp;year=2014&amp;dayend=11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9" name="WXDailyHistory343" type="6" refreshedVersion="3" background="1" saveData="1">
    <textPr prompt="0" codePage="437" sourceFile="http://www.wunderground.com/weatherstation/WXDailyHistory.asp?ID=KAKJBER2&amp;day=1&amp;month=8&amp;year=2014&amp;dayend=12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0" name="WXDailyHistory344" type="6" refreshedVersion="3" background="1" saveData="1">
    <textPr prompt="0" codePage="437" sourceFile="http://www.wunderground.com/weatherstation/WXDailyHistory.asp?ID=KAKJBER2&amp;day=1&amp;month=8&amp;year=2014&amp;dayend=13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1" name="WXDailyHistory345" type="6" refreshedVersion="3" background="1" saveData="1">
    <textPr prompt="0" codePage="437" sourceFile="http://www.wunderground.com/weatherstation/WXDailyHistory.asp?ID=KAKJBER2&amp;day=1&amp;month=8&amp;year=2014&amp;dayend=14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2" name="WXDailyHistory346" type="6" refreshedVersion="3" background="1" saveData="1">
    <textPr prompt="0" codePage="437" sourceFile="http://www.wunderground.com/weatherstation/WXDailyHistory.asp?ID=KAKJBER2&amp;day=1&amp;month=8&amp;year=2014&amp;dayend=15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3" name="WXDailyHistory347" type="6" refreshedVersion="3" background="1" saveData="1">
    <textPr prompt="0" codePage="437" sourceFile="http://www.wunderground.com/weatherstation/WXDailyHistory.asp?ID=KAKJBER2&amp;day=1&amp;month=8&amp;year=2014&amp;dayend=16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4" name="WXDailyHistory348" type="6" refreshedVersion="3" background="1" saveData="1">
    <textPr prompt="0" codePage="437" sourceFile="http://www.wunderground.com/weatherstation/WXDailyHistory.asp?ID=KAKJBER2&amp;day=1&amp;month=8&amp;year=2014&amp;dayend=17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5" name="WXDailyHistory349" type="6" refreshedVersion="3" background="1" saveData="1">
    <textPr prompt="0" codePage="437" sourceFile="http://www.wunderground.com/weatherstation/WXDailyHistory.asp?ID=KAKJBER2&amp;day=1&amp;month=8&amp;year=2014&amp;dayend=18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6" name="WXDailyHistory35" type="6" refreshedVersion="3" background="1" saveData="1">
    <textPr prompt="0" codePage="437" sourceFile="http://www.wunderground.com/weatherstation/WXDailyHistory.asp?ID=KAKJBER2&amp;day=1&amp;month=8&amp;year=2014&amp;dayend=21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7" name="WXDailyHistory350" type="6" refreshedVersion="3" background="1" saveData="1">
    <textPr prompt="0" codePage="437" sourceFile="http://www.wunderground.com/weatherstation/WXDailyHistory.asp?ID=KAKJBER2&amp;day=1&amp;month=8&amp;year=2014&amp;dayend=19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8" name="WXDailyHistory352" type="6" refreshedVersion="3" background="1" saveData="1">
    <textPr prompt="0" codePage="437" sourceFile="http://www.wunderground.com/weatherstation/WXDailyHistory.asp?ID=KAKJBER2&amp;day=1&amp;month=8&amp;year=2014&amp;dayend=20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9" name="WXDailyHistory353" type="6" refreshedVersion="3" background="1" saveData="1">
    <textPr prompt="0" codePage="437" sourceFile="http://www.wunderground.com/weatherstation/WXDailyHistory.asp?ID=KAKJBER2&amp;day=1&amp;month=8&amp;year=2014&amp;dayend=21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60" name="WXDailyHistory354" type="6" refreshedVersion="3" background="1" saveData="1">
    <textPr prompt="0" codePage="437" sourceFile="http://www.wunderground.com/weatherstation/WXDailyHistory.asp?ID=KAKJBER2&amp;day=1&amp;month=8&amp;year=2014&amp;dayend=22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61" name="WXDailyHistory355" type="6" refreshedVersion="3" background="1" saveData="1">
    <textPr prompt="0" codePage="437" sourceFile="http://www.wunderground.com/weatherstation/WXDailyHistory.asp?ID=KAKJBER2&amp;day=1&amp;month=8&amp;year=2014&amp;dayend=23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62" name="WXDailyHistory356" type="6" refreshedVersion="3" background="1" saveData="1">
    <textPr prompt="0" codePage="437" sourceFile="http://www.wunderground.com/weatherstation/WXDailyHistory.asp?ID=KAKJBER2&amp;day=1&amp;month=8&amp;year=2014&amp;dayend=24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63" name="WXDailyHistory357" type="6" refreshedVersion="3" background="1" saveData="1">
    <textPr prompt="0" codePage="437" sourceFile="http://www.wunderground.com/weatherstation/WXDailyHistory.asp?ID=KAKJBER2&amp;day=1&amp;month=8&amp;year=2014&amp;dayend=25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64" name="WXDailyHistory358" type="6" refreshedVersion="3" background="1" saveData="1">
    <textPr prompt="0" codePage="437" sourceFile="http://www.wunderground.com/weatherstation/WXDailyHistory.asp?ID=KAKJBER2&amp;day=1&amp;month=8&amp;year=2014&amp;dayend=26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65" name="WXDailyHistory359" type="6" refreshedVersion="3" background="1" saveData="1">
    <textPr prompt="0" codePage="437" sourceFile="http://www.wunderground.com/weatherstation/WXDailyHistory.asp?ID=KAKJBER2&amp;day=1&amp;month=8&amp;year=2014&amp;dayend=27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66" name="WXDailyHistory36" type="6" refreshedVersion="3" background="1" saveData="1">
    <textPr prompt="0" codePage="437" sourceFile="http://www.wunderground.com/weatherstation/WXDailyHistory.asp?ID=KAKJBER2&amp;day=1&amp;month=8&amp;year=2014&amp;dayend=22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67" name="WXDailyHistory360" type="6" refreshedVersion="3" background="1" saveData="1">
    <textPr prompt="0" codePage="437" sourceFile="http://www.wunderground.com/weatherstation/WXDailyHistory.asp?ID=KAKJBER2&amp;day=1&amp;month=8&amp;year=2014&amp;dayend=28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68" name="WXDailyHistory362" type="6" refreshedVersion="3" background="1" saveData="1">
    <textPr prompt="0" codePage="437" sourceFile="http://www.wunderground.com/weatherstation/WXDailyHistory.asp?ID=KAKJBER2&amp;day=1&amp;month=8&amp;year=2014&amp;dayend=29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69" name="WXDailyHistory363" type="6" refreshedVersion="3" background="1" saveData="1">
    <textPr prompt="0" codePage="437" sourceFile="http://www.wunderground.com/weatherstation/WXDailyHistory.asp?ID=KAKJBER2&amp;day=1&amp;month=8&amp;year=2014&amp;dayend=30&amp;monthend=6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70" name="WXDailyHistory364" type="6" refreshedVersion="3" background="1" saveData="1">
    <textPr prompt="0" codePage="437" sourceFile="http://www.wunderground.com/weatherstation/WXDailyHistory.asp?ID=KAKJBER2&amp;day=1&amp;month=8&amp;year=2014&amp;dayend=1&amp;monthend=7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71" name="WXDailyHistory365" type="6" refreshedVersion="3" background="1" saveData="1">
    <textPr prompt="0" codePage="437" sourceFile="http://www.wunderground.com/weatherstation/WXDailyHistory.asp?ID=KAKJBER2&amp;day=1&amp;month=8&amp;year=2014&amp;dayend=2&amp;monthend=7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72" name="WXDailyHistory366" type="6" refreshedVersion="3" background="1" saveData="1">
    <textPr prompt="0" codePage="437" sourceFile="http://www.wunderground.com/weatherstation/WXDailyHistory.asp?ID=KAKJBER2&amp;day=1&amp;month=8&amp;year=2014&amp;dayend=3&amp;monthend=7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73" name="WXDailyHistory367" type="6" refreshedVersion="3" background="1" saveData="1">
    <textPr prompt="0" codePage="437" sourceFile="http://www.wunderground.com/weatherstation/WXDailyHistory.asp?ID=KAKJBER2&amp;day=1&amp;month=8&amp;year=2014&amp;dayend=4&amp;monthend=7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74" name="WXDailyHistory368" type="6" refreshedVersion="3" background="1" saveData="1">
    <textPr prompt="0" codePage="437" sourceFile="http://www.wunderground.com/weatherstation/WXDailyHistory.asp?ID=KAKJBER2&amp;day=1&amp;month=8&amp;year=2014&amp;dayend=5&amp;monthend=7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75" name="WXDailyHistory369" type="6" refreshedVersion="3" background="1" saveData="1">
    <textPr prompt="0" codePage="437" sourceFile="http://www.wunderground.com/weatherstation/WXDailyHistory.asp?ID=KAKJBER2&amp;day=1&amp;month=8&amp;year=2014&amp;dayend=6&amp;monthend=7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76" name="WXDailyHistory37" type="6" refreshedVersion="0" background="1">
    <textPr prompt="0" sourceFile="http://www.wunderground.com/weatherstation/WXDailyHistory.asp?ID=KAKJBER2&amp;day=1&amp;month=8&amp;year=2014&amp;dayend=23&amp;monthend=10&amp;yearend=2014&amp;graphspan=custom&amp;format=1">
      <textFields>
        <textField/>
      </textFields>
    </textPr>
  </connection>
  <connection id="677" name="WXDailyHistory370" type="6" refreshedVersion="3" background="1" saveData="1">
    <textPr prompt="0" codePage="437" sourceFile="http://www.wunderground.com/weatherstation/WXDailyHistory.asp?ID=KAKJBER2&amp;day=1&amp;month=8&amp;year=2014&amp;dayend=7&amp;monthend=7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78" name="WXDailyHistory371" type="6" refreshedVersion="0" background="1">
    <textPr prompt="0" sourceFile="http://www.wunderground.com/weatherstation/WXDailyHistory.asp?ID=KAKJBER2&amp;day=1&amp;month=8&amp;year=2014&amp;dayend=16&amp;monthend=9&amp;yearend=2015&amp;graphspan=custom&amp;format=1">
      <textFields>
        <textField/>
      </textFields>
    </textPr>
  </connection>
  <connection id="679" name="WXDailyHistory372" type="6" refreshedVersion="3" background="1" saveData="1">
    <textPr prompt="0" codePage="437" sourceFile="http://www.wunderground.com/weatherstation/WXDailyHistory.asp?ID=KAKJBER2&amp;day=1&amp;month=8&amp;year=2015&amp;dayend=16&amp;monthend=9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80" name="WXDailyHistory373" type="6" refreshedVersion="3" background="1" saveData="1">
    <textPr prompt="0" codePage="437" sourceFile="http://www.wunderground.com/weatherstation/WXDailyHistory.asp?ID=KAKJBER2&amp;day=1&amp;month=8&amp;year=2015&amp;dayend=16&amp;monthend=9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81" name="WXDailyHistory374" type="6" refreshedVersion="3" background="1" saveData="1">
    <textPr prompt="0" codePage="437" sourceFile="http://www.wunderground.com/weatherstation/WXDailyHistory.asp?ID=KAKJBER2&amp;day=1&amp;month=8&amp;year=2015&amp;dayend=16&amp;monthend=9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82" name="WXDailyHistory375" type="6" refreshedVersion="3" background="1" saveData="1">
    <textPr prompt="0" codePage="437" sourceFile="http://www.wunderground.com/weatherstation/WXDailyHistory.asp?ID=KAKJBER2&amp;day=1&amp;month=8&amp;year=2015&amp;dayend=16&amp;monthend=9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83" name="WXDailyHistory376" type="6" refreshedVersion="0" background="1">
    <textPr prompt="0" sourceFile="http://www.wunderground.com/weatherstation/WXDailyHistory.asp?ID=KAKJBER2&amp;day=1&amp;month=8&amp;year=2015&amp;dayend=16&amp;monthend=9&amp;yearend=2015&amp;graphspan=custom&amp;format=1">
      <textFields>
        <textField/>
      </textFields>
    </textPr>
  </connection>
  <connection id="684" name="WXDailyHistory377" type="6" refreshedVersion="3" background="1" saveData="1">
    <textPr prompt="0" codePage="437" sourceFile="http://www.wunderground.com/weatherstation/WXDailyHistory.asp?ID=KAKJBER2&amp;day=1&amp;month=8&amp;year=2015&amp;dayend=30&amp;monthend=9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85" name="WXDailyHistory378" type="6" refreshedVersion="3" background="1" saveData="1">
    <textPr prompt="0" codePage="437" sourceFile="http://www.wunderground.com/weatherstation/WXDailyHistory.asp?ID=KAKJBER2&amp;day=1&amp;month=8&amp;year=2015&amp;dayend=3&amp;monthend=10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86" name="WXDailyHistory379" type="6" refreshedVersion="0" background="1">
    <textPr prompt="0" sourceFile="http://www.wunderground.com/weatherstation/WXDailyHistory.asp?ID=KAKJBER2&amp;day=1&amp;month=8&amp;year=2015&amp;dayend=15&amp;monthend=10&amp;yearend=2015&amp;graphspan=custom&amp;format=1">
      <textFields>
        <textField/>
      </textFields>
    </textPr>
  </connection>
  <connection id="687" name="WXDailyHistory38" type="6" refreshedVersion="0" background="1">
    <textPr prompt="0" sourceFile="http://www.wunderground.com/weatherstation/WXDailyHistory.asp?ID=KAKJBER2&amp;day=1&amp;month=8&amp;year=2014&amp;dayend=23&amp;monthend=10&amp;yearend=2014&amp;graphspan=custom&amp;format=1">
      <textFields>
        <textField/>
      </textFields>
    </textPr>
  </connection>
  <connection id="688" name="WXDailyHistory380" type="6" refreshedVersion="0" background="1">
    <textPr prompt="0" sourceFile="http://www.wunderground.com/weatherstation/WXDailyHistory.asp?ID=KAKJBER2&amp;day=1&amp;month=8&amp;year=2015&amp;dayend=17&amp;monthend=10&amp;yearend=2015&amp;graphspan=custom&amp;format=1">
      <textFields>
        <textField/>
      </textFields>
    </textPr>
  </connection>
  <connection id="689" name="WXDailyHistory381" type="6" refreshedVersion="3" background="1" saveData="1">
    <textPr prompt="0" codePage="437" sourceFile="http://www.wunderground.com/weatherstation/WXDailyHistory.asp?ID=KAKJBER2&amp;day=1&amp;month=8&amp;year=2015&amp;dayend=17&amp;monthend=10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90" name="WXDailyHistory382" type="6" refreshedVersion="0" background="1">
    <textPr prompt="0" sourceFile="http://www.wunderground.com/weatherstation/WXDailyHistory.asp?ID=KAKJBER2&amp;day=1&amp;month=8&amp;year=2015&amp;dayend=29&amp;monthend=10&amp;yearend=2015&amp;graphspan=custom&amp;format=1">
      <textFields>
        <textField/>
      </textFields>
    </textPr>
  </connection>
  <connection id="691" name="WXDailyHistory383" type="6" refreshedVersion="3" background="1" saveData="1">
    <textPr prompt="0" codePage="437" sourceFile="http://www.wunderground.com/weatherstation/WXDailyHistory.asp?ID=KAKJBER2&amp;day=1&amp;month=8&amp;year=2015&amp;dayend=29&amp;monthend=10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92" name="WXDailyHistory384" type="6" refreshedVersion="0" background="1">
    <textPr prompt="0" sourceFile="http://www.wunderground.com/weatherstation/WXDailyHistory.asp?ID=KAKJBER2&amp;day=1&amp;month=8&amp;year=2015&amp;dayend=1&amp;monthend=11&amp;yearend=2015&amp;graphspan=custom&amp;format=1">
      <textFields>
        <textField/>
      </textFields>
    </textPr>
  </connection>
  <connection id="693" name="WXDailyHistory385" type="6" refreshedVersion="0" background="1">
    <textPr prompt="0" sourceFile="http://www.wunderground.com/weatherstation/WXDailyHistory.asp?ID=KAKJBER2&amp;day=1&amp;month=8&amp;year=2015&amp;dayend=1&amp;monthend=11&amp;yearend=2015&amp;graphspan=custom&amp;format=1">
      <textFields>
        <textField/>
      </textFields>
    </textPr>
  </connection>
  <connection id="694" name="WXDailyHistory386" type="6" refreshedVersion="0" background="1">
    <textPr prompt="0" sourceFile="http://www.wunderground.com/weatherstation/WXDailyHistory.asp?ID=KAKJBER2&amp;day=1&amp;month=8&amp;year=2015&amp;dayend=1&amp;monthend=11&amp;yearend=2015&amp;graphspan=custom&amp;format=1">
      <textFields>
        <textField/>
      </textFields>
    </textPr>
  </connection>
  <connection id="695" name="WXDailyHistory387" type="6" refreshedVersion="0" background="1">
    <textPr prompt="0" sourceFile="http://www.wunderground.com/weatherstation/WXDailyHistory.asp?ID=KAKJBER2&amp;day=1&amp;month=8&amp;year=2015&amp;dayend=18&amp;monthend=11&amp;yearend=2015&amp;graphspan=custom&amp;format=1">
      <textFields>
        <textField/>
      </textFields>
    </textPr>
  </connection>
  <connection id="696" name="WXDailyHistory388" type="6" refreshedVersion="3" background="1" saveData="1">
    <textPr prompt="0" codePage="437" sourceFile="http://www.wunderground.com/weatherstation/WXDailyHistory.asp?ID=KAKJBER2&amp;day=1&amp;month=8&amp;year=2015&amp;dayend=18&amp;monthend=11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97" name="WXDailyHistory389" type="6" refreshedVersion="3" background="1" saveData="1">
    <textPr prompt="0" codePage="437" sourceFile="http://www.wunderground.com/weatherstation/WXDailyHistory.asp?ID=KAKJBER2&amp;day=1&amp;month=8&amp;year=2015&amp;dayend=1&amp;monthend=1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98" name="WXDailyHistory39" type="6" refreshedVersion="3" background="1" saveData="1">
    <textPr prompt="0" codePage="437" sourceFile="http://www.wunderground.com/weatherstation/WXDailyHistory.asp?ID=KAKJBER2&amp;day=1&amp;month=8&amp;year=2014&amp;dayend=23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99" name="WXDailyHistory390" type="6" refreshedVersion="3" background="1" saveData="1">
    <textPr prompt="0" codePage="437" sourceFile="http://www.wunderground.com/weatherstation/WXDailyHistory.asp?ID=KAKJBER2&amp;day=1&amp;month=8&amp;year=2015&amp;dayend=1&amp;monthend=1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00" name="WXDailyHistory392" type="6" refreshedVersion="3" background="1" saveData="1">
    <textPr prompt="0" codePage="437" sourceFile="http://www.wunderground.com/weatherstation/WXDailyHistory.asp?ID=KAKJBER2&amp;day=1&amp;month=12&amp;year=2015&amp;dayend=1&amp;monthend=1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01" name="WXDailyHistory393" type="6" refreshedVersion="3" background="1" saveData="1">
    <textPr prompt="0" codePage="437" sourceFile="http://www.wunderground.com/weatherstation/WXDailyHistory.asp?ID=KAKJBER2&amp;day=1&amp;month=12&amp;year=2015&amp;dayend=1&amp;monthend=12&amp;yearend=2015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02" name="WXDailyHistory394" type="6" refreshedVersion="3" background="1" saveData="1">
    <textPr prompt="0" codePage="437" sourceFile="http://www.wunderground.com/weatherstation/WXDailyHistory.asp?ID=KAKJBER2&amp;day=1&amp;month=12&amp;year=2015&amp;dayend=16&amp;monthend=5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03" name="WXDailyHistory395" type="6" refreshedVersion="0" background="1">
    <textPr prompt="0" sourceFile="http://www.wunderground.com/weatherstation/WXDailyHistory.asp?ID=KAKJBER2&amp;day=1&amp;month=12&amp;year=2015&amp;dayend=23&amp;monthend=5&amp;yearend=2016&amp;graphspan=custom&amp;format=1">
      <textFields>
        <textField/>
      </textFields>
    </textPr>
  </connection>
  <connection id="704" name="WXDailyHistory396" type="6" refreshedVersion="0" background="1">
    <textPr prompt="0" sourceFile="http://www.wunderground.com/weatherstation/WXDailyHistory.asp?ID=KAKJBER2&amp;day=1&amp;month=12&amp;year=2015&amp;dayend=23&amp;monthend=5&amp;yearend=2016&amp;graphspan=custom&amp;format=1">
      <textFields>
        <textField/>
      </textFields>
    </textPr>
  </connection>
  <connection id="705" name="WXDailyHistory397" type="6" refreshedVersion="0" background="1">
    <textPr prompt="0" sourceFile="http://www.wunderground.com/weatherstation/WXDailyHistory.asp?ID=KAKJBER2&amp;day=1&amp;month=12&amp;year=2015&amp;dayend=23&amp;monthend=5&amp;yearend=2016&amp;graphspan=custom&amp;format=1">
      <textFields>
        <textField/>
      </textFields>
    </textPr>
  </connection>
  <connection id="706" name="WXDailyHistory398" type="6" refreshedVersion="3" background="1" saveData="1">
    <textPr prompt="0" codePage="437" sourceFile="http://www.wunderground.com/weatherstation/WXDailyHistory.asp?ID=KAKJBER2&amp;day=1&amp;month=12&amp;year=2015&amp;dayend=23&amp;monthend=5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07" name="WXDailyHistory399" type="6" refreshedVersion="0" background="1">
    <textPr prompt="0" sourceFile="http://www.wunderground.com/weatherstation/WXDailyHistory.asp?ID=KAKJBER2&amp;day=1&amp;month=12&amp;year=2015&amp;dayend=23&amp;monthend=5&amp;yearend=2016&amp;graphspan=custom&amp;format=1">
      <textFields>
        <textField/>
      </textFields>
    </textPr>
  </connection>
  <connection id="708" name="WXDailyHistory4" type="6" refreshedVersion="3" background="1" saveData="1">
    <textPr prompt="0" codePage="437" sourceFile="http://www.wunderground.com/weatherstation/WXDailyHistory.asp?ID=KAKJBER2&amp;day=4&amp;month=10&amp;year=2013&amp;dayend=5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09" name="WXDailyHistory40" type="6" refreshedVersion="3" background="1" saveData="1">
    <textPr prompt="0" codePage="437" sourceFile="http://www.wunderground.com/weatherstation/WXDailyHistory.asp?ID=KAKJBER2&amp;day=1&amp;month=8&amp;year=2014&amp;dayend=23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10" name="WXDailyHistory400" type="6" refreshedVersion="3" background="1" saveData="1">
    <textPr prompt="0" codePage="437" sourceFile="http://www.wunderground.com/weatherstation/WXDailyHistory.asp?ID=KAKJBER2&amp;day=1&amp;month=12&amp;year=2015&amp;dayend=30&amp;monthend=5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11" name="WXDailyHistory402" type="6" refreshedVersion="0" background="1">
    <textPr prompt="0" sourceFile="http://www.wunderground.com/weatherstation/WXDailyHistory.asp?ID=KAKJBER2&amp;day=1&amp;month=12&amp;year=2015&amp;dayend=1&amp;monthend=7&amp;yearend=2016&amp;graphspan=custom&amp;format=1">
      <textFields>
        <textField/>
      </textFields>
    </textPr>
  </connection>
  <connection id="712" name="WXDailyHistory403" type="6" refreshedVersion="3" background="1" saveData="1">
    <textPr prompt="0" codePage="437" sourceFile="http://www.wunderground.com/weatherstation/WXDailyHistory.asp?ID=KAKJBER2&amp;day=1&amp;month=12&amp;year=2015&amp;dayend=1&amp;monthend=7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13" name="WXDailyHistory404" type="6" refreshedVersion="3" background="1" saveData="1">
    <textPr prompt="0" codePage="437" sourceFile="http://www.wunderground.com/weatherstation/WXDailyHistory.asp?ID=KAKJBER2&amp;day=1&amp;month=12&amp;year=2015&amp;dayend=1&amp;monthend=7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14" name="WXDailyHistory405" type="6" refreshedVersion="0" background="1">
    <textPr prompt="0" sourceFile="http://www.wunderground.com/weatherstation/WXDailyHistory.asp?ID=KAKJBER2&amp;day=1&amp;month=12&amp;year=2015&amp;dayend=1&amp;monthend=7&amp;yearend=2016&amp;graphspan=custom&amp;format=1">
      <textFields>
        <textField/>
      </textFields>
    </textPr>
  </connection>
  <connection id="715" name="WXDailyHistory406" type="6" refreshedVersion="0" background="1">
    <textPr prompt="0" sourceFile="http://www.wunderground.com/weatherstation/WXDailyHistory.asp?ID=KAKJBER2&amp;day=1&amp;month=12&amp;year=2015&amp;dayend=8&amp;monthend=7&amp;yearend=2016&amp;graphspan=custom&amp;format=1">
      <textFields>
        <textField/>
      </textFields>
    </textPr>
  </connection>
  <connection id="716" name="WXDailyHistory407" type="6" refreshedVersion="3" background="1" saveData="1">
    <textPr prompt="0" codePage="437" sourceFile="http://www.wunderground.com/weatherstation/WXDailyHistory.asp?ID=KAKJBER2&amp;day=1&amp;month=12&amp;year=2015&amp;dayend=8&amp;monthend=7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17" name="WXDailyHistory408" type="6" refreshedVersion="0" background="1">
    <textPr prompt="0" sourceFile="http://www.wunderground.com/weatherstation/WXDailyHistory.asp?ID=KAKJBER2&amp;day=1&amp;month=12&amp;year=2015&amp;dayend=14&amp;monthend=8&amp;yearend=2016&amp;graphspan=custom&amp;format=1">
      <textFields>
        <textField/>
      </textFields>
    </textPr>
  </connection>
  <connection id="718" name="WXDailyHistory409" type="6" refreshedVersion="3" background="1" saveData="1">
    <textPr prompt="0" codePage="437" sourceFile="http://www.wunderground.com/weatherstation/WXDailyHistory.asp?ID=KAKJBER2&amp;day=1&amp;month=8&amp;year=2016&amp;dayend=14&amp;monthend=8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19" name="WXDailyHistory41" type="6" refreshedVersion="3" background="1" saveData="1">
    <textPr prompt="0" codePage="437" sourceFile="http://www.wunderground.com/weatherstation/WXDailyHistory.asp?ID=KAKJBER2&amp;day=1&amp;month=8&amp;year=2014&amp;dayend=24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20" name="WXDailyHistory410" type="6" refreshedVersion="0" background="1">
    <textPr prompt="0" sourceFile="http://www.wunderground.com/weatherstation/WXDailyHistory.asp?ID=KAKJBER2&amp;day=1&amp;month=8&amp;year=2016&amp;dayend=14&amp;monthend=8&amp;yearend=2016&amp;graphspan=custom&amp;format=1">
      <textFields>
        <textField/>
      </textFields>
    </textPr>
  </connection>
  <connection id="721" name="WXDailyHistory412" type="6" refreshedVersion="3" background="1" saveData="1">
    <textPr prompt="0" codePage="437" sourceFile="http://www.wunderground.com/weatherstation/WXDailyHistory.asp?ID=KAKJBER2&amp;day=1&amp;month=8&amp;year=2016&amp;dayend=1&amp;monthend=9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22" name="WXDailyHistory413" type="6" refreshedVersion="3" background="1" saveData="1">
    <textPr prompt="0" codePage="437" sourceFile="http://www.wunderground.com/weatherstation/WXDailyHistory.asp?ID=KAKJBER2&amp;day=1&amp;month=8&amp;year=2016&amp;dayend=1&amp;monthend=9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23" name="WXDailyHistory414" type="6" refreshedVersion="0" background="1">
    <textPr prompt="0" sourceFile="http://www.wunderground.com/weatherstation/WXDailyHistory.asp?ID=KAKJBER2&amp;day=1&amp;month=8&amp;year=2016&amp;dayend=1&amp;monthend=9&amp;yearend=2016&amp;graphspan=custom&amp;format=1">
      <textFields>
        <textField/>
      </textFields>
    </textPr>
  </connection>
  <connection id="724" name="WXDailyHistory415" type="6" refreshedVersion="3" background="1" saveData="1">
    <textPr prompt="0" codePage="437" sourceFile="http://www.wunderground.com/weatherstation/WXDailyHistory.asp?ID=KAKJBER2&amp;day=1&amp;month=8&amp;year=2016&amp;dayend=12&amp;monthend=9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25" name="WXDailyHistory416" type="6" refreshedVersion="3" background="1" saveData="1">
    <textPr prompt="0" codePage="437" sourceFile="http://www.wunderground.com/weatherstation/WXDailyHistory.asp?ID=KAKJBER2&amp;day=1&amp;month=8&amp;year=2016&amp;dayend=1&amp;monthend=10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26" name="WXDailyHistory417" type="6" refreshedVersion="3" background="1" saveData="1">
    <textPr prompt="0" codePage="437" sourceFile="http://www.wunderground.com/weatherstation/WXDailyHistory.asp?ID=KAKJBER2&amp;day=1&amp;month=8&amp;year=2016&amp;dayend=12&amp;monthend=10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27" name="WXDailyHistory418" type="6" refreshedVersion="3" background="1" saveData="1">
    <textPr prompt="0" codePage="437" sourceFile="http://www.wunderground.com/weatherstation/WXDailyHistory.asp?ID=KAKJBER2&amp;day=1&amp;month=8&amp;year=2016&amp;dayend=12&amp;monthend=10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28" name="WXDailyHistory419" type="6" refreshedVersion="3" background="1" saveData="1">
    <textPr prompt="0" codePage="437" sourceFile="http://www.wunderground.com/weatherstation/WXDailyHistory.asp?ID=KAKJBER2&amp;day=1&amp;month=8&amp;year=2016&amp;dayend=31&amp;monthend=10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29" name="WXDailyHistory42" type="6" refreshedVersion="0" background="1">
    <textPr prompt="0" sourceFile="http://www.wunderground.com/weatherstation/WXDailyHistory.asp?ID=KAKJBER2&amp;day=1&amp;month=8&amp;year=2014&amp;dayend=25&amp;monthend=10&amp;yearend=2014&amp;graphspan=custom&amp;format=1">
      <textFields>
        <textField/>
      </textFields>
    </textPr>
  </connection>
  <connection id="730" name="WXDailyHistory420" type="6" refreshedVersion="3" background="1" saveData="1">
    <textPr prompt="0" codePage="437" sourceFile="http://www.wunderground.com/weatherstation/WXDailyHistory.asp?ID=KAKJBER2&amp;day=1&amp;month=8&amp;year=2016&amp;dayend=23&amp;monthend=11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31" name="WXDailyHistory421" type="6" refreshedVersion="3" background="1" saveData="1">
    <textPr prompt="0" codePage="437" sourceFile="http://www.wunderground.com/weatherstation/WXDailyHistory.asp?ID=KAKJBER2&amp;day=1&amp;month=8&amp;year=2016&amp;dayend=23&amp;monthend=11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32" name="WXDailyHistory422" type="6" refreshedVersion="0" background="1">
    <textPr prompt="0" sourceFile="http://www.wunderground.com/weatherstation/WXDailyHistory.asp?ID=KAKJBER2&amp;day=1&amp;month=8&amp;year=2016&amp;dayend=5&amp;monthend=12&amp;yearend=2016&amp;graphspan=custom&amp;format=1">
      <textFields>
        <textField/>
      </textFields>
    </textPr>
  </connection>
  <connection id="733" name="WXDailyHistory423" type="6" refreshedVersion="3" background="1" saveData="1">
    <textPr prompt="0" codePage="437" sourceFile="http://www.wunderground.com/weatherstation/WXDailyHistory.asp?ID=KAKJBER2&amp;day=1&amp;month=8&amp;year=2016&amp;dayend=5&amp;monthend=12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34" name="WXDailyHistory424" type="6" refreshedVersion="3" background="1" saveData="1">
    <textPr prompt="0" codePage="437" sourceFile="http://www.wunderground.com/weatherstation/WXDailyHistory.asp?ID=KAKJBER2&amp;day=1&amp;month=8&amp;year=2016&amp;dayend=5&amp;monthend=12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35" name="WXDailyHistory425" type="6" refreshedVersion="0" background="1">
    <textPr prompt="0" sourceFile="http://www.wunderground.com/weatherstation/WXDailyHistory.asp?ID=KAKJBER2&amp;day=1&amp;month=8&amp;year=2016&amp;dayend=5&amp;monthend=12&amp;yearend=2016&amp;graphspan=custom&amp;format=1">
      <textFields>
        <textField/>
      </textFields>
    </textPr>
  </connection>
  <connection id="736" name="WXDailyHistory426" type="6" refreshedVersion="0" background="1">
    <textPr prompt="0" sourceFile="http://www.wunderground.com/weatherstation/WXDailyHistory.asp?ID=KAKJBER2&amp;day=1&amp;month=8&amp;year=2016&amp;dayend=8&amp;monthend=12&amp;yearend=2016&amp;graphspan=custom&amp;format=1">
      <textFields>
        <textField/>
      </textFields>
    </textPr>
  </connection>
  <connection id="737" name="WXDailyHistory427" type="6" refreshedVersion="0" background="1">
    <textPr prompt="0" sourceFile="http://www.wunderground.com/weatherstation/WXDailyHistory.asp?ID=KAKJBER2&amp;day=1&amp;month=8&amp;year=2016&amp;dayend=8&amp;monthend=12&amp;yearend=2016&amp;graphspan=custom&amp;format=1">
      <textFields>
        <textField/>
      </textFields>
    </textPr>
  </connection>
  <connection id="738" name="WXDailyHistory428" type="6" refreshedVersion="3" background="1" saveData="1">
    <textPr prompt="0" codePage="437" sourceFile="http://www.wunderground.com/weatherstation/WXDailyHistory.asp?ID=KAKJBER2&amp;day=1&amp;month=8&amp;year=2016&amp;dayend=20&amp;monthend=12&amp;yearend=2016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39" name="WXDailyHistory43" type="6" refreshedVersion="3" background="1" saveData="1">
    <textPr prompt="0" codePage="437" sourceFile="http://www.wunderground.com/weatherstation/WXDailyHistory.asp?ID=KAKJBER2&amp;day=1&amp;month=8&amp;year=2014&amp;dayend=25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40" name="WXDailyHistory44" type="6" refreshedVersion="3" background="1" saveData="1">
    <textPr prompt="0" codePage="437" sourceFile="http://www.wunderground.com/weatherstation/WXDailyHistory.asp?ID=KAKJBER2&amp;day=1&amp;month=8&amp;year=2014&amp;dayend=26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41" name="WXDailyHistory45" type="6" refreshedVersion="3" background="1" saveData="1">
    <textPr prompt="0" codePage="437" sourceFile="http://www.wunderground.com/weatherstation/WXDailyHistory.asp?ID=KAKJBER2&amp;day=1&amp;month=8&amp;year=2014&amp;dayend=27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42" name="WXDailyHistory46" type="6" refreshedVersion="3" background="1" saveData="1">
    <textPr prompt="0" codePage="437" sourceFile="http://www.wunderground.com/weatherstation/WXDailyHistory.asp?ID=KAKJBER2&amp;day=1&amp;month=8&amp;year=2014&amp;dayend=28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43" name="WXDailyHistory47" type="6" refreshedVersion="3" background="1" saveData="1">
    <textPr prompt="0" codePage="437" sourceFile="http://www.wunderground.com/weatherstation/WXDailyHistory.asp?ID=KAKJBER2&amp;day=1&amp;month=8&amp;year=2014&amp;dayend=28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44" name="WXDailyHistory48" type="6" refreshedVersion="0" background="1">
    <textPr prompt="0" sourceFile="http://www.wunderground.com/weatherstation/WXDailyHistory.asp?ID=KAKJBER2&amp;day=1&amp;month=8&amp;year=2014&amp;dayend=28&amp;monthend=10&amp;yearend=2014&amp;graphspan=custom&amp;format=1">
      <textFields>
        <textField/>
      </textFields>
    </textPr>
  </connection>
  <connection id="745" name="WXDailyHistory49" type="6" refreshedVersion="3" background="1" saveData="1">
    <textPr prompt="0" codePage="437" sourceFile="http://www.wunderground.com/weatherstation/WXDailyHistory.asp?ID=KAKJBER2&amp;day=1&amp;month=8&amp;year=2014&amp;dayend=28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46" name="WXDailyHistory5" type="6" refreshedVersion="3" background="1" saveData="1">
    <textPr prompt="0" codePage="437" sourceFile="http://www.wunderground.com/weatherstation/WXDailyHistory.asp?ID=KAKJBER2&amp;day=4&amp;month=10&amp;year=2013&amp;dayend=5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47" name="WXDailyHistory50" type="6" refreshedVersion="3" background="1" saveData="1">
    <textPr prompt="0" codePage="437" sourceFile="http://www.wunderground.com/weatherstation/WXDailyHistory.asp?ID=KAKJBER2&amp;day=1&amp;month=8&amp;year=2014&amp;dayend=29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48" name="WXDailyHistory51" type="6" refreshedVersion="3" background="1" saveData="1">
    <textPr prompt="0" codePage="437" sourceFile="http://www.wunderground.com/weatherstation/WXDailyHistory.asp?ID=KAKJBER2&amp;day=1&amp;month=8&amp;year=2014&amp;dayend=30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49" name="WXDailyHistory52" type="6" refreshedVersion="3" background="1" saveData="1">
    <textPr prompt="0" codePage="437" sourceFile="http://www.wunderground.com/weatherstation/WXDailyHistory.asp?ID=KAKJBER2&amp;day=1&amp;month=8&amp;year=2014&amp;dayend=31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50" name="WXDailyHistory53" type="6" refreshedVersion="3" background="1" saveData="1">
    <textPr prompt="0" codePage="437" sourceFile="http://www.wunderground.com/weatherstation/WXDailyHistory.asp?ID=KAKJBER2&amp;day=1&amp;month=8&amp;year=2014&amp;dayend=1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51" name="WXDailyHistory54" type="6" refreshedVersion="0" background="1">
    <textPr prompt="0" sourceFile="http://www.wunderground.com/weatherstation/WXDailyHistory.asp?ID=KAKJBER2&amp;day=1&amp;month=8&amp;year=2014&amp;dayend=2&amp;monthend=11&amp;yearend=2014&amp;graphspan=custom&amp;format=1">
      <textFields>
        <textField/>
      </textFields>
    </textPr>
  </connection>
  <connection id="752" name="WXDailyHistory55" type="6" refreshedVersion="3" background="1" saveData="1">
    <textPr prompt="0" codePage="437" sourceFile="http://www.wunderground.com/weatherstation/WXDailyHistory.asp?ID=KAKJBER2&amp;day=1&amp;month=8&amp;year=2014&amp;dayend=2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53" name="WXDailyHistory56" type="6" refreshedVersion="3" background="1" saveData="1">
    <textPr prompt="0" codePage="437" sourceFile="http://www.wunderground.com/weatherstation/WXDailyHistory.asp?ID=KAKJBER2&amp;day=1&amp;month=8&amp;year=2014&amp;dayend=2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54" name="WXDailyHistory57" type="6" refreshedVersion="3" background="1" saveData="1">
    <textPr prompt="0" codePage="437" sourceFile="http://www.wunderground.com/weatherstation/WXDailyHistory.asp?ID=KAKJBER2&amp;day=1&amp;month=8&amp;year=2014&amp;dayend=3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55" name="WXDailyHistory58" type="6" refreshedVersion="3" background="1" saveData="1">
    <textPr prompt="0" codePage="437" sourceFile="http://www.wunderground.com/weatherstation/WXDailyHistory.asp?ID=KAKJBER2&amp;day=1&amp;month=8&amp;year=2014&amp;dayend=4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56" name="WXDailyHistory59" type="6" refreshedVersion="0" background="1">
    <textPr prompt="0" sourceFile="http://www.wunderground.com/weatherstation/WXDailyHistory.asp?ID=KAKJBER2&amp;day=1&amp;month=8&amp;year=2014&amp;dayend=5&amp;monthend=11&amp;yearend=2014&amp;graphspan=custom&amp;format=1">
      <textFields>
        <textField/>
      </textFields>
    </textPr>
  </connection>
  <connection id="757" name="WXDailyHistory6" type="6" refreshedVersion="3" background="1" saveData="1">
    <textPr prompt="0" codePage="437" sourceFile="http://www.wunderground.com/weatherstation/WXDailyHistory.asp?ID=KAKJBER2&amp;day=4&amp;month=10&amp;year=2013&amp;dayend=5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58" name="WXDailyHistory60" type="6" refreshedVersion="0" background="1">
    <textPr prompt="0" sourceFile="http://www.wunderground.com/weatherstation/WXDailyHistory.asp?ID=KAKJBER2&amp;day=1&amp;month=8&amp;year=2014&amp;dayend=7&amp;monthend=11&amp;yearend=2014&amp;graphspan=custom&amp;format=1">
      <textFields>
        <textField/>
      </textFields>
    </textPr>
  </connection>
  <connection id="759" name="WXDailyHistory61" type="6" refreshedVersion="0" background="1">
    <textPr prompt="0" sourceFile="http://www.wunderground.com/weatherstation/WXDailyHistory.asp?ID=KAKJBER2&amp;day=1&amp;month=8&amp;year=2014&amp;dayend=9&amp;monthend=11&amp;yearend=2014&amp;graphspan=custom&amp;format=1">
      <textFields>
        <textField/>
      </textFields>
    </textPr>
  </connection>
  <connection id="760" name="WXDailyHistory62" type="6" refreshedVersion="0" background="1">
    <textPr prompt="0" sourceFile="http://www.wunderground.com/weatherstation/WXDailyHistory.asp?ID=KAKJBER2&amp;day=1&amp;month=8&amp;year=2014&amp;dayend=9&amp;monthend=11&amp;yearend=2014&amp;graphspan=custom&amp;format=1">
      <textFields>
        <textField/>
      </textFields>
    </textPr>
  </connection>
  <connection id="761" name="WXDailyHistory63" type="6" refreshedVersion="3" background="1" saveData="1">
    <textPr prompt="0" codePage="437" sourceFile="http://www.wunderground.com/weatherstation/WXDailyHistory.asp?ID=KAKJBER2&amp;day=1&amp;month=8&amp;year=2014&amp;dayend=9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62" name="WXDailyHistory64" type="6" refreshedVersion="0" background="1">
    <textPr prompt="0" sourceFile="http://www.wunderground.com/weatherstation/WXDailyHistory.asp?ID=KAKJBER2&amp;day=1&amp;month=8&amp;year=2014&amp;dayend=9&amp;monthend=11&amp;yearend=2014&amp;graphspan=custom&amp;format=1">
      <textFields>
        <textField/>
      </textFields>
    </textPr>
  </connection>
  <connection id="763" name="WXDailyHistory65" type="6" refreshedVersion="0" background="1">
    <textPr prompt="0" sourceFile="http://www.wunderground.com/weatherstation/WXDailyHistory.asp?ID=KAKJBER2&amp;day=1&amp;month=8&amp;year=2014&amp;dayend=9&amp;monthend=11&amp;yearend=2014&amp;graphspan=custom&amp;format=1">
      <textFields>
        <textField/>
      </textFields>
    </textPr>
  </connection>
  <connection id="764" name="WXDailyHistory66" type="6" refreshedVersion="3" background="1" saveData="1">
    <textPr prompt="0" codePage="437" sourceFile="http://www.wunderground.com/weatherstation/WXDailyHistory.asp?ID=KAKJBER2&amp;day=1&amp;month=8&amp;year=2014&amp;dayend=9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65" name="WXDailyHistory67" type="6" refreshedVersion="3" background="1" saveData="1">
    <textPr prompt="0" codePage="437" sourceFile="http://www.wunderground.com/weatherstation/WXDailyHistory.asp?ID=KAKJBER2&amp;day=1&amp;month=8&amp;year=2014&amp;dayend=10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66" name="WXDailyHistory68" type="6" refreshedVersion="3" background="1" saveData="1">
    <textPr prompt="0" codePage="437" sourceFile="http://www.wunderground.com/weatherstation/WXDailyHistory.asp?ID=KAKJBER2&amp;day=1&amp;month=8&amp;year=2014&amp;dayend=11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67" name="WXDailyHistory69" type="6" refreshedVersion="3" background="1" saveData="1">
    <textPr prompt="0" codePage="437" sourceFile="http://www.wunderground.com/weatherstation/WXDailyHistory.asp?ID=KAKJBER2&amp;day=1&amp;month=8&amp;year=2014&amp;dayend=12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68" name="WXDailyHistory7" type="6" refreshedVersion="3" background="1" saveData="1">
    <textPr prompt="0" codePage="437" sourceFile="http://www.wunderground.com/weatherstation/WXDailyHistory.asp?ID=KAKJBER2&amp;day=1&amp;month=9&amp;year=2014&amp;dayend=5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69" name="WXDailyHistory70" type="6" refreshedVersion="3" background="1" saveData="1">
    <textPr prompt="0" codePage="437" sourceFile="http://www.wunderground.com/weatherstation/WXDailyHistory.asp?ID=KAKJBER2&amp;day=1&amp;month=8&amp;year=2014&amp;dayend=13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70" name="WXDailyHistory71" type="6" refreshedVersion="0" background="1">
    <textPr prompt="0" sourceFile="http://www.wunderground.com/weatherstation/WXDailyHistory.asp?ID=KAKJBER2&amp;day=1&amp;month=8&amp;year=2014&amp;dayend=13&amp;monthend=11&amp;yearend=2014&amp;graphspan=custom&amp;format=1">
      <textFields>
        <textField/>
      </textFields>
    </textPr>
  </connection>
  <connection id="771" name="WXDailyHistory72" type="6" refreshedVersion="3" background="1" saveData="1">
    <textPr prompt="0" codePage="437" sourceFile="http://www.wunderground.com/weatherstation/WXDailyHistory.asp?ID=KAKJBER2&amp;day=1&amp;month=8&amp;year=2014&amp;dayend=13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72" name="WXDailyHistory73" type="6" refreshedVersion="3" background="1" saveData="1">
    <textPr prompt="0" codePage="437" sourceFile="http://www.wunderground.com/weatherstation/WXDailyHistory.asp?ID=KAKJBER2&amp;day=1&amp;month=8&amp;year=2014&amp;dayend=13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73" name="WXDailyHistory74" type="6" refreshedVersion="3" background="1" saveData="1">
    <textPr prompt="0" codePage="437" sourceFile="http://www.wunderground.com/weatherstation/WXDailyHistory.asp?ID=KAKJBER2&amp;day=1&amp;month=8&amp;year=2014&amp;dayend=14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74" name="WXDailyHistory75" type="6" refreshedVersion="3" background="1" saveData="1">
    <textPr prompt="0" codePage="437" sourceFile="http://www.wunderground.com/weatherstation/WXDailyHistory.asp?ID=KAKJBER2&amp;day=1&amp;month=8&amp;year=2014&amp;dayend=21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75" name="WXDailyHistory76" type="6" refreshedVersion="0" background="1">
    <textPr prompt="0" sourceFile="http://www.wunderground.com/weatherstation/WXDailyHistory.asp?ID=KAKJBER2&amp;day=1&amp;month=8&amp;year=2014&amp;dayend=22&amp;monthend=11&amp;yearend=2014&amp;graphspan=custom&amp;format=1">
      <textFields>
        <textField/>
      </textFields>
    </textPr>
  </connection>
  <connection id="776" name="WXDailyHistory77" type="6" refreshedVersion="3" background="1" saveData="1">
    <textPr prompt="0" codePage="437" sourceFile="http://www.wunderground.com/weatherstation/WXDailyHistory.asp?ID=KAKJBER2&amp;day=1&amp;month=8&amp;year=2014&amp;dayend=22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77" name="WXDailyHistory78" type="6" refreshedVersion="3" background="1" saveData="1">
    <textPr prompt="0" codePage="437" sourceFile="http://www.wunderground.com/weatherstation/WXDailyHistory.asp?ID=KAKJBER2&amp;day=1&amp;month=8&amp;year=2014&amp;dayend=22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78" name="WXDailyHistory79" type="6" refreshedVersion="0" background="1">
    <textPr prompt="0" sourceFile="http://www.wunderground.com/weatherstation/WXDailyHistory.asp?ID=KAKJBER2&amp;day=1&amp;month=8&amp;year=2014&amp;dayend=22&amp;monthend=11&amp;yearend=2014&amp;graphspan=custom&amp;format=1">
      <textFields>
        <textField/>
      </textFields>
    </textPr>
  </connection>
  <connection id="779" name="WXDailyHistory8" type="6" refreshedVersion="3" background="1" saveData="1">
    <textPr prompt="0" codePage="437" sourceFile="http://www.wunderground.com/weatherstation/WXDailyHistory.asp?ID=KAKJBER2&amp;day=1&amp;month=9&amp;year=2014&amp;dayend=5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80" name="WXDailyHistory80" type="6" refreshedVersion="3" background="1" saveData="1">
    <textPr prompt="0" codePage="437" sourceFile="http://www.wunderground.com/weatherstation/WXDailyHistory.asp?ID=KAKJBER2&amp;day=1&amp;month=8&amp;year=2014&amp;dayend=22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81" name="WXDailyHistory81" type="6" refreshedVersion="3" background="1" saveData="1">
    <textPr prompt="0" codePage="437" sourceFile="http://www.wunderground.com/weatherstation/WXDailyHistory.asp?ID=KAKJBER2&amp;day=1&amp;month=8&amp;year=2014&amp;dayend=23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82" name="WXDailyHistory82" type="6" refreshedVersion="0" background="1">
    <textPr prompt="0" sourceFile="http://www.wunderground.com/weatherstation/WXDailyHistory.asp?ID=KAKJBER2&amp;day=1&amp;month=8&amp;year=2014&amp;dayend=23&amp;monthend=11&amp;yearend=2014&amp;graphspan=custom&amp;format=1">
      <textFields>
        <textField/>
      </textFields>
    </textPr>
  </connection>
  <connection id="783" name="WXDailyHistory83" type="6" refreshedVersion="3" background="1" saveData="1">
    <textPr prompt="0" codePage="437" sourceFile="http://www.wunderground.com/weatherstation/WXDailyHistory.asp?ID=KAKJBER2&amp;day=1&amp;month=8&amp;year=2014&amp;dayend=24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84" name="WXDailyHistory84" type="6" refreshedVersion="0" background="1">
    <textPr prompt="0" sourceFile="http://www.wunderground.com/weatherstation/WXDailyHistory.asp?ID=KAKJBER2&amp;day=1&amp;month=8&amp;year=2014&amp;dayend=24&amp;monthend=11&amp;yearend=2014&amp;graphspan=custom&amp;format=1">
      <textFields>
        <textField/>
      </textFields>
    </textPr>
  </connection>
  <connection id="785" name="WXDailyHistory85" type="6" refreshedVersion="3" background="1" saveData="1">
    <textPr prompt="0" codePage="437" sourceFile="http://www.wunderground.com/weatherstation/WXDailyHistory.asp?ID=KAKJBER2&amp;day=1&amp;month=8&amp;year=2014&amp;dayend=25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86" name="WXDailyHistory86" type="6" refreshedVersion="3" background="1" saveData="1">
    <textPr prompt="0" codePage="437" sourceFile="http://www.wunderground.com/weatherstation/WXDailyHistory.asp?ID=KAKJBER2&amp;day=1&amp;month=8&amp;year=2014&amp;dayend=26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87" name="WXDailyHistory87" type="6" refreshedVersion="3" background="1" saveData="1">
    <textPr prompt="0" codePage="437" sourceFile="http://www.wunderground.com/weatherstation/WXDailyHistory.asp?ID=KAKJBER2&amp;day=1&amp;month=8&amp;year=2014&amp;dayend=27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88" name="WXDailyHistory88" type="6" refreshedVersion="3" background="1" saveData="1">
    <textPr prompt="0" codePage="437" sourceFile="http://www.wunderground.com/weatherstation/WXDailyHistory.asp?ID=KAKJBER2&amp;day=1&amp;month=8&amp;year=2014&amp;dayend=28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89" name="WXDailyHistory89" type="6" refreshedVersion="3" background="1" saveData="1">
    <textPr prompt="0" codePage="437" sourceFile="http://www.wunderground.com/weatherstation/WXDailyHistory.asp?ID=KAKJBER2&amp;day=1&amp;month=8&amp;year=2014&amp;dayend=29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90" name="WXDailyHistory9" type="6" refreshedVersion="3" background="1">
    <textPr prompt="0" codePage="437" sourceFile="http://www.wunderground.com/weatherstation/WXDailyHistory.asp?ID=KAKJBER2&amp;day=1&amp;month=9&amp;year=2014&amp;dayend=13&amp;monthend=10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91" name="WXDailyHistory90" type="6" refreshedVersion="3" background="1" saveData="1">
    <textPr prompt="0" codePage="437" sourceFile="http://www.wunderground.com/weatherstation/WXDailyHistory.asp?ID=KAKJBER2&amp;day=1&amp;month=8&amp;year=2014&amp;dayend=30&amp;monthend=11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92" name="WXDailyHistory91" type="6" refreshedVersion="3" background="1" saveData="1">
    <textPr prompt="0" codePage="437" sourceFile="http://www.wunderground.com/weatherstation/WXDailyHistory.asp?ID=KAKJBER2&amp;day=1&amp;month=8&amp;year=2014&amp;dayend=1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93" name="WXDailyHistory92" type="6" refreshedVersion="3" background="1" saveData="1">
    <textPr prompt="0" codePage="437" sourceFile="http://www.wunderground.com/weatherstation/WXDailyHistory.asp?ID=KAKJBER2&amp;day=1&amp;month=8&amp;year=2014&amp;dayend=1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94" name="WXDailyHistory93" type="6" refreshedVersion="0" background="1">
    <textPr prompt="0" sourceFile="http://www.wunderground.com/weatherstation/WXDailyHistory.asp?ID=KAKJBER2&amp;day=1&amp;month=8&amp;year=2014&amp;dayend=1&amp;monthend=12&amp;yearend=2014&amp;graphspan=custom&amp;format=1">
      <textFields>
        <textField/>
      </textFields>
    </textPr>
  </connection>
  <connection id="795" name="WXDailyHistory94" type="6" refreshedVersion="3" background="1" saveData="1">
    <textPr prompt="0" codePage="437" sourceFile="http://www.wunderground.com/weatherstation/WXDailyHistory.asp?ID=KAKJBER2&amp;day=1&amp;month=8&amp;year=2014&amp;dayend=1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96" name="WXDailyHistory95" type="6" refreshedVersion="3" background="1" saveData="1">
    <textPr prompt="0" codePage="437" sourceFile="http://www.wunderground.com/weatherstation/WXDailyHistory.asp?ID=KAKJBER2&amp;day=1&amp;month=8&amp;year=2014&amp;dayend=1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97" name="WXDailyHistory96" type="6" refreshedVersion="0" background="1">
    <textPr prompt="0" sourceFile="http://www.wunderground.com/weatherstation/WXDailyHistory.asp?ID=KAKJBER2&amp;day=1&amp;month=8&amp;year=2014&amp;dayend=1&amp;monthend=12&amp;yearend=2014&amp;graphspan=custom&amp;format=1">
      <textFields>
        <textField/>
      </textFields>
    </textPr>
  </connection>
  <connection id="798" name="WXDailyHistory97" type="6" refreshedVersion="3" background="1" saveData="1">
    <textPr prompt="0" codePage="437" sourceFile="http://www.wunderground.com/weatherstation/WXDailyHistory.asp?ID=KAKJBER2&amp;day=1&amp;month=8&amp;year=2014&amp;dayend=1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99" name="WXDailyHistory98" type="6" refreshedVersion="0" background="1">
    <textPr prompt="0" sourceFile="http://www.wunderground.com/weatherstation/WXDailyHistory.asp?ID=KAKJBER2&amp;day=1&amp;month=8&amp;year=2014&amp;dayend=1&amp;monthend=12&amp;yearend=2014&amp;graphspan=custom&amp;format=1">
      <textFields>
        <textField/>
      </textFields>
    </textPr>
  </connection>
  <connection id="800" name="WXDailyHistory99" type="6" refreshedVersion="3" background="1" saveData="1">
    <textPr prompt="0" codePage="437" sourceFile="http://www.wunderground.com/weatherstation/WXDailyHistory.asp?ID=KAKJBER2&amp;day=1&amp;month=8&amp;year=2014&amp;dayend=1&amp;monthend=12&amp;yearend=2014&amp;graphspan=custom&amp;format=1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<sst xmlns="http://schemas.openxmlformats.org/spreadsheetml/2006/main" count="912" uniqueCount="470">
  <si>
    <t>COU</t>
  </si>
  <si>
    <t>UHPP</t>
  </si>
  <si>
    <t>Date</t>
  </si>
  <si>
    <t>Do</t>
  </si>
  <si>
    <t>Change</t>
  </si>
  <si>
    <t>Not</t>
  </si>
  <si>
    <t>Daily Duration</t>
  </si>
  <si>
    <t>These</t>
  </si>
  <si>
    <t>With Offset of Lx</t>
  </si>
  <si>
    <t>For</t>
  </si>
  <si>
    <t>BSR</t>
  </si>
  <si>
    <t>COL I</t>
  </si>
  <si>
    <t>Offset</t>
  </si>
  <si>
    <t>CORREL</t>
  </si>
  <si>
    <t>AD FORECAST</t>
  </si>
  <si>
    <t>DD FORECAST</t>
  </si>
  <si>
    <t>Forecast</t>
  </si>
  <si>
    <t>CORREL DAYS</t>
  </si>
  <si>
    <t xml:space="preserve"> </t>
  </si>
  <si>
    <t>manual</t>
  </si>
  <si>
    <t>auto</t>
  </si>
  <si>
    <t>Start Row</t>
  </si>
  <si>
    <t>Correl</t>
  </si>
  <si>
    <t>BSR Static Duration</t>
  </si>
  <si>
    <t>BSR-H</t>
  </si>
  <si>
    <t>BSR-I</t>
  </si>
  <si>
    <t>RoC</t>
  </si>
  <si>
    <t>Avg</t>
  </si>
  <si>
    <t>BSR Index (KSYA SLP Obs)</t>
  </si>
  <si>
    <t>BSR Index (KSYA SLP RoC Obs)</t>
  </si>
  <si>
    <t>KSGF SLP Obs</t>
  </si>
  <si>
    <t>KSGF SLP RoC Obs</t>
  </si>
  <si>
    <t>BSR SLP Duration</t>
  </si>
  <si>
    <t>BSR SLP Correlation</t>
  </si>
  <si>
    <t>MW</t>
  </si>
  <si>
    <t>KSGF 500MB Obs</t>
  </si>
  <si>
    <t>BSR Index (KSYA 500MB Obs)</t>
  </si>
  <si>
    <t>KSGF 500MB RoC Obs</t>
  </si>
  <si>
    <t>BSR Index (KSYA 500MB RoC Obs)</t>
  </si>
  <si>
    <t>BSR 500MB Duration</t>
  </si>
  <si>
    <t>BSR 500MB Correlation</t>
  </si>
  <si>
    <t>8/1/2016</t>
  </si>
  <si>
    <t>8/2/2016</t>
  </si>
  <si>
    <t>8/3/2016</t>
  </si>
  <si>
    <t>8/4/2016</t>
  </si>
  <si>
    <t>8/5/2016</t>
  </si>
  <si>
    <t>8/6/2016</t>
  </si>
  <si>
    <t>8/7/2016</t>
  </si>
  <si>
    <t>8/8/2016</t>
  </si>
  <si>
    <t>8/9/2016</t>
  </si>
  <si>
    <t>8/10/2016</t>
  </si>
  <si>
    <t>8/11/2016</t>
  </si>
  <si>
    <t>8/12/2016</t>
  </si>
  <si>
    <t>8/13/2016</t>
  </si>
  <si>
    <t>8/14/2016</t>
  </si>
  <si>
    <t>8/15/2016</t>
  </si>
  <si>
    <t>8/16/2016</t>
  </si>
  <si>
    <t>8/17/2016</t>
  </si>
  <si>
    <t>8/18/2016</t>
  </si>
  <si>
    <t>8/19/2016</t>
  </si>
  <si>
    <t>8/20/2016</t>
  </si>
  <si>
    <t>8/21/2016</t>
  </si>
  <si>
    <t>8/22/2016</t>
  </si>
  <si>
    <t>8/23/2016</t>
  </si>
  <si>
    <t>8/24/2016</t>
  </si>
  <si>
    <t>8/25/2016</t>
  </si>
  <si>
    <t>8/26/2016</t>
  </si>
  <si>
    <t>8/27/2016</t>
  </si>
  <si>
    <t>8/28/2016</t>
  </si>
  <si>
    <t>8/29/2016</t>
  </si>
  <si>
    <t>8/30/2016</t>
  </si>
  <si>
    <t>8/31/2016</t>
  </si>
  <si>
    <t>9/1/2016</t>
  </si>
  <si>
    <t>9/2/2016</t>
  </si>
  <si>
    <t>9/3/2016</t>
  </si>
  <si>
    <t>9/4/2016</t>
  </si>
  <si>
    <t>9/5/2016</t>
  </si>
  <si>
    <t>9/6/2016</t>
  </si>
  <si>
    <t>9/7/2016</t>
  </si>
  <si>
    <t>9/8/2016</t>
  </si>
  <si>
    <t>9/9/2016</t>
  </si>
  <si>
    <t>9/10/2016</t>
  </si>
  <si>
    <t>9/11/2016</t>
  </si>
  <si>
    <t>9/12/2016</t>
  </si>
  <si>
    <t>9/13/2016</t>
  </si>
  <si>
    <t>9/14/2016</t>
  </si>
  <si>
    <t>9/15/2016</t>
  </si>
  <si>
    <t>9/16/2016</t>
  </si>
  <si>
    <t>9/17/2016</t>
  </si>
  <si>
    <t>9/18/2016</t>
  </si>
  <si>
    <t>9/19/2016</t>
  </si>
  <si>
    <t>9/20/2016</t>
  </si>
  <si>
    <t>9/21/2016</t>
  </si>
  <si>
    <t>9/22/2016</t>
  </si>
  <si>
    <t>9/23/2016</t>
  </si>
  <si>
    <t>9/24/2016</t>
  </si>
  <si>
    <t>9/25/2016</t>
  </si>
  <si>
    <t>9/26/2016</t>
  </si>
  <si>
    <t>9/27/2016</t>
  </si>
  <si>
    <t>9/28/2016</t>
  </si>
  <si>
    <t>9/29/2016</t>
  </si>
  <si>
    <t>9/30/2016</t>
  </si>
  <si>
    <t>10/1/2016</t>
  </si>
  <si>
    <t>10/2/2016</t>
  </si>
  <si>
    <t>10/3/2016</t>
  </si>
  <si>
    <t>10/4/2016</t>
  </si>
  <si>
    <t>10/5/2016</t>
  </si>
  <si>
    <t>10/6/2016</t>
  </si>
  <si>
    <t>10/7/2016</t>
  </si>
  <si>
    <t>10/8/2016</t>
  </si>
  <si>
    <t>10/9/2016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</si>
  <si>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</si>
  <si>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</si>
  <si>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</si>
  <si>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</si>
  <si>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</si>
  <si>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</si>
  <si>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</si>
  <si>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</si>
  <si>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</si>
  <si>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</si>
  <si>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</si>
  <si>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</si>
  <si>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</si>
  <si>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</si>
  <si>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</si>
  <si>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</si>
  <si>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</si>
  <si>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</si>
  <si>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</si>
  <si>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</si>
  <si>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</si>
  <si>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</si>
  <si>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11/1/2016</t>
  </si>
  <si>
    <t>11/2/2016</t>
  </si>
  <si>
    <t>11/3/2016</t>
  </si>
  <si>
    <t>11/4/2016</t>
  </si>
  <si>
    <t>11/5/2016</t>
  </si>
  <si>
    <t>11/6/2016</t>
  </si>
  <si>
    <t>11/7/2016</t>
  </si>
  <si>
    <t>11/8/2016</t>
  </si>
  <si>
    <t>11/9/2016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</si>
  <si>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</si>
  <si>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</si>
  <si>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</si>
  <si>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</si>
  <si>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</si>
  <si>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</si>
  <si>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</si>
  <si>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</si>
  <si>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</si>
  <si>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</si>
  <si>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</si>
  <si>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</si>
  <si>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</si>
  <si>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</si>
  <si>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</si>
  <si>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</si>
  <si>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</si>
  <si>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</si>
  <si>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</si>
  <si>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</si>
  <si>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</si>
  <si>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12/1/2016</t>
  </si>
  <si>
    <t>12/2/2016</t>
  </si>
  <si>
    <t>12/3/2016</t>
  </si>
  <si>
    <t>12/4/2016</t>
  </si>
  <si>
    <t>12/5/2016</t>
  </si>
  <si>
    <t>12/6/2016</t>
  </si>
  <si>
    <t>12/7/2016</t>
  </si>
  <si>
    <t>12/8/2016</t>
  </si>
  <si>
    <t>12/9/2016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</si>
  <si>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</si>
  <si>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</si>
  <si>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</si>
  <si>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</si>
  <si>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</si>
  <si>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</si>
  <si>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</si>
  <si>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</si>
  <si>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</si>
  <si>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</si>
  <si>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</si>
  <si>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</si>
  <si>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</si>
  <si>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</si>
  <si>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</si>
  <si>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</si>
  <si>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</si>
  <si>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</si>
  <si>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</si>
  <si>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</si>
  <si>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</si>
  <si>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</si>
  <si>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1/1/2017</t>
  </si>
  <si>
    <t>1/2/2017</t>
  </si>
  <si>
    <t>1/3/2017</t>
  </si>
  <si>
    <t>1/4/2017</t>
  </si>
  <si>
    <t>1/5/2017</t>
  </si>
  <si>
    <t>1/6/2017</t>
  </si>
  <si>
    <t>1/7/2017</t>
  </si>
  <si>
    <t>1/8/2017</t>
  </si>
  <si>
    <t>1/9/2017</t>
  </si>
  <si>
    <t>1/10/2017</t>
  </si>
  <si>
    <t>1/11/2017</t>
  </si>
  <si>
    <t>1/12/2017</t>
  </si>
  <si>
    <t>1/13/2017</t>
  </si>
  <si>
    <t>1/14/2017</t>
  </si>
  <si>
    <t>1/15/2017</t>
  </si>
  <si>
    <t>1/16/2017</t>
  </si>
  <si>
    <t>1/17/2017</t>
  </si>
  <si>
    <t>1/18/2017</t>
  </si>
  <si>
    <t>1/19/2017</t>
  </si>
  <si>
    <t>1/20/2017</t>
  </si>
  <si>
    <t>1/21/2017</t>
  </si>
  <si>
    <t>1/22/2017</t>
  </si>
  <si>
    <t>1/23/2017</t>
  </si>
  <si>
    <t>1/24/2017</t>
  </si>
  <si>
    <t>1/25/2017</t>
  </si>
  <si>
    <t>1/26/2017</t>
  </si>
  <si>
    <t>1/27/2017</t>
  </si>
  <si>
    <t>1/28/2017</t>
  </si>
  <si>
    <t>1/29/2017</t>
  </si>
  <si>
    <t>1/30/2017</t>
  </si>
  <si>
    <t>1/31/2017</t>
  </si>
  <si>
    <t>2/1/2017</t>
  </si>
  <si>
    <t>2/2/2017</t>
  </si>
  <si>
    <t>2/3/2017</t>
  </si>
  <si>
    <t>2/4/2017</t>
  </si>
  <si>
    <t>2/5/2017</t>
  </si>
  <si>
    <t>2/6/2017</t>
  </si>
  <si>
    <t>2/7/2017</t>
  </si>
  <si>
    <t>2/8/2017</t>
  </si>
  <si>
    <t>2/9/2017</t>
  </si>
  <si>
    <t>2/10/2017</t>
  </si>
  <si>
    <t>2/11/2017</t>
  </si>
  <si>
    <t>2/12/2017</t>
  </si>
  <si>
    <t>2/13/2017</t>
  </si>
  <si>
    <t>2/14/2017</t>
  </si>
  <si>
    <t>2/15/2017</t>
  </si>
  <si>
    <t>2/16/2017</t>
  </si>
  <si>
    <t>2/17/2017</t>
  </si>
  <si>
    <t>2/18/2017</t>
  </si>
  <si>
    <t>2/19/2017</t>
  </si>
  <si>
    <t>2/20/2017</t>
  </si>
  <si>
    <t>2/21/2017</t>
  </si>
  <si>
    <t>2/22/2017</t>
  </si>
  <si>
    <t>2/23/2017</t>
  </si>
  <si>
    <t>2/24/2017</t>
  </si>
  <si>
    <t>2/25/2017</t>
  </si>
  <si>
    <t>2/26/2017</t>
  </si>
  <si>
    <t>2/27/2017</t>
  </si>
  <si>
    <t>2/28/2017</t>
  </si>
  <si>
    <t>3/1/2017</t>
  </si>
  <si>
    <t>3/2/2017</t>
  </si>
  <si>
    <t>3/3/2017</t>
  </si>
  <si>
    <t>3/4/2017</t>
  </si>
  <si>
    <t>3/5/2017</t>
  </si>
  <si>
    <t>3/6/2017</t>
  </si>
  <si>
    <t>3/7/2017</t>
  </si>
  <si>
    <t>3/8/2017</t>
  </si>
  <si>
    <t>3/9/2017</t>
  </si>
  <si>
    <t>3/10/2017</t>
  </si>
  <si>
    <t>3/11/2017</t>
  </si>
  <si>
    <t>3/12/2017</t>
  </si>
  <si>
    <t>3/13/2017</t>
  </si>
  <si>
    <t>3/14/2017</t>
  </si>
  <si>
    <t>3/15/2017</t>
  </si>
  <si>
    <t>3/16/2017</t>
  </si>
  <si>
    <t>3/17/2017</t>
  </si>
  <si>
    <t>3/18/2017</t>
  </si>
  <si>
    <t>3/19/2017</t>
  </si>
  <si>
    <t>3/20/2017</t>
  </si>
  <si>
    <t>3/21/2017</t>
  </si>
  <si>
    <t>3/22/2017</t>
  </si>
  <si>
    <t>3/23/2017</t>
  </si>
  <si>
    <t>3/24/2017</t>
  </si>
  <si>
    <t>3/25/2017</t>
  </si>
  <si>
    <t>3/26/2017</t>
  </si>
  <si>
    <t>3/27/2017</t>
  </si>
  <si>
    <t>3/28/2017</t>
  </si>
  <si>
    <t>3/29/2017</t>
  </si>
  <si>
    <t>3/30/2017</t>
  </si>
  <si>
    <t>3/31/2017</t>
  </si>
  <si>
    <t>4/1/2017</t>
  </si>
  <si>
    <t>4/2/2017</t>
  </si>
  <si>
    <t>4/3/2017</t>
  </si>
  <si>
    <t>4/4/2017</t>
  </si>
  <si>
    <t>4/5/2017</t>
  </si>
  <si>
    <t>4/6/2017</t>
  </si>
  <si>
    <t>4/7/2017</t>
  </si>
  <si>
    <t>4/8/2017</t>
  </si>
  <si>
    <t>4/9/2017</t>
  </si>
  <si>
    <t>4/10/2017</t>
  </si>
  <si>
    <t>4/11/2017</t>
  </si>
  <si>
    <t>4/12/2017</t>
  </si>
  <si>
    <t>4/13/2017</t>
  </si>
  <si>
    <t>4/14/2017</t>
  </si>
  <si>
    <t>4/15/2017</t>
  </si>
  <si>
    <t>4/16/2017</t>
  </si>
  <si>
    <t>4/17/2017</t>
  </si>
  <si>
    <t>4/18/2017</t>
  </si>
  <si>
    <t>4/19/2017</t>
  </si>
  <si>
    <t>4/20/2017</t>
  </si>
  <si>
    <t>4/21/2017</t>
  </si>
  <si>
    <t>4/22/2017</t>
  </si>
  <si>
    <t>4/23/2017</t>
  </si>
  <si>
    <t>4/24/2017</t>
  </si>
  <si>
    <t>4/25/2017</t>
  </si>
  <si>
    <t>4/26/2017</t>
  </si>
  <si>
    <t>4/27/2017</t>
  </si>
  <si>
    <t>4/28/2017</t>
  </si>
  <si>
    <t>4/29/2017</t>
  </si>
  <si>
    <t>4/30/2017</t>
  </si>
  <si>
    <t>5/1/2017</t>
  </si>
  <si>
    <t>5/2/2017</t>
  </si>
  <si>
    <t>5/3/2017</t>
  </si>
  <si>
    <t>5/4/2017</t>
  </si>
  <si>
    <t>5/5/2017</t>
  </si>
  <si>
    <t>5/6/2017</t>
  </si>
  <si>
    <t>5/7/2017</t>
  </si>
  <si>
    <t>5/8/2017</t>
  </si>
  <si>
    <t>5/9/2017</t>
  </si>
  <si>
    <t>5/10/2017</t>
  </si>
  <si>
    <t>5/11/2017</t>
  </si>
  <si>
    <t>5/12/2017</t>
  </si>
  <si>
    <t>5/13/2017</t>
  </si>
  <si>
    <t>5/14/2017</t>
  </si>
  <si>
    <t>5/15/2017</t>
  </si>
  <si>
    <t>5/16/2017</t>
  </si>
  <si>
    <t>5/17/2017</t>
  </si>
  <si>
    <t>5/18/2017</t>
  </si>
  <si>
    <t>5/19/2017</t>
  </si>
  <si>
    <t>5/20/2017</t>
  </si>
  <si>
    <t>5/21/2017</t>
  </si>
  <si>
    <t>5/22/2017</t>
  </si>
  <si>
    <t>5/23/2017</t>
  </si>
  <si>
    <t>5/24/2017</t>
  </si>
  <si>
    <t>5/25/2017</t>
  </si>
  <si>
    <t>5/26/2017</t>
  </si>
  <si>
    <t>5/27/2017</t>
  </si>
  <si>
    <t>5/28/2017</t>
  </si>
  <si>
    <t>5/29/2017</t>
  </si>
  <si>
    <t>5/30/2017</t>
  </si>
  <si>
    <t>5/31/2017</t>
  </si>
  <si>
    <t>6/1/2017</t>
  </si>
  <si>
    <t>6/2/2017</t>
  </si>
  <si>
    <t>6/3/2017</t>
  </si>
  <si>
    <t>6/4/2017</t>
  </si>
  <si>
    <t>6/5/2017</t>
  </si>
  <si>
    <t>6/6/2017</t>
  </si>
  <si>
    <t>6/7/2017</t>
  </si>
  <si>
    <t>6/8/2017</t>
  </si>
  <si>
    <t>6/9/2017</t>
  </si>
  <si>
    <t>6/10/2017</t>
  </si>
  <si>
    <t>6/11/2017</t>
  </si>
  <si>
    <t>6/12/2017</t>
  </si>
  <si>
    <t>6/13/2017</t>
  </si>
  <si>
    <t>6/14/2017</t>
  </si>
  <si>
    <t>6/15/2017</t>
  </si>
  <si>
    <t>6/16/2017</t>
  </si>
  <si>
    <t>6/17/2017</t>
  </si>
  <si>
    <t>6/18/2017</t>
  </si>
  <si>
    <t>6/19/2017</t>
  </si>
  <si>
    <t>6/20/2017</t>
  </si>
  <si>
    <t>6/21/2017</t>
  </si>
  <si>
    <t>6/22/2017</t>
  </si>
  <si>
    <t>6/23/2017</t>
  </si>
  <si>
    <t>6/24/2017</t>
  </si>
  <si>
    <t>6/25/2017</t>
  </si>
  <si>
    <t>6/26/2017</t>
  </si>
  <si>
    <t>6/27/2017</t>
  </si>
  <si>
    <t>6/28/2017</t>
  </si>
  <si>
    <t>6/29/2017</t>
  </si>
  <si>
    <t>6/30/2017</t>
  </si>
  <si>
    <t>7/1/2017</t>
  </si>
  <si>
    <t>7/2/2017</t>
  </si>
  <si>
    <t>7/3/2017</t>
  </si>
  <si>
    <t>7/4/2017</t>
  </si>
  <si>
    <t>7/5/2017</t>
  </si>
  <si>
    <t>7/6/2017</t>
  </si>
  <si>
    <t>7/7/2017</t>
  </si>
  <si>
    <t>7/8/2017</t>
  </si>
  <si>
    <t>7/9/2017</t>
  </si>
  <si>
    <t>7/10/2017</t>
  </si>
  <si>
    <t>7/11/2017</t>
  </si>
  <si>
    <t>7/12/2017</t>
  </si>
  <si>
    <t>7/13/2017</t>
  </si>
  <si>
    <t>7/14/2017</t>
  </si>
  <si>
    <t>7/15/2017</t>
  </si>
  <si>
    <t>7/16/2017</t>
  </si>
  <si>
    <t>7/17/2017</t>
  </si>
  <si>
    <t>7/18/2017</t>
  </si>
  <si>
    <t>7/19/2017</t>
  </si>
  <si>
    <t>7/20/2017</t>
  </si>
  <si>
    <t>7/21/2017</t>
  </si>
  <si>
    <t>7/22/2017</t>
  </si>
  <si>
    <t>7/23/2017</t>
  </si>
  <si>
    <t>7/24/2017</t>
  </si>
  <si>
    <t>7/25/2017</t>
  </si>
  <si>
    <t>7/26/2017</t>
  </si>
  <si>
    <t>7/27/2017</t>
  </si>
  <si>
    <t>7/28/2017</t>
  </si>
  <si>
    <t>7/29/2017</t>
  </si>
  <si>
    <t>7/30/2017</t>
  </si>
  <si>
    <t>7/31/2017</t>
  </si>
  <si>
    <t>8/1/2017</t>
  </si>
  <si>
    <t>8/2/2017</t>
  </si>
  <si>
    <t>8/3/2017</t>
  </si>
  <si>
    <t>8/4/2017</t>
  </si>
  <si>
    <t>8/5/2017</t>
  </si>
  <si>
    <t>8/6/2017</t>
  </si>
  <si>
    <t>8/7/2017</t>
  </si>
  <si>
    <t>8/8/2017</t>
  </si>
  <si>
    <t>8/9/2017</t>
  </si>
  <si>
    <t>8/10/2017</t>
  </si>
  <si>
    <t>8/11/2017</t>
  </si>
  <si>
    <t>8/12/2017</t>
  </si>
  <si>
    <t>8/13/2017</t>
  </si>
  <si>
    <t>8/14/2017</t>
  </si>
  <si>
    <t>8/15/2017</t>
  </si>
  <si>
    <t>8/16/2017</t>
  </si>
  <si>
    <t>8/17/2017</t>
  </si>
  <si>
    <t>8/18/2017</t>
  </si>
  <si>
    <t>8/19/2017</t>
  </si>
  <si>
    <t>8/20/2017</t>
  </si>
  <si>
    <t>8/21/2017</t>
  </si>
  <si>
    <t>8/22/2017</t>
  </si>
  <si>
    <t>8/23/2017</t>
  </si>
  <si>
    <t>8/24/2017</t>
  </si>
  <si>
    <t>8/25/2017</t>
  </si>
  <si>
    <t>8/26/2017</t>
  </si>
  <si>
    <t>8/27/2017</t>
  </si>
  <si>
    <t>8/28/2017</t>
  </si>
  <si>
    <t>8/29/2017</t>
  </si>
  <si>
    <t>8/30/2017</t>
  </si>
  <si>
    <t>8/31/2017</t>
  </si>
  <si>
    <t>9/1/2017</t>
  </si>
  <si>
    <t>9/2/2017</t>
  </si>
  <si>
    <t>9/3/2017</t>
  </si>
  <si>
    <t>9/4/2017</t>
  </si>
  <si>
    <t>9/5/2017</t>
  </si>
  <si>
    <t>9/6/2017</t>
  </si>
  <si>
    <t>9/7/2017</t>
  </si>
  <si>
    <t>9/8/2017</t>
  </si>
  <si>
    <t>9/9/2017</t>
  </si>
  <si>
    <t>9/10/2017</t>
  </si>
  <si>
    <t>9/11/2017</t>
  </si>
  <si>
    <t>9/12/2017</t>
  </si>
  <si>
    <t>9/13/2017</t>
  </si>
  <si>
    <t>9/14/2017</t>
  </si>
  <si>
    <t>9/15/2017</t>
  </si>
  <si>
    <t>9/16/2017</t>
  </si>
  <si>
    <t>9/17/2017</t>
  </si>
  <si>
    <t>9/18/2017</t>
  </si>
  <si>
    <t>9/19/2017</t>
  </si>
  <si>
    <t>9/20/2017</t>
  </si>
  <si>
    <t>9/21/2017</t>
  </si>
  <si>
    <t>9/22/2017</t>
  </si>
  <si>
    <t>9/23/2017</t>
  </si>
  <si>
    <t>9/24/2017</t>
  </si>
  <si>
    <t>9/25/2017</t>
  </si>
  <si>
    <t>9/26/2017</t>
  </si>
  <si>
    <t>9/27/2017</t>
  </si>
  <si>
    <t>9/28/2017</t>
  </si>
  <si>
    <t>9/29/2017</t>
  </si>
  <si>
    <t>9/30/2017</t>
  </si>
  <si>
    <t>Data</t>
  </si>
  <si>
    <t>bering</t>
  </si>
  <si>
    <t>conus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</si>
</sst>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00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u/>
      <sz val="8"/>
      <color rgb="FF0000FF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7030A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</font>
    <font>
      <b/>
      <u/>
      <sz val="10"/>
      <name val="Arial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none"/>
    </fill>
    <fill>
      <patternFill patternType="solid">
        <fgColor rgb="FF7030A0"/>
        <bgColor rgb="FF7030A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rgb="FF93C47D"/>
      </patternFill>
    </fill>
    <fill>
      <patternFill patternType="solid">
        <fgColor rgb="FF0070C0"/>
        <bgColor rgb="FF0000FF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93C47D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0000FF"/>
      </patternFill>
    </fill>
    <fill>
      <patternFill patternType="solid">
        <fgColor theme="9" tint="-0.249977111117893"/>
        <bgColor rgb="FF93C47D"/>
      </patternFill>
    </fill>
    <fill>
      <patternFill patternType="solid">
        <fgColor theme="9" tint="-0.249977111117893"/>
        <bgColor rgb="FFFF0000"/>
      </patternFill>
    </fill>
    <fill>
      <patternFill patternType="solid">
        <fgColor rgb="FFFFFF00"/>
        <bgColor rgb="FF0000FF"/>
      </patternFill>
    </fill>
    <fill>
      <patternFill patternType="solid">
        <fgColor rgb="FF7030A0"/>
        <bgColor rgb="FF0000FF"/>
      </patternFill>
    </fill>
    <fill>
      <patternFill patternType="solid">
        <fgColor rgb="FFC45D08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1" fillId="3" borderId="10"/>
    <xf numFmtId="0" fontId="10" fillId="3" borderId="10"/>
    <xf numFmtId="0" fontId="1" fillId="3" borderId="10"/>
  </cellStyleXfs>
  <cellXfs count="187">
    <xf numFmtId="0" fontId="0" fillId="0" borderId="0" xfId="0"/>
    <xf numFmtId="0" fontId="12" fillId="2" borderId="1" xfId="0" applyFont="1" applyFill="1" applyBorder="1" applyAlignment="1">
      <alignment wrapText="1"/>
    </xf>
    <xf numFmtId="14" fontId="13" fillId="3" borderId="1" xfId="0" applyNumberFormat="1" applyFont="1" applyFill="1" applyBorder="1" applyAlignment="1">
      <alignment horizontal="center"/>
    </xf>
    <xf numFmtId="0" fontId="15" fillId="2" borderId="1" xfId="0" applyFont="1" applyFill="1" applyBorder="1"/>
    <xf numFmtId="0" fontId="19" fillId="2" borderId="1" xfId="0" applyFont="1" applyFill="1" applyBorder="1" applyAlignment="1"/>
    <xf numFmtId="0" fontId="22" fillId="2" borderId="1" xfId="0" applyFont="1" applyFill="1" applyBorder="1" applyAlignment="1">
      <alignment wrapText="1"/>
    </xf>
    <xf numFmtId="164" fontId="23" fillId="4" borderId="2" xfId="0" applyNumberFormat="1" applyFont="1" applyFill="1" applyBorder="1" applyAlignment="1">
      <alignment horizontal="center"/>
    </xf>
    <xf numFmtId="164" fontId="24" fillId="4" borderId="3" xfId="0" applyNumberFormat="1" applyFont="1" applyFill="1" applyBorder="1" applyAlignment="1">
      <alignment horizontal="center"/>
    </xf>
    <xf numFmtId="164" fontId="25" fillId="3" borderId="1" xfId="0" applyNumberFormat="1" applyFont="1" applyFill="1" applyBorder="1" applyAlignment="1">
      <alignment horizontal="center"/>
    </xf>
    <xf numFmtId="2" fontId="26" fillId="4" borderId="4" xfId="0" applyNumberFormat="1" applyFont="1" applyFill="1" applyBorder="1" applyAlignment="1">
      <alignment horizontal="center"/>
    </xf>
    <xf numFmtId="164" fontId="27" fillId="3" borderId="1" xfId="0" applyNumberFormat="1" applyFont="1" applyFill="1" applyBorder="1" applyAlignment="1">
      <alignment horizontal="center" vertical="top"/>
    </xf>
    <xf numFmtId="14" fontId="28" fillId="3" borderId="1" xfId="0" applyNumberFormat="1" applyFont="1" applyFill="1" applyBorder="1" applyAlignment="1">
      <alignment horizontal="center"/>
    </xf>
    <xf numFmtId="164" fontId="29" fillId="3" borderId="1" xfId="0" applyNumberFormat="1" applyFont="1" applyFill="1" applyBorder="1" applyAlignment="1">
      <alignment horizontal="center"/>
    </xf>
    <xf numFmtId="14" fontId="30" fillId="3" borderId="1" xfId="0" applyNumberFormat="1" applyFont="1" applyFill="1" applyBorder="1" applyAlignment="1">
      <alignment horizontal="center"/>
    </xf>
    <xf numFmtId="164" fontId="31" fillId="4" borderId="5" xfId="0" applyNumberFormat="1" applyFont="1" applyFill="1" applyBorder="1" applyAlignment="1">
      <alignment horizontal="center"/>
    </xf>
    <xf numFmtId="0" fontId="32" fillId="3" borderId="1" xfId="0" applyFont="1" applyFill="1" applyBorder="1" applyAlignment="1">
      <alignment horizontal="center"/>
    </xf>
    <xf numFmtId="0" fontId="33" fillId="5" borderId="6" xfId="0" applyFont="1" applyFill="1" applyBorder="1" applyAlignment="1">
      <alignment horizontal="center"/>
    </xf>
    <xf numFmtId="164" fontId="34" fillId="2" borderId="7" xfId="0" applyNumberFormat="1" applyFont="1" applyFill="1" applyBorder="1" applyAlignment="1">
      <alignment horizontal="center"/>
    </xf>
    <xf numFmtId="2" fontId="35" fillId="2" borderId="8" xfId="0" applyNumberFormat="1" applyFont="1" applyFill="1" applyBorder="1" applyAlignment="1">
      <alignment horizontal="center"/>
    </xf>
    <xf numFmtId="164" fontId="36" fillId="2" borderId="9" xfId="0" applyNumberFormat="1" applyFont="1" applyFill="1" applyBorder="1" applyAlignment="1">
      <alignment horizontal="center"/>
    </xf>
    <xf numFmtId="1" fontId="37" fillId="3" borderId="1" xfId="0" applyNumberFormat="1" applyFont="1" applyFill="1" applyBorder="1" applyAlignment="1">
      <alignment horizontal="center" vertical="center"/>
    </xf>
    <xf numFmtId="14" fontId="38" fillId="2" borderId="10" xfId="0" applyNumberFormat="1" applyFont="1" applyFill="1" applyBorder="1" applyAlignment="1">
      <alignment horizontal="center"/>
    </xf>
    <xf numFmtId="14" fontId="39" fillId="3" borderId="1" xfId="0" applyNumberFormat="1" applyFont="1" applyFill="1" applyBorder="1" applyAlignment="1">
      <alignment horizontal="center"/>
    </xf>
    <xf numFmtId="164" fontId="40" fillId="3" borderId="1" xfId="0" applyNumberFormat="1" applyFont="1" applyFill="1" applyBorder="1" applyAlignment="1">
      <alignment horizontal="center"/>
    </xf>
    <xf numFmtId="1" fontId="45" fillId="6" borderId="1" xfId="0" applyNumberFormat="1" applyFont="1" applyFill="1" applyBorder="1" applyAlignment="1">
      <alignment horizontal="center"/>
    </xf>
    <xf numFmtId="164" fontId="51" fillId="3" borderId="1" xfId="0" applyNumberFormat="1" applyFont="1" applyFill="1" applyBorder="1" applyAlignment="1">
      <alignment horizontal="center"/>
    </xf>
    <xf numFmtId="1" fontId="53" fillId="6" borderId="1" xfId="0" applyNumberFormat="1" applyFont="1" applyFill="1" applyBorder="1" applyAlignment="1">
      <alignment horizontal="center"/>
    </xf>
    <xf numFmtId="1" fontId="57" fillId="2" borderId="12" xfId="0" applyNumberFormat="1" applyFont="1" applyFill="1" applyBorder="1" applyAlignment="1">
      <alignment horizontal="center"/>
    </xf>
    <xf numFmtId="1" fontId="58" fillId="6" borderId="1" xfId="0" applyNumberFormat="1" applyFont="1" applyFill="1" applyBorder="1" applyAlignment="1">
      <alignment horizontal="center"/>
    </xf>
    <xf numFmtId="0" fontId="60" fillId="2" borderId="1" xfId="0" applyFont="1" applyFill="1" applyBorder="1" applyAlignment="1">
      <alignment horizontal="center"/>
    </xf>
    <xf numFmtId="1" fontId="62" fillId="6" borderId="1" xfId="0" applyNumberFormat="1" applyFont="1" applyFill="1" applyBorder="1" applyAlignment="1">
      <alignment horizontal="center"/>
    </xf>
    <xf numFmtId="0" fontId="11" fillId="3" borderId="10" xfId="1"/>
    <xf numFmtId="14" fontId="11" fillId="3" borderId="10" xfId="1" applyNumberFormat="1"/>
    <xf numFmtId="0" fontId="0" fillId="0" borderId="10" xfId="0" applyBorder="1"/>
    <xf numFmtId="0" fontId="0" fillId="0" borderId="10" xfId="0" applyBorder="1" applyAlignment="1">
      <alignment horizontal="right"/>
    </xf>
    <xf numFmtId="14" fontId="0" fillId="0" borderId="10" xfId="0" applyNumberFormat="1" applyBorder="1"/>
    <xf numFmtId="14" fontId="0" fillId="0" borderId="0" xfId="0" applyNumberFormat="1"/>
    <xf numFmtId="0" fontId="9" fillId="3" borderId="10" xfId="1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/>
    <xf numFmtId="0" fontId="12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1" fontId="49" fillId="10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6" fillId="0" borderId="0" xfId="0" applyFont="1" applyAlignment="1">
      <alignment horizontal="center"/>
    </xf>
    <xf numFmtId="164" fontId="41" fillId="11" borderId="1" xfId="0" applyNumberFormat="1" applyFont="1" applyFill="1" applyBorder="1" applyAlignment="1">
      <alignment horizontal="center"/>
    </xf>
    <xf numFmtId="0" fontId="0" fillId="12" borderId="0" xfId="0" applyFill="1"/>
    <xf numFmtId="1" fontId="61" fillId="13" borderId="1" xfId="0" applyNumberFormat="1" applyFont="1" applyFill="1" applyBorder="1" applyAlignment="1">
      <alignment horizontal="center"/>
    </xf>
    <xf numFmtId="0" fontId="23" fillId="14" borderId="1" xfId="0" applyFont="1" applyFill="1" applyBorder="1" applyAlignment="1">
      <alignment horizontal="center"/>
    </xf>
    <xf numFmtId="0" fontId="48" fillId="14" borderId="1" xfId="0" applyFont="1" applyFill="1" applyBorder="1" applyAlignment="1">
      <alignment horizontal="center"/>
    </xf>
    <xf numFmtId="0" fontId="56" fillId="14" borderId="1" xfId="0" applyFont="1" applyFill="1" applyBorder="1" applyAlignment="1">
      <alignment horizontal="center"/>
    </xf>
    <xf numFmtId="1" fontId="44" fillId="14" borderId="1" xfId="0" applyNumberFormat="1" applyFont="1" applyFill="1" applyBorder="1" applyAlignment="1">
      <alignment horizontal="center"/>
    </xf>
    <xf numFmtId="1" fontId="65" fillId="14" borderId="1" xfId="0" applyNumberFormat="1" applyFont="1" applyFill="1" applyBorder="1" applyAlignment="1">
      <alignment horizontal="center"/>
    </xf>
    <xf numFmtId="1" fontId="49" fillId="14" borderId="1" xfId="0" applyNumberFormat="1" applyFont="1" applyFill="1" applyBorder="1" applyAlignment="1">
      <alignment horizontal="center"/>
    </xf>
    <xf numFmtId="1" fontId="55" fillId="14" borderId="1" xfId="0" applyNumberFormat="1" applyFont="1" applyFill="1" applyBorder="1" applyAlignment="1">
      <alignment horizontal="center"/>
    </xf>
    <xf numFmtId="1" fontId="61" fillId="14" borderId="1" xfId="0" applyNumberFormat="1" applyFont="1" applyFill="1" applyBorder="1" applyAlignment="1">
      <alignment horizontal="center"/>
    </xf>
    <xf numFmtId="164" fontId="0" fillId="0" borderId="0" xfId="0" applyNumberFormat="1"/>
    <xf numFmtId="0" fontId="12" fillId="0" borderId="0" xfId="0" applyFont="1"/>
    <xf numFmtId="164" fontId="40" fillId="15" borderId="1" xfId="0" applyNumberFormat="1" applyFont="1" applyFill="1" applyBorder="1" applyAlignment="1">
      <alignment horizontal="center"/>
    </xf>
    <xf numFmtId="164" fontId="41" fillId="16" borderId="1" xfId="0" applyNumberFormat="1" applyFont="1" applyFill="1" applyBorder="1" applyAlignment="1">
      <alignment horizontal="center"/>
    </xf>
    <xf numFmtId="1" fontId="61" fillId="17" borderId="1" xfId="0" applyNumberFormat="1" applyFont="1" applyFill="1" applyBorder="1" applyAlignment="1">
      <alignment horizontal="center"/>
    </xf>
    <xf numFmtId="1" fontId="62" fillId="18" borderId="1" xfId="0" applyNumberFormat="1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1" fontId="0" fillId="15" borderId="0" xfId="0" applyNumberFormat="1" applyFill="1" applyAlignment="1">
      <alignment horizontal="center"/>
    </xf>
    <xf numFmtId="0" fontId="0" fillId="15" borderId="0" xfId="0" applyFill="1"/>
    <xf numFmtId="2" fontId="51" fillId="3" borderId="1" xfId="0" applyNumberFormat="1" applyFont="1" applyFill="1" applyBorder="1" applyAlignment="1">
      <alignment horizontal="center"/>
    </xf>
    <xf numFmtId="2" fontId="0" fillId="0" borderId="0" xfId="0" applyNumberFormat="1"/>
    <xf numFmtId="2" fontId="12" fillId="0" borderId="0" xfId="0" applyNumberFormat="1" applyFont="1"/>
    <xf numFmtId="14" fontId="10" fillId="3" borderId="10" xfId="2" applyNumberFormat="1" applyAlignment="1">
      <alignment horizontal="center"/>
    </xf>
    <xf numFmtId="2" fontId="10" fillId="3" borderId="10" xfId="2" applyNumberFormat="1" applyAlignment="1">
      <alignment horizontal="center"/>
    </xf>
    <xf numFmtId="0" fontId="10" fillId="3" borderId="10" xfId="2" applyAlignment="1">
      <alignment horizontal="center"/>
    </xf>
    <xf numFmtId="1" fontId="10" fillId="3" borderId="10" xfId="2" applyNumberFormat="1" applyAlignment="1">
      <alignment horizontal="center"/>
    </xf>
    <xf numFmtId="14" fontId="8" fillId="3" borderId="10" xfId="2" applyNumberFormat="1" applyFont="1" applyAlignment="1">
      <alignment horizontal="center"/>
    </xf>
    <xf numFmtId="1" fontId="8" fillId="3" borderId="10" xfId="2" applyNumberFormat="1" applyFont="1" applyAlignment="1">
      <alignment horizontal="center"/>
    </xf>
    <xf numFmtId="0" fontId="0" fillId="7" borderId="0" xfId="0" applyFill="1"/>
    <xf numFmtId="2" fontId="0" fillId="7" borderId="0" xfId="0" applyNumberFormat="1" applyFill="1"/>
    <xf numFmtId="0" fontId="12" fillId="7" borderId="0" xfId="0" applyFont="1" applyFill="1"/>
    <xf numFmtId="2" fontId="12" fillId="7" borderId="0" xfId="0" applyNumberFormat="1" applyFont="1" applyFill="1"/>
    <xf numFmtId="164" fontId="0" fillId="7" borderId="0" xfId="0" applyNumberFormat="1" applyFill="1"/>
    <xf numFmtId="1" fontId="46" fillId="2" borderId="11" xfId="0" applyNumberFormat="1" applyFont="1" applyFill="1" applyBorder="1" applyAlignment="1">
      <alignment horizontal="center"/>
    </xf>
    <xf numFmtId="0" fontId="40" fillId="7" borderId="1" xfId="0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6" fillId="19" borderId="1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40" fillId="3" borderId="1" xfId="0" applyNumberFormat="1" applyFont="1" applyFill="1" applyBorder="1" applyAlignment="1">
      <alignment horizontal="center"/>
    </xf>
    <xf numFmtId="1" fontId="51" fillId="3" borderId="1" xfId="0" applyNumberFormat="1" applyFont="1" applyFill="1" applyBorder="1" applyAlignment="1">
      <alignment horizontal="center"/>
    </xf>
    <xf numFmtId="1" fontId="41" fillId="20" borderId="1" xfId="0" applyNumberFormat="1" applyFont="1" applyFill="1" applyBorder="1" applyAlignment="1">
      <alignment horizontal="center"/>
    </xf>
    <xf numFmtId="1" fontId="23" fillId="11" borderId="1" xfId="0" applyNumberFormat="1" applyFont="1" applyFill="1" applyBorder="1" applyAlignment="1">
      <alignment horizontal="center"/>
    </xf>
    <xf numFmtId="1" fontId="41" fillId="11" borderId="1" xfId="0" applyNumberFormat="1" applyFont="1" applyFill="1" applyBorder="1" applyAlignment="1">
      <alignment horizontal="center"/>
    </xf>
    <xf numFmtId="1" fontId="0" fillId="12" borderId="0" xfId="0" applyNumberFormat="1" applyFill="1"/>
    <xf numFmtId="1" fontId="67" fillId="4" borderId="1" xfId="0" applyNumberFormat="1" applyFont="1" applyFill="1" applyBorder="1" applyAlignment="1">
      <alignment horizontal="center"/>
    </xf>
    <xf numFmtId="1" fontId="43" fillId="14" borderId="1" xfId="0" applyNumberFormat="1" applyFont="1" applyFill="1" applyBorder="1" applyAlignment="1">
      <alignment horizontal="center"/>
    </xf>
    <xf numFmtId="1" fontId="47" fillId="14" borderId="1" xfId="0" applyNumberFormat="1" applyFont="1" applyFill="1" applyBorder="1" applyAlignment="1">
      <alignment horizontal="center"/>
    </xf>
    <xf numFmtId="1" fontId="42" fillId="4" borderId="1" xfId="0" applyNumberFormat="1" applyFont="1" applyFill="1" applyBorder="1" applyAlignment="1">
      <alignment horizontal="center"/>
    </xf>
    <xf numFmtId="1" fontId="50" fillId="14" borderId="1" xfId="0" applyNumberFormat="1" applyFont="1" applyFill="1" applyBorder="1" applyAlignment="1">
      <alignment horizontal="center"/>
    </xf>
    <xf numFmtId="1" fontId="52" fillId="4" borderId="1" xfId="0" applyNumberFormat="1" applyFont="1" applyFill="1" applyBorder="1" applyAlignment="1">
      <alignment horizontal="center"/>
    </xf>
    <xf numFmtId="1" fontId="54" fillId="4" borderId="1" xfId="0" applyNumberFormat="1" applyFont="1" applyFill="1" applyBorder="1" applyAlignment="1">
      <alignment horizontal="center"/>
    </xf>
    <xf numFmtId="1" fontId="59" fillId="14" borderId="1" xfId="0" applyNumberFormat="1" applyFont="1" applyFill="1" applyBorder="1" applyAlignment="1">
      <alignment horizontal="center"/>
    </xf>
    <xf numFmtId="1" fontId="59" fillId="17" borderId="1" xfId="0" applyNumberFormat="1" applyFont="1" applyFill="1" applyBorder="1" applyAlignment="1">
      <alignment horizontal="center"/>
    </xf>
    <xf numFmtId="1" fontId="0" fillId="9" borderId="0" xfId="0" applyNumberFormat="1" applyFill="1"/>
    <xf numFmtId="1" fontId="0" fillId="13" borderId="0" xfId="0" applyNumberFormat="1" applyFill="1"/>
    <xf numFmtId="2" fontId="7" fillId="3" borderId="10" xfId="2" applyNumberFormat="1" applyFont="1" applyAlignment="1">
      <alignment horizontal="center"/>
    </xf>
    <xf numFmtId="0" fontId="7" fillId="3" borderId="10" xfId="2" applyFont="1" applyAlignment="1">
      <alignment horizontal="center"/>
    </xf>
    <xf numFmtId="0" fontId="11" fillId="3" borderId="10" xfId="1" applyAlignment="1">
      <alignment horizontal="center"/>
    </xf>
    <xf numFmtId="1" fontId="12" fillId="0" borderId="0" xfId="0" applyNumberFormat="1" applyFont="1" applyAlignment="1">
      <alignment horizontal="center"/>
    </xf>
    <xf numFmtId="1" fontId="7" fillId="3" borderId="10" xfId="2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0" fontId="6" fillId="3" borderId="10" xfId="1" applyFont="1"/>
    <xf numFmtId="0" fontId="5" fillId="3" borderId="10" xfId="1" applyFont="1"/>
    <xf numFmtId="0" fontId="4" fillId="3" borderId="10" xfId="1" applyFont="1" applyAlignment="1">
      <alignment horizontal="center"/>
    </xf>
    <xf numFmtId="1" fontId="11" fillId="3" borderId="10" xfId="1" applyNumberFormat="1" applyAlignment="1">
      <alignment horizontal="center"/>
    </xf>
    <xf numFmtId="0" fontId="3" fillId="3" borderId="10" xfId="1" applyFont="1"/>
    <xf numFmtId="0" fontId="0" fillId="21" borderId="0" xfId="0" applyFill="1"/>
    <xf numFmtId="164" fontId="0" fillId="21" borderId="0" xfId="0" applyNumberFormat="1" applyFill="1"/>
    <xf numFmtId="2" fontId="0" fillId="21" borderId="0" xfId="0" applyNumberFormat="1" applyFill="1"/>
    <xf numFmtId="166" fontId="0" fillId="21" borderId="0" xfId="0" applyNumberFormat="1" applyFill="1"/>
    <xf numFmtId="166" fontId="0" fillId="0" borderId="0" xfId="0" applyNumberFormat="1" applyFill="1" applyAlignment="1">
      <alignment horizontal="center"/>
    </xf>
    <xf numFmtId="0" fontId="12" fillId="21" borderId="0" xfId="0" applyFont="1" applyFill="1"/>
    <xf numFmtId="1" fontId="2" fillId="3" borderId="10" xfId="2" applyNumberFormat="1" applyFont="1" applyAlignment="1">
      <alignment horizontal="center"/>
    </xf>
    <xf numFmtId="2" fontId="2" fillId="3" borderId="10" xfId="2" applyNumberFormat="1" applyFont="1" applyAlignment="1">
      <alignment horizontal="center"/>
    </xf>
    <xf numFmtId="0" fontId="2" fillId="3" borderId="10" xfId="2" applyFont="1" applyAlignment="1">
      <alignment horizontal="center"/>
    </xf>
    <xf numFmtId="1" fontId="11" fillId="3" borderId="10" xfId="1" applyNumberFormat="1"/>
    <xf numFmtId="1" fontId="0" fillId="21" borderId="0" xfId="0" applyNumberFormat="1" applyFill="1"/>
    <xf numFmtId="2" fontId="11" fillId="7" borderId="10" xfId="1" applyNumberFormat="1" applyFill="1"/>
    <xf numFmtId="2" fontId="11" fillId="7" borderId="10" xfId="1" applyNumberFormat="1" applyFill="1" applyAlignment="1">
      <alignment horizontal="center"/>
    </xf>
    <xf numFmtId="0" fontId="12" fillId="0" borderId="1" xfId="0" applyFont="1" applyFill="1" applyBorder="1" applyAlignment="1">
      <alignment wrapText="1"/>
    </xf>
    <xf numFmtId="0" fontId="0" fillId="0" borderId="1" xfId="0" applyFill="1" applyBorder="1"/>
    <xf numFmtId="0" fontId="19" fillId="0" borderId="1" xfId="0" applyFont="1" applyFill="1" applyBorder="1" applyAlignment="1"/>
    <xf numFmtId="0" fontId="22" fillId="0" borderId="1" xfId="0" applyFont="1" applyFill="1" applyBorder="1" applyAlignment="1">
      <alignment wrapText="1"/>
    </xf>
    <xf numFmtId="14" fontId="13" fillId="3" borderId="10" xfId="0" applyNumberFormat="1" applyFont="1" applyFill="1" applyBorder="1" applyAlignment="1">
      <alignment horizontal="center"/>
    </xf>
    <xf numFmtId="0" fontId="13" fillId="0" borderId="10" xfId="0" applyFont="1" applyFill="1" applyBorder="1"/>
    <xf numFmtId="14" fontId="11" fillId="3" borderId="10" xfId="1" applyNumberFormat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right"/>
    </xf>
    <xf numFmtId="14" fontId="0" fillId="0" borderId="10" xfId="0" applyNumberFormat="1" applyFill="1" applyBorder="1" applyAlignment="1">
      <alignment horizontal="right"/>
    </xf>
    <xf numFmtId="14" fontId="63" fillId="0" borderId="10" xfId="0" applyNumberFormat="1" applyFont="1" applyFill="1" applyBorder="1"/>
    <xf numFmtId="14" fontId="0" fillId="0" borderId="10" xfId="0" applyNumberFormat="1" applyFill="1" applyBorder="1"/>
    <xf numFmtId="0" fontId="11" fillId="0" borderId="10" xfId="1" applyFill="1" applyBorder="1"/>
    <xf numFmtId="14" fontId="11" fillId="0" borderId="10" xfId="1" applyNumberFormat="1" applyFill="1" applyBorder="1"/>
    <xf numFmtId="0" fontId="64" fillId="0" borderId="10" xfId="0" applyFont="1" applyFill="1" applyBorder="1"/>
    <xf numFmtId="0" fontId="13" fillId="3" borderId="10" xfId="0" applyFont="1" applyFill="1" applyBorder="1" applyAlignment="1">
      <alignment horizontal="center"/>
    </xf>
    <xf numFmtId="1" fontId="13" fillId="3" borderId="10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0" borderId="1" xfId="0" applyFont="1" applyFill="1" applyBorder="1"/>
    <xf numFmtId="1" fontId="13" fillId="3" borderId="1" xfId="0" applyNumberFormat="1" applyFont="1" applyFill="1" applyBorder="1"/>
    <xf numFmtId="14" fontId="13" fillId="3" borderId="1" xfId="0" applyNumberFormat="1" applyFont="1" applyFill="1" applyBorder="1" applyAlignment="1"/>
    <xf numFmtId="1" fontId="13" fillId="3" borderId="1" xfId="0" applyNumberFormat="1" applyFont="1" applyFill="1" applyBorder="1" applyAlignment="1"/>
    <xf numFmtId="0" fontId="13" fillId="3" borderId="1" xfId="0" applyFont="1" applyFill="1" applyBorder="1" applyAlignment="1"/>
    <xf numFmtId="0" fontId="13" fillId="0" borderId="1" xfId="0" applyFont="1" applyFill="1" applyBorder="1" applyAlignment="1"/>
    <xf numFmtId="0" fontId="13" fillId="3" borderId="0" xfId="0" applyFont="1" applyFill="1" applyAlignment="1"/>
    <xf numFmtId="0" fontId="13" fillId="3" borderId="0" xfId="0" applyFont="1" applyFill="1"/>
    <xf numFmtId="0" fontId="13" fillId="3" borderId="10" xfId="0" applyFont="1" applyFill="1" applyBorder="1" applyAlignment="1"/>
    <xf numFmtId="0" fontId="13" fillId="3" borderId="10" xfId="0" applyFont="1" applyFill="1" applyBorder="1"/>
    <xf numFmtId="0" fontId="13" fillId="0" borderId="0" xfId="0" applyFont="1" applyFill="1" applyAlignment="1"/>
    <xf numFmtId="14" fontId="13" fillId="3" borderId="0" xfId="0" applyNumberFormat="1" applyFont="1" applyFill="1" applyAlignment="1"/>
    <xf numFmtId="1" fontId="13" fillId="3" borderId="0" xfId="0" applyNumberFormat="1" applyFont="1" applyFill="1" applyAlignment="1"/>
    <xf numFmtId="0" fontId="40" fillId="0" borderId="10" xfId="0" applyFont="1" applyBorder="1"/>
    <xf numFmtId="0" fontId="40" fillId="0" borderId="10" xfId="0" applyFont="1" applyFill="1" applyBorder="1" applyAlignment="1">
      <alignment wrapText="1"/>
    </xf>
    <xf numFmtId="14" fontId="40" fillId="0" borderId="10" xfId="0" applyNumberFormat="1" applyFont="1" applyBorder="1"/>
    <xf numFmtId="1" fontId="40" fillId="0" borderId="10" xfId="0" applyNumberFormat="1" applyFont="1" applyBorder="1"/>
    <xf numFmtId="0" fontId="40" fillId="0" borderId="0" xfId="0" applyFont="1"/>
    <xf numFmtId="0" fontId="40" fillId="0" borderId="1" xfId="0" applyFont="1" applyFill="1" applyBorder="1" applyAlignment="1">
      <alignment wrapText="1"/>
    </xf>
    <xf numFmtId="1" fontId="40" fillId="0" borderId="0" xfId="0" applyNumberFormat="1" applyFont="1"/>
    <xf numFmtId="0" fontId="40" fillId="0" borderId="1" xfId="0" applyFont="1" applyBorder="1"/>
    <xf numFmtId="0" fontId="40" fillId="0" borderId="1" xfId="0" applyFont="1" applyFill="1" applyBorder="1"/>
    <xf numFmtId="14" fontId="40" fillId="0" borderId="1" xfId="0" applyNumberFormat="1" applyFont="1" applyBorder="1"/>
    <xf numFmtId="14" fontId="40" fillId="0" borderId="0" xfId="0" applyNumberFormat="1" applyFont="1"/>
    <xf numFmtId="1" fontId="40" fillId="0" borderId="1" xfId="0" applyNumberFormat="1" applyFont="1" applyBorder="1"/>
    <xf numFmtId="0" fontId="40" fillId="0" borderId="0" xfId="0" applyFont="1" applyFill="1"/>
    <xf numFmtId="0" fontId="40" fillId="0" borderId="0" xfId="0" applyFont="1" applyFill="1" applyAlignment="1">
      <alignment wrapText="1"/>
    </xf>
    <xf numFmtId="14" fontId="13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14" fontId="17" fillId="0" borderId="1" xfId="0" applyNumberFormat="1" applyFont="1" applyFill="1" applyBorder="1" applyAlignment="1"/>
    <xf numFmtId="0" fontId="18" fillId="0" borderId="1" xfId="0" applyFont="1" applyFill="1" applyBorder="1" applyAlignment="1"/>
    <xf numFmtId="14" fontId="0" fillId="0" borderId="1" xfId="0" applyNumberFormat="1" applyFill="1" applyBorder="1"/>
    <xf numFmtId="0" fontId="16" fillId="0" borderId="1" xfId="0" applyFont="1" applyFill="1" applyBorder="1"/>
    <xf numFmtId="11" fontId="20" fillId="0" borderId="1" xfId="0" applyNumberFormat="1" applyFont="1" applyFill="1" applyBorder="1" applyAlignment="1"/>
    <xf numFmtId="0" fontId="21" fillId="0" borderId="1" xfId="0" applyFont="1" applyFill="1" applyBorder="1" applyAlignment="1">
      <alignment wrapText="1"/>
    </xf>
    <xf numFmtId="14" fontId="68" fillId="0" borderId="1" xfId="0" applyNumberFormat="1" applyFont="1" applyFill="1" applyBorder="1" applyAlignment="1"/>
    <xf numFmtId="0" fontId="68" fillId="0" borderId="1" xfId="0" applyFont="1" applyFill="1" applyBorder="1" applyAlignment="1"/>
    <xf numFmtId="0" fontId="64" fillId="0" borderId="0" xfId="0" applyFont="1" applyFill="1"/>
    <xf numFmtId="0" fontId="64" fillId="0" borderId="1" xfId="0" applyFont="1" applyFill="1" applyBorder="1" applyAlignment="1">
      <alignment wrapText="1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Medium4"/>
  <colors>
    <mruColors>
      <color rgb="FFC45D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chart!$B$55</c:f>
          <c:strCache>
            <c:ptCount val="1"/>
            <c:pt idx="0">
              <c:v>consonantchaos.com - Bering Sea Rule - Correlation Lead - Init: 20170718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Correlation Lead</c:v>
          </c:tx>
          <c:spPr>
            <a:ln w="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'data-to-chart'!$A$2:$A$365</c:f>
              <c:numCache>
                <c:formatCode>m/d/yyyy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</c:numCache>
            </c:numRef>
          </c:cat>
          <c:val>
            <c:numRef>
              <c:f>chart!$DW$2:$DW$365</c:f>
              <c:numCache>
                <c:formatCode>0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5A-4E43-BB31-37EE342CF899}"/>
            </c:ext>
          </c:extLst>
        </c:ser>
        <c:ser>
          <c:idx val="1"/>
          <c:order val="1"/>
          <c:tx>
            <c:v>Daily Correlation Lead 20 Day Running Average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chart!$DY$2:$DY$365</c:f>
              <c:numCache>
                <c:formatCode>0.00</c:formatCode>
                <c:ptCount val="364"/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15A-4E43-BB31-37EE342CF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58848"/>
        <c:axId val="158160384"/>
      </c:lineChart>
      <c:dateAx>
        <c:axId val="158158848"/>
        <c:scaling>
          <c:orientation val="minMax"/>
        </c:scaling>
        <c:delete val="0"/>
        <c:axPos val="b"/>
        <c:majorGridlines/>
        <c:minorGridlines/>
        <c:numFmt formatCode="m/d/yyyy" sourceLinked="1"/>
        <c:majorTickMark val="none"/>
        <c:minorTickMark val="none"/>
        <c:tickLblPos val="low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58160384"/>
        <c:crosses val="autoZero"/>
        <c:auto val="1"/>
        <c:lblOffset val="100"/>
        <c:baseTimeUnit val="days"/>
      </c:dateAx>
      <c:valAx>
        <c:axId val="158160384"/>
        <c:scaling>
          <c:orientation val="minMax"/>
          <c:min val="17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158158848"/>
        <c:crosses val="autoZero"/>
        <c:crossBetween val="midCat"/>
        <c:majorUnit val="1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chart!$BA$1</c:f>
          <c:strCache>
            <c:ptCount val="1"/>
            <c:pt idx="0">
              <c:v>consonantchaos.com - Bering Sea Rule - Northern Indiana - Accumulated 500MB 3-Day ROC  - Updated: 20170718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Bering Sea Obs [55,174]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cat>
            <c:numRef>
              <c:f>'data-to-chart'!$A$2:$A$365</c:f>
              <c:numCache>
                <c:formatCode>m/d/yyyy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</c:numCache>
            </c:numRef>
          </c:cat>
          <c:val>
            <c:numRef>
              <c:f>'data-to-chart'!$J$2:$J$365</c:f>
              <c:numCache>
                <c:formatCode>0.00</c:formatCode>
                <c:ptCount val="36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BD8-4ED2-9C27-34CEA6930F61}"/>
            </c:ext>
          </c:extLst>
        </c:ser>
        <c:ser>
          <c:idx val="0"/>
          <c:order val="1"/>
          <c:tx>
            <c:v>CONUS Obs [41,-86]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'data-to-chart'!$A$2:$A$365</c:f>
              <c:numCache>
                <c:formatCode>m/d/yyyy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</c:numCache>
            </c:numRef>
          </c:cat>
          <c:val>
            <c:numRef>
              <c:f>'data-to-chart'!$I$2:$I$365</c:f>
              <c:numCache>
                <c:formatCode>0.00</c:formatCode>
                <c:ptCount val="36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8-4ED2-9C27-34CEA6930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35328"/>
        <c:axId val="161641216"/>
      </c:lineChart>
      <c:dateAx>
        <c:axId val="161635328"/>
        <c:scaling>
          <c:orientation val="minMax"/>
        </c:scaling>
        <c:delete val="0"/>
        <c:axPos val="b"/>
        <c:majorGridlines/>
        <c:minorGridlines/>
        <c:numFmt formatCode="m/d/yyyy" sourceLinked="1"/>
        <c:majorTickMark val="none"/>
        <c:minorTickMark val="none"/>
        <c:tickLblPos val="low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61641216"/>
        <c:crosses val="autoZero"/>
        <c:auto val="1"/>
        <c:lblOffset val="100"/>
        <c:baseTimeUnit val="days"/>
      </c:dateAx>
      <c:valAx>
        <c:axId val="161641216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1616353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chart!$CW$1</c:f>
          <c:strCache>
            <c:ptCount val="1"/>
            <c:pt idx="0">
              <c:v>OFM | Bering Sea Rule | Accumulated 500MB 3-Day ROC  (Great Lakes) - Updated: 20170718</c:v>
            </c:pt>
          </c:strCache>
        </c:strRef>
      </c:tx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F49-444E-B871-B66B25CE8DCC}"/>
            </c:ext>
          </c:extLst>
        </c:ser>
        <c:ser>
          <c:idx val="0"/>
          <c:order val="1"/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F49-444E-B871-B66B25CE8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55968"/>
        <c:axId val="165157504"/>
      </c:lineChart>
      <c:catAx>
        <c:axId val="165155968"/>
        <c:scaling>
          <c:orientation val="minMax"/>
        </c:scaling>
        <c:delete val="0"/>
        <c:axPos val="b"/>
        <c:majorGridlines/>
        <c:minorGridlines/>
        <c:numFmt formatCode="m/d/yyyy" sourceLinked="1"/>
        <c:majorTickMark val="none"/>
        <c:minorTickMark val="none"/>
        <c:tickLblPos val="low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65157504"/>
        <c:crosses val="autoZero"/>
        <c:auto val="1"/>
        <c:lblAlgn val="ctr"/>
        <c:lblOffset val="100"/>
        <c:noMultiLvlLbl val="0"/>
      </c:catAx>
      <c:valAx>
        <c:axId val="16515750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165155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23</xdr:col>
      <xdr:colOff>186690</xdr:colOff>
      <xdr:row>75</xdr:row>
      <xdr:rowOff>180975</xdr:rowOff>
    </xdr:to>
    <xdr:graphicFrame macro="">
      <xdr:nvGraphicFramePr>
        <xdr:cNvPr id="6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609599</xdr:colOff>
      <xdr:row>1</xdr:row>
      <xdr:rowOff>0</xdr:rowOff>
    </xdr:from>
    <xdr:to>
      <xdr:col>76</xdr:col>
      <xdr:colOff>548639</xdr:colOff>
      <xdr:row>21</xdr:row>
      <xdr:rowOff>180975</xdr:rowOff>
    </xdr:to>
    <xdr:graphicFrame macro="">
      <xdr:nvGraphicFramePr>
        <xdr:cNvPr id="1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100</xdr:col>
      <xdr:colOff>0</xdr:colOff>
      <xdr:row>111</xdr:row>
      <xdr:rowOff>0</xdr:rowOff>
    </xdr:from>
    <xdr:to>
      <xdr:col>122</xdr:col>
      <xdr:colOff>597693</xdr:colOff>
      <xdr:row>131</xdr:row>
      <xdr:rowOff>180975</xdr:rowOff>
    </xdr:to>
    <xdr:graphicFrame macro="">
      <xdr:nvGraphicFramePr>
        <xdr:cNvPr id="35" name="Chart 1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0.00188</cdr:x>
      <cdr:y>0.00239</cdr:y>
    </cdr:from>
    <cdr:to>
      <cdr:x>0.07907</cdr:x>
      <cdr:y>0.0622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9525"/>
          <a:ext cx="11715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metric via Josh Herman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0.00125</cdr:x>
      <cdr:y>0.00477</cdr:y>
    </cdr:from>
    <cdr:to>
      <cdr:x>0.11017</cdr:x>
      <cdr:y>0.06921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1" y="19050"/>
          <a:ext cx="16573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metric</a:t>
          </a:r>
          <a:r>
            <a:rPr lang="en-US" sz="800" baseline="0"/>
            <a:t> via Josh Herman</a:t>
          </a:r>
          <a:endParaRPr lang="en-US" sz="800"/>
        </a:p>
      </cdr:txBody>
    </cdr:sp>
  </cdr:relSizeAnchor>
</c:userShapes>
</file>

<file path=xl/queryTables/queryTable1.xml><?xml version="1.0" encoding="utf-8"?>
<queryTable xmlns="http://schemas.openxmlformats.org/spreadsheetml/2006/main" name="test_299" growShrinkType="overwriteClear" connectionId="69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est_343" growShrinkType="overwriteClear" connectionId="23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est_140" growShrinkType="overwriteClear" connectionId="497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est_10" growShrinkType="overwriteClear" connectionId="604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est_100" growShrinkType="overwriteClear" connectionId="448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est_11" growShrinkType="overwriteClear" connectionId="625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est_180" growShrinkType="overwriteClear" connectionId="545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est_7" growShrinkType="overwriteClear" connectionId="562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est_169" growShrinkType="overwriteClear" connectionId="533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est_60" growShrinkType="overwriteClear" connectionId="391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est_182" growShrinkType="overwriteClear" connectionId="547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est_189" growShrinkType="overwriteClear" connectionId="55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est_183" growShrinkType="overwriteClear" connectionId="548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est_88" growShrinkType="overwriteClear" connectionId="431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est_82" growShrinkType="overwriteClear" connectionId="425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est_13" growShrinkType="overwriteClear" connectionId="656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est_51" growShrinkType="overwriteClear" connectionId="788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est_172" growShrinkType="overwriteClear" connectionId="536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est_239" growShrinkType="overwriteClear" connectionId="621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est_274" growShrinkType="overwriteClear" connectionId="664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est_84" growShrinkType="overwriteClear" connectionId="427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est_157" growShrinkType="overwriteClear" connectionId="518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est_186" growShrinkType="overwriteClear" connectionId="55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est_75" growShrinkType="overwriteClear" connectionId="416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est_265" growShrinkType="overwriteClear" connectionId="654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est_41" growShrinkType="overwriteClear" connectionId="773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est_322" growShrinkType="overwriteClear" connectionId="734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est_319" growShrinkType="overwriteClear" connectionId="730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est_61" growShrinkType="overwriteClear" connectionId="392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est_19" growShrinkType="overwriteClear" connectionId="739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est_279" growShrinkType="overwriteClear" connectionId="670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est_203" growShrinkType="overwriteClear" connectionId="570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est_270" growShrinkType="overwriteClear" connectionId="660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est_333" growShrinkType="overwriteClear" connectionId="4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est_155" growShrinkType="overwriteClear" connectionId="516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est_251" growShrinkType="overwriteClear" connectionId="639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est_125" growShrinkType="overwriteClear" connectionId="480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est_213" growShrinkType="overwriteClear" connectionId="581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est_301" growShrinkType="overwriteClear" connectionId="700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est_32" growShrinkType="overwriteClear" connectionId="755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est_218" growShrinkType="overwriteClear" connectionId="589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est_109" growShrinkType="overwriteClear" connectionId="458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est_108" growShrinkType="overwriteClear" connectionId="457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est_110" growShrinkType="overwriteClear" connectionId="460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est_79" growShrinkType="overwriteClear" connectionId="42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est_244" growShrinkType="overwriteClear" connectionId="631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est_258" growShrinkType="overwriteClear" connectionId="647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est_86" growShrinkType="overwriteClear" connectionId="429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est_339" growShrinkType="overwriteClear" connectionId="13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est_14" growShrinkType="overwriteClear" connectionId="666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est_177" growShrinkType="overwriteClear" connectionId="542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est_18" growShrinkType="overwriteClear" connectionId="719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est_53" growShrinkType="overwriteClear" connectionId="791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est_228" growShrinkType="overwriteClear" connectionId="600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est_168" growShrinkType="overwriteClear" connectionId="531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est_8" growShrinkType="overwriteClear" connectionId="57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est_198" growShrinkType="overwriteClear" connectionId="565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est_277" growShrinkType="overwriteClear" connectionId="668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est_48" growShrinkType="overwriteClear" connectionId="785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est_158" growShrinkType="overwriteClear" connectionId="520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est_58" growShrinkType="overwriteClear" connectionId="798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est_310" growShrinkType="overwriteClear" connectionId="716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est_92" growShrinkType="overwriteClear" connectionId="436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est_43" growShrinkType="overwriteClear" connectionId="776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est_93" growShrinkType="overwriteClear" connectionId="437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est_249" growShrinkType="overwriteClear" connectionId="637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est_326" growShrinkType="overwriteClear" connectionId="1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est_202" growShrinkType="overwriteClear" connectionId="569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est_275" growShrinkType="overwriteClear" connectionId="665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est_230" growShrinkType="overwriteClear" connectionId="602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est_314" growShrinkType="overwriteClear" connectionId="724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est_116" growShrinkType="overwriteClear" connectionId="470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est_20" growShrinkType="overwriteClear" connectionId="740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est_268" growShrinkType="overwriteClear" connectionId="658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est_114" growShrinkType="overwriteClear" connectionId="468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est_335" growShrinkType="overwriteClear" connectionId="7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est_162" growShrinkType="overwriteClear" connectionId="524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est_346" growShrinkType="overwriteClear" connectionId="3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est_153" growShrinkType="overwriteClear" connectionId="514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est_66" growShrinkType="overwriteClear" connectionId="400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est_170" growShrinkType="overwriteClear" connectionId="534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est_266" growShrinkType="overwriteClear" connectionId="655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est_254" growShrinkType="overwriteClear" connectionId="642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est_94" growShrinkType="overwriteClear" connectionId="439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est_325" growShrinkType="overwriteClear" connectionId="5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est_26" growShrinkType="overwriteClear" connectionId="748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est_243" growShrinkType="overwriteClear" connectionId="629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est_154" growShrinkType="overwriteClear" connectionId="515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est_130" growShrinkType="overwriteClear" connectionId="48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est_16" growShrinkType="overwriteClear" connectionId="698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est_199" growShrinkType="overwriteClear" connectionId="566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est_327" growShrinkType="overwriteClear" connectionId="24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est_316" growShrinkType="overwriteClear" connectionId="726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est_207" growShrinkType="overwriteClear" connectionId="575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est_105" growShrinkType="overwriteClear" connectionId="453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est_179" growShrinkType="overwriteClear" connectionId="544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est_165" growShrinkType="overwriteClear" connectionId="527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est_211" growShrinkType="overwriteClear" connectionId="579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est_289" growShrinkType="overwriteClear" connectionId="681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est_291" growShrinkType="overwriteClear" connectionId="68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est_171" growShrinkType="overwriteClear" connectionId="535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est_135" growShrinkType="overwriteClear" connectionId="492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est_87" growShrinkType="overwriteClear" connectionId="430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est_62" growShrinkType="overwriteClear" connectionId="394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est_229" growShrinkType="overwriteClear" connectionId="601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est_259" growShrinkType="overwriteClear" connectionId="648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est_128" growShrinkType="overwriteClear" connectionId="483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est_269" growShrinkType="overwriteClear" connectionId="659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est_3" growShrinkType="overwriteClear" connectionId="499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est_78" growShrinkType="overwriteClear" connectionId="419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est_36" growShrinkType="overwriteClear" connectionId="76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_35" growShrinkType="overwriteClear" connectionId="76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est_39" growShrinkType="overwriteClear" connectionId="771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est_215" growShrinkType="overwriteClear" connectionId="584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est_221" growShrinkType="overwriteClear" connectionId="592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est_193" growShrinkType="overwriteClear" connectionId="559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est_267" growShrinkType="overwriteClear" connectionId="657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est_17" growShrinkType="overwriteClear" connectionId="709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est_250" growShrinkType="overwriteClear" connectionId="638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est_143" growShrinkType="overwriteClear" connectionId="503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est_142" growShrinkType="overwriteClear" connectionId="501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est_83" growShrinkType="overwriteClear" connectionId="426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est_138" growShrinkType="overwriteClear" connectionId="495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est_220" growShrinkType="overwriteClear" connectionId="591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est_206" growShrinkType="overwriteClear" connectionId="574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est_204" growShrinkType="overwriteClear" connectionId="571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est_264" growShrinkType="overwriteClear" connectionId="653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est_176" growShrinkType="overwriteClear" connectionId="540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est_40" growShrinkType="overwriteClear" connectionId="772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est_256" growShrinkType="overwriteClear" connectionId="644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est_81" growShrinkType="overwriteClear" connectionId="424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est_178" growShrinkType="overwriteClear" connectionId="543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est_273" growShrinkType="overwriteClear" connectionId="663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est_344" growShrinkType="overwriteClear" connectionId="2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est_308" growShrinkType="overwriteClear" connectionId="713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est_191" growShrinkType="overwriteClear" connectionId="557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est_340" growShrinkType="overwriteClear" connectionId="14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est_194" growShrinkType="overwriteClear" connectionId="560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est_47" growShrinkType="overwriteClear" connectionId="783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est_99" growShrinkType="overwriteClear" connectionId="447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est_113" growShrinkType="overwriteClear" connectionId="466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est_261" growShrinkType="overwriteClear" connectionId="650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est_284" growShrinkType="overwriteClear" connectionId="675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est_121" growShrinkType="overwriteClear" connectionId="475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est_24" growShrinkType="overwriteClear" connectionId="74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est_241" growShrinkType="overwriteClear" connectionId="627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est_59" growShrinkType="overwriteClear" connectionId="800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est_80" growShrinkType="overwriteClear" connectionId="422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est_112" growShrinkType="overwriteClear" connectionId="464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est_313" growShrinkType="overwriteClear" connectionId="722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est_318" growShrinkType="overwriteClear" connectionId="728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est_334" growShrinkType="overwriteClear" connectionId="6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est_65" growShrinkType="overwriteClear" connectionId="398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est_338" growShrinkType="overwriteClear" connectionId="11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est_49" growShrinkType="overwriteClear" connectionId="786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est_185" growShrinkType="overwriteClear" connectionId="55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est_103" growShrinkType="overwriteClear" connectionId="451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est_337" growShrinkType="overwriteClear" connectionId="9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est_72" growShrinkType="overwriteClear" connectionId="411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est_227" growShrinkType="overwriteClear" connectionId="599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est_246" growShrinkType="overwriteClear" connectionId="633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est_137" growShrinkType="overwriteClear" connectionId="494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est_37" growShrinkType="overwriteClear" connectionId="767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est_205" growShrinkType="overwriteClear" connectionId="573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est_195" growShrinkType="overwriteClear" connectionId="561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est_141" growShrinkType="overwriteClear" connectionId="500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est_210" growShrinkType="overwriteClear" connectionId="57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est_294" growShrinkType="overwriteClear" connectionId="689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est_307" growShrinkType="overwriteClear" connectionId="712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est_285" growShrinkType="overwriteClear" connectionId="677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est_252" growShrinkType="overwriteClear" connectionId="640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est_200" growShrinkType="overwriteClear" connectionId="567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est_76" growShrinkType="overwriteClear" connectionId="417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est_64" growShrinkType="overwriteClear" connectionId="396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est_25" growShrinkType="overwriteClear" connectionId="747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est_184" growShrinkType="overwriteClear" connectionId="549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est_283" growShrinkType="overwriteClear" connectionId="674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est_237" growShrinkType="overwriteClear" connectionId="61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est_146" growShrinkType="overwriteClear" connectionId="506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est_260" growShrinkType="overwriteClear" connectionId="649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est_31" growShrinkType="overwriteClear" connectionId="754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est_28" growShrinkType="overwriteClear" connectionId="750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est_164" growShrinkType="overwriteClear" connectionId="526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est_175" growShrinkType="overwriteClear" connectionId="539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est_222" growShrinkType="overwriteClear" connectionId="594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est_45" growShrinkType="overwriteClear" connectionId="780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est_123" growShrinkType="overwriteClear" connectionId="478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est_296" growShrinkType="overwriteClear" connectionId="691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est_311" growShrinkType="overwriteClear" connectionId="71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est_255" growShrinkType="overwriteClear" connectionId="643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est_201" growShrinkType="overwriteClear" connectionId="568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est_324" growShrinkType="overwriteClear" connectionId="4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est_56" growShrinkType="overwriteClear" connectionId="795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est_29" growShrinkType="overwriteClear" connectionId="752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est_74" growShrinkType="overwriteClear" connectionId="415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est_341" growShrinkType="overwriteClear" connectionId="17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est_73" growShrinkType="overwriteClear" connectionId="414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est_257" growShrinkType="overwriteClear" connectionId="645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est_151" growShrinkType="overwriteClear" connectionId="512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est_131" growShrinkType="overwriteClear" connectionId="48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est_55" growShrinkType="overwriteClear" connectionId="793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est_44" growShrinkType="overwriteClear" connectionId="777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est_9" growShrinkType="overwriteClear" connectionId="593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est" growShrinkType="overwriteClear" connectionId="467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est_290" growShrinkType="overwriteClear" connectionId="682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est_50" growShrinkType="overwriteClear" connectionId="787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est_280" growShrinkType="overwriteClear" connectionId="671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est_111" growShrinkType="overwriteClear" connectionId="462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est_303" growShrinkType="overwriteClear" connectionId="702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est_42" growShrinkType="overwriteClear" connectionId="774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est_208" growShrinkType="overwriteClear" connectionId="57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est_282" growShrinkType="overwriteClear" connectionId="673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est_225" growShrinkType="overwriteClear" connectionId="597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est_67" growShrinkType="overwriteClear" connectionId="403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est_238" growShrinkType="overwriteClear" connectionId="618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est_22" growShrinkType="overwriteClear" connectionId="742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est_288" growShrinkType="overwriteClear" connectionId="680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est_57" growShrinkType="overwriteClear" connectionId="796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est_147" growShrinkType="overwriteClear" connectionId="507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est_348" growShrinkType="overwriteClear" connectionId="36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est_253" growShrinkType="overwriteClear" connectionId="641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est_263" growShrinkType="overwriteClear" connectionId="65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_181" growShrinkType="overwriteClear" connectionId="54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est_6" growShrinkType="overwriteClear" connectionId="541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est_317" growShrinkType="overwriteClear" connectionId="727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est_187" growShrinkType="overwriteClear" connectionId="553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est_190" growShrinkType="overwriteClear" connectionId="556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est_54" growShrinkType="overwriteClear" connectionId="792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est_331" growShrinkType="overwriteClear" connectionId="41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est_235" growShrinkType="overwriteClear" connectionId="611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est_292" growShrinkType="overwriteClear" connectionId="685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est_85" growShrinkType="overwriteClear" connectionId="428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est_98" growShrinkType="overwriteClear" connectionId="446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est_328" growShrinkType="overwriteClear" connectionId="32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est_347" growShrinkType="overwriteClear" connectionId="35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est_226" growShrinkType="overwriteClear" connectionId="598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est_159" growShrinkType="overwriteClear" connectionId="521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est_89" growShrinkType="overwriteClear" connectionId="432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est_247" growShrinkType="overwriteClear" connectionId="634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est_132" growShrinkType="overwriteClear" connectionId="489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est_163" growShrinkType="overwriteClear" connectionId="525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est_127" growShrinkType="overwriteClear" connectionId="482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est_276" growShrinkType="overwriteClear" connectionId="667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est_152" growShrinkType="overwriteClear" connectionId="513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est_242" growShrinkType="overwriteClear" connectionId="62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est_174" growShrinkType="overwriteClear" connectionId="538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est_21" growShrinkType="overwriteClear" connectionId="741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est_248" growShrinkType="overwriteClear" connectionId="636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est_27" growShrinkType="overwriteClear" connectionId="749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est_233" growShrinkType="overwriteClear" connectionId="608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est_96" growShrinkType="overwriteClear" connectionId="443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est_46" growShrinkType="overwriteClear" connectionId="781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est_332" growShrinkType="overwriteClear" connectionId="42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est_209" growShrinkType="overwriteClear" connectionId="577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est_236" growShrinkType="overwriteClear" connectionId="615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est_129" growShrinkType="overwriteClear" connectionId="48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est_278" growShrinkType="overwriteClear" connectionId="669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est_223" growShrinkType="overwriteClear" connectionId="595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est_271" growShrinkType="overwriteClear" connectionId="661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est_2" growShrinkType="overwriteClear" connectionId="488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est_216" growShrinkType="overwriteClear" connectionId="585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est_200" growShrinkType="overwriteClear" connectionId="267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est_47" growShrinkType="overwriteClear" connectionId="372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est_68" growShrinkType="overwriteClear" connectionId="97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est_69" growShrinkType="overwriteClear" connectionId="99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est_157" growShrinkType="overwriteClear" connectionId="216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est_111" growShrinkType="overwriteClear" connectionId="153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est_77" growShrinkType="overwriteClear" connectionId="418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est_120" growShrinkType="overwriteClear" connectionId="167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est_31" growShrinkType="overwriteClear" connectionId="231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est_193" growShrinkType="overwriteClear" connectionId="259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est_303" growShrinkType="overwriteClear" connectionId="73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est_234" growShrinkType="overwriteClear" connectionId="305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est_250" growShrinkType="overwriteClear" connectionId="325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est_258" growShrinkType="overwriteClear" connectionId="335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est_48" growShrinkType="overwriteClear" connectionId="384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est_201" growShrinkType="overwriteClear" connectionId="268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est_183" growShrinkType="overwriteClear" connectionId="248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est_197" growShrinkType="overwriteClear" connectionId="564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est_185" growShrinkType="overwriteClear" connectionId="250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est_144" growShrinkType="overwriteClear" connectionId="198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est_233" growShrinkType="overwriteClear" connectionId="304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name="test_49" growShrinkType="overwriteClear" connectionId="66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name="test_274" growShrinkType="overwriteClear" connectionId="355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name="test_298" growShrinkType="overwriteClear" connectionId="65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name="test_223" growShrinkType="overwriteClear" connectionId="293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name="test_270" growShrinkType="overwriteClear" connectionId="350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name="test_36" growShrinkType="overwriteClear" connectionId="287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name="test_210" growShrinkType="overwriteClear" connectionId="27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est_150" growShrinkType="overwriteClear" connectionId="511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name="test_218" growShrinkType="overwriteClear" connectionId="288" autoFormatId="16" applyNumberFormats="0" applyBorderFormats="0" applyFontFormats="1" applyPatternFormats="1" applyAlignmentFormats="0" applyWidthHeightFormats="0"/>
</file>

<file path=xl/queryTables/queryTable361.xml><?xml version="1.0" encoding="utf-8"?>
<queryTable xmlns="http://schemas.openxmlformats.org/spreadsheetml/2006/main" name="test_55" growShrinkType="overwriteClear" connectionId="80" autoFormatId="16" applyNumberFormats="0" applyBorderFormats="0" applyFontFormats="1" applyPatternFormats="1" applyAlignmentFormats="0" applyWidthHeightFormats="0"/>
</file>

<file path=xl/queryTables/queryTable362.xml><?xml version="1.0" encoding="utf-8"?>
<queryTable xmlns="http://schemas.openxmlformats.org/spreadsheetml/2006/main" name="test_91" growShrinkType="overwriteClear" connectionId="128" autoFormatId="16" applyNumberFormats="0" applyBorderFormats="0" applyFontFormats="1" applyPatternFormats="1" applyAlignmentFormats="0" applyWidthHeightFormats="0"/>
</file>

<file path=xl/queryTables/queryTable363.xml><?xml version="1.0" encoding="utf-8"?>
<queryTable xmlns="http://schemas.openxmlformats.org/spreadsheetml/2006/main" name="test_212" growShrinkType="overwriteClear" connectionId="280" autoFormatId="16" applyNumberFormats="0" applyBorderFormats="0" applyFontFormats="1" applyPatternFormats="1" applyAlignmentFormats="0" applyWidthHeightFormats="0"/>
</file>

<file path=xl/queryTables/queryTable364.xml><?xml version="1.0" encoding="utf-8"?>
<queryTable xmlns="http://schemas.openxmlformats.org/spreadsheetml/2006/main" name="test_26" growShrinkType="overwriteClear" connectionId="210" autoFormatId="16" applyNumberFormats="0" applyBorderFormats="0" applyFontFormats="1" applyPatternFormats="1" applyAlignmentFormats="0" applyWidthHeightFormats="0"/>
</file>

<file path=xl/queryTables/queryTable365.xml><?xml version="1.0" encoding="utf-8"?>
<queryTable xmlns="http://schemas.openxmlformats.org/spreadsheetml/2006/main" name="test_103" growShrinkType="overwriteClear" connectionId="143" autoFormatId="16" applyNumberFormats="0" applyBorderFormats="0" applyFontFormats="1" applyPatternFormats="1" applyAlignmentFormats="0" applyWidthHeightFormats="0"/>
</file>

<file path=xl/queryTables/queryTable366.xml><?xml version="1.0" encoding="utf-8"?>
<queryTable xmlns="http://schemas.openxmlformats.org/spreadsheetml/2006/main" name="test_13" growShrinkType="overwriteClear" connectionId="150" autoFormatId="16" applyNumberFormats="0" applyBorderFormats="0" applyFontFormats="1" applyPatternFormats="1" applyAlignmentFormats="0" applyWidthHeightFormats="0"/>
</file>

<file path=xl/queryTables/queryTable367.xml><?xml version="1.0" encoding="utf-8"?>
<queryTable xmlns="http://schemas.openxmlformats.org/spreadsheetml/2006/main" name="test_80" growShrinkType="overwriteClear" connectionId="113" autoFormatId="16" applyNumberFormats="0" applyBorderFormats="0" applyFontFormats="1" applyPatternFormats="1" applyAlignmentFormats="0" applyWidthHeightFormats="0"/>
</file>

<file path=xl/queryTables/queryTable368.xml><?xml version="1.0" encoding="utf-8"?>
<queryTable xmlns="http://schemas.openxmlformats.org/spreadsheetml/2006/main" name="test_195" growShrinkType="overwriteClear" connectionId="261" autoFormatId="16" applyNumberFormats="0" applyBorderFormats="0" applyFontFormats="1" applyPatternFormats="1" applyAlignmentFormats="0" applyWidthHeightFormats="0"/>
</file>

<file path=xl/queryTables/queryTable369.xml><?xml version="1.0" encoding="utf-8"?>
<queryTable xmlns="http://schemas.openxmlformats.org/spreadsheetml/2006/main" name="test_286" growShrinkType="overwriteClear" connectionId="37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est_306" growShrinkType="overwriteClear" connectionId="710" autoFormatId="16" applyNumberFormats="0" applyBorderFormats="0" applyFontFormats="1" applyPatternFormats="1" applyAlignmentFormats="0" applyWidthHeightFormats="0"/>
</file>

<file path=xl/queryTables/queryTable370.xml><?xml version="1.0" encoding="utf-8"?>
<queryTable xmlns="http://schemas.openxmlformats.org/spreadsheetml/2006/main" name="test_230" growShrinkType="overwriteClear" connectionId="301" autoFormatId="16" applyNumberFormats="0" applyBorderFormats="0" applyFontFormats="1" applyPatternFormats="1" applyAlignmentFormats="0" applyWidthHeightFormats="0"/>
</file>

<file path=xl/queryTables/queryTable371.xml><?xml version="1.0" encoding="utf-8"?>
<queryTable xmlns="http://schemas.openxmlformats.org/spreadsheetml/2006/main" name="test_273" growShrinkType="overwriteClear" connectionId="354" autoFormatId="16" applyNumberFormats="0" applyBorderFormats="0" applyFontFormats="1" applyPatternFormats="1" applyAlignmentFormats="0" applyWidthHeightFormats="0"/>
</file>

<file path=xl/queryTables/queryTable372.xml><?xml version="1.0" encoding="utf-8"?>
<queryTable xmlns="http://schemas.openxmlformats.org/spreadsheetml/2006/main" name="test_160" growShrinkType="overwriteClear" connectionId="220" autoFormatId="16" applyNumberFormats="0" applyBorderFormats="0" applyFontFormats="1" applyPatternFormats="1" applyAlignmentFormats="0" applyWidthHeightFormats="0"/>
</file>

<file path=xl/queryTables/queryTable373.xml><?xml version="1.0" encoding="utf-8"?>
<queryTable xmlns="http://schemas.openxmlformats.org/spreadsheetml/2006/main" name="test_155" growShrinkType="overwriteClear" connectionId="213" autoFormatId="16" applyNumberFormats="0" applyBorderFormats="0" applyFontFormats="1" applyPatternFormats="1" applyAlignmentFormats="0" applyWidthHeightFormats="0"/>
</file>

<file path=xl/queryTables/queryTable374.xml><?xml version="1.0" encoding="utf-8"?>
<queryTable xmlns="http://schemas.openxmlformats.org/spreadsheetml/2006/main" name="test_173" growShrinkType="overwriteClear" connectionId="237" autoFormatId="16" applyNumberFormats="0" applyBorderFormats="0" applyFontFormats="1" applyPatternFormats="1" applyAlignmentFormats="0" applyWidthHeightFormats="0"/>
</file>

<file path=xl/queryTables/queryTable375.xml><?xml version="1.0" encoding="utf-8"?>
<queryTable xmlns="http://schemas.openxmlformats.org/spreadsheetml/2006/main" name="test_169" growShrinkType="overwriteClear" connectionId="232" autoFormatId="16" applyNumberFormats="0" applyBorderFormats="0" applyFontFormats="1" applyPatternFormats="1" applyAlignmentFormats="0" applyWidthHeightFormats="0"/>
</file>

<file path=xl/queryTables/queryTable376.xml><?xml version="1.0" encoding="utf-8"?>
<queryTable xmlns="http://schemas.openxmlformats.org/spreadsheetml/2006/main" name="test_191" growShrinkType="overwriteClear" connectionId="257" autoFormatId="16" applyNumberFormats="0" applyBorderFormats="0" applyFontFormats="1" applyPatternFormats="1" applyAlignmentFormats="0" applyWidthHeightFormats="0"/>
</file>

<file path=xl/queryTables/queryTable377.xml><?xml version="1.0" encoding="utf-8"?>
<queryTable xmlns="http://schemas.openxmlformats.org/spreadsheetml/2006/main" name="test_137" growShrinkType="overwriteClear" connectionId="189" autoFormatId="16" applyNumberFormats="0" applyBorderFormats="0" applyFontFormats="1" applyPatternFormats="1" applyAlignmentFormats="0" applyWidthHeightFormats="0"/>
</file>

<file path=xl/queryTables/queryTable378.xml><?xml version="1.0" encoding="utf-8"?>
<queryTable xmlns="http://schemas.openxmlformats.org/spreadsheetml/2006/main" name="test_214" growShrinkType="overwriteClear" connectionId="282" autoFormatId="16" applyNumberFormats="0" applyBorderFormats="0" applyFontFormats="1" applyPatternFormats="1" applyAlignmentFormats="0" applyWidthHeightFormats="0"/>
</file>

<file path=xl/queryTables/queryTable379.xml><?xml version="1.0" encoding="utf-8"?>
<queryTable xmlns="http://schemas.openxmlformats.org/spreadsheetml/2006/main" name="test_17" growShrinkType="overwriteClear" connectionId="17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est_136" growShrinkType="overwriteClear" connectionId="493" autoFormatId="16" applyNumberFormats="0" applyBorderFormats="0" applyFontFormats="1" applyPatternFormats="1" applyAlignmentFormats="0" applyWidthHeightFormats="0"/>
</file>

<file path=xl/queryTables/queryTable380.xml><?xml version="1.0" encoding="utf-8"?>
<queryTable xmlns="http://schemas.openxmlformats.org/spreadsheetml/2006/main" name="test_229" growShrinkType="overwriteClear" connectionId="300" autoFormatId="16" applyNumberFormats="0" applyBorderFormats="0" applyFontFormats="1" applyPatternFormats="1" applyAlignmentFormats="0" applyWidthHeightFormats="0"/>
</file>

<file path=xl/queryTables/queryTable381.xml><?xml version="1.0" encoding="utf-8"?>
<queryTable xmlns="http://schemas.openxmlformats.org/spreadsheetml/2006/main" name="test_217" growShrinkType="overwriteClear" connectionId="286" autoFormatId="16" applyNumberFormats="0" applyBorderFormats="0" applyFontFormats="1" applyPatternFormats="1" applyAlignmentFormats="0" applyWidthHeightFormats="0"/>
</file>

<file path=xl/queryTables/queryTable382.xml><?xml version="1.0" encoding="utf-8"?>
<queryTable xmlns="http://schemas.openxmlformats.org/spreadsheetml/2006/main" name="test_115" growShrinkType="overwriteClear" connectionId="159" autoFormatId="16" applyNumberFormats="0" applyBorderFormats="0" applyFontFormats="1" applyPatternFormats="1" applyAlignmentFormats="0" applyWidthHeightFormats="0"/>
</file>

<file path=xl/queryTables/queryTable383.xml><?xml version="1.0" encoding="utf-8"?>
<queryTable xmlns="http://schemas.openxmlformats.org/spreadsheetml/2006/main" name="test_232" growShrinkType="overwriteClear" connectionId="303" autoFormatId="16" applyNumberFormats="0" applyBorderFormats="0" applyFontFormats="1" applyPatternFormats="1" applyAlignmentFormats="0" applyWidthHeightFormats="0"/>
</file>

<file path=xl/queryTables/queryTable384.xml><?xml version="1.0" encoding="utf-8"?>
<queryTable xmlns="http://schemas.openxmlformats.org/spreadsheetml/2006/main" name="test_18" growShrinkType="overwriteClear" connectionId="174" autoFormatId="16" applyNumberFormats="0" applyBorderFormats="0" applyFontFormats="1" applyPatternFormats="1" applyAlignmentFormats="0" applyWidthHeightFormats="0"/>
</file>

<file path=xl/queryTables/queryTable385.xml><?xml version="1.0" encoding="utf-8"?>
<queryTable xmlns="http://schemas.openxmlformats.org/spreadsheetml/2006/main" name="test_290" growShrinkType="overwriteClear" connectionId="378" autoFormatId="16" applyNumberFormats="0" applyBorderFormats="0" applyFontFormats="1" applyPatternFormats="1" applyAlignmentFormats="0" applyWidthHeightFormats="0"/>
</file>

<file path=xl/queryTables/queryTable386.xml><?xml version="1.0" encoding="utf-8"?>
<queryTable xmlns="http://schemas.openxmlformats.org/spreadsheetml/2006/main" name="test_235" growShrinkType="overwriteClear" connectionId="307" autoFormatId="16" applyNumberFormats="0" applyBorderFormats="0" applyFontFormats="1" applyPatternFormats="1" applyAlignmentFormats="0" applyWidthHeightFormats="0"/>
</file>

<file path=xl/queryTables/queryTable387.xml><?xml version="1.0" encoding="utf-8"?>
<queryTable xmlns="http://schemas.openxmlformats.org/spreadsheetml/2006/main" name="test_307" growShrinkType="overwriteClear" connectionId="54" autoFormatId="16" applyNumberFormats="0" applyBorderFormats="0" applyFontFormats="1" applyPatternFormats="1" applyAlignmentFormats="0" applyWidthHeightFormats="0"/>
</file>

<file path=xl/queryTables/queryTable388.xml><?xml version="1.0" encoding="utf-8"?>
<queryTable xmlns="http://schemas.openxmlformats.org/spreadsheetml/2006/main" name="test_45" growShrinkType="overwriteClear" connectionId="357" autoFormatId="16" applyNumberFormats="0" applyBorderFormats="0" applyFontFormats="1" applyPatternFormats="1" applyAlignmentFormats="0" applyWidthHeightFormats="0"/>
</file>

<file path=xl/queryTables/queryTable389.xml><?xml version="1.0" encoding="utf-8"?>
<queryTable xmlns="http://schemas.openxmlformats.org/spreadsheetml/2006/main" name="test_125" growShrinkType="overwriteClear" connectionId="17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est_330" growShrinkType="overwriteClear" connectionId="40" autoFormatId="16" applyNumberFormats="0" applyBorderFormats="0" applyFontFormats="1" applyPatternFormats="1" applyAlignmentFormats="0" applyWidthHeightFormats="0"/>
</file>

<file path=xl/queryTables/queryTable390.xml><?xml version="1.0" encoding="utf-8"?>
<queryTable xmlns="http://schemas.openxmlformats.org/spreadsheetml/2006/main" name="test_113" growShrinkType="overwriteClear" connectionId="156" autoFormatId="16" applyNumberFormats="0" applyBorderFormats="0" applyFontFormats="1" applyPatternFormats="1" applyAlignmentFormats="0" applyWidthHeightFormats="0"/>
</file>

<file path=xl/queryTables/queryTable391.xml><?xml version="1.0" encoding="utf-8"?>
<queryTable xmlns="http://schemas.openxmlformats.org/spreadsheetml/2006/main" name="test_205" growShrinkType="overwriteClear" connectionId="272" autoFormatId="16" applyNumberFormats="0" applyBorderFormats="0" applyFontFormats="1" applyPatternFormats="1" applyAlignmentFormats="0" applyWidthHeightFormats="0"/>
</file>

<file path=xl/queryTables/queryTable392.xml><?xml version="1.0" encoding="utf-8"?>
<queryTable xmlns="http://schemas.openxmlformats.org/spreadsheetml/2006/main" name="test_236" growShrinkType="overwriteClear" connectionId="308" autoFormatId="16" applyNumberFormats="0" applyBorderFormats="0" applyFontFormats="1" applyPatternFormats="1" applyAlignmentFormats="0" applyWidthHeightFormats="0"/>
</file>

<file path=xl/queryTables/queryTable393.xml><?xml version="1.0" encoding="utf-8"?>
<queryTable xmlns="http://schemas.openxmlformats.org/spreadsheetml/2006/main" name="test_202" growShrinkType="overwriteClear" connectionId="269" autoFormatId="16" applyNumberFormats="0" applyBorderFormats="0" applyFontFormats="1" applyPatternFormats="1" applyAlignmentFormats="0" applyWidthHeightFormats="0"/>
</file>

<file path=xl/queryTables/queryTable394.xml><?xml version="1.0" encoding="utf-8"?>
<queryTable xmlns="http://schemas.openxmlformats.org/spreadsheetml/2006/main" name="test_283" growShrinkType="overwriteClear" connectionId="368" autoFormatId="16" applyNumberFormats="0" applyBorderFormats="0" applyFontFormats="1" applyPatternFormats="1" applyAlignmentFormats="0" applyWidthHeightFormats="0"/>
</file>

<file path=xl/queryTables/queryTable395.xml><?xml version="1.0" encoding="utf-8"?>
<queryTable xmlns="http://schemas.openxmlformats.org/spreadsheetml/2006/main" name="test_77" growShrinkType="overwriteClear" connectionId="109" autoFormatId="16" applyNumberFormats="0" applyBorderFormats="0" applyFontFormats="1" applyPatternFormats="1" applyAlignmentFormats="0" applyWidthHeightFormats="0"/>
</file>

<file path=xl/queryTables/queryTable396.xml><?xml version="1.0" encoding="utf-8"?>
<queryTable xmlns="http://schemas.openxmlformats.org/spreadsheetml/2006/main" name="test_27" growShrinkType="overwriteClear" connectionId="214" autoFormatId="16" applyNumberFormats="0" applyBorderFormats="0" applyFontFormats="1" applyPatternFormats="1" applyAlignmentFormats="0" applyWidthHeightFormats="0"/>
</file>

<file path=xl/queryTables/queryTable397.xml><?xml version="1.0" encoding="utf-8"?>
<queryTable xmlns="http://schemas.openxmlformats.org/spreadsheetml/2006/main" name="test_167" growShrinkType="overwriteClear" connectionId="229" autoFormatId="16" applyNumberFormats="0" applyBorderFormats="0" applyFontFormats="1" applyPatternFormats="1" applyAlignmentFormats="0" applyWidthHeightFormats="0"/>
</file>

<file path=xl/queryTables/queryTable398.xml><?xml version="1.0" encoding="utf-8"?>
<queryTable xmlns="http://schemas.openxmlformats.org/spreadsheetml/2006/main" name="test_86" growShrinkType="overwriteClear" connectionId="122" autoFormatId="16" applyNumberFormats="0" applyBorderFormats="0" applyFontFormats="1" applyPatternFormats="1" applyAlignmentFormats="0" applyWidthHeightFormats="0"/>
</file>

<file path=xl/queryTables/queryTable399.xml><?xml version="1.0" encoding="utf-8"?>
<queryTable xmlns="http://schemas.openxmlformats.org/spreadsheetml/2006/main" name="test_207" growShrinkType="overwriteClear" connectionId="27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st_323" growShrinkType="overwriteClear" connectionId="73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est_161" growShrinkType="overwriteClear" connectionId="523" autoFormatId="16" applyNumberFormats="0" applyBorderFormats="0" applyFontFormats="1" applyPatternFormats="1" applyAlignmentFormats="0" applyWidthHeightFormats="0"/>
</file>

<file path=xl/queryTables/queryTable400.xml><?xml version="1.0" encoding="utf-8"?>
<queryTable xmlns="http://schemas.openxmlformats.org/spreadsheetml/2006/main" name="test_227" growShrinkType="overwriteClear" connectionId="297" autoFormatId="16" applyNumberFormats="0" applyBorderFormats="0" applyFontFormats="1" applyPatternFormats="1" applyAlignmentFormats="0" applyWidthHeightFormats="0"/>
</file>

<file path=xl/queryTables/queryTable401.xml><?xml version="1.0" encoding="utf-8"?>
<queryTable xmlns="http://schemas.openxmlformats.org/spreadsheetml/2006/main" name="test_67" growShrinkType="overwriteClear" connectionId="96" autoFormatId="16" applyNumberFormats="0" applyBorderFormats="0" applyFontFormats="1" applyPatternFormats="1" applyAlignmentFormats="0" applyWidthHeightFormats="0"/>
</file>

<file path=xl/queryTables/queryTable402.xml><?xml version="1.0" encoding="utf-8"?>
<queryTable xmlns="http://schemas.openxmlformats.org/spreadsheetml/2006/main" name="test_4" growShrinkType="overwriteClear" connectionId="111" autoFormatId="16" applyNumberFormats="0" applyBorderFormats="0" applyFontFormats="1" applyPatternFormats="1" applyAlignmentFormats="0" applyWidthHeightFormats="0"/>
</file>

<file path=xl/queryTables/queryTable403.xml><?xml version="1.0" encoding="utf-8"?>
<queryTable xmlns="http://schemas.openxmlformats.org/spreadsheetml/2006/main" name="test_269" growShrinkType="overwriteClear" connectionId="349" autoFormatId="16" applyNumberFormats="0" applyBorderFormats="0" applyFontFormats="1" applyPatternFormats="1" applyAlignmentFormats="0" applyWidthHeightFormats="0"/>
</file>

<file path=xl/queryTables/queryTable404.xml><?xml version="1.0" encoding="utf-8"?>
<queryTable xmlns="http://schemas.openxmlformats.org/spreadsheetml/2006/main" name="test_262" growShrinkType="overwriteClear" connectionId="340" autoFormatId="16" applyNumberFormats="0" applyBorderFormats="0" applyFontFormats="1" applyPatternFormats="1" applyAlignmentFormats="0" applyWidthHeightFormats="0"/>
</file>

<file path=xl/queryTables/queryTable405.xml><?xml version="1.0" encoding="utf-8"?>
<queryTable xmlns="http://schemas.openxmlformats.org/spreadsheetml/2006/main" name="test_150" growShrinkType="overwriteClear" connectionId="207" autoFormatId="16" applyNumberFormats="0" applyBorderFormats="0" applyFontFormats="1" applyPatternFormats="1" applyAlignmentFormats="0" applyWidthHeightFormats="0"/>
</file>

<file path=xl/queryTables/queryTable406.xml><?xml version="1.0" encoding="utf-8"?>
<queryTable xmlns="http://schemas.openxmlformats.org/spreadsheetml/2006/main" name="test_231" growShrinkType="overwriteClear" connectionId="302" autoFormatId="16" applyNumberFormats="0" applyBorderFormats="0" applyFontFormats="1" applyPatternFormats="1" applyAlignmentFormats="0" applyWidthHeightFormats="0"/>
</file>

<file path=xl/queryTables/queryTable407.xml><?xml version="1.0" encoding="utf-8"?>
<queryTable xmlns="http://schemas.openxmlformats.org/spreadsheetml/2006/main" name="test_64" growShrinkType="overwriteClear" connectionId="92" autoFormatId="16" applyNumberFormats="0" applyBorderFormats="0" applyFontFormats="1" applyPatternFormats="1" applyAlignmentFormats="0" applyWidthHeightFormats="0"/>
</file>

<file path=xl/queryTables/queryTable408.xml><?xml version="1.0" encoding="utf-8"?>
<queryTable xmlns="http://schemas.openxmlformats.org/spreadsheetml/2006/main" name="test_153" growShrinkType="overwriteClear" connectionId="211" autoFormatId="16" applyNumberFormats="0" applyBorderFormats="0" applyFontFormats="1" applyPatternFormats="1" applyAlignmentFormats="0" applyWidthHeightFormats="0"/>
</file>

<file path=xl/queryTables/queryTable409.xml><?xml version="1.0" encoding="utf-8"?>
<queryTable xmlns="http://schemas.openxmlformats.org/spreadsheetml/2006/main" name="test_87" growShrinkType="overwriteClear" connectionId="12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est_219" growShrinkType="overwriteClear" connectionId="590" autoFormatId="16" applyNumberFormats="0" applyBorderFormats="0" applyFontFormats="1" applyPatternFormats="1" applyAlignmentFormats="0" applyWidthHeightFormats="0"/>
</file>

<file path=xl/queryTables/queryTable410.xml><?xml version="1.0" encoding="utf-8"?>
<queryTable xmlns="http://schemas.openxmlformats.org/spreadsheetml/2006/main" name="test_220" growShrinkType="overwriteClear" connectionId="290" autoFormatId="16" applyNumberFormats="0" applyBorderFormats="0" applyFontFormats="1" applyPatternFormats="1" applyAlignmentFormats="0" applyWidthHeightFormats="0"/>
</file>

<file path=xl/queryTables/queryTable411.xml><?xml version="1.0" encoding="utf-8"?>
<queryTable xmlns="http://schemas.openxmlformats.org/spreadsheetml/2006/main" name="test_100" growShrinkType="overwriteClear" connectionId="139" autoFormatId="16" applyNumberFormats="0" applyBorderFormats="0" applyFontFormats="1" applyPatternFormats="1" applyAlignmentFormats="0" applyWidthHeightFormats="0"/>
</file>

<file path=xl/queryTables/queryTable412.xml><?xml version="1.0" encoding="utf-8"?>
<queryTable xmlns="http://schemas.openxmlformats.org/spreadsheetml/2006/main" name="test_196" growShrinkType="overwriteClear" connectionId="262" autoFormatId="16" applyNumberFormats="0" applyBorderFormats="0" applyFontFormats="1" applyPatternFormats="1" applyAlignmentFormats="0" applyWidthHeightFormats="0"/>
</file>

<file path=xl/queryTables/queryTable413.xml><?xml version="1.0" encoding="utf-8"?>
<queryTable xmlns="http://schemas.openxmlformats.org/spreadsheetml/2006/main" name="test_237" growShrinkType="overwriteClear" connectionId="309" autoFormatId="16" applyNumberFormats="0" applyBorderFormats="0" applyFontFormats="1" applyPatternFormats="1" applyAlignmentFormats="0" applyWidthHeightFormats="0"/>
</file>

<file path=xl/queryTables/queryTable414.xml><?xml version="1.0" encoding="utf-8"?>
<queryTable xmlns="http://schemas.openxmlformats.org/spreadsheetml/2006/main" name="test_50" growShrinkType="overwriteClear" connectionId="74" autoFormatId="16" applyNumberFormats="0" applyBorderFormats="0" applyFontFormats="1" applyPatternFormats="1" applyAlignmentFormats="0" applyWidthHeightFormats="0"/>
</file>

<file path=xl/queryTables/queryTable415.xml><?xml version="1.0" encoding="utf-8"?>
<queryTable xmlns="http://schemas.openxmlformats.org/spreadsheetml/2006/main" name="test_264" growShrinkType="overwriteClear" connectionId="343" autoFormatId="16" applyNumberFormats="0" applyBorderFormats="0" applyFontFormats="1" applyPatternFormats="1" applyAlignmentFormats="0" applyWidthHeightFormats="0"/>
</file>

<file path=xl/queryTables/queryTable416.xml><?xml version="1.0" encoding="utf-8"?>
<queryTable xmlns="http://schemas.openxmlformats.org/spreadsheetml/2006/main" name="test_224" growShrinkType="overwriteClear" connectionId="294" autoFormatId="16" applyNumberFormats="0" applyBorderFormats="0" applyFontFormats="1" applyPatternFormats="1" applyAlignmentFormats="0" applyWidthHeightFormats="0"/>
</file>

<file path=xl/queryTables/queryTable417.xml><?xml version="1.0" encoding="utf-8"?>
<queryTable xmlns="http://schemas.openxmlformats.org/spreadsheetml/2006/main" name="test_289" growShrinkType="overwriteClear" connectionId="377" autoFormatId="16" applyNumberFormats="0" applyBorderFormats="0" applyFontFormats="1" applyPatternFormats="1" applyAlignmentFormats="0" applyWidthHeightFormats="0"/>
</file>

<file path=xl/queryTables/queryTable418.xml><?xml version="1.0" encoding="utf-8"?>
<queryTable xmlns="http://schemas.openxmlformats.org/spreadsheetml/2006/main" name="test_21" growShrinkType="overwriteClear" connectionId="187" autoFormatId="16" applyNumberFormats="0" applyBorderFormats="0" applyFontFormats="1" applyPatternFormats="1" applyAlignmentFormats="0" applyWidthHeightFormats="0"/>
</file>

<file path=xl/queryTables/queryTable419.xml><?xml version="1.0" encoding="utf-8"?>
<queryTable xmlns="http://schemas.openxmlformats.org/spreadsheetml/2006/main" name="test_168" growShrinkType="overwriteClear" connectionId="23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est_139" growShrinkType="overwriteClear" connectionId="496" autoFormatId="16" applyNumberFormats="0" applyBorderFormats="0" applyFontFormats="1" applyPatternFormats="1" applyAlignmentFormats="0" applyWidthHeightFormats="0"/>
</file>

<file path=xl/queryTables/queryTable420.xml><?xml version="1.0" encoding="utf-8"?>
<queryTable xmlns="http://schemas.openxmlformats.org/spreadsheetml/2006/main" name="test_241" growShrinkType="overwriteClear" connectionId="315" autoFormatId="16" applyNumberFormats="0" applyBorderFormats="0" applyFontFormats="1" applyPatternFormats="1" applyAlignmentFormats="0" applyWidthHeightFormats="0"/>
</file>

<file path=xl/queryTables/queryTable421.xml><?xml version="1.0" encoding="utf-8"?>
<queryTable xmlns="http://schemas.openxmlformats.org/spreadsheetml/2006/main" name="test_82" growShrinkType="overwriteClear" connectionId="117" autoFormatId="16" applyNumberFormats="0" applyBorderFormats="0" applyFontFormats="1" applyPatternFormats="1" applyAlignmentFormats="0" applyWidthHeightFormats="0"/>
</file>

<file path=xl/queryTables/queryTable422.xml><?xml version="1.0" encoding="utf-8"?>
<queryTable xmlns="http://schemas.openxmlformats.org/spreadsheetml/2006/main" name="test_129" growShrinkType="overwriteClear" connectionId="179" autoFormatId="16" applyNumberFormats="0" applyBorderFormats="0" applyFontFormats="1" applyPatternFormats="1" applyAlignmentFormats="0" applyWidthHeightFormats="0"/>
</file>

<file path=xl/queryTables/queryTable423.xml><?xml version="1.0" encoding="utf-8"?>
<queryTable xmlns="http://schemas.openxmlformats.org/spreadsheetml/2006/main" name="test_295" growShrinkType="overwriteClear" connectionId="386" autoFormatId="16" applyNumberFormats="0" applyBorderFormats="0" applyFontFormats="1" applyPatternFormats="1" applyAlignmentFormats="0" applyWidthHeightFormats="0"/>
</file>

<file path=xl/queryTables/queryTable424.xml><?xml version="1.0" encoding="utf-8"?>
<queryTable xmlns="http://schemas.openxmlformats.org/spreadsheetml/2006/main" name="test_147" growShrinkType="overwriteClear" connectionId="202" autoFormatId="16" applyNumberFormats="0" applyBorderFormats="0" applyFontFormats="1" applyPatternFormats="1" applyAlignmentFormats="0" applyWidthHeightFormats="0"/>
</file>

<file path=xl/queryTables/queryTable425.xml><?xml version="1.0" encoding="utf-8"?>
<queryTable xmlns="http://schemas.openxmlformats.org/spreadsheetml/2006/main" name="test_192" growShrinkType="overwriteClear" connectionId="258" autoFormatId="16" applyNumberFormats="0" applyBorderFormats="0" applyFontFormats="1" applyPatternFormats="1" applyAlignmentFormats="0" applyWidthHeightFormats="0"/>
</file>

<file path=xl/queryTables/queryTable426.xml><?xml version="1.0" encoding="utf-8"?>
<queryTable xmlns="http://schemas.openxmlformats.org/spreadsheetml/2006/main" name="test_32" growShrinkType="overwriteClear" connectionId="236" autoFormatId="16" applyNumberFormats="0" applyBorderFormats="0" applyFontFormats="1" applyPatternFormats="1" applyAlignmentFormats="0" applyWidthHeightFormats="0"/>
</file>

<file path=xl/queryTables/queryTable427.xml><?xml version="1.0" encoding="utf-8"?>
<queryTable xmlns="http://schemas.openxmlformats.org/spreadsheetml/2006/main" name="test_114" growShrinkType="overwriteClear" connectionId="157" autoFormatId="16" applyNumberFormats="0" applyBorderFormats="0" applyFontFormats="1" applyPatternFormats="1" applyAlignmentFormats="0" applyWidthHeightFormats="0"/>
</file>

<file path=xl/queryTables/queryTable428.xml><?xml version="1.0" encoding="utf-8"?>
<queryTable xmlns="http://schemas.openxmlformats.org/spreadsheetml/2006/main" name="test_206" growShrinkType="overwriteClear" connectionId="273" autoFormatId="16" applyNumberFormats="0" applyBorderFormats="0" applyFontFormats="1" applyPatternFormats="1" applyAlignmentFormats="0" applyWidthHeightFormats="0"/>
</file>

<file path=xl/queryTables/queryTable429.xml><?xml version="1.0" encoding="utf-8"?>
<queryTable xmlns="http://schemas.openxmlformats.org/spreadsheetml/2006/main" name="test_174" growShrinkType="overwriteClear" connectionId="238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est_212" growShrinkType="overwriteClear" connectionId="580" autoFormatId="16" applyNumberFormats="0" applyBorderFormats="0" applyFontFormats="1" applyPatternFormats="1" applyAlignmentFormats="0" applyWidthHeightFormats="0"/>
</file>

<file path=xl/queryTables/queryTable430.xml><?xml version="1.0" encoding="utf-8"?>
<queryTable xmlns="http://schemas.openxmlformats.org/spreadsheetml/2006/main" name="test_222" growShrinkType="overwriteClear" connectionId="292" autoFormatId="16" applyNumberFormats="0" applyBorderFormats="0" applyFontFormats="1" applyPatternFormats="1" applyAlignmentFormats="0" applyWidthHeightFormats="0"/>
</file>

<file path=xl/queryTables/queryTable431.xml><?xml version="1.0" encoding="utf-8"?>
<queryTable xmlns="http://schemas.openxmlformats.org/spreadsheetml/2006/main" name="test_209" growShrinkType="overwriteClear" connectionId="277" autoFormatId="16" applyNumberFormats="0" applyBorderFormats="0" applyFontFormats="1" applyPatternFormats="1" applyAlignmentFormats="0" applyWidthHeightFormats="0"/>
</file>

<file path=xl/queryTables/queryTable432.xml><?xml version="1.0" encoding="utf-8"?>
<queryTable xmlns="http://schemas.openxmlformats.org/spreadsheetml/2006/main" name="test_240" growShrinkType="overwriteClear" connectionId="312" autoFormatId="16" applyNumberFormats="0" applyBorderFormats="0" applyFontFormats="1" applyPatternFormats="1" applyAlignmentFormats="0" applyWidthHeightFormats="0"/>
</file>

<file path=xl/queryTables/queryTable433.xml><?xml version="1.0" encoding="utf-8"?>
<queryTable xmlns="http://schemas.openxmlformats.org/spreadsheetml/2006/main" name="test_260" growShrinkType="overwriteClear" connectionId="338" autoFormatId="16" applyNumberFormats="0" applyBorderFormats="0" applyFontFormats="1" applyPatternFormats="1" applyAlignmentFormats="0" applyWidthHeightFormats="0"/>
</file>

<file path=xl/queryTables/queryTable434.xml><?xml version="1.0" encoding="utf-8"?>
<queryTable xmlns="http://schemas.openxmlformats.org/spreadsheetml/2006/main" name="test_30" growShrinkType="overwriteClear" connectionId="227" autoFormatId="16" applyNumberFormats="0" applyBorderFormats="0" applyFontFormats="1" applyPatternFormats="1" applyAlignmentFormats="0" applyWidthHeightFormats="0"/>
</file>

<file path=xl/queryTables/queryTable435.xml><?xml version="1.0" encoding="utf-8"?>
<queryTable xmlns="http://schemas.openxmlformats.org/spreadsheetml/2006/main" name="test_190" growShrinkType="overwriteClear" connectionId="256" autoFormatId="16" applyNumberFormats="0" applyBorderFormats="0" applyFontFormats="1" applyPatternFormats="1" applyAlignmentFormats="0" applyWidthHeightFormats="0"/>
</file>

<file path=xl/queryTables/queryTable436.xml><?xml version="1.0" encoding="utf-8"?>
<queryTable xmlns="http://schemas.openxmlformats.org/spreadsheetml/2006/main" name="test_171" growShrinkType="overwriteClear" connectionId="234" autoFormatId="16" applyNumberFormats="0" applyBorderFormats="0" applyFontFormats="1" applyPatternFormats="1" applyAlignmentFormats="0" applyWidthHeightFormats="0"/>
</file>

<file path=xl/queryTables/queryTable437.xml><?xml version="1.0" encoding="utf-8"?>
<queryTable xmlns="http://schemas.openxmlformats.org/spreadsheetml/2006/main" name="test_252" growShrinkType="overwriteClear" connectionId="328" autoFormatId="16" applyNumberFormats="0" applyBorderFormats="0" applyFontFormats="1" applyPatternFormats="1" applyAlignmentFormats="0" applyWidthHeightFormats="0"/>
</file>

<file path=xl/queryTables/queryTable438.xml><?xml version="1.0" encoding="utf-8"?>
<queryTable xmlns="http://schemas.openxmlformats.org/spreadsheetml/2006/main" name="test_83" growShrinkType="overwriteClear" connectionId="118" autoFormatId="16" applyNumberFormats="0" applyBorderFormats="0" applyFontFormats="1" applyPatternFormats="1" applyAlignmentFormats="0" applyWidthHeightFormats="0"/>
</file>

<file path=xl/queryTables/queryTable439.xml><?xml version="1.0" encoding="utf-8"?>
<queryTable xmlns="http://schemas.openxmlformats.org/spreadsheetml/2006/main" name="test_304" growShrinkType="overwriteClear" connectionId="4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est_38" growShrinkType="overwriteClear" connectionId="769" autoFormatId="16" applyNumberFormats="0" applyBorderFormats="0" applyFontFormats="1" applyPatternFormats="1" applyAlignmentFormats="0" applyWidthHeightFormats="0"/>
</file>

<file path=xl/queryTables/queryTable440.xml><?xml version="1.0" encoding="utf-8"?>
<queryTable xmlns="http://schemas.openxmlformats.org/spreadsheetml/2006/main" name="test_239" growShrinkType="overwriteClear" connectionId="311" autoFormatId="16" applyNumberFormats="0" applyBorderFormats="0" applyFontFormats="1" applyPatternFormats="1" applyAlignmentFormats="0" applyWidthHeightFormats="0"/>
</file>

<file path=xl/queryTables/queryTable441.xml><?xml version="1.0" encoding="utf-8"?>
<queryTable xmlns="http://schemas.openxmlformats.org/spreadsheetml/2006/main" name="test_81" growShrinkType="overwriteClear" connectionId="114" autoFormatId="16" applyNumberFormats="0" applyBorderFormats="0" applyFontFormats="1" applyPatternFormats="1" applyAlignmentFormats="0" applyWidthHeightFormats="0"/>
</file>

<file path=xl/queryTables/queryTable442.xml><?xml version="1.0" encoding="utf-8"?>
<queryTable xmlns="http://schemas.openxmlformats.org/spreadsheetml/2006/main" name="test_159" growShrinkType="overwriteClear" connectionId="219" autoFormatId="16" applyNumberFormats="0" applyBorderFormats="0" applyFontFormats="1" applyPatternFormats="1" applyAlignmentFormats="0" applyWidthHeightFormats="0"/>
</file>

<file path=xl/queryTables/queryTable443.xml><?xml version="1.0" encoding="utf-8"?>
<queryTable xmlns="http://schemas.openxmlformats.org/spreadsheetml/2006/main" name="test_282" growShrinkType="overwriteClear" connectionId="367" autoFormatId="16" applyNumberFormats="0" applyBorderFormats="0" applyFontFormats="1" applyPatternFormats="1" applyAlignmentFormats="0" applyWidthHeightFormats="0"/>
</file>

<file path=xl/queryTables/queryTable444.xml><?xml version="1.0" encoding="utf-8"?>
<queryTable xmlns="http://schemas.openxmlformats.org/spreadsheetml/2006/main" name="test_72" growShrinkType="overwriteClear" connectionId="103" autoFormatId="16" applyNumberFormats="0" applyBorderFormats="0" applyFontFormats="1" applyPatternFormats="1" applyAlignmentFormats="0" applyWidthHeightFormats="0"/>
</file>

<file path=xl/queryTables/queryTable445.xml><?xml version="1.0" encoding="utf-8"?>
<queryTable xmlns="http://schemas.openxmlformats.org/spreadsheetml/2006/main" name="test_277" growShrinkType="overwriteClear" connectionId="359" autoFormatId="16" applyNumberFormats="0" applyBorderFormats="0" applyFontFormats="1" applyPatternFormats="1" applyAlignmentFormats="0" applyWidthHeightFormats="0"/>
</file>

<file path=xl/queryTables/queryTable446.xml><?xml version="1.0" encoding="utf-8"?>
<queryTable xmlns="http://schemas.openxmlformats.org/spreadsheetml/2006/main" name="test_272" growShrinkType="overwriteClear" connectionId="353" autoFormatId="16" applyNumberFormats="0" applyBorderFormats="0" applyFontFormats="1" applyPatternFormats="1" applyAlignmentFormats="0" applyWidthHeightFormats="0"/>
</file>

<file path=xl/queryTables/queryTable447.xml><?xml version="1.0" encoding="utf-8"?>
<queryTable xmlns="http://schemas.openxmlformats.org/spreadsheetml/2006/main" name="test_46" growShrinkType="overwriteClear" connectionId="366" autoFormatId="16" applyNumberFormats="0" applyBorderFormats="0" applyFontFormats="1" applyPatternFormats="1" applyAlignmentFormats="0" applyWidthHeightFormats="0"/>
</file>

<file path=xl/queryTables/queryTable448.xml><?xml version="1.0" encoding="utf-8"?>
<queryTable xmlns="http://schemas.openxmlformats.org/spreadsheetml/2006/main" name="test_124" growShrinkType="overwriteClear" connectionId="172" autoFormatId="16" applyNumberFormats="0" applyBorderFormats="0" applyFontFormats="1" applyPatternFormats="1" applyAlignmentFormats="0" applyWidthHeightFormats="0"/>
</file>

<file path=xl/queryTables/queryTable449.xml><?xml version="1.0" encoding="utf-8"?>
<queryTable xmlns="http://schemas.openxmlformats.org/spreadsheetml/2006/main" name="test_216" growShrinkType="overwriteClear" connectionId="285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est_69" growShrinkType="overwriteClear" connectionId="407" autoFormatId="16" applyNumberFormats="0" applyBorderFormats="0" applyFontFormats="1" applyPatternFormats="1" applyAlignmentFormats="0" applyWidthHeightFormats="0"/>
</file>

<file path=xl/queryTables/queryTable450.xml><?xml version="1.0" encoding="utf-8"?>
<queryTable xmlns="http://schemas.openxmlformats.org/spreadsheetml/2006/main" name="test_211" growShrinkType="overwriteClear" connectionId="279" autoFormatId="16" applyNumberFormats="0" applyBorderFormats="0" applyFontFormats="1" applyPatternFormats="1" applyAlignmentFormats="0" applyWidthHeightFormats="0"/>
</file>

<file path=xl/queryTables/queryTable451.xml><?xml version="1.0" encoding="utf-8"?>
<queryTable xmlns="http://schemas.openxmlformats.org/spreadsheetml/2006/main" name="test_189" growShrinkType="overwriteClear" connectionId="255" autoFormatId="16" applyNumberFormats="0" applyBorderFormats="0" applyFontFormats="1" applyPatternFormats="1" applyAlignmentFormats="0" applyWidthHeightFormats="0"/>
</file>

<file path=xl/queryTables/queryTable452.xml><?xml version="1.0" encoding="utf-8"?>
<queryTable xmlns="http://schemas.openxmlformats.org/spreadsheetml/2006/main" name="test_11" growShrinkType="overwriteClear" connectionId="141" autoFormatId="16" applyNumberFormats="0" applyBorderFormats="0" applyFontFormats="1" applyPatternFormats="1" applyAlignmentFormats="0" applyWidthHeightFormats="0"/>
</file>

<file path=xl/queryTables/queryTable453.xml><?xml version="1.0" encoding="utf-8"?>
<queryTable xmlns="http://schemas.openxmlformats.org/spreadsheetml/2006/main" name="test_228" growShrinkType="overwriteClear" connectionId="299" autoFormatId="16" applyNumberFormats="0" applyBorderFormats="0" applyFontFormats="1" applyPatternFormats="1" applyAlignmentFormats="0" applyWidthHeightFormats="0"/>
</file>

<file path=xl/queryTables/queryTable454.xml><?xml version="1.0" encoding="utf-8"?>
<queryTable xmlns="http://schemas.openxmlformats.org/spreadsheetml/2006/main" name="test_12" growShrinkType="overwriteClear" connectionId="146" autoFormatId="16" applyNumberFormats="0" applyBorderFormats="0" applyFontFormats="1" applyPatternFormats="1" applyAlignmentFormats="0" applyWidthHeightFormats="0"/>
</file>

<file path=xl/queryTables/queryTable455.xml><?xml version="1.0" encoding="utf-8"?>
<queryTable xmlns="http://schemas.openxmlformats.org/spreadsheetml/2006/main" name="test_152" growShrinkType="overwriteClear" connectionId="209" autoFormatId="16" applyNumberFormats="0" applyBorderFormats="0" applyFontFormats="1" applyPatternFormats="1" applyAlignmentFormats="0" applyWidthHeightFormats="0"/>
</file>

<file path=xl/queryTables/queryTable456.xml><?xml version="1.0" encoding="utf-8"?>
<queryTable xmlns="http://schemas.openxmlformats.org/spreadsheetml/2006/main" name="test_65" growShrinkType="overwriteClear" connectionId="93" autoFormatId="16" applyNumberFormats="0" applyBorderFormats="0" applyFontFormats="1" applyPatternFormats="1" applyAlignmentFormats="0" applyWidthHeightFormats="0"/>
</file>

<file path=xl/queryTables/queryTable457.xml><?xml version="1.0" encoding="utf-8"?>
<queryTable xmlns="http://schemas.openxmlformats.org/spreadsheetml/2006/main" name="test_112" growShrinkType="overwriteClear" connectionId="155" autoFormatId="16" applyNumberFormats="0" applyBorderFormats="0" applyFontFormats="1" applyPatternFormats="1" applyAlignmentFormats="0" applyWidthHeightFormats="0"/>
</file>

<file path=xl/queryTables/queryTable458.xml><?xml version="1.0" encoding="utf-8"?>
<queryTable xmlns="http://schemas.openxmlformats.org/spreadsheetml/2006/main" name="test_123" growShrinkType="overwriteClear" connectionId="171" autoFormatId="16" applyNumberFormats="0" applyBorderFormats="0" applyFontFormats="1" applyPatternFormats="1" applyAlignmentFormats="0" applyWidthHeightFormats="0"/>
</file>

<file path=xl/queryTables/queryTable459.xml><?xml version="1.0" encoding="utf-8"?>
<queryTable xmlns="http://schemas.openxmlformats.org/spreadsheetml/2006/main" name="test_140" growShrinkType="overwriteClear" connectionId="193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est_345" growShrinkType="overwriteClear" connectionId="31" autoFormatId="16" applyNumberFormats="0" applyBorderFormats="0" applyFontFormats="1" applyPatternFormats="1" applyAlignmentFormats="0" applyWidthHeightFormats="0"/>
</file>

<file path=xl/queryTables/queryTable460.xml><?xml version="1.0" encoding="utf-8"?>
<queryTable xmlns="http://schemas.openxmlformats.org/spreadsheetml/2006/main" name="test_161" growShrinkType="overwriteClear" connectionId="221" autoFormatId="16" applyNumberFormats="0" applyBorderFormats="0" applyFontFormats="1" applyPatternFormats="1" applyAlignmentFormats="0" applyWidthHeightFormats="0"/>
</file>

<file path=xl/queryTables/queryTable461.xml><?xml version="1.0" encoding="utf-8"?>
<queryTable xmlns="http://schemas.openxmlformats.org/spreadsheetml/2006/main" name="test_302" growShrinkType="overwriteClear" connectionId="71" autoFormatId="16" applyNumberFormats="0" applyBorderFormats="0" applyFontFormats="1" applyPatternFormats="1" applyAlignmentFormats="0" applyWidthHeightFormats="0"/>
</file>

<file path=xl/queryTables/queryTable462.xml><?xml version="1.0" encoding="utf-8"?>
<queryTable xmlns="http://schemas.openxmlformats.org/spreadsheetml/2006/main" name="test_285" growShrinkType="overwriteClear" connectionId="370" autoFormatId="16" applyNumberFormats="0" applyBorderFormats="0" applyFontFormats="1" applyPatternFormats="1" applyAlignmentFormats="0" applyWidthHeightFormats="0"/>
</file>

<file path=xl/queryTables/queryTable463.xml><?xml version="1.0" encoding="utf-8"?>
<queryTable xmlns="http://schemas.openxmlformats.org/spreadsheetml/2006/main" name="test_198" growShrinkType="overwriteClear" connectionId="265" autoFormatId="16" applyNumberFormats="0" applyBorderFormats="0" applyFontFormats="1" applyPatternFormats="1" applyAlignmentFormats="0" applyWidthHeightFormats="0"/>
</file>

<file path=xl/queryTables/queryTable464.xml><?xml version="1.0" encoding="utf-8"?>
<queryTable xmlns="http://schemas.openxmlformats.org/spreadsheetml/2006/main" name="test_247" growShrinkType="overwriteClear" connectionId="322" autoFormatId="16" applyNumberFormats="0" applyBorderFormats="0" applyFontFormats="1" applyPatternFormats="1" applyAlignmentFormats="0" applyWidthHeightFormats="0"/>
</file>

<file path=xl/queryTables/queryTable465.xml><?xml version="1.0" encoding="utf-8"?>
<queryTable xmlns="http://schemas.openxmlformats.org/spreadsheetml/2006/main" name="test_74" growShrinkType="overwriteClear" connectionId="105" autoFormatId="16" applyNumberFormats="0" applyBorderFormats="0" applyFontFormats="1" applyPatternFormats="1" applyAlignmentFormats="0" applyWidthHeightFormats="0"/>
</file>

<file path=xl/queryTables/queryTable466.xml><?xml version="1.0" encoding="utf-8"?>
<queryTable xmlns="http://schemas.openxmlformats.org/spreadsheetml/2006/main" name="test_246" growShrinkType="overwriteClear" connectionId="321" autoFormatId="16" applyNumberFormats="0" applyBorderFormats="0" applyFontFormats="1" applyPatternFormats="1" applyAlignmentFormats="0" applyWidthHeightFormats="0"/>
</file>

<file path=xl/queryTables/queryTable467.xml><?xml version="1.0" encoding="utf-8"?>
<queryTable xmlns="http://schemas.openxmlformats.org/spreadsheetml/2006/main" name="test_39" growShrinkType="overwriteClear" connectionId="314" autoFormatId="16" applyNumberFormats="0" applyBorderFormats="0" applyFontFormats="1" applyPatternFormats="1" applyAlignmentFormats="0" applyWidthHeightFormats="0"/>
</file>

<file path=xl/queryTables/queryTable468.xml><?xml version="1.0" encoding="utf-8"?>
<queryTable xmlns="http://schemas.openxmlformats.org/spreadsheetml/2006/main" name="test_275" growShrinkType="overwriteClear" connectionId="356" autoFormatId="16" applyNumberFormats="0" applyBorderFormats="0" applyFontFormats="1" applyPatternFormats="1" applyAlignmentFormats="0" applyWidthHeightFormats="0"/>
</file>

<file path=xl/queryTables/queryTable469.xml><?xml version="1.0" encoding="utf-8"?>
<queryTable xmlns="http://schemas.openxmlformats.org/spreadsheetml/2006/main" name="test_267" growShrinkType="overwriteClear" connectionId="34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est_336" growShrinkType="overwriteClear" connectionId="8" autoFormatId="16" applyNumberFormats="0" applyBorderFormats="0" applyFontFormats="1" applyPatternFormats="1" applyAlignmentFormats="0" applyWidthHeightFormats="0"/>
</file>

<file path=xl/queryTables/queryTable470.xml><?xml version="1.0" encoding="utf-8"?>
<queryTable xmlns="http://schemas.openxmlformats.org/spreadsheetml/2006/main" name="test_199" growShrinkType="overwriteClear" connectionId="266" autoFormatId="16" applyNumberFormats="0" applyBorderFormats="0" applyFontFormats="1" applyPatternFormats="1" applyAlignmentFormats="0" applyWidthHeightFormats="0"/>
</file>

<file path=xl/queryTables/queryTable471.xml><?xml version="1.0" encoding="utf-8"?>
<queryTable xmlns="http://schemas.openxmlformats.org/spreadsheetml/2006/main" name="test_162" growShrinkType="overwriteClear" connectionId="222" autoFormatId="16" applyNumberFormats="0" applyBorderFormats="0" applyFontFormats="1" applyPatternFormats="1" applyAlignmentFormats="0" applyWidthHeightFormats="0"/>
</file>

<file path=xl/queryTables/queryTable472.xml><?xml version="1.0" encoding="utf-8"?>
<queryTable xmlns="http://schemas.openxmlformats.org/spreadsheetml/2006/main" name="test_5" growShrinkType="overwriteClear" connectionId="116" autoFormatId="16" applyNumberFormats="0" applyBorderFormats="0" applyFontFormats="1" applyPatternFormats="1" applyAlignmentFormats="0" applyWidthHeightFormats="0"/>
</file>

<file path=xl/queryTables/queryTable473.xml><?xml version="1.0" encoding="utf-8"?>
<queryTable xmlns="http://schemas.openxmlformats.org/spreadsheetml/2006/main" name="test_53" growShrinkType="overwriteClear" connectionId="78" autoFormatId="16" applyNumberFormats="0" applyBorderFormats="0" applyFontFormats="1" applyPatternFormats="1" applyAlignmentFormats="0" applyWidthHeightFormats="0"/>
</file>

<file path=xl/queryTables/queryTable474.xml><?xml version="1.0" encoding="utf-8"?>
<queryTable xmlns="http://schemas.openxmlformats.org/spreadsheetml/2006/main" name="test_6" growShrinkType="overwriteClear" connectionId="121" autoFormatId="16" applyNumberFormats="0" applyBorderFormats="0" applyFontFormats="1" applyPatternFormats="1" applyAlignmentFormats="0" applyWidthHeightFormats="0"/>
</file>

<file path=xl/queryTables/queryTable475.xml><?xml version="1.0" encoding="utf-8"?>
<queryTable xmlns="http://schemas.openxmlformats.org/spreadsheetml/2006/main" name="test_166" growShrinkType="overwriteClear" connectionId="228" autoFormatId="16" applyNumberFormats="0" applyBorderFormats="0" applyFontFormats="1" applyPatternFormats="1" applyAlignmentFormats="0" applyWidthHeightFormats="0"/>
</file>

<file path=xl/queryTables/queryTable476.xml><?xml version="1.0" encoding="utf-8"?>
<queryTable xmlns="http://schemas.openxmlformats.org/spreadsheetml/2006/main" name="test_37" growShrinkType="overwriteClear" connectionId="298" autoFormatId="16" applyNumberFormats="0" applyBorderFormats="0" applyFontFormats="1" applyPatternFormats="1" applyAlignmentFormats="0" applyWidthHeightFormats="0"/>
</file>

<file path=xl/queryTables/queryTable477.xml><?xml version="1.0" encoding="utf-8"?>
<queryTable xmlns="http://schemas.openxmlformats.org/spreadsheetml/2006/main" name="test_287" growShrinkType="overwriteClear" connectionId="373" autoFormatId="16" applyNumberFormats="0" applyBorderFormats="0" applyFontFormats="1" applyPatternFormats="1" applyAlignmentFormats="0" applyWidthHeightFormats="0"/>
</file>

<file path=xl/queryTables/queryTable478.xml><?xml version="1.0" encoding="utf-8"?>
<queryTable xmlns="http://schemas.openxmlformats.org/spreadsheetml/2006/main" name="test_131" growShrinkType="overwriteClear" connectionId="181" autoFormatId="16" applyNumberFormats="0" applyBorderFormats="0" applyFontFormats="1" applyPatternFormats="1" applyAlignmentFormats="0" applyWidthHeightFormats="0"/>
</file>

<file path=xl/queryTables/queryTable479.xml><?xml version="1.0" encoding="utf-8"?>
<queryTable xmlns="http://schemas.openxmlformats.org/spreadsheetml/2006/main" name="test_38" growShrinkType="overwriteClear" connectionId="306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est_101" growShrinkType="overwriteClear" connectionId="449" autoFormatId="16" applyNumberFormats="0" applyBorderFormats="0" applyFontFormats="1" applyPatternFormats="1" applyAlignmentFormats="0" applyWidthHeightFormats="0"/>
</file>

<file path=xl/queryTables/queryTable480.xml><?xml version="1.0" encoding="utf-8"?>
<queryTable xmlns="http://schemas.openxmlformats.org/spreadsheetml/2006/main" name="test_248" growShrinkType="overwriteClear" connectionId="323" autoFormatId="16" applyNumberFormats="0" applyBorderFormats="0" applyFontFormats="1" applyPatternFormats="1" applyAlignmentFormats="0" applyWidthHeightFormats="0"/>
</file>

<file path=xl/queryTables/queryTable481.xml><?xml version="1.0" encoding="utf-8"?>
<queryTable xmlns="http://schemas.openxmlformats.org/spreadsheetml/2006/main" name="test_98" growShrinkType="overwriteClear" connectionId="136" autoFormatId="16" applyNumberFormats="0" applyBorderFormats="0" applyFontFormats="1" applyPatternFormats="1" applyAlignmentFormats="0" applyWidthHeightFormats="0"/>
</file>

<file path=xl/queryTables/queryTable482.xml><?xml version="1.0" encoding="utf-8"?>
<queryTable xmlns="http://schemas.openxmlformats.org/spreadsheetml/2006/main" name="test_268" growShrinkType="overwriteClear" connectionId="348" autoFormatId="16" applyNumberFormats="0" applyBorderFormats="0" applyFontFormats="1" applyPatternFormats="1" applyAlignmentFormats="0" applyWidthHeightFormats="0"/>
</file>

<file path=xl/queryTables/queryTable483.xml><?xml version="1.0" encoding="utf-8"?>
<queryTable xmlns="http://schemas.openxmlformats.org/spreadsheetml/2006/main" name="test_90" growShrinkType="overwriteClear" connectionId="127" autoFormatId="16" applyNumberFormats="0" applyBorderFormats="0" applyFontFormats="1" applyPatternFormats="1" applyAlignmentFormats="0" applyWidthHeightFormats="0"/>
</file>

<file path=xl/queryTables/queryTable484.xml><?xml version="1.0" encoding="utf-8"?>
<queryTable xmlns="http://schemas.openxmlformats.org/spreadsheetml/2006/main" name="test_146" growShrinkType="overwriteClear" connectionId="201" autoFormatId="16" applyNumberFormats="0" applyBorderFormats="0" applyFontFormats="1" applyPatternFormats="1" applyAlignmentFormats="0" applyWidthHeightFormats="0"/>
</file>

<file path=xl/queryTables/queryTable485.xml><?xml version="1.0" encoding="utf-8"?>
<queryTable xmlns="http://schemas.openxmlformats.org/spreadsheetml/2006/main" name="test_293" growShrinkType="overwriteClear" connectionId="383" autoFormatId="16" applyNumberFormats="0" applyBorderFormats="0" applyFontFormats="1" applyPatternFormats="1" applyAlignmentFormats="0" applyWidthHeightFormats="0"/>
</file>

<file path=xl/queryTables/queryTable486.xml><?xml version="1.0" encoding="utf-8"?>
<queryTable xmlns="http://schemas.openxmlformats.org/spreadsheetml/2006/main" name="test_2" growShrinkType="overwriteClear" connectionId="102" autoFormatId="16" applyNumberFormats="0" applyBorderFormats="0" applyFontFormats="1" applyPatternFormats="1" applyAlignmentFormats="0" applyWidthHeightFormats="0"/>
</file>

<file path=xl/queryTables/queryTable487.xml><?xml version="1.0" encoding="utf-8"?>
<queryTable xmlns="http://schemas.openxmlformats.org/spreadsheetml/2006/main" name="test_186" growShrinkType="overwriteClear" connectionId="251" autoFormatId="16" applyNumberFormats="0" applyBorderFormats="0" applyFontFormats="1" applyPatternFormats="1" applyAlignmentFormats="0" applyWidthHeightFormats="0"/>
</file>

<file path=xl/queryTables/queryTable488.xml><?xml version="1.0" encoding="utf-8"?>
<queryTable xmlns="http://schemas.openxmlformats.org/spreadsheetml/2006/main" name="test_181" growShrinkType="overwriteClear" connectionId="245" autoFormatId="16" applyNumberFormats="0" applyBorderFormats="0" applyFontFormats="1" applyPatternFormats="1" applyAlignmentFormats="0" applyWidthHeightFormats="0"/>
</file>

<file path=xl/queryTables/queryTable489.xml><?xml version="1.0" encoding="utf-8"?>
<queryTable xmlns="http://schemas.openxmlformats.org/spreadsheetml/2006/main" name="test_208" growShrinkType="overwriteClear" connectionId="276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est_63" growShrinkType="overwriteClear" connectionId="395" autoFormatId="16" applyNumberFormats="0" applyBorderFormats="0" applyFontFormats="1" applyPatternFormats="1" applyAlignmentFormats="0" applyWidthHeightFormats="0"/>
</file>

<file path=xl/queryTables/queryTable490.xml><?xml version="1.0" encoding="utf-8"?>
<queryTable xmlns="http://schemas.openxmlformats.org/spreadsheetml/2006/main" name="test_163" growShrinkType="overwriteClear" connectionId="224" autoFormatId="16" applyNumberFormats="0" applyBorderFormats="0" applyFontFormats="1" applyPatternFormats="1" applyAlignmentFormats="0" applyWidthHeightFormats="0"/>
</file>

<file path=xl/queryTables/queryTable491.xml><?xml version="1.0" encoding="utf-8"?>
<queryTable xmlns="http://schemas.openxmlformats.org/spreadsheetml/2006/main" name="test_300" growShrinkType="overwriteClear" connectionId="68" autoFormatId="16" applyNumberFormats="0" applyBorderFormats="0" applyFontFormats="1" applyPatternFormats="1" applyAlignmentFormats="0" applyWidthHeightFormats="0"/>
</file>

<file path=xl/queryTables/queryTable492.xml><?xml version="1.0" encoding="utf-8"?>
<queryTable xmlns="http://schemas.openxmlformats.org/spreadsheetml/2006/main" name="test_165" growShrinkType="overwriteClear" connectionId="226" autoFormatId="16" applyNumberFormats="0" applyBorderFormats="0" applyFontFormats="1" applyPatternFormats="1" applyAlignmentFormats="0" applyWidthHeightFormats="0"/>
</file>

<file path=xl/queryTables/queryTable493.xml><?xml version="1.0" encoding="utf-8"?>
<queryTable xmlns="http://schemas.openxmlformats.org/spreadsheetml/2006/main" name="test_118" growShrinkType="overwriteClear" connectionId="164" autoFormatId="16" applyNumberFormats="0" applyBorderFormats="0" applyFontFormats="1" applyPatternFormats="1" applyAlignmentFormats="0" applyWidthHeightFormats="0"/>
</file>

<file path=xl/queryTables/queryTable494.xml><?xml version="1.0" encoding="utf-8"?>
<queryTable xmlns="http://schemas.openxmlformats.org/spreadsheetml/2006/main" name="test_257" growShrinkType="overwriteClear" connectionId="334" autoFormatId="16" applyNumberFormats="0" applyBorderFormats="0" applyFontFormats="1" applyPatternFormats="1" applyAlignmentFormats="0" applyWidthHeightFormats="0"/>
</file>

<file path=xl/queryTables/queryTable495.xml><?xml version="1.0" encoding="utf-8"?>
<queryTable xmlns="http://schemas.openxmlformats.org/spreadsheetml/2006/main" name="test_143" growShrinkType="overwriteClear" connectionId="197" autoFormatId="16" applyNumberFormats="0" applyBorderFormats="0" applyFontFormats="1" applyPatternFormats="1" applyAlignmentFormats="0" applyWidthHeightFormats="0"/>
</file>

<file path=xl/queryTables/queryTable496.xml><?xml version="1.0" encoding="utf-8"?>
<queryTable xmlns="http://schemas.openxmlformats.org/spreadsheetml/2006/main" name="test_104" growShrinkType="overwriteClear" connectionId="144" autoFormatId="16" applyNumberFormats="0" applyBorderFormats="0" applyFontFormats="1" applyPatternFormats="1" applyAlignmentFormats="0" applyWidthHeightFormats="0"/>
</file>

<file path=xl/queryTables/queryTable497.xml><?xml version="1.0" encoding="utf-8"?>
<queryTable xmlns="http://schemas.openxmlformats.org/spreadsheetml/2006/main" name="test_73" growShrinkType="overwriteClear" connectionId="104" autoFormatId="16" applyNumberFormats="0" applyBorderFormats="0" applyFontFormats="1" applyPatternFormats="1" applyAlignmentFormats="0" applyWidthHeightFormats="0"/>
</file>

<file path=xl/queryTables/queryTable498.xml><?xml version="1.0" encoding="utf-8"?>
<queryTable xmlns="http://schemas.openxmlformats.org/spreadsheetml/2006/main" name="test_33" growShrinkType="overwriteClear" connectionId="253" autoFormatId="16" applyNumberFormats="0" applyBorderFormats="0" applyFontFormats="1" applyPatternFormats="1" applyAlignmentFormats="0" applyWidthHeightFormats="0"/>
</file>

<file path=xl/queryTables/queryTable499.xml><?xml version="1.0" encoding="utf-8"?>
<queryTable xmlns="http://schemas.openxmlformats.org/spreadsheetml/2006/main" name="test_7" growShrinkType="overwriteClear" connectionId="12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st_300" growShrinkType="overwriteClear" connectionId="699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est_302" growShrinkType="overwriteClear" connectionId="701" autoFormatId="16" applyNumberFormats="0" applyBorderFormats="0" applyFontFormats="1" applyPatternFormats="1" applyAlignmentFormats="0" applyWidthHeightFormats="0"/>
</file>

<file path=xl/queryTables/queryTable500.xml><?xml version="1.0" encoding="utf-8"?>
<queryTable xmlns="http://schemas.openxmlformats.org/spreadsheetml/2006/main" name="test_184" growShrinkType="overwriteClear" connectionId="249" autoFormatId="16" applyNumberFormats="0" applyBorderFormats="0" applyFontFormats="1" applyPatternFormats="1" applyAlignmentFormats="0" applyWidthHeightFormats="0"/>
</file>

<file path=xl/queryTables/queryTable501.xml><?xml version="1.0" encoding="utf-8"?>
<queryTable xmlns="http://schemas.openxmlformats.org/spreadsheetml/2006/main" name="test_78" growShrinkType="overwriteClear" connectionId="110" autoFormatId="16" applyNumberFormats="0" applyBorderFormats="0" applyFontFormats="1" applyPatternFormats="1" applyAlignmentFormats="0" applyWidthHeightFormats="0"/>
</file>

<file path=xl/queryTables/queryTable502.xml><?xml version="1.0" encoding="utf-8"?>
<queryTable xmlns="http://schemas.openxmlformats.org/spreadsheetml/2006/main" name="test_89" growShrinkType="overwriteClear" connectionId="126" autoFormatId="16" applyNumberFormats="0" applyBorderFormats="0" applyFontFormats="1" applyPatternFormats="1" applyAlignmentFormats="0" applyWidthHeightFormats="0"/>
</file>

<file path=xl/queryTables/queryTable503.xml><?xml version="1.0" encoding="utf-8"?>
<queryTable xmlns="http://schemas.openxmlformats.org/spreadsheetml/2006/main" name="test_313" growShrinkType="overwriteClear" connectionId="60" autoFormatId="16" applyNumberFormats="0" applyBorderFormats="0" applyFontFormats="1" applyPatternFormats="1" applyAlignmentFormats="0" applyWidthHeightFormats="0"/>
</file>

<file path=xl/queryTables/queryTable504.xml><?xml version="1.0" encoding="utf-8"?>
<queryTable xmlns="http://schemas.openxmlformats.org/spreadsheetml/2006/main" name="test_1" growShrinkType="overwriteClear" connectionId="98" autoFormatId="16" applyNumberFormats="0" applyBorderFormats="0" applyFontFormats="1" applyPatternFormats="1" applyAlignmentFormats="0" applyWidthHeightFormats="0"/>
</file>

<file path=xl/queryTables/queryTable505.xml><?xml version="1.0" encoding="utf-8"?>
<queryTable xmlns="http://schemas.openxmlformats.org/spreadsheetml/2006/main" name="test_42" growShrinkType="overwriteClear" connectionId="333" autoFormatId="16" applyNumberFormats="0" applyBorderFormats="0" applyFontFormats="1" applyPatternFormats="1" applyAlignmentFormats="0" applyWidthHeightFormats="0"/>
</file>

<file path=xl/queryTables/queryTable506.xml><?xml version="1.0" encoding="utf-8"?>
<queryTable xmlns="http://schemas.openxmlformats.org/spreadsheetml/2006/main" name="test_105" growShrinkType="overwriteClear" connectionId="145" autoFormatId="16" applyNumberFormats="0" applyBorderFormats="0" applyFontFormats="1" applyPatternFormats="1" applyAlignmentFormats="0" applyWidthHeightFormats="0"/>
</file>

<file path=xl/queryTables/queryTable507.xml><?xml version="1.0" encoding="utf-8"?>
<queryTable xmlns="http://schemas.openxmlformats.org/spreadsheetml/2006/main" name="test_94" growShrinkType="overwriteClear" connectionId="132" autoFormatId="16" applyNumberFormats="0" applyBorderFormats="0" applyFontFormats="1" applyPatternFormats="1" applyAlignmentFormats="0" applyWidthHeightFormats="0"/>
</file>

<file path=xl/queryTables/queryTable508.xml><?xml version="1.0" encoding="utf-8"?>
<queryTable xmlns="http://schemas.openxmlformats.org/spreadsheetml/2006/main" name="test_101" growShrinkType="overwriteClear" connectionId="140" autoFormatId="16" applyNumberFormats="0" applyBorderFormats="0" applyFontFormats="1" applyPatternFormats="1" applyAlignmentFormats="0" applyWidthHeightFormats="0"/>
</file>

<file path=xl/queryTables/queryTable509.xml><?xml version="1.0" encoding="utf-8"?>
<queryTable xmlns="http://schemas.openxmlformats.org/spreadsheetml/2006/main" name="test_310" growShrinkType="overwriteClear" connectionId="57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est_272" growShrinkType="overwriteClear" connectionId="662" autoFormatId="16" applyNumberFormats="0" applyBorderFormats="0" applyFontFormats="1" applyPatternFormats="1" applyAlignmentFormats="0" applyWidthHeightFormats="0"/>
</file>

<file path=xl/queryTables/queryTable510.xml><?xml version="1.0" encoding="utf-8"?>
<queryTable xmlns="http://schemas.openxmlformats.org/spreadsheetml/2006/main" name="test_242" growShrinkType="overwriteClear" connectionId="316" autoFormatId="16" applyNumberFormats="0" applyBorderFormats="0" applyFontFormats="1" applyPatternFormats="1" applyAlignmentFormats="0" applyWidthHeightFormats="0"/>
</file>

<file path=xl/queryTables/queryTable511.xml><?xml version="1.0" encoding="utf-8"?>
<queryTable xmlns="http://schemas.openxmlformats.org/spreadsheetml/2006/main" name="test_121" growShrinkType="overwriteClear" connectionId="168" autoFormatId="16" applyNumberFormats="0" applyBorderFormats="0" applyFontFormats="1" applyPatternFormats="1" applyAlignmentFormats="0" applyWidthHeightFormats="0"/>
</file>

<file path=xl/queryTables/queryTable512.xml><?xml version="1.0" encoding="utf-8"?>
<queryTable xmlns="http://schemas.openxmlformats.org/spreadsheetml/2006/main" name="test_308" growShrinkType="overwriteClear" connectionId="55" autoFormatId="16" applyNumberFormats="0" applyBorderFormats="0" applyFontFormats="1" applyPatternFormats="1" applyAlignmentFormats="0" applyWidthHeightFormats="0"/>
</file>

<file path=xl/queryTables/queryTable513.xml><?xml version="1.0" encoding="utf-8"?>
<queryTable xmlns="http://schemas.openxmlformats.org/spreadsheetml/2006/main" name="test_149" growShrinkType="overwriteClear" connectionId="206" autoFormatId="16" applyNumberFormats="0" applyBorderFormats="0" applyFontFormats="1" applyPatternFormats="1" applyAlignmentFormats="0" applyWidthHeightFormats="0"/>
</file>

<file path=xl/queryTables/queryTable514.xml><?xml version="1.0" encoding="utf-8"?>
<queryTable xmlns="http://schemas.openxmlformats.org/spreadsheetml/2006/main" name="test_107" growShrinkType="overwriteClear" connectionId="148" autoFormatId="16" applyNumberFormats="0" applyBorderFormats="0" applyFontFormats="1" applyPatternFormats="1" applyAlignmentFormats="0" applyWidthHeightFormats="0"/>
</file>

<file path=xl/queryTables/queryTable515.xml><?xml version="1.0" encoding="utf-8"?>
<queryTable xmlns="http://schemas.openxmlformats.org/spreadsheetml/2006/main" name="test_134" growShrinkType="overwriteClear" connectionId="185" autoFormatId="16" applyNumberFormats="0" applyBorderFormats="0" applyFontFormats="1" applyPatternFormats="1" applyAlignmentFormats="0" applyWidthHeightFormats="0"/>
</file>

<file path=xl/queryTables/queryTable516.xml><?xml version="1.0" encoding="utf-8"?>
<queryTable xmlns="http://schemas.openxmlformats.org/spreadsheetml/2006/main" name="test_44" growShrinkType="overwriteClear" connectionId="351" autoFormatId="16" applyNumberFormats="0" applyBorderFormats="0" applyFontFormats="1" applyPatternFormats="1" applyAlignmentFormats="0" applyWidthHeightFormats="0"/>
</file>

<file path=xl/queryTables/queryTable517.xml><?xml version="1.0" encoding="utf-8"?>
<queryTable xmlns="http://schemas.openxmlformats.org/spreadsheetml/2006/main" name="test_226" growShrinkType="overwriteClear" connectionId="296" autoFormatId="16" applyNumberFormats="0" applyBorderFormats="0" applyFontFormats="1" applyPatternFormats="1" applyAlignmentFormats="0" applyWidthHeightFormats="0"/>
</file>

<file path=xl/queryTables/queryTable518.xml><?xml version="1.0" encoding="utf-8"?>
<queryTable xmlns="http://schemas.openxmlformats.org/spreadsheetml/2006/main" name="test_296" growShrinkType="overwriteClear" connectionId="387" autoFormatId="16" applyNumberFormats="0" applyBorderFormats="0" applyFontFormats="1" applyPatternFormats="1" applyAlignmentFormats="0" applyWidthHeightFormats="0"/>
</file>

<file path=xl/queryTables/queryTable519.xml><?xml version="1.0" encoding="utf-8"?>
<queryTable xmlns="http://schemas.openxmlformats.org/spreadsheetml/2006/main" name="test_291" growShrinkType="overwriteClear" connectionId="379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est_167" growShrinkType="overwriteClear" connectionId="529" autoFormatId="16" applyNumberFormats="0" applyBorderFormats="0" applyFontFormats="1" applyPatternFormats="1" applyAlignmentFormats="0" applyWidthHeightFormats="0"/>
</file>

<file path=xl/queryTables/queryTable520.xml><?xml version="1.0" encoding="utf-8"?>
<queryTable xmlns="http://schemas.openxmlformats.org/spreadsheetml/2006/main" name="test_95" growShrinkType="overwriteClear" connectionId="133" autoFormatId="16" applyNumberFormats="0" applyBorderFormats="0" applyFontFormats="1" applyPatternFormats="1" applyAlignmentFormats="0" applyWidthHeightFormats="0"/>
</file>

<file path=xl/queryTables/queryTable521.xml><?xml version="1.0" encoding="utf-8"?>
<queryTable xmlns="http://schemas.openxmlformats.org/spreadsheetml/2006/main" name="test_60" growShrinkType="overwriteClear" connectionId="87" autoFormatId="16" applyNumberFormats="0" applyBorderFormats="0" applyFontFormats="1" applyPatternFormats="1" applyAlignmentFormats="0" applyWidthHeightFormats="0"/>
</file>

<file path=xl/queryTables/queryTable522.xml><?xml version="1.0" encoding="utf-8"?>
<queryTable xmlns="http://schemas.openxmlformats.org/spreadsheetml/2006/main" name="test_62" growShrinkType="overwriteClear" connectionId="90" autoFormatId="16" applyNumberFormats="0" applyBorderFormats="0" applyFontFormats="1" applyPatternFormats="1" applyAlignmentFormats="0" applyWidthHeightFormats="0"/>
</file>

<file path=xl/queryTables/queryTable523.xml><?xml version="1.0" encoding="utf-8"?>
<queryTable xmlns="http://schemas.openxmlformats.org/spreadsheetml/2006/main" name="test_178" growShrinkType="overwriteClear" connectionId="242" autoFormatId="16" applyNumberFormats="0" applyBorderFormats="0" applyFontFormats="1" applyPatternFormats="1" applyAlignmentFormats="0" applyWidthHeightFormats="0"/>
</file>

<file path=xl/queryTables/queryTable524.xml><?xml version="1.0" encoding="utf-8"?>
<queryTable xmlns="http://schemas.openxmlformats.org/spreadsheetml/2006/main" name="test_263" growShrinkType="overwriteClear" connectionId="342" autoFormatId="16" applyNumberFormats="0" applyBorderFormats="0" applyFontFormats="1" applyPatternFormats="1" applyAlignmentFormats="0" applyWidthHeightFormats="0"/>
</file>

<file path=xl/queryTables/queryTable525.xml><?xml version="1.0" encoding="utf-8"?>
<queryTable xmlns="http://schemas.openxmlformats.org/spreadsheetml/2006/main" name="test_164" growShrinkType="overwriteClear" connectionId="225" autoFormatId="16" applyNumberFormats="0" applyBorderFormats="0" applyFontFormats="1" applyPatternFormats="1" applyAlignmentFormats="0" applyWidthHeightFormats="0"/>
</file>

<file path=xl/queryTables/queryTable526.xml><?xml version="1.0" encoding="utf-8"?>
<queryTable xmlns="http://schemas.openxmlformats.org/spreadsheetml/2006/main" name="test_213" growShrinkType="overwriteClear" connectionId="281" autoFormatId="16" applyNumberFormats="0" applyBorderFormats="0" applyFontFormats="1" applyPatternFormats="1" applyAlignmentFormats="0" applyWidthHeightFormats="0"/>
</file>

<file path=xl/queryTables/queryTable527.xml><?xml version="1.0" encoding="utf-8"?>
<queryTable xmlns="http://schemas.openxmlformats.org/spreadsheetml/2006/main" name="test_194" growShrinkType="overwriteClear" connectionId="260" autoFormatId="16" applyNumberFormats="0" applyBorderFormats="0" applyFontFormats="1" applyPatternFormats="1" applyAlignmentFormats="0" applyWidthHeightFormats="0"/>
</file>

<file path=xl/queryTables/queryTable528.xml><?xml version="1.0" encoding="utf-8"?>
<queryTable xmlns="http://schemas.openxmlformats.org/spreadsheetml/2006/main" name="test_61" growShrinkType="overwriteClear" connectionId="88" autoFormatId="16" applyNumberFormats="0" applyBorderFormats="0" applyFontFormats="1" applyPatternFormats="1" applyAlignmentFormats="0" applyWidthHeightFormats="0"/>
</file>

<file path=xl/queryTables/queryTable529.xml><?xml version="1.0" encoding="utf-8"?>
<queryTable xmlns="http://schemas.openxmlformats.org/spreadsheetml/2006/main" name="test_238" growShrinkType="overwriteClear" connectionId="310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est_97" growShrinkType="overwriteClear" connectionId="444" autoFormatId="16" applyNumberFormats="0" applyBorderFormats="0" applyFontFormats="1" applyPatternFormats="1" applyAlignmentFormats="0" applyWidthHeightFormats="0"/>
</file>

<file path=xl/queryTables/queryTable530.xml><?xml version="1.0" encoding="utf-8"?>
<queryTable xmlns="http://schemas.openxmlformats.org/spreadsheetml/2006/main" name="test_259" growShrinkType="overwriteClear" connectionId="337" autoFormatId="16" applyNumberFormats="0" applyBorderFormats="0" applyFontFormats="1" applyPatternFormats="1" applyAlignmentFormats="0" applyWidthHeightFormats="0"/>
</file>

<file path=xl/queryTables/queryTable531.xml><?xml version="1.0" encoding="utf-8"?>
<queryTable xmlns="http://schemas.openxmlformats.org/spreadsheetml/2006/main" name="test_57" growShrinkType="overwriteClear" connectionId="83" autoFormatId="16" applyNumberFormats="0" applyBorderFormats="0" applyFontFormats="1" applyPatternFormats="1" applyAlignmentFormats="0" applyWidthHeightFormats="0"/>
</file>

<file path=xl/queryTables/queryTable532.xml><?xml version="1.0" encoding="utf-8"?>
<queryTable xmlns="http://schemas.openxmlformats.org/spreadsheetml/2006/main" name="test_85" growShrinkType="overwriteClear" connectionId="120" autoFormatId="16" applyNumberFormats="0" applyBorderFormats="0" applyFontFormats="1" applyPatternFormats="1" applyAlignmentFormats="0" applyWidthHeightFormats="0"/>
</file>

<file path=xl/queryTables/queryTable533.xml><?xml version="1.0" encoding="utf-8"?>
<queryTable xmlns="http://schemas.openxmlformats.org/spreadsheetml/2006/main" name="test_130" growShrinkType="overwriteClear" connectionId="180" autoFormatId="16" applyNumberFormats="0" applyBorderFormats="0" applyFontFormats="1" applyPatternFormats="1" applyAlignmentFormats="0" applyWidthHeightFormats="0"/>
</file>

<file path=xl/queryTables/queryTable534.xml><?xml version="1.0" encoding="utf-8"?>
<queryTable xmlns="http://schemas.openxmlformats.org/spreadsheetml/2006/main" name="test_204" growShrinkType="overwriteClear" connectionId="271" autoFormatId="16" applyNumberFormats="0" applyBorderFormats="0" applyFontFormats="1" applyPatternFormats="1" applyAlignmentFormats="0" applyWidthHeightFormats="0"/>
</file>

<file path=xl/queryTables/queryTable535.xml><?xml version="1.0" encoding="utf-8"?>
<queryTable xmlns="http://schemas.openxmlformats.org/spreadsheetml/2006/main" name="test_24" growShrinkType="overwriteClear" connectionId="200" autoFormatId="16" applyNumberFormats="0" applyBorderFormats="0" applyFontFormats="1" applyPatternFormats="1" applyAlignmentFormats="0" applyWidthHeightFormats="0"/>
</file>

<file path=xl/queryTables/queryTable536.xml><?xml version="1.0" encoding="utf-8"?>
<queryTable xmlns="http://schemas.openxmlformats.org/spreadsheetml/2006/main" name="test_28" growShrinkType="overwriteClear" connectionId="218" autoFormatId="16" applyNumberFormats="0" applyBorderFormats="0" applyFontFormats="1" applyPatternFormats="1" applyAlignmentFormats="0" applyWidthHeightFormats="0"/>
</file>

<file path=xl/queryTables/queryTable537.xml><?xml version="1.0" encoding="utf-8"?>
<queryTable xmlns="http://schemas.openxmlformats.org/spreadsheetml/2006/main" name="test_93" growShrinkType="overwriteClear" connectionId="131" autoFormatId="16" applyNumberFormats="0" applyBorderFormats="0" applyFontFormats="1" applyPatternFormats="1" applyAlignmentFormats="0" applyWidthHeightFormats="0"/>
</file>

<file path=xl/queryTables/queryTable538.xml><?xml version="1.0" encoding="utf-8"?>
<queryTable xmlns="http://schemas.openxmlformats.org/spreadsheetml/2006/main" name="test_176" growShrinkType="overwriteClear" connectionId="240" autoFormatId="16" applyNumberFormats="0" applyBorderFormats="0" applyFontFormats="1" applyPatternFormats="1" applyAlignmentFormats="0" applyWidthHeightFormats="0"/>
</file>

<file path=xl/queryTables/queryTable539.xml><?xml version="1.0" encoding="utf-8"?>
<queryTable xmlns="http://schemas.openxmlformats.org/spreadsheetml/2006/main" name="test_148" growShrinkType="overwriteClear" connectionId="203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est_320" growShrinkType="overwriteClear" connectionId="731" autoFormatId="16" applyNumberFormats="0" applyBorderFormats="0" applyFontFormats="1" applyPatternFormats="1" applyAlignmentFormats="0" applyWidthHeightFormats="0"/>
</file>

<file path=xl/queryTables/queryTable540.xml><?xml version="1.0" encoding="utf-8"?>
<queryTable xmlns="http://schemas.openxmlformats.org/spreadsheetml/2006/main" name="test_29" growShrinkType="overwriteClear" connectionId="223" autoFormatId="16" applyNumberFormats="0" applyBorderFormats="0" applyFontFormats="1" applyPatternFormats="1" applyAlignmentFormats="0" applyWidthHeightFormats="0"/>
</file>

<file path=xl/queryTables/queryTable541.xml><?xml version="1.0" encoding="utf-8"?>
<queryTable xmlns="http://schemas.openxmlformats.org/spreadsheetml/2006/main" name="test_281" growShrinkType="overwriteClear" connectionId="365" autoFormatId="16" applyNumberFormats="0" applyBorderFormats="0" applyFontFormats="1" applyPatternFormats="1" applyAlignmentFormats="0" applyWidthHeightFormats="0"/>
</file>

<file path=xl/queryTables/queryTable542.xml><?xml version="1.0" encoding="utf-8"?>
<queryTable xmlns="http://schemas.openxmlformats.org/spreadsheetml/2006/main" name="test_20" growShrinkType="overwriteClear" connectionId="183" autoFormatId="16" applyNumberFormats="0" applyBorderFormats="0" applyFontFormats="1" applyPatternFormats="1" applyAlignmentFormats="0" applyWidthHeightFormats="0"/>
</file>

<file path=xl/queryTables/queryTable543.xml><?xml version="1.0" encoding="utf-8"?>
<queryTable xmlns="http://schemas.openxmlformats.org/spreadsheetml/2006/main" name="test_99" growShrinkType="overwriteClear" connectionId="138" autoFormatId="16" applyNumberFormats="0" applyBorderFormats="0" applyFontFormats="1" applyPatternFormats="1" applyAlignmentFormats="0" applyWidthHeightFormats="0"/>
</file>

<file path=xl/queryTables/queryTable544.xml><?xml version="1.0" encoding="utf-8"?>
<queryTable xmlns="http://schemas.openxmlformats.org/spreadsheetml/2006/main" name="test_132" growShrinkType="overwriteClear" connectionId="182" autoFormatId="16" applyNumberFormats="0" applyBorderFormats="0" applyFontFormats="1" applyPatternFormats="1" applyAlignmentFormats="0" applyWidthHeightFormats="0"/>
</file>

<file path=xl/queryTables/queryTable545.xml><?xml version="1.0" encoding="utf-8"?>
<queryTable xmlns="http://schemas.openxmlformats.org/spreadsheetml/2006/main" name="test_278" growShrinkType="overwriteClear" connectionId="361" autoFormatId="16" applyNumberFormats="0" applyBorderFormats="0" applyFontFormats="1" applyPatternFormats="1" applyAlignmentFormats="0" applyWidthHeightFormats="0"/>
</file>

<file path=xl/queryTables/queryTable546.xml><?xml version="1.0" encoding="utf-8"?>
<queryTable xmlns="http://schemas.openxmlformats.org/spreadsheetml/2006/main" name="test_126" growShrinkType="overwriteClear" connectionId="175" autoFormatId="16" applyNumberFormats="0" applyBorderFormats="0" applyFontFormats="1" applyPatternFormats="1" applyAlignmentFormats="0" applyWidthHeightFormats="0"/>
</file>

<file path=xl/queryTables/queryTable547.xml><?xml version="1.0" encoding="utf-8"?>
<queryTable xmlns="http://schemas.openxmlformats.org/spreadsheetml/2006/main" name="test_59" growShrinkType="overwriteClear" connectionId="86" autoFormatId="16" applyNumberFormats="0" applyBorderFormats="0" applyFontFormats="1" applyPatternFormats="1" applyAlignmentFormats="0" applyWidthHeightFormats="0"/>
</file>

<file path=xl/queryTables/queryTable548.xml><?xml version="1.0" encoding="utf-8"?>
<queryTable xmlns="http://schemas.openxmlformats.org/spreadsheetml/2006/main" name="test_102" growShrinkType="overwriteClear" connectionId="142" autoFormatId="16" applyNumberFormats="0" applyBorderFormats="0" applyFontFormats="1" applyPatternFormats="1" applyAlignmentFormats="0" applyWidthHeightFormats="0"/>
</file>

<file path=xl/queryTables/queryTable549.xml><?xml version="1.0" encoding="utf-8"?>
<queryTable xmlns="http://schemas.openxmlformats.org/spreadsheetml/2006/main" name="test_34" growShrinkType="overwriteClear" connectionId="26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est_133" growShrinkType="overwriteClear" connectionId="490" autoFormatId="16" applyNumberFormats="0" applyBorderFormats="0" applyFontFormats="1" applyPatternFormats="1" applyAlignmentFormats="0" applyWidthHeightFormats="0"/>
</file>

<file path=xl/queryTables/queryTable550.xml><?xml version="1.0" encoding="utf-8"?>
<queryTable xmlns="http://schemas.openxmlformats.org/spreadsheetml/2006/main" name="test_255" growShrinkType="overwriteClear" connectionId="331" autoFormatId="16" applyNumberFormats="0" applyBorderFormats="0" applyFontFormats="1" applyPatternFormats="1" applyAlignmentFormats="0" applyWidthHeightFormats="0"/>
</file>

<file path=xl/queryTables/queryTable551.xml><?xml version="1.0" encoding="utf-8"?>
<queryTable xmlns="http://schemas.openxmlformats.org/spreadsheetml/2006/main" name="test_279" growShrinkType="overwriteClear" connectionId="362" autoFormatId="16" applyNumberFormats="0" applyBorderFormats="0" applyFontFormats="1" applyPatternFormats="1" applyAlignmentFormats="0" applyWidthHeightFormats="0"/>
</file>

<file path=xl/queryTables/queryTable552.xml><?xml version="1.0" encoding="utf-8"?>
<queryTable xmlns="http://schemas.openxmlformats.org/spreadsheetml/2006/main" name="test_41" growShrinkType="overwriteClear" connectionId="327" autoFormatId="16" applyNumberFormats="0" applyBorderFormats="0" applyFontFormats="1" applyPatternFormats="1" applyAlignmentFormats="0" applyWidthHeightFormats="0"/>
</file>

<file path=xl/queryTables/queryTable553.xml><?xml version="1.0" encoding="utf-8"?>
<queryTable xmlns="http://schemas.openxmlformats.org/spreadsheetml/2006/main" name="test_122" growShrinkType="overwriteClear" connectionId="169" autoFormatId="16" applyNumberFormats="0" applyBorderFormats="0" applyFontFormats="1" applyPatternFormats="1" applyAlignmentFormats="0" applyWidthHeightFormats="0"/>
</file>

<file path=xl/queryTables/queryTable554.xml><?xml version="1.0" encoding="utf-8"?>
<queryTable xmlns="http://schemas.openxmlformats.org/spreadsheetml/2006/main" name="test_180" growShrinkType="overwriteClear" connectionId="244" autoFormatId="16" applyNumberFormats="0" applyBorderFormats="0" applyFontFormats="1" applyPatternFormats="1" applyAlignmentFormats="0" applyWidthHeightFormats="0"/>
</file>

<file path=xl/queryTables/queryTable555.xml><?xml version="1.0" encoding="utf-8"?>
<queryTable xmlns="http://schemas.openxmlformats.org/spreadsheetml/2006/main" name="test_136" growShrinkType="overwriteClear" connectionId="188" autoFormatId="16" applyNumberFormats="0" applyBorderFormats="0" applyFontFormats="1" applyPatternFormats="1" applyAlignmentFormats="0" applyWidthHeightFormats="0"/>
</file>

<file path=xl/queryTables/queryTable556.xml><?xml version="1.0" encoding="utf-8"?>
<queryTable xmlns="http://schemas.openxmlformats.org/spreadsheetml/2006/main" name="test_3" growShrinkType="overwriteClear" connectionId="107" autoFormatId="16" applyNumberFormats="0" applyBorderFormats="0" applyFontFormats="1" applyPatternFormats="1" applyAlignmentFormats="0" applyWidthHeightFormats="0"/>
</file>

<file path=xl/queryTables/queryTable557.xml><?xml version="1.0" encoding="utf-8"?>
<queryTable xmlns="http://schemas.openxmlformats.org/spreadsheetml/2006/main" name="test_138" growShrinkType="overwriteClear" connectionId="190" autoFormatId="16" applyNumberFormats="0" applyBorderFormats="0" applyFontFormats="1" applyPatternFormats="1" applyAlignmentFormats="0" applyWidthHeightFormats="0"/>
</file>

<file path=xl/queryTables/queryTable558.xml><?xml version="1.0" encoding="utf-8"?>
<queryTable xmlns="http://schemas.openxmlformats.org/spreadsheetml/2006/main" name="test_316" growShrinkType="overwriteClear" connectionId="47" autoFormatId="16" applyNumberFormats="0" applyBorderFormats="0" applyFontFormats="1" applyPatternFormats="1" applyAlignmentFormats="0" applyWidthHeightFormats="0"/>
</file>

<file path=xl/queryTables/queryTable559.xml><?xml version="1.0" encoding="utf-8"?>
<queryTable xmlns="http://schemas.openxmlformats.org/spreadsheetml/2006/main" name="test_145" growShrinkType="overwriteClear" connectionId="199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est_234" growShrinkType="overwriteClear" connectionId="610" autoFormatId="16" applyNumberFormats="0" applyBorderFormats="0" applyFontFormats="1" applyPatternFormats="1" applyAlignmentFormats="0" applyWidthHeightFormats="0"/>
</file>

<file path=xl/queryTables/queryTable560.xml><?xml version="1.0" encoding="utf-8"?>
<queryTable xmlns="http://schemas.openxmlformats.org/spreadsheetml/2006/main" name="test_188" growShrinkType="overwriteClear" connectionId="254" autoFormatId="16" applyNumberFormats="0" applyBorderFormats="0" applyFontFormats="1" applyPatternFormats="1" applyAlignmentFormats="0" applyWidthHeightFormats="0"/>
</file>

<file path=xl/queryTables/queryTable561.xml><?xml version="1.0" encoding="utf-8"?>
<queryTable xmlns="http://schemas.openxmlformats.org/spreadsheetml/2006/main" name="test_58" growShrinkType="overwriteClear" connectionId="84" autoFormatId="16" applyNumberFormats="0" applyBorderFormats="0" applyFontFormats="1" applyPatternFormats="1" applyAlignmentFormats="0" applyWidthHeightFormats="0"/>
</file>

<file path=xl/queryTables/queryTable562.xml><?xml version="1.0" encoding="utf-8"?>
<queryTable xmlns="http://schemas.openxmlformats.org/spreadsheetml/2006/main" name="test_10" growShrinkType="overwriteClear" connectionId="137" autoFormatId="16" applyNumberFormats="0" applyBorderFormats="0" applyFontFormats="1" applyPatternFormats="1" applyAlignmentFormats="0" applyWidthHeightFormats="0"/>
</file>

<file path=xl/queryTables/queryTable563.xml><?xml version="1.0" encoding="utf-8"?>
<queryTable xmlns="http://schemas.openxmlformats.org/spreadsheetml/2006/main" name="test_56" growShrinkType="overwriteClear" connectionId="82" autoFormatId="16" applyNumberFormats="0" applyBorderFormats="0" applyFontFormats="1" applyPatternFormats="1" applyAlignmentFormats="0" applyWidthHeightFormats="0"/>
</file>

<file path=xl/queryTables/queryTable564.xml><?xml version="1.0" encoding="utf-8"?>
<queryTable xmlns="http://schemas.openxmlformats.org/spreadsheetml/2006/main" name="test_43" growShrinkType="overwriteClear" connectionId="344" autoFormatId="16" applyNumberFormats="0" applyBorderFormats="0" applyFontFormats="1" applyPatternFormats="1" applyAlignmentFormats="0" applyWidthHeightFormats="0"/>
</file>

<file path=xl/queryTables/queryTable565.xml><?xml version="1.0" encoding="utf-8"?>
<queryTable xmlns="http://schemas.openxmlformats.org/spreadsheetml/2006/main" name="test_22" growShrinkType="overwriteClear" connectionId="191" autoFormatId="16" applyNumberFormats="0" applyBorderFormats="0" applyFontFormats="1" applyPatternFormats="1" applyAlignmentFormats="0" applyWidthHeightFormats="0"/>
</file>

<file path=xl/queryTables/queryTable566.xml><?xml version="1.0" encoding="utf-8"?>
<queryTable xmlns="http://schemas.openxmlformats.org/spreadsheetml/2006/main" name="test_299" growShrinkType="overwriteClear" connectionId="67" autoFormatId="16" applyNumberFormats="0" applyBorderFormats="0" applyFontFormats="1" applyPatternFormats="1" applyAlignmentFormats="0" applyWidthHeightFormats="0"/>
</file>

<file path=xl/queryTables/queryTable567.xml><?xml version="1.0" encoding="utf-8"?>
<queryTable xmlns="http://schemas.openxmlformats.org/spreadsheetml/2006/main" name="test_215" growShrinkType="overwriteClear" connectionId="284" autoFormatId="16" applyNumberFormats="0" applyBorderFormats="0" applyFontFormats="1" applyPatternFormats="1" applyAlignmentFormats="0" applyWidthHeightFormats="0"/>
</file>

<file path=xl/queryTables/queryTable568.xml><?xml version="1.0" encoding="utf-8"?>
<queryTable xmlns="http://schemas.openxmlformats.org/spreadsheetml/2006/main" name="test_70" growShrinkType="overwriteClear" connectionId="100" autoFormatId="16" applyNumberFormats="0" applyBorderFormats="0" applyFontFormats="1" applyPatternFormats="1" applyAlignmentFormats="0" applyWidthHeightFormats="0"/>
</file>

<file path=xl/queryTables/queryTable569.xml><?xml version="1.0" encoding="utf-8"?>
<queryTable xmlns="http://schemas.openxmlformats.org/spreadsheetml/2006/main" name="test_156" growShrinkType="overwriteClear" connectionId="21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est_107" growShrinkType="overwriteClear" connectionId="455" autoFormatId="16" applyNumberFormats="0" applyBorderFormats="0" applyFontFormats="1" applyPatternFormats="1" applyAlignmentFormats="0" applyWidthHeightFormats="0"/>
</file>

<file path=xl/queryTables/queryTable570.xml><?xml version="1.0" encoding="utf-8"?>
<queryTable xmlns="http://schemas.openxmlformats.org/spreadsheetml/2006/main" name="test_311" growShrinkType="overwriteClear" connectionId="58" autoFormatId="16" applyNumberFormats="0" applyBorderFormats="0" applyFontFormats="1" applyPatternFormats="1" applyAlignmentFormats="0" applyWidthHeightFormats="0"/>
</file>

<file path=xl/queryTables/queryTable571.xml><?xml version="1.0" encoding="utf-8"?>
<queryTable xmlns="http://schemas.openxmlformats.org/spreadsheetml/2006/main" name="test_158" growShrinkType="overwriteClear" connectionId="217" autoFormatId="16" applyNumberFormats="0" applyBorderFormats="0" applyFontFormats="1" applyPatternFormats="1" applyAlignmentFormats="0" applyWidthHeightFormats="0"/>
</file>

<file path=xl/queryTables/queryTable572.xml><?xml version="1.0" encoding="utf-8"?>
<queryTable xmlns="http://schemas.openxmlformats.org/spreadsheetml/2006/main" name="test_315" growShrinkType="overwriteClear" connectionId="52" autoFormatId="16" applyNumberFormats="0" applyBorderFormats="0" applyFontFormats="1" applyPatternFormats="1" applyAlignmentFormats="0" applyWidthHeightFormats="0"/>
</file>

<file path=xl/queryTables/queryTable573.xml><?xml version="1.0" encoding="utf-8"?>
<queryTable xmlns="http://schemas.openxmlformats.org/spreadsheetml/2006/main" name="test_172" growShrinkType="overwriteClear" connectionId="235" autoFormatId="16" applyNumberFormats="0" applyBorderFormats="0" applyFontFormats="1" applyPatternFormats="1" applyAlignmentFormats="0" applyWidthHeightFormats="0"/>
</file>

<file path=xl/queryTables/queryTable574.xml><?xml version="1.0" encoding="utf-8"?>
<queryTable xmlns="http://schemas.openxmlformats.org/spreadsheetml/2006/main" name="test_182" growShrinkType="overwriteClear" connectionId="247" autoFormatId="16" applyNumberFormats="0" applyBorderFormats="0" applyFontFormats="1" applyPatternFormats="1" applyAlignmentFormats="0" applyWidthHeightFormats="0"/>
</file>

<file path=xl/queryTables/queryTable575.xml><?xml version="1.0" encoding="utf-8"?>
<queryTable xmlns="http://schemas.openxmlformats.org/spreadsheetml/2006/main" name="test_280" growShrinkType="overwriteClear" connectionId="363" autoFormatId="16" applyNumberFormats="0" applyBorderFormats="0" applyFontFormats="1" applyPatternFormats="1" applyAlignmentFormats="0" applyWidthHeightFormats="0"/>
</file>

<file path=xl/queryTables/queryTable576.xml><?xml version="1.0" encoding="utf-8"?>
<queryTable xmlns="http://schemas.openxmlformats.org/spreadsheetml/2006/main" name="test_23" growShrinkType="overwriteClear" connectionId="196" autoFormatId="16" applyNumberFormats="0" applyBorderFormats="0" applyFontFormats="1" applyPatternFormats="1" applyAlignmentFormats="0" applyWidthHeightFormats="0"/>
</file>

<file path=xl/queryTables/queryTable577.xml><?xml version="1.0" encoding="utf-8"?>
<queryTable xmlns="http://schemas.openxmlformats.org/spreadsheetml/2006/main" name="test_276" growShrinkType="overwriteClear" connectionId="358" autoFormatId="16" applyNumberFormats="0" applyBorderFormats="0" applyFontFormats="1" applyPatternFormats="1" applyAlignmentFormats="0" applyWidthHeightFormats="0"/>
</file>

<file path=xl/queryTables/queryTable578.xml><?xml version="1.0" encoding="utf-8"?>
<queryTable xmlns="http://schemas.openxmlformats.org/spreadsheetml/2006/main" name="test_66" growShrinkType="overwriteClear" connectionId="95" autoFormatId="16" applyNumberFormats="0" applyBorderFormats="0" applyFontFormats="1" applyPatternFormats="1" applyAlignmentFormats="0" applyWidthHeightFormats="0"/>
</file>

<file path=xl/queryTables/queryTable579.xml><?xml version="1.0" encoding="utf-8"?>
<queryTable xmlns="http://schemas.openxmlformats.org/spreadsheetml/2006/main" name="test_76" growShrinkType="overwriteClear" connectionId="10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est_34" growShrinkType="overwriteClear" connectionId="764" autoFormatId="16" applyNumberFormats="0" applyBorderFormats="0" applyFontFormats="1" applyPatternFormats="1" applyAlignmentFormats="0" applyWidthHeightFormats="0"/>
</file>

<file path=xl/queryTables/queryTable580.xml><?xml version="1.0" encoding="utf-8"?>
<queryTable xmlns="http://schemas.openxmlformats.org/spreadsheetml/2006/main" name="test_9" growShrinkType="overwriteClear" connectionId="134" autoFormatId="16" applyNumberFormats="0" applyBorderFormats="0" applyFontFormats="1" applyPatternFormats="1" applyAlignmentFormats="0" applyWidthHeightFormats="0"/>
</file>

<file path=xl/queryTables/queryTable581.xml><?xml version="1.0" encoding="utf-8"?>
<queryTable xmlns="http://schemas.openxmlformats.org/spreadsheetml/2006/main" name="test_288" growShrinkType="overwriteClear" connectionId="375" autoFormatId="16" applyNumberFormats="0" applyBorderFormats="0" applyFontFormats="1" applyPatternFormats="1" applyAlignmentFormats="0" applyWidthHeightFormats="0"/>
</file>

<file path=xl/queryTables/queryTable582.xml><?xml version="1.0" encoding="utf-8"?>
<queryTable xmlns="http://schemas.openxmlformats.org/spreadsheetml/2006/main" name="test_265" growShrinkType="overwriteClear" connectionId="345" autoFormatId="16" applyNumberFormats="0" applyBorderFormats="0" applyFontFormats="1" applyPatternFormats="1" applyAlignmentFormats="0" applyWidthHeightFormats="0"/>
</file>

<file path=xl/queryTables/queryTable583.xml><?xml version="1.0" encoding="utf-8"?>
<queryTable xmlns="http://schemas.openxmlformats.org/spreadsheetml/2006/main" name="test_249" growShrinkType="overwriteClear" connectionId="324" autoFormatId="16" applyNumberFormats="0" applyBorderFormats="0" applyFontFormats="1" applyPatternFormats="1" applyAlignmentFormats="0" applyWidthHeightFormats="0"/>
</file>

<file path=xl/queryTables/queryTable584.xml><?xml version="1.0" encoding="utf-8"?>
<queryTable xmlns="http://schemas.openxmlformats.org/spreadsheetml/2006/main" name="test_221" growShrinkType="overwriteClear" connectionId="291" autoFormatId="16" applyNumberFormats="0" applyBorderFormats="0" applyFontFormats="1" applyPatternFormats="1" applyAlignmentFormats="0" applyWidthHeightFormats="0"/>
</file>

<file path=xl/queryTables/queryTable585.xml><?xml version="1.0" encoding="utf-8"?>
<queryTable xmlns="http://schemas.openxmlformats.org/spreadsheetml/2006/main" name="test_108" growShrinkType="overwriteClear" connectionId="149" autoFormatId="16" applyNumberFormats="0" applyBorderFormats="0" applyFontFormats="1" applyPatternFormats="1" applyAlignmentFormats="0" applyWidthHeightFormats="0"/>
</file>

<file path=xl/queryTables/queryTable586.xml><?xml version="1.0" encoding="utf-8"?>
<queryTable xmlns="http://schemas.openxmlformats.org/spreadsheetml/2006/main" name="test_128" growShrinkType="overwriteClear" connectionId="177" autoFormatId="16" applyNumberFormats="0" applyBorderFormats="0" applyFontFormats="1" applyPatternFormats="1" applyAlignmentFormats="0" applyWidthHeightFormats="0"/>
</file>

<file path=xl/queryTables/queryTable587.xml><?xml version="1.0" encoding="utf-8"?>
<queryTable xmlns="http://schemas.openxmlformats.org/spreadsheetml/2006/main" name="test_309" growShrinkType="overwriteClear" connectionId="56" autoFormatId="16" applyNumberFormats="0" applyBorderFormats="0" applyFontFormats="1" applyPatternFormats="1" applyAlignmentFormats="0" applyWidthHeightFormats="0"/>
</file>

<file path=xl/queryTables/queryTable588.xml><?xml version="1.0" encoding="utf-8"?>
<queryTable xmlns="http://schemas.openxmlformats.org/spreadsheetml/2006/main" name="test_219" growShrinkType="overwriteClear" connectionId="289" autoFormatId="16" applyNumberFormats="0" applyBorderFormats="0" applyFontFormats="1" applyPatternFormats="1" applyAlignmentFormats="0" applyWidthHeightFormats="0"/>
</file>

<file path=xl/queryTables/queryTable589.xml><?xml version="1.0" encoding="utf-8"?>
<queryTable xmlns="http://schemas.openxmlformats.org/spreadsheetml/2006/main" name="test_179" growShrinkType="overwriteClear" connectionId="243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est_68" growShrinkType="overwriteClear" connectionId="404" autoFormatId="16" applyNumberFormats="0" applyBorderFormats="0" applyFontFormats="1" applyPatternFormats="1" applyAlignmentFormats="0" applyWidthHeightFormats="0"/>
</file>

<file path=xl/queryTables/queryTable590.xml><?xml version="1.0" encoding="utf-8"?>
<queryTable xmlns="http://schemas.openxmlformats.org/spreadsheetml/2006/main" name="test_245" growShrinkType="overwriteClear" connectionId="319" autoFormatId="16" applyNumberFormats="0" applyBorderFormats="0" applyFontFormats="1" applyPatternFormats="1" applyAlignmentFormats="0" applyWidthHeightFormats="0"/>
</file>

<file path=xl/queryTables/queryTable591.xml><?xml version="1.0" encoding="utf-8"?>
<queryTable xmlns="http://schemas.openxmlformats.org/spreadsheetml/2006/main" name="test_266" growShrinkType="overwriteClear" connectionId="346" autoFormatId="16" applyNumberFormats="0" applyBorderFormats="0" applyFontFormats="1" applyPatternFormats="1" applyAlignmentFormats="0" applyWidthHeightFormats="0"/>
</file>

<file path=xl/queryTables/queryTable592.xml><?xml version="1.0" encoding="utf-8"?>
<queryTable xmlns="http://schemas.openxmlformats.org/spreadsheetml/2006/main" name="test_292" growShrinkType="overwriteClear" connectionId="381" autoFormatId="16" applyNumberFormats="0" applyBorderFormats="0" applyFontFormats="1" applyPatternFormats="1" applyAlignmentFormats="0" applyWidthHeightFormats="0"/>
</file>

<file path=xl/queryTables/queryTable593.xml><?xml version="1.0" encoding="utf-8"?>
<queryTable xmlns="http://schemas.openxmlformats.org/spreadsheetml/2006/main" name="test_151" growShrinkType="overwriteClear" connectionId="208" autoFormatId="16" applyNumberFormats="0" applyBorderFormats="0" applyFontFormats="1" applyPatternFormats="1" applyAlignmentFormats="0" applyWidthHeightFormats="0"/>
</file>

<file path=xl/queryTables/queryTable594.xml><?xml version="1.0" encoding="utf-8"?>
<queryTable xmlns="http://schemas.openxmlformats.org/spreadsheetml/2006/main" name="test_106" growShrinkType="overwriteClear" connectionId="147" autoFormatId="16" applyNumberFormats="0" applyBorderFormats="0" applyFontFormats="1" applyPatternFormats="1" applyAlignmentFormats="0" applyWidthHeightFormats="0"/>
</file>

<file path=xl/queryTables/queryTable595.xml><?xml version="1.0" encoding="utf-8"?>
<queryTable xmlns="http://schemas.openxmlformats.org/spreadsheetml/2006/main" name="test_92" growShrinkType="overwriteClear" connectionId="130" autoFormatId="16" applyNumberFormats="0" applyBorderFormats="0" applyFontFormats="1" applyPatternFormats="1" applyAlignmentFormats="0" applyWidthHeightFormats="0"/>
</file>

<file path=xl/queryTables/queryTable596.xml><?xml version="1.0" encoding="utf-8"?>
<queryTable xmlns="http://schemas.openxmlformats.org/spreadsheetml/2006/main" name="test_244" growShrinkType="overwriteClear" connectionId="318" autoFormatId="16" applyNumberFormats="0" applyBorderFormats="0" applyFontFormats="1" applyPatternFormats="1" applyAlignmentFormats="0" applyWidthHeightFormats="0"/>
</file>

<file path=xl/queryTables/queryTable597.xml><?xml version="1.0" encoding="utf-8"?>
<queryTable xmlns="http://schemas.openxmlformats.org/spreadsheetml/2006/main" name="test_305" growShrinkType="overwriteClear" connectionId="50" autoFormatId="16" applyNumberFormats="0" applyBorderFormats="0" applyFontFormats="1" applyPatternFormats="1" applyAlignmentFormats="0" applyWidthHeightFormats="0"/>
</file>

<file path=xl/queryTables/queryTable598.xml><?xml version="1.0" encoding="utf-8"?>
<queryTable xmlns="http://schemas.openxmlformats.org/spreadsheetml/2006/main" name="test_284" growShrinkType="overwriteClear" connectionId="369" autoFormatId="16" applyNumberFormats="0" applyBorderFormats="0" applyFontFormats="1" applyPatternFormats="1" applyAlignmentFormats="0" applyWidthHeightFormats="0"/>
</file>

<file path=xl/queryTables/queryTable599.xml><?xml version="1.0" encoding="utf-8"?>
<queryTable xmlns="http://schemas.openxmlformats.org/spreadsheetml/2006/main" name="test_40" growShrinkType="overwriteClear" connectionId="32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st_104" growShrinkType="overwriteClear" connectionId="452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est_196" growShrinkType="overwriteClear" connectionId="563" autoFormatId="16" applyNumberFormats="0" applyBorderFormats="0" applyFontFormats="1" applyPatternFormats="1" applyAlignmentFormats="0" applyWidthHeightFormats="0"/>
</file>

<file path=xl/queryTables/queryTable600.xml><?xml version="1.0" encoding="utf-8"?>
<queryTable xmlns="http://schemas.openxmlformats.org/spreadsheetml/2006/main" name="test" growShrinkType="overwriteClear" connectionId="94" autoFormatId="16" applyNumberFormats="0" applyBorderFormats="0" applyFontFormats="1" applyPatternFormats="1" applyAlignmentFormats="0" applyWidthHeightFormats="0"/>
</file>

<file path=xl/queryTables/queryTable601.xml><?xml version="1.0" encoding="utf-8"?>
<queryTable xmlns="http://schemas.openxmlformats.org/spreadsheetml/2006/main" name="test_225" growShrinkType="overwriteClear" connectionId="295" autoFormatId="16" applyNumberFormats="0" applyBorderFormats="0" applyFontFormats="1" applyPatternFormats="1" applyAlignmentFormats="0" applyWidthHeightFormats="0"/>
</file>

<file path=xl/queryTables/queryTable602.xml><?xml version="1.0" encoding="utf-8"?>
<queryTable xmlns="http://schemas.openxmlformats.org/spreadsheetml/2006/main" name="test_261" growShrinkType="overwriteClear" connectionId="339" autoFormatId="16" applyNumberFormats="0" applyBorderFormats="0" applyFontFormats="1" applyPatternFormats="1" applyAlignmentFormats="0" applyWidthHeightFormats="0"/>
</file>

<file path=xl/queryTables/queryTable603.xml><?xml version="1.0" encoding="utf-8"?>
<queryTable xmlns="http://schemas.openxmlformats.org/spreadsheetml/2006/main" name="test_116" growShrinkType="overwriteClear" connectionId="162" autoFormatId="16" applyNumberFormats="0" applyBorderFormats="0" applyFontFormats="1" applyPatternFormats="1" applyAlignmentFormats="0" applyWidthHeightFormats="0"/>
</file>

<file path=xl/queryTables/queryTable604.xml><?xml version="1.0" encoding="utf-8"?>
<queryTable xmlns="http://schemas.openxmlformats.org/spreadsheetml/2006/main" name="test_170" growShrinkType="overwriteClear" connectionId="233" autoFormatId="16" applyNumberFormats="0" applyBorderFormats="0" applyFontFormats="1" applyPatternFormats="1" applyAlignmentFormats="0" applyWidthHeightFormats="0"/>
</file>

<file path=xl/queryTables/queryTable605.xml><?xml version="1.0" encoding="utf-8"?>
<queryTable xmlns="http://schemas.openxmlformats.org/spreadsheetml/2006/main" name="test_110" growShrinkType="overwriteClear" connectionId="152" autoFormatId="16" applyNumberFormats="0" applyBorderFormats="0" applyFontFormats="1" applyPatternFormats="1" applyAlignmentFormats="0" applyWidthHeightFormats="0"/>
</file>

<file path=xl/queryTables/queryTable606.xml><?xml version="1.0" encoding="utf-8"?>
<queryTable xmlns="http://schemas.openxmlformats.org/spreadsheetml/2006/main" name="test_71" growShrinkType="overwriteClear" connectionId="101" autoFormatId="16" applyNumberFormats="0" applyBorderFormats="0" applyFontFormats="1" applyPatternFormats="1" applyAlignmentFormats="0" applyWidthHeightFormats="0"/>
</file>

<file path=xl/queryTables/queryTable607.xml><?xml version="1.0" encoding="utf-8"?>
<queryTable xmlns="http://schemas.openxmlformats.org/spreadsheetml/2006/main" name="test_14" growShrinkType="overwriteClear" connectionId="154" autoFormatId="16" applyNumberFormats="0" applyBorderFormats="0" applyFontFormats="1" applyPatternFormats="1" applyAlignmentFormats="0" applyWidthHeightFormats="0"/>
</file>

<file path=xl/queryTables/queryTable608.xml><?xml version="1.0" encoding="utf-8"?>
<queryTable xmlns="http://schemas.openxmlformats.org/spreadsheetml/2006/main" name="test_63" growShrinkType="overwriteClear" connectionId="91" autoFormatId="16" applyNumberFormats="0" applyBorderFormats="0" applyFontFormats="1" applyPatternFormats="1" applyAlignmentFormats="0" applyWidthHeightFormats="0"/>
</file>

<file path=xl/queryTables/queryTable609.xml><?xml version="1.0" encoding="utf-8"?>
<queryTable xmlns="http://schemas.openxmlformats.org/spreadsheetml/2006/main" name="test_141" growShrinkType="overwriteClear" connectionId="194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est_30" growShrinkType="overwriteClear" connectionId="753" autoFormatId="16" applyNumberFormats="0" applyBorderFormats="0" applyFontFormats="1" applyPatternFormats="1" applyAlignmentFormats="0" applyWidthHeightFormats="0"/>
</file>

<file path=xl/queryTables/queryTable610.xml><?xml version="1.0" encoding="utf-8"?>
<queryTable xmlns="http://schemas.openxmlformats.org/spreadsheetml/2006/main" name="test_175" growShrinkType="overwriteClear" connectionId="239" autoFormatId="16" applyNumberFormats="0" applyBorderFormats="0" applyFontFormats="1" applyPatternFormats="1" applyAlignmentFormats="0" applyWidthHeightFormats="0"/>
</file>

<file path=xl/queryTables/queryTable611.xml><?xml version="1.0" encoding="utf-8"?>
<queryTable xmlns="http://schemas.openxmlformats.org/spreadsheetml/2006/main" name="test_177" growShrinkType="overwriteClear" connectionId="241" autoFormatId="16" applyNumberFormats="0" applyBorderFormats="0" applyFontFormats="1" applyPatternFormats="1" applyAlignmentFormats="0" applyWidthHeightFormats="0"/>
</file>

<file path=xl/queryTables/queryTable612.xml><?xml version="1.0" encoding="utf-8"?>
<queryTable xmlns="http://schemas.openxmlformats.org/spreadsheetml/2006/main" name="test_301" growShrinkType="overwriteClear" connectionId="70" autoFormatId="16" applyNumberFormats="0" applyBorderFormats="0" applyFontFormats="1" applyPatternFormats="1" applyAlignmentFormats="0" applyWidthHeightFormats="0"/>
</file>

<file path=xl/queryTables/queryTable613.xml><?xml version="1.0" encoding="utf-8"?>
<queryTable xmlns="http://schemas.openxmlformats.org/spreadsheetml/2006/main" name="test_84" growShrinkType="overwriteClear" connectionId="119" autoFormatId="16" applyNumberFormats="0" applyBorderFormats="0" applyFontFormats="1" applyPatternFormats="1" applyAlignmentFormats="0" applyWidthHeightFormats="0"/>
</file>

<file path=xl/queryTables/queryTable614.xml><?xml version="1.0" encoding="utf-8"?>
<queryTable xmlns="http://schemas.openxmlformats.org/spreadsheetml/2006/main" name="test_16" growShrinkType="overwriteClear" connectionId="165" autoFormatId="16" applyNumberFormats="0" applyBorderFormats="0" applyFontFormats="1" applyPatternFormats="1" applyAlignmentFormats="0" applyWidthHeightFormats="0"/>
</file>

<file path=xl/queryTables/queryTable615.xml><?xml version="1.0" encoding="utf-8"?>
<queryTable xmlns="http://schemas.openxmlformats.org/spreadsheetml/2006/main" name="test_52" growShrinkType="overwriteClear" connectionId="77" autoFormatId="16" applyNumberFormats="0" applyBorderFormats="0" applyFontFormats="1" applyPatternFormats="1" applyAlignmentFormats="0" applyWidthHeightFormats="0"/>
</file>

<file path=xl/queryTables/queryTable616.xml><?xml version="1.0" encoding="utf-8"?>
<queryTable xmlns="http://schemas.openxmlformats.org/spreadsheetml/2006/main" name="test_187" growShrinkType="overwriteClear" connectionId="252" autoFormatId="16" applyNumberFormats="0" applyBorderFormats="0" applyFontFormats="1" applyPatternFormats="1" applyAlignmentFormats="0" applyWidthHeightFormats="0"/>
</file>

<file path=xl/queryTables/queryTable617.xml><?xml version="1.0" encoding="utf-8"?>
<queryTable xmlns="http://schemas.openxmlformats.org/spreadsheetml/2006/main" name="test_297" growShrinkType="overwriteClear" connectionId="64" autoFormatId="16" applyNumberFormats="0" applyBorderFormats="0" applyFontFormats="1" applyPatternFormats="1" applyAlignmentFormats="0" applyWidthHeightFormats="0"/>
</file>

<file path=xl/queryTables/queryTable618.xml><?xml version="1.0" encoding="utf-8"?>
<queryTable xmlns="http://schemas.openxmlformats.org/spreadsheetml/2006/main" name="test_312" growShrinkType="overwriteClear" connectionId="59" autoFormatId="16" applyNumberFormats="0" applyBorderFormats="0" applyFontFormats="1" applyPatternFormats="1" applyAlignmentFormats="0" applyWidthHeightFormats="0"/>
</file>

<file path=xl/queryTables/queryTable619.xml><?xml version="1.0" encoding="utf-8"?>
<queryTable xmlns="http://schemas.openxmlformats.org/spreadsheetml/2006/main" name="test_109" growShrinkType="overwriteClear" connectionId="151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est_214" growShrinkType="overwriteClear" connectionId="583" autoFormatId="16" applyNumberFormats="0" applyBorderFormats="0" applyFontFormats="1" applyPatternFormats="1" applyAlignmentFormats="0" applyWidthHeightFormats="0"/>
</file>

<file path=xl/queryTables/queryTable620.xml><?xml version="1.0" encoding="utf-8"?>
<queryTable xmlns="http://schemas.openxmlformats.org/spreadsheetml/2006/main" name="test_25" growShrinkType="overwriteClear" connectionId="205" autoFormatId="16" applyNumberFormats="0" applyBorderFormats="0" applyFontFormats="1" applyPatternFormats="1" applyAlignmentFormats="0" applyWidthHeightFormats="0"/>
</file>

<file path=xl/queryTables/queryTable621.xml><?xml version="1.0" encoding="utf-8"?>
<queryTable xmlns="http://schemas.openxmlformats.org/spreadsheetml/2006/main" name="test_256" growShrinkType="overwriteClear" connectionId="332" autoFormatId="16" applyNumberFormats="0" applyBorderFormats="0" applyFontFormats="1" applyPatternFormats="1" applyAlignmentFormats="0" applyWidthHeightFormats="0"/>
</file>

<file path=xl/queryTables/queryTable622.xml><?xml version="1.0" encoding="utf-8"?>
<queryTable xmlns="http://schemas.openxmlformats.org/spreadsheetml/2006/main" name="test_203" growShrinkType="overwriteClear" connectionId="270" autoFormatId="16" applyNumberFormats="0" applyBorderFormats="0" applyFontFormats="1" applyPatternFormats="1" applyAlignmentFormats="0" applyWidthHeightFormats="0"/>
</file>

<file path=xl/queryTables/queryTable623.xml><?xml version="1.0" encoding="utf-8"?>
<queryTable xmlns="http://schemas.openxmlformats.org/spreadsheetml/2006/main" name="test_51" growShrinkType="overwriteClear" connectionId="75" autoFormatId="16" applyNumberFormats="0" applyBorderFormats="0" applyFontFormats="1" applyPatternFormats="1" applyAlignmentFormats="0" applyWidthHeightFormats="0"/>
</file>

<file path=xl/queryTables/queryTable624.xml><?xml version="1.0" encoding="utf-8"?>
<queryTable xmlns="http://schemas.openxmlformats.org/spreadsheetml/2006/main" name="test_75" growShrinkType="overwriteClear" connectionId="106" autoFormatId="16" applyNumberFormats="0" applyBorderFormats="0" applyFontFormats="1" applyPatternFormats="1" applyAlignmentFormats="0" applyWidthHeightFormats="0"/>
</file>

<file path=xl/queryTables/queryTable625.xml><?xml version="1.0" encoding="utf-8"?>
<queryTable xmlns="http://schemas.openxmlformats.org/spreadsheetml/2006/main" name="test_253" growShrinkType="overwriteClear" connectionId="329" autoFormatId="16" applyNumberFormats="0" applyBorderFormats="0" applyFontFormats="1" applyPatternFormats="1" applyAlignmentFormats="0" applyWidthHeightFormats="0"/>
</file>

<file path=xl/queryTables/queryTable626.xml><?xml version="1.0" encoding="utf-8"?>
<queryTable xmlns="http://schemas.openxmlformats.org/spreadsheetml/2006/main" name="test_35" growShrinkType="overwriteClear" connectionId="275" autoFormatId="16" applyNumberFormats="0" applyBorderFormats="0" applyFontFormats="1" applyPatternFormats="1" applyAlignmentFormats="0" applyWidthHeightFormats="0"/>
</file>

<file path=xl/queryTables/queryTable627.xml><?xml version="1.0" encoding="utf-8"?>
<queryTable xmlns="http://schemas.openxmlformats.org/spreadsheetml/2006/main" name="test_135" growShrinkType="overwriteClear" connectionId="186" autoFormatId="16" applyNumberFormats="0" applyBorderFormats="0" applyFontFormats="1" applyPatternFormats="1" applyAlignmentFormats="0" applyWidthHeightFormats="0"/>
</file>

<file path=xl/queryTables/queryTable628.xml><?xml version="1.0" encoding="utf-8"?>
<queryTable xmlns="http://schemas.openxmlformats.org/spreadsheetml/2006/main" name="test_54" growShrinkType="overwriteClear" connectionId="79" autoFormatId="16" applyNumberFormats="0" applyBorderFormats="0" applyFontFormats="1" applyPatternFormats="1" applyAlignmentFormats="0" applyWidthHeightFormats="0"/>
</file>

<file path=xl/queryTables/queryTable629.xml><?xml version="1.0" encoding="utf-8"?>
<queryTable xmlns="http://schemas.openxmlformats.org/spreadsheetml/2006/main" name="test_314" growShrinkType="overwriteClear" connectionId="51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est_149" growShrinkType="overwriteClear" connectionId="510" autoFormatId="16" applyNumberFormats="0" applyBorderFormats="0" applyFontFormats="1" applyPatternFormats="1" applyAlignmentFormats="0" applyWidthHeightFormats="0"/>
</file>

<file path=xl/queryTables/queryTable630.xml><?xml version="1.0" encoding="utf-8"?>
<queryTable xmlns="http://schemas.openxmlformats.org/spreadsheetml/2006/main" name="test_197" growShrinkType="overwriteClear" connectionId="263" autoFormatId="16" applyNumberFormats="0" applyBorderFormats="0" applyFontFormats="1" applyPatternFormats="1" applyAlignmentFormats="0" applyWidthHeightFormats="0"/>
</file>

<file path=xl/queryTables/queryTable631.xml><?xml version="1.0" encoding="utf-8"?>
<queryTable xmlns="http://schemas.openxmlformats.org/spreadsheetml/2006/main" name="test_127" growShrinkType="overwriteClear" connectionId="176" autoFormatId="16" applyNumberFormats="0" applyBorderFormats="0" applyFontFormats="1" applyPatternFormats="1" applyAlignmentFormats="0" applyWidthHeightFormats="0"/>
</file>

<file path=xl/queryTables/queryTable632.xml><?xml version="1.0" encoding="utf-8"?>
<queryTable xmlns="http://schemas.openxmlformats.org/spreadsheetml/2006/main" name="test_154" growShrinkType="overwriteClear" connectionId="212" autoFormatId="16" applyNumberFormats="0" applyBorderFormats="0" applyFontFormats="1" applyPatternFormats="1" applyAlignmentFormats="0" applyWidthHeightFormats="0"/>
</file>

<file path=xl/queryTables/queryTable633.xml><?xml version="1.0" encoding="utf-8"?>
<queryTable xmlns="http://schemas.openxmlformats.org/spreadsheetml/2006/main" name="test_306" growShrinkType="overwriteClear" connectionId="53" autoFormatId="16" applyNumberFormats="0" applyBorderFormats="0" applyFontFormats="1" applyPatternFormats="1" applyAlignmentFormats="0" applyWidthHeightFormats="0"/>
</file>

<file path=xl/queryTables/queryTable634.xml><?xml version="1.0" encoding="utf-8"?>
<queryTable xmlns="http://schemas.openxmlformats.org/spreadsheetml/2006/main" name="test_139" growShrinkType="overwriteClear" connectionId="192" autoFormatId="16" applyNumberFormats="0" applyBorderFormats="0" applyFontFormats="1" applyPatternFormats="1" applyAlignmentFormats="0" applyWidthHeightFormats="0"/>
</file>

<file path=xl/queryTables/queryTable635.xml><?xml version="1.0" encoding="utf-8"?>
<queryTable xmlns="http://schemas.openxmlformats.org/spreadsheetml/2006/main" name="test_243" growShrinkType="overwriteClear" connectionId="317" autoFormatId="16" applyNumberFormats="0" applyBorderFormats="0" applyFontFormats="1" applyPatternFormats="1" applyAlignmentFormats="0" applyWidthHeightFormats="0"/>
</file>

<file path=xl/queryTables/queryTable636.xml><?xml version="1.0" encoding="utf-8"?>
<queryTable xmlns="http://schemas.openxmlformats.org/spreadsheetml/2006/main" name="test_254" growShrinkType="overwriteClear" connectionId="330" autoFormatId="16" applyNumberFormats="0" applyBorderFormats="0" applyFontFormats="1" applyPatternFormats="1" applyAlignmentFormats="0" applyWidthHeightFormats="0"/>
</file>

<file path=xl/queryTables/queryTable637.xml><?xml version="1.0" encoding="utf-8"?>
<queryTable xmlns="http://schemas.openxmlformats.org/spreadsheetml/2006/main" name="test_119" growShrinkType="overwriteClear" connectionId="166" autoFormatId="16" applyNumberFormats="0" applyBorderFormats="0" applyFontFormats="1" applyPatternFormats="1" applyAlignmentFormats="0" applyWidthHeightFormats="0"/>
</file>

<file path=xl/queryTables/queryTable638.xml><?xml version="1.0" encoding="utf-8"?>
<queryTable xmlns="http://schemas.openxmlformats.org/spreadsheetml/2006/main" name="test_271" growShrinkType="overwriteClear" connectionId="352" autoFormatId="16" applyNumberFormats="0" applyBorderFormats="0" applyFontFormats="1" applyPatternFormats="1" applyAlignmentFormats="0" applyWidthHeightFormats="0"/>
</file>

<file path=xl/queryTables/queryTable639.xml><?xml version="1.0" encoding="utf-8"?>
<queryTable xmlns="http://schemas.openxmlformats.org/spreadsheetml/2006/main" name="test_251" growShrinkType="overwriteClear" connectionId="32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est_134" growShrinkType="overwriteClear" connectionId="491" autoFormatId="16" applyNumberFormats="0" applyBorderFormats="0" applyFontFormats="1" applyPatternFormats="1" applyAlignmentFormats="0" applyWidthHeightFormats="0"/>
</file>

<file path=xl/queryTables/queryTable640.xml><?xml version="1.0" encoding="utf-8"?>
<queryTable xmlns="http://schemas.openxmlformats.org/spreadsheetml/2006/main" name="test_142" growShrinkType="overwriteClear" connectionId="195" autoFormatId="16" applyNumberFormats="0" applyBorderFormats="0" applyFontFormats="1" applyPatternFormats="1" applyAlignmentFormats="0" applyWidthHeightFormats="0"/>
</file>

<file path=xl/queryTables/queryTable641.xml><?xml version="1.0" encoding="utf-8"?>
<queryTable xmlns="http://schemas.openxmlformats.org/spreadsheetml/2006/main" name="test_79" growShrinkType="overwriteClear" connectionId="112" autoFormatId="16" applyNumberFormats="0" applyBorderFormats="0" applyFontFormats="1" applyPatternFormats="1" applyAlignmentFormats="0" applyWidthHeightFormats="0"/>
</file>

<file path=xl/queryTables/queryTable642.xml><?xml version="1.0" encoding="utf-8"?>
<queryTable xmlns="http://schemas.openxmlformats.org/spreadsheetml/2006/main" name="test_117" growShrinkType="overwriteClear" connectionId="163" autoFormatId="16" applyNumberFormats="0" applyBorderFormats="0" applyFontFormats="1" applyPatternFormats="1" applyAlignmentFormats="0" applyWidthHeightFormats="0"/>
</file>

<file path=xl/queryTables/queryTable643.xml><?xml version="1.0" encoding="utf-8"?>
<queryTable xmlns="http://schemas.openxmlformats.org/spreadsheetml/2006/main" name="test_294" growShrinkType="overwriteClear" connectionId="385" autoFormatId="16" applyNumberFormats="0" applyBorderFormats="0" applyFontFormats="1" applyPatternFormats="1" applyAlignmentFormats="0" applyWidthHeightFormats="0"/>
</file>

<file path=xl/queryTables/queryTable644.xml><?xml version="1.0" encoding="utf-8"?>
<queryTable xmlns="http://schemas.openxmlformats.org/spreadsheetml/2006/main" name="test_317" growShrinkType="overwriteClear" connectionId="48" autoFormatId="16" applyNumberFormats="0" applyBorderFormats="0" applyFontFormats="1" applyPatternFormats="1" applyAlignmentFormats="0" applyWidthHeightFormats="0"/>
</file>

<file path=xl/queryTables/queryTable645.xml><?xml version="1.0" encoding="utf-8"?>
<queryTable xmlns="http://schemas.openxmlformats.org/spreadsheetml/2006/main" name="test_133" growShrinkType="overwriteClear" connectionId="184" autoFormatId="16" applyNumberFormats="0" applyBorderFormats="0" applyFontFormats="1" applyPatternFormats="1" applyAlignmentFormats="0" applyWidthHeightFormats="0"/>
</file>

<file path=xl/queryTables/queryTable646.xml><?xml version="1.0" encoding="utf-8"?>
<queryTable xmlns="http://schemas.openxmlformats.org/spreadsheetml/2006/main" name="test_96" growShrinkType="overwriteClear" connectionId="135" autoFormatId="16" applyNumberFormats="0" applyBorderFormats="0" applyFontFormats="1" applyPatternFormats="1" applyAlignmentFormats="0" applyWidthHeightFormats="0"/>
</file>

<file path=xl/queryTables/queryTable647.xml><?xml version="1.0" encoding="utf-8"?>
<queryTable xmlns="http://schemas.openxmlformats.org/spreadsheetml/2006/main" name="test_88" growShrinkType="overwriteClear" connectionId="124" autoFormatId="16" applyNumberFormats="0" applyBorderFormats="0" applyFontFormats="1" applyPatternFormats="1" applyAlignmentFormats="0" applyWidthHeightFormats="0"/>
</file>

<file path=xl/queryTables/queryTable648.xml><?xml version="1.0" encoding="utf-8"?>
<queryTable xmlns="http://schemas.openxmlformats.org/spreadsheetml/2006/main" name="test_15" growShrinkType="overwriteClear" connectionId="161" autoFormatId="16" applyNumberFormats="0" applyBorderFormats="0" applyFontFormats="1" applyPatternFormats="1" applyAlignmentFormats="0" applyWidthHeightFormats="0"/>
</file>

<file path=xl/queryTables/queryTable649.xml><?xml version="1.0" encoding="utf-8"?>
<queryTable xmlns="http://schemas.openxmlformats.org/spreadsheetml/2006/main" name="test_19" growShrinkType="overwriteClear" connectionId="178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est_329" growShrinkType="overwriteClear" connectionId="39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est_245" growShrinkType="overwriteClear" connectionId="632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est_240" growShrinkType="overwriteClear" connectionId="622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est_349" growShrinkType="overwriteClear" connectionId="38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est_231" growShrinkType="overwriteClear" connectionId="60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st_342" growShrinkType="overwriteClear" connectionId="18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est_160" growShrinkType="overwriteClear" connectionId="52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est_144" growShrinkType="overwriteClear" connectionId="504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est_188" growShrinkType="overwriteClear" connectionId="554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est_166" growShrinkType="overwriteClear" connectionId="528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est_118" growShrinkType="overwriteClear" connectionId="472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est_52" growShrinkType="overwriteClear" connectionId="78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est_192" growShrinkType="overwriteClear" connectionId="558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est_12" growShrinkType="overwriteClear" connectionId="646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est_148" growShrinkType="overwriteClear" connectionId="508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est_23" growShrinkType="overwriteClear" connectionId="74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est_312" growShrinkType="overwriteClear" connectionId="721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est_70" growShrinkType="overwriteClear" connectionId="409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est_262" growShrinkType="overwriteClear" connectionId="651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est_145" growShrinkType="overwriteClear" connectionId="505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est_4" growShrinkType="overwriteClear" connectionId="50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est_287" growShrinkType="overwriteClear" connectionId="679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est_106" growShrinkType="overwriteClear" connectionId="454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est_315" growShrinkType="overwriteClear" connectionId="725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est_232" growShrinkType="overwriteClear" connectionId="607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est_305" growShrinkType="overwriteClear" connectionId="706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est_33" growShrinkType="overwriteClear" connectionId="76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est_156" growShrinkType="overwriteClear" connectionId="517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est_298" growShrinkType="overwriteClear" connectionId="696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est_91" growShrinkType="overwriteClear" connectionId="435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est_281" growShrinkType="overwriteClear" connectionId="672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est_173" growShrinkType="overwriteClear" connectionId="537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est_102" growShrinkType="overwriteClear" connectionId="450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est_95" growShrinkType="overwriteClear" connectionId="441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est_120" growShrinkType="overwriteClear" connectionId="474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est_217" growShrinkType="overwriteClear" connectionId="587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est_224" growShrinkType="overwriteClear" connectionId="596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est_321" growShrinkType="overwriteClear" connectionId="73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99" Type="http://schemas.openxmlformats.org/officeDocument/2006/relationships/queryTable" Target="../queryTables/queryTable299.xml"/><Relationship Id="rId21" Type="http://schemas.openxmlformats.org/officeDocument/2006/relationships/queryTable" Target="../queryTables/queryTable21.xml"/><Relationship Id="rId63" Type="http://schemas.openxmlformats.org/officeDocument/2006/relationships/queryTable" Target="../queryTables/queryTable63.xml"/><Relationship Id="rId159" Type="http://schemas.openxmlformats.org/officeDocument/2006/relationships/queryTable" Target="../queryTables/queryTable159.xml"/><Relationship Id="rId324" Type="http://schemas.openxmlformats.org/officeDocument/2006/relationships/queryTable" Target="../queryTables/queryTable324.xml"/><Relationship Id="rId170" Type="http://schemas.openxmlformats.org/officeDocument/2006/relationships/queryTable" Target="../queryTables/queryTable170.xml"/><Relationship Id="rId226" Type="http://schemas.openxmlformats.org/officeDocument/2006/relationships/queryTable" Target="../queryTables/queryTable226.xml"/><Relationship Id="rId268" Type="http://schemas.openxmlformats.org/officeDocument/2006/relationships/queryTable" Target="../queryTables/queryTable268.xml"/><Relationship Id="rId32" Type="http://schemas.openxmlformats.org/officeDocument/2006/relationships/queryTable" Target="../queryTables/queryTable32.xml"/><Relationship Id="rId74" Type="http://schemas.openxmlformats.org/officeDocument/2006/relationships/queryTable" Target="../queryTables/queryTable74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181" Type="http://schemas.openxmlformats.org/officeDocument/2006/relationships/queryTable" Target="../queryTables/queryTable181.xml"/><Relationship Id="rId237" Type="http://schemas.openxmlformats.org/officeDocument/2006/relationships/queryTable" Target="../queryTables/queryTable237.xml"/><Relationship Id="rId279" Type="http://schemas.openxmlformats.org/officeDocument/2006/relationships/queryTable" Target="../queryTables/queryTable279.xml"/><Relationship Id="rId43" Type="http://schemas.openxmlformats.org/officeDocument/2006/relationships/queryTable" Target="../queryTables/queryTable43.xml"/><Relationship Id="rId139" Type="http://schemas.openxmlformats.org/officeDocument/2006/relationships/queryTable" Target="../queryTables/queryTable139.xml"/><Relationship Id="rId290" Type="http://schemas.openxmlformats.org/officeDocument/2006/relationships/queryTable" Target="../queryTables/queryTable290.xml"/><Relationship Id="rId304" Type="http://schemas.openxmlformats.org/officeDocument/2006/relationships/queryTable" Target="../queryTables/queryTable304.xml"/><Relationship Id="rId85" Type="http://schemas.openxmlformats.org/officeDocument/2006/relationships/queryTable" Target="../queryTables/queryTable85.xml"/><Relationship Id="rId150" Type="http://schemas.openxmlformats.org/officeDocument/2006/relationships/queryTable" Target="../queryTables/queryTable150.xml"/><Relationship Id="rId192" Type="http://schemas.openxmlformats.org/officeDocument/2006/relationships/queryTable" Target="../queryTables/queryTable192.xml"/><Relationship Id="rId206" Type="http://schemas.openxmlformats.org/officeDocument/2006/relationships/queryTable" Target="../queryTables/queryTable206.xml"/><Relationship Id="rId248" Type="http://schemas.openxmlformats.org/officeDocument/2006/relationships/queryTable" Target="../queryTables/queryTable248.xml"/><Relationship Id="rId12" Type="http://schemas.openxmlformats.org/officeDocument/2006/relationships/queryTable" Target="../queryTables/queryTable12.xml"/><Relationship Id="rId108" Type="http://schemas.openxmlformats.org/officeDocument/2006/relationships/queryTable" Target="../queryTables/queryTable108.xml"/><Relationship Id="rId315" Type="http://schemas.openxmlformats.org/officeDocument/2006/relationships/queryTable" Target="../queryTables/queryTable315.xml"/><Relationship Id="rId54" Type="http://schemas.openxmlformats.org/officeDocument/2006/relationships/queryTable" Target="../queryTables/queryTable54.xml"/><Relationship Id="rId96" Type="http://schemas.openxmlformats.org/officeDocument/2006/relationships/queryTable" Target="../queryTables/queryTable96.xml"/><Relationship Id="rId161" Type="http://schemas.openxmlformats.org/officeDocument/2006/relationships/queryTable" Target="../queryTables/queryTable161.xml"/><Relationship Id="rId217" Type="http://schemas.openxmlformats.org/officeDocument/2006/relationships/queryTable" Target="../queryTables/queryTable217.xml"/><Relationship Id="rId259" Type="http://schemas.openxmlformats.org/officeDocument/2006/relationships/queryTable" Target="../queryTables/queryTable259.xml"/><Relationship Id="rId23" Type="http://schemas.openxmlformats.org/officeDocument/2006/relationships/queryTable" Target="../queryTables/queryTable23.xml"/><Relationship Id="rId119" Type="http://schemas.openxmlformats.org/officeDocument/2006/relationships/queryTable" Target="../queryTables/queryTable119.xml"/><Relationship Id="rId270" Type="http://schemas.openxmlformats.org/officeDocument/2006/relationships/queryTable" Target="../queryTables/queryTable270.xml"/><Relationship Id="rId326" Type="http://schemas.openxmlformats.org/officeDocument/2006/relationships/queryTable" Target="../queryTables/queryTable326.xml"/><Relationship Id="rId65" Type="http://schemas.openxmlformats.org/officeDocument/2006/relationships/queryTable" Target="../queryTables/queryTable65.xml"/><Relationship Id="rId130" Type="http://schemas.openxmlformats.org/officeDocument/2006/relationships/queryTable" Target="../queryTables/queryTable130.xml"/><Relationship Id="rId172" Type="http://schemas.openxmlformats.org/officeDocument/2006/relationships/queryTable" Target="../queryTables/queryTable172.xml"/><Relationship Id="rId228" Type="http://schemas.openxmlformats.org/officeDocument/2006/relationships/queryTable" Target="../queryTables/queryTable228.xml"/><Relationship Id="rId281" Type="http://schemas.openxmlformats.org/officeDocument/2006/relationships/queryTable" Target="../queryTables/queryTable281.xml"/><Relationship Id="rId34" Type="http://schemas.openxmlformats.org/officeDocument/2006/relationships/queryTable" Target="../queryTables/queryTable34.xml"/><Relationship Id="rId76" Type="http://schemas.openxmlformats.org/officeDocument/2006/relationships/queryTable" Target="../queryTables/queryTable76.xml"/><Relationship Id="rId141" Type="http://schemas.openxmlformats.org/officeDocument/2006/relationships/queryTable" Target="../queryTables/queryTable141.xml"/><Relationship Id="rId7" Type="http://schemas.openxmlformats.org/officeDocument/2006/relationships/queryTable" Target="../queryTables/queryTable7.xml"/><Relationship Id="rId183" Type="http://schemas.openxmlformats.org/officeDocument/2006/relationships/queryTable" Target="../queryTables/queryTable183.xml"/><Relationship Id="rId239" Type="http://schemas.openxmlformats.org/officeDocument/2006/relationships/queryTable" Target="../queryTables/queryTable239.xml"/><Relationship Id="rId250" Type="http://schemas.openxmlformats.org/officeDocument/2006/relationships/queryTable" Target="../queryTables/queryTable250.xml"/><Relationship Id="rId292" Type="http://schemas.openxmlformats.org/officeDocument/2006/relationships/queryTable" Target="../queryTables/queryTable292.xml"/><Relationship Id="rId306" Type="http://schemas.openxmlformats.org/officeDocument/2006/relationships/queryTable" Target="../queryTables/queryTable306.xml"/><Relationship Id="rId24" Type="http://schemas.openxmlformats.org/officeDocument/2006/relationships/queryTable" Target="../queryTables/queryTable24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31" Type="http://schemas.openxmlformats.org/officeDocument/2006/relationships/queryTable" Target="../queryTables/queryTable131.xml"/><Relationship Id="rId327" Type="http://schemas.openxmlformats.org/officeDocument/2006/relationships/queryTable" Target="../queryTables/queryTable327.xml"/><Relationship Id="rId152" Type="http://schemas.openxmlformats.org/officeDocument/2006/relationships/queryTable" Target="../queryTables/queryTable152.xml"/><Relationship Id="rId173" Type="http://schemas.openxmlformats.org/officeDocument/2006/relationships/queryTable" Target="../queryTables/queryTable173.xml"/><Relationship Id="rId194" Type="http://schemas.openxmlformats.org/officeDocument/2006/relationships/queryTable" Target="../queryTables/queryTable194.xml"/><Relationship Id="rId208" Type="http://schemas.openxmlformats.org/officeDocument/2006/relationships/queryTable" Target="../queryTables/queryTable208.xml"/><Relationship Id="rId229" Type="http://schemas.openxmlformats.org/officeDocument/2006/relationships/queryTable" Target="../queryTables/queryTable229.xml"/><Relationship Id="rId240" Type="http://schemas.openxmlformats.org/officeDocument/2006/relationships/queryTable" Target="../queryTables/queryTable240.xml"/><Relationship Id="rId261" Type="http://schemas.openxmlformats.org/officeDocument/2006/relationships/queryTable" Target="../queryTables/queryTable261.xml"/><Relationship Id="rId14" Type="http://schemas.openxmlformats.org/officeDocument/2006/relationships/queryTable" Target="../queryTables/queryTable14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282" Type="http://schemas.openxmlformats.org/officeDocument/2006/relationships/queryTable" Target="../queryTables/queryTable282.xml"/><Relationship Id="rId317" Type="http://schemas.openxmlformats.org/officeDocument/2006/relationships/queryTable" Target="../queryTables/queryTable317.xml"/><Relationship Id="rId8" Type="http://schemas.openxmlformats.org/officeDocument/2006/relationships/queryTable" Target="../queryTables/queryTable8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142" Type="http://schemas.openxmlformats.org/officeDocument/2006/relationships/queryTable" Target="../queryTables/queryTable142.xml"/><Relationship Id="rId163" Type="http://schemas.openxmlformats.org/officeDocument/2006/relationships/queryTable" Target="../queryTables/queryTable163.xml"/><Relationship Id="rId184" Type="http://schemas.openxmlformats.org/officeDocument/2006/relationships/queryTable" Target="../queryTables/queryTable184.xml"/><Relationship Id="rId219" Type="http://schemas.openxmlformats.org/officeDocument/2006/relationships/queryTable" Target="../queryTables/queryTable219.xml"/><Relationship Id="rId230" Type="http://schemas.openxmlformats.org/officeDocument/2006/relationships/queryTable" Target="../queryTables/queryTable230.xml"/><Relationship Id="rId251" Type="http://schemas.openxmlformats.org/officeDocument/2006/relationships/queryTable" Target="../queryTables/queryTable251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272" Type="http://schemas.openxmlformats.org/officeDocument/2006/relationships/queryTable" Target="../queryTables/queryTable272.xml"/><Relationship Id="rId293" Type="http://schemas.openxmlformats.org/officeDocument/2006/relationships/queryTable" Target="../queryTables/queryTable293.xml"/><Relationship Id="rId307" Type="http://schemas.openxmlformats.org/officeDocument/2006/relationships/queryTable" Target="../queryTables/queryTable307.xml"/><Relationship Id="rId328" Type="http://schemas.openxmlformats.org/officeDocument/2006/relationships/queryTable" Target="../queryTables/queryTable328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32" Type="http://schemas.openxmlformats.org/officeDocument/2006/relationships/queryTable" Target="../queryTables/queryTable132.xml"/><Relationship Id="rId153" Type="http://schemas.openxmlformats.org/officeDocument/2006/relationships/queryTable" Target="../queryTables/queryTable153.xml"/><Relationship Id="rId174" Type="http://schemas.openxmlformats.org/officeDocument/2006/relationships/queryTable" Target="../queryTables/queryTable174.xml"/><Relationship Id="rId195" Type="http://schemas.openxmlformats.org/officeDocument/2006/relationships/queryTable" Target="../queryTables/queryTable195.xml"/><Relationship Id="rId209" Type="http://schemas.openxmlformats.org/officeDocument/2006/relationships/queryTable" Target="../queryTables/queryTable209.xml"/><Relationship Id="rId220" Type="http://schemas.openxmlformats.org/officeDocument/2006/relationships/queryTable" Target="../queryTables/queryTable220.xml"/><Relationship Id="rId241" Type="http://schemas.openxmlformats.org/officeDocument/2006/relationships/queryTable" Target="../queryTables/queryTable24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262" Type="http://schemas.openxmlformats.org/officeDocument/2006/relationships/queryTable" Target="../queryTables/queryTable262.xml"/><Relationship Id="rId283" Type="http://schemas.openxmlformats.org/officeDocument/2006/relationships/queryTable" Target="../queryTables/queryTable283.xml"/><Relationship Id="rId318" Type="http://schemas.openxmlformats.org/officeDocument/2006/relationships/queryTable" Target="../queryTables/queryTable318.xml"/><Relationship Id="rId78" Type="http://schemas.openxmlformats.org/officeDocument/2006/relationships/queryTable" Target="../queryTables/queryTable78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143" Type="http://schemas.openxmlformats.org/officeDocument/2006/relationships/queryTable" Target="../queryTables/queryTable143.xml"/><Relationship Id="rId164" Type="http://schemas.openxmlformats.org/officeDocument/2006/relationships/queryTable" Target="../queryTables/queryTable164.xml"/><Relationship Id="rId185" Type="http://schemas.openxmlformats.org/officeDocument/2006/relationships/queryTable" Target="../queryTables/queryTable185.xml"/><Relationship Id="rId9" Type="http://schemas.openxmlformats.org/officeDocument/2006/relationships/queryTable" Target="../queryTables/queryTable9.xml"/><Relationship Id="rId210" Type="http://schemas.openxmlformats.org/officeDocument/2006/relationships/queryTable" Target="../queryTables/queryTable210.xml"/><Relationship Id="rId26" Type="http://schemas.openxmlformats.org/officeDocument/2006/relationships/queryTable" Target="../queryTables/queryTable26.xml"/><Relationship Id="rId231" Type="http://schemas.openxmlformats.org/officeDocument/2006/relationships/queryTable" Target="../queryTables/queryTable231.xml"/><Relationship Id="rId252" Type="http://schemas.openxmlformats.org/officeDocument/2006/relationships/queryTable" Target="../queryTables/queryTable252.xml"/><Relationship Id="rId273" Type="http://schemas.openxmlformats.org/officeDocument/2006/relationships/queryTable" Target="../queryTables/queryTable273.xml"/><Relationship Id="rId294" Type="http://schemas.openxmlformats.org/officeDocument/2006/relationships/queryTable" Target="../queryTables/queryTable294.xml"/><Relationship Id="rId308" Type="http://schemas.openxmlformats.org/officeDocument/2006/relationships/queryTable" Target="../queryTables/queryTable308.xml"/><Relationship Id="rId329" Type="http://schemas.openxmlformats.org/officeDocument/2006/relationships/queryTable" Target="../queryTables/queryTable329.xml"/><Relationship Id="rId47" Type="http://schemas.openxmlformats.org/officeDocument/2006/relationships/queryTable" Target="../queryTables/queryTable47.xml"/><Relationship Id="rId68" Type="http://schemas.openxmlformats.org/officeDocument/2006/relationships/queryTable" Target="../queryTables/queryTable68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33" Type="http://schemas.openxmlformats.org/officeDocument/2006/relationships/queryTable" Target="../queryTables/queryTable133.xml"/><Relationship Id="rId154" Type="http://schemas.openxmlformats.org/officeDocument/2006/relationships/queryTable" Target="../queryTables/queryTable154.xml"/><Relationship Id="rId175" Type="http://schemas.openxmlformats.org/officeDocument/2006/relationships/queryTable" Target="../queryTables/queryTable175.xml"/><Relationship Id="rId196" Type="http://schemas.openxmlformats.org/officeDocument/2006/relationships/queryTable" Target="../queryTables/queryTable196.xml"/><Relationship Id="rId200" Type="http://schemas.openxmlformats.org/officeDocument/2006/relationships/queryTable" Target="../queryTables/queryTable200.xml"/><Relationship Id="rId16" Type="http://schemas.openxmlformats.org/officeDocument/2006/relationships/queryTable" Target="../queryTables/queryTable16.xml"/><Relationship Id="rId221" Type="http://schemas.openxmlformats.org/officeDocument/2006/relationships/queryTable" Target="../queryTables/queryTable221.xml"/><Relationship Id="rId242" Type="http://schemas.openxmlformats.org/officeDocument/2006/relationships/queryTable" Target="../queryTables/queryTable242.xml"/><Relationship Id="rId263" Type="http://schemas.openxmlformats.org/officeDocument/2006/relationships/queryTable" Target="../queryTables/queryTable263.xml"/><Relationship Id="rId284" Type="http://schemas.openxmlformats.org/officeDocument/2006/relationships/queryTable" Target="../queryTables/queryTable284.xml"/><Relationship Id="rId319" Type="http://schemas.openxmlformats.org/officeDocument/2006/relationships/queryTable" Target="../queryTables/queryTable319.xml"/><Relationship Id="rId37" Type="http://schemas.openxmlformats.org/officeDocument/2006/relationships/queryTable" Target="../queryTables/queryTable37.xml"/><Relationship Id="rId58" Type="http://schemas.openxmlformats.org/officeDocument/2006/relationships/queryTable" Target="../queryTables/queryTable58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44" Type="http://schemas.openxmlformats.org/officeDocument/2006/relationships/queryTable" Target="../queryTables/queryTable144.xml"/><Relationship Id="rId330" Type="http://schemas.openxmlformats.org/officeDocument/2006/relationships/queryTable" Target="../queryTables/queryTable330.xml"/><Relationship Id="rId90" Type="http://schemas.openxmlformats.org/officeDocument/2006/relationships/queryTable" Target="../queryTables/queryTable90.xml"/><Relationship Id="rId165" Type="http://schemas.openxmlformats.org/officeDocument/2006/relationships/queryTable" Target="../queryTables/queryTable165.xml"/><Relationship Id="rId186" Type="http://schemas.openxmlformats.org/officeDocument/2006/relationships/queryTable" Target="../queryTables/queryTable186.xml"/><Relationship Id="rId211" Type="http://schemas.openxmlformats.org/officeDocument/2006/relationships/queryTable" Target="../queryTables/queryTable211.xml"/><Relationship Id="rId232" Type="http://schemas.openxmlformats.org/officeDocument/2006/relationships/queryTable" Target="../queryTables/queryTable232.xml"/><Relationship Id="rId253" Type="http://schemas.openxmlformats.org/officeDocument/2006/relationships/queryTable" Target="../queryTables/queryTable253.xml"/><Relationship Id="rId274" Type="http://schemas.openxmlformats.org/officeDocument/2006/relationships/queryTable" Target="../queryTables/queryTable274.xml"/><Relationship Id="rId295" Type="http://schemas.openxmlformats.org/officeDocument/2006/relationships/queryTable" Target="../queryTables/queryTable295.xml"/><Relationship Id="rId309" Type="http://schemas.openxmlformats.org/officeDocument/2006/relationships/queryTable" Target="../queryTables/queryTable309.xml"/><Relationship Id="rId27" Type="http://schemas.openxmlformats.org/officeDocument/2006/relationships/queryTable" Target="../queryTables/queryTable27.xml"/><Relationship Id="rId48" Type="http://schemas.openxmlformats.org/officeDocument/2006/relationships/queryTable" Target="../queryTables/queryTable48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34" Type="http://schemas.openxmlformats.org/officeDocument/2006/relationships/queryTable" Target="../queryTables/queryTable134.xml"/><Relationship Id="rId320" Type="http://schemas.openxmlformats.org/officeDocument/2006/relationships/queryTable" Target="../queryTables/queryTable320.xml"/><Relationship Id="rId80" Type="http://schemas.openxmlformats.org/officeDocument/2006/relationships/queryTable" Target="../queryTables/queryTable80.xml"/><Relationship Id="rId155" Type="http://schemas.openxmlformats.org/officeDocument/2006/relationships/queryTable" Target="../queryTables/queryTable155.xml"/><Relationship Id="rId176" Type="http://schemas.openxmlformats.org/officeDocument/2006/relationships/queryTable" Target="../queryTables/queryTable176.xml"/><Relationship Id="rId197" Type="http://schemas.openxmlformats.org/officeDocument/2006/relationships/queryTable" Target="../queryTables/queryTable197.xml"/><Relationship Id="rId201" Type="http://schemas.openxmlformats.org/officeDocument/2006/relationships/queryTable" Target="../queryTables/queryTable201.xml"/><Relationship Id="rId222" Type="http://schemas.openxmlformats.org/officeDocument/2006/relationships/queryTable" Target="../queryTables/queryTable222.xml"/><Relationship Id="rId243" Type="http://schemas.openxmlformats.org/officeDocument/2006/relationships/queryTable" Target="../queryTables/queryTable243.xml"/><Relationship Id="rId264" Type="http://schemas.openxmlformats.org/officeDocument/2006/relationships/queryTable" Target="../queryTables/queryTable264.xml"/><Relationship Id="rId285" Type="http://schemas.openxmlformats.org/officeDocument/2006/relationships/queryTable" Target="../queryTables/queryTable285.xml"/><Relationship Id="rId17" Type="http://schemas.openxmlformats.org/officeDocument/2006/relationships/queryTable" Target="../queryTables/queryTable17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24" Type="http://schemas.openxmlformats.org/officeDocument/2006/relationships/queryTable" Target="../queryTables/queryTable124.xml"/><Relationship Id="rId310" Type="http://schemas.openxmlformats.org/officeDocument/2006/relationships/queryTable" Target="../queryTables/queryTable310.xml"/><Relationship Id="rId70" Type="http://schemas.openxmlformats.org/officeDocument/2006/relationships/queryTable" Target="../queryTables/queryTable70.xml"/><Relationship Id="rId91" Type="http://schemas.openxmlformats.org/officeDocument/2006/relationships/queryTable" Target="../queryTables/queryTable91.xml"/><Relationship Id="rId145" Type="http://schemas.openxmlformats.org/officeDocument/2006/relationships/queryTable" Target="../queryTables/queryTable145.xml"/><Relationship Id="rId166" Type="http://schemas.openxmlformats.org/officeDocument/2006/relationships/queryTable" Target="../queryTables/queryTable166.xml"/><Relationship Id="rId187" Type="http://schemas.openxmlformats.org/officeDocument/2006/relationships/queryTable" Target="../queryTables/queryTable187.xml"/><Relationship Id="rId331" Type="http://schemas.openxmlformats.org/officeDocument/2006/relationships/queryTable" Target="../queryTables/queryTable331.xml"/><Relationship Id="rId1" Type="http://schemas.openxmlformats.org/officeDocument/2006/relationships/queryTable" Target="../queryTables/queryTable1.xml"/><Relationship Id="rId212" Type="http://schemas.openxmlformats.org/officeDocument/2006/relationships/queryTable" Target="../queryTables/queryTable212.xml"/><Relationship Id="rId233" Type="http://schemas.openxmlformats.org/officeDocument/2006/relationships/queryTable" Target="../queryTables/queryTable233.xml"/><Relationship Id="rId254" Type="http://schemas.openxmlformats.org/officeDocument/2006/relationships/queryTable" Target="../queryTables/queryTable254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275" Type="http://schemas.openxmlformats.org/officeDocument/2006/relationships/queryTable" Target="../queryTables/queryTable275.xml"/><Relationship Id="rId296" Type="http://schemas.openxmlformats.org/officeDocument/2006/relationships/queryTable" Target="../queryTables/queryTable296.xml"/><Relationship Id="rId300" Type="http://schemas.openxmlformats.org/officeDocument/2006/relationships/queryTable" Target="../queryTables/queryTable300.xml"/><Relationship Id="rId60" Type="http://schemas.openxmlformats.org/officeDocument/2006/relationships/queryTable" Target="../queryTables/queryTable60.xml"/><Relationship Id="rId81" Type="http://schemas.openxmlformats.org/officeDocument/2006/relationships/queryTable" Target="../queryTables/queryTable81.xml"/><Relationship Id="rId135" Type="http://schemas.openxmlformats.org/officeDocument/2006/relationships/queryTable" Target="../queryTables/queryTable135.xml"/><Relationship Id="rId156" Type="http://schemas.openxmlformats.org/officeDocument/2006/relationships/queryTable" Target="../queryTables/queryTable156.xml"/><Relationship Id="rId177" Type="http://schemas.openxmlformats.org/officeDocument/2006/relationships/queryTable" Target="../queryTables/queryTable177.xml"/><Relationship Id="rId198" Type="http://schemas.openxmlformats.org/officeDocument/2006/relationships/queryTable" Target="../queryTables/queryTable198.xml"/><Relationship Id="rId321" Type="http://schemas.openxmlformats.org/officeDocument/2006/relationships/queryTable" Target="../queryTables/queryTable321.xml"/><Relationship Id="rId202" Type="http://schemas.openxmlformats.org/officeDocument/2006/relationships/queryTable" Target="../queryTables/queryTable202.xml"/><Relationship Id="rId223" Type="http://schemas.openxmlformats.org/officeDocument/2006/relationships/queryTable" Target="../queryTables/queryTable223.xml"/><Relationship Id="rId244" Type="http://schemas.openxmlformats.org/officeDocument/2006/relationships/queryTable" Target="../queryTables/queryTable244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265" Type="http://schemas.openxmlformats.org/officeDocument/2006/relationships/queryTable" Target="../queryTables/queryTable265.xml"/><Relationship Id="rId286" Type="http://schemas.openxmlformats.org/officeDocument/2006/relationships/queryTable" Target="../queryTables/queryTable286.xml"/><Relationship Id="rId50" Type="http://schemas.openxmlformats.org/officeDocument/2006/relationships/queryTable" Target="../queryTables/queryTable50.xml"/><Relationship Id="rId104" Type="http://schemas.openxmlformats.org/officeDocument/2006/relationships/queryTable" Target="../queryTables/queryTable104.xml"/><Relationship Id="rId125" Type="http://schemas.openxmlformats.org/officeDocument/2006/relationships/queryTable" Target="../queryTables/queryTable125.xml"/><Relationship Id="rId146" Type="http://schemas.openxmlformats.org/officeDocument/2006/relationships/queryTable" Target="../queryTables/queryTable146.xml"/><Relationship Id="rId167" Type="http://schemas.openxmlformats.org/officeDocument/2006/relationships/queryTable" Target="../queryTables/queryTable167.xml"/><Relationship Id="rId188" Type="http://schemas.openxmlformats.org/officeDocument/2006/relationships/queryTable" Target="../queryTables/queryTable188.xml"/><Relationship Id="rId311" Type="http://schemas.openxmlformats.org/officeDocument/2006/relationships/queryTable" Target="../queryTables/queryTable311.xml"/><Relationship Id="rId332" Type="http://schemas.openxmlformats.org/officeDocument/2006/relationships/queryTable" Target="../queryTables/queryTable332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13" Type="http://schemas.openxmlformats.org/officeDocument/2006/relationships/queryTable" Target="../queryTables/queryTable213.xml"/><Relationship Id="rId234" Type="http://schemas.openxmlformats.org/officeDocument/2006/relationships/queryTable" Target="../queryTables/queryTable234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55" Type="http://schemas.openxmlformats.org/officeDocument/2006/relationships/queryTable" Target="../queryTables/queryTable255.xml"/><Relationship Id="rId276" Type="http://schemas.openxmlformats.org/officeDocument/2006/relationships/queryTable" Target="../queryTables/queryTable276.xml"/><Relationship Id="rId297" Type="http://schemas.openxmlformats.org/officeDocument/2006/relationships/queryTable" Target="../queryTables/queryTable297.xml"/><Relationship Id="rId40" Type="http://schemas.openxmlformats.org/officeDocument/2006/relationships/queryTable" Target="../queryTables/queryTable40.xml"/><Relationship Id="rId115" Type="http://schemas.openxmlformats.org/officeDocument/2006/relationships/queryTable" Target="../queryTables/queryTable115.xml"/><Relationship Id="rId136" Type="http://schemas.openxmlformats.org/officeDocument/2006/relationships/queryTable" Target="../queryTables/queryTable136.xml"/><Relationship Id="rId157" Type="http://schemas.openxmlformats.org/officeDocument/2006/relationships/queryTable" Target="../queryTables/queryTable157.xml"/><Relationship Id="rId178" Type="http://schemas.openxmlformats.org/officeDocument/2006/relationships/queryTable" Target="../queryTables/queryTable178.xml"/><Relationship Id="rId301" Type="http://schemas.openxmlformats.org/officeDocument/2006/relationships/queryTable" Target="../queryTables/queryTable301.xml"/><Relationship Id="rId322" Type="http://schemas.openxmlformats.org/officeDocument/2006/relationships/queryTable" Target="../queryTables/queryTable322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9" Type="http://schemas.openxmlformats.org/officeDocument/2006/relationships/queryTable" Target="../queryTables/queryTable199.xml"/><Relationship Id="rId203" Type="http://schemas.openxmlformats.org/officeDocument/2006/relationships/queryTable" Target="../queryTables/queryTable203.xml"/><Relationship Id="rId19" Type="http://schemas.openxmlformats.org/officeDocument/2006/relationships/queryTable" Target="../queryTables/queryTable19.xml"/><Relationship Id="rId224" Type="http://schemas.openxmlformats.org/officeDocument/2006/relationships/queryTable" Target="../queryTables/queryTable224.xml"/><Relationship Id="rId245" Type="http://schemas.openxmlformats.org/officeDocument/2006/relationships/queryTable" Target="../queryTables/queryTable245.xml"/><Relationship Id="rId266" Type="http://schemas.openxmlformats.org/officeDocument/2006/relationships/queryTable" Target="../queryTables/queryTable266.xml"/><Relationship Id="rId287" Type="http://schemas.openxmlformats.org/officeDocument/2006/relationships/queryTable" Target="../queryTables/queryTable287.xml"/><Relationship Id="rId30" Type="http://schemas.openxmlformats.org/officeDocument/2006/relationships/queryTable" Target="../queryTables/queryTable3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147" Type="http://schemas.openxmlformats.org/officeDocument/2006/relationships/queryTable" Target="../queryTables/queryTable147.xml"/><Relationship Id="rId168" Type="http://schemas.openxmlformats.org/officeDocument/2006/relationships/queryTable" Target="../queryTables/queryTable168.xml"/><Relationship Id="rId312" Type="http://schemas.openxmlformats.org/officeDocument/2006/relationships/queryTable" Target="../queryTables/queryTable312.xml"/><Relationship Id="rId333" Type="http://schemas.openxmlformats.org/officeDocument/2006/relationships/queryTable" Target="../queryTables/queryTable333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189" Type="http://schemas.openxmlformats.org/officeDocument/2006/relationships/queryTable" Target="../queryTables/queryTable189.xml"/><Relationship Id="rId3" Type="http://schemas.openxmlformats.org/officeDocument/2006/relationships/queryTable" Target="../queryTables/queryTable3.xml"/><Relationship Id="rId214" Type="http://schemas.openxmlformats.org/officeDocument/2006/relationships/queryTable" Target="../queryTables/queryTable214.xml"/><Relationship Id="rId235" Type="http://schemas.openxmlformats.org/officeDocument/2006/relationships/queryTable" Target="../queryTables/queryTable235.xml"/><Relationship Id="rId256" Type="http://schemas.openxmlformats.org/officeDocument/2006/relationships/queryTable" Target="../queryTables/queryTable256.xml"/><Relationship Id="rId277" Type="http://schemas.openxmlformats.org/officeDocument/2006/relationships/queryTable" Target="../queryTables/queryTable277.xml"/><Relationship Id="rId298" Type="http://schemas.openxmlformats.org/officeDocument/2006/relationships/queryTable" Target="../queryTables/queryTable298.xml"/><Relationship Id="rId116" Type="http://schemas.openxmlformats.org/officeDocument/2006/relationships/queryTable" Target="../queryTables/queryTable116.xml"/><Relationship Id="rId137" Type="http://schemas.openxmlformats.org/officeDocument/2006/relationships/queryTable" Target="../queryTables/queryTable137.xml"/><Relationship Id="rId158" Type="http://schemas.openxmlformats.org/officeDocument/2006/relationships/queryTable" Target="../queryTables/queryTable158.xml"/><Relationship Id="rId302" Type="http://schemas.openxmlformats.org/officeDocument/2006/relationships/queryTable" Target="../queryTables/queryTable302.xml"/><Relationship Id="rId323" Type="http://schemas.openxmlformats.org/officeDocument/2006/relationships/queryTable" Target="../queryTables/queryTable323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179" Type="http://schemas.openxmlformats.org/officeDocument/2006/relationships/queryTable" Target="../queryTables/queryTable179.xml"/><Relationship Id="rId190" Type="http://schemas.openxmlformats.org/officeDocument/2006/relationships/queryTable" Target="../queryTables/queryTable190.xml"/><Relationship Id="rId204" Type="http://schemas.openxmlformats.org/officeDocument/2006/relationships/queryTable" Target="../queryTables/queryTable204.xml"/><Relationship Id="rId225" Type="http://schemas.openxmlformats.org/officeDocument/2006/relationships/queryTable" Target="../queryTables/queryTable225.xml"/><Relationship Id="rId246" Type="http://schemas.openxmlformats.org/officeDocument/2006/relationships/queryTable" Target="../queryTables/queryTable246.xml"/><Relationship Id="rId267" Type="http://schemas.openxmlformats.org/officeDocument/2006/relationships/queryTable" Target="../queryTables/queryTable267.xml"/><Relationship Id="rId288" Type="http://schemas.openxmlformats.org/officeDocument/2006/relationships/queryTable" Target="../queryTables/queryTable288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313" Type="http://schemas.openxmlformats.org/officeDocument/2006/relationships/queryTable" Target="../queryTables/queryTable313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94" Type="http://schemas.openxmlformats.org/officeDocument/2006/relationships/queryTable" Target="../queryTables/queryTable94.xml"/><Relationship Id="rId148" Type="http://schemas.openxmlformats.org/officeDocument/2006/relationships/queryTable" Target="../queryTables/queryTable148.xml"/><Relationship Id="rId169" Type="http://schemas.openxmlformats.org/officeDocument/2006/relationships/queryTable" Target="../queryTables/queryTable169.xml"/><Relationship Id="rId4" Type="http://schemas.openxmlformats.org/officeDocument/2006/relationships/queryTable" Target="../queryTables/queryTable4.xml"/><Relationship Id="rId180" Type="http://schemas.openxmlformats.org/officeDocument/2006/relationships/queryTable" Target="../queryTables/queryTable180.xml"/><Relationship Id="rId215" Type="http://schemas.openxmlformats.org/officeDocument/2006/relationships/queryTable" Target="../queryTables/queryTable215.xml"/><Relationship Id="rId236" Type="http://schemas.openxmlformats.org/officeDocument/2006/relationships/queryTable" Target="../queryTables/queryTable236.xml"/><Relationship Id="rId257" Type="http://schemas.openxmlformats.org/officeDocument/2006/relationships/queryTable" Target="../queryTables/queryTable257.xml"/><Relationship Id="rId278" Type="http://schemas.openxmlformats.org/officeDocument/2006/relationships/queryTable" Target="../queryTables/queryTable278.xml"/><Relationship Id="rId303" Type="http://schemas.openxmlformats.org/officeDocument/2006/relationships/queryTable" Target="../queryTables/queryTable303.xml"/><Relationship Id="rId42" Type="http://schemas.openxmlformats.org/officeDocument/2006/relationships/queryTable" Target="../queryTables/queryTable42.xml"/><Relationship Id="rId84" Type="http://schemas.openxmlformats.org/officeDocument/2006/relationships/queryTable" Target="../queryTables/queryTable84.xml"/><Relationship Id="rId138" Type="http://schemas.openxmlformats.org/officeDocument/2006/relationships/queryTable" Target="../queryTables/queryTable138.xml"/><Relationship Id="rId191" Type="http://schemas.openxmlformats.org/officeDocument/2006/relationships/queryTable" Target="../queryTables/queryTable191.xml"/><Relationship Id="rId205" Type="http://schemas.openxmlformats.org/officeDocument/2006/relationships/queryTable" Target="../queryTables/queryTable205.xml"/><Relationship Id="rId247" Type="http://schemas.openxmlformats.org/officeDocument/2006/relationships/queryTable" Target="../queryTables/queryTable247.xml"/><Relationship Id="rId107" Type="http://schemas.openxmlformats.org/officeDocument/2006/relationships/queryTable" Target="../queryTables/queryTable107.xml"/><Relationship Id="rId289" Type="http://schemas.openxmlformats.org/officeDocument/2006/relationships/queryTable" Target="../queryTables/queryTable289.xml"/><Relationship Id="rId11" Type="http://schemas.openxmlformats.org/officeDocument/2006/relationships/queryTable" Target="../queryTables/queryTable11.xml"/><Relationship Id="rId53" Type="http://schemas.openxmlformats.org/officeDocument/2006/relationships/queryTable" Target="../queryTables/queryTable53.xml"/><Relationship Id="rId149" Type="http://schemas.openxmlformats.org/officeDocument/2006/relationships/queryTable" Target="../queryTables/queryTable149.xml"/><Relationship Id="rId314" Type="http://schemas.openxmlformats.org/officeDocument/2006/relationships/queryTable" Target="../queryTables/queryTable314.xml"/><Relationship Id="rId95" Type="http://schemas.openxmlformats.org/officeDocument/2006/relationships/queryTable" Target="../queryTables/queryTable95.xml"/><Relationship Id="rId160" Type="http://schemas.openxmlformats.org/officeDocument/2006/relationships/queryTable" Target="../queryTables/queryTable160.xml"/><Relationship Id="rId216" Type="http://schemas.openxmlformats.org/officeDocument/2006/relationships/queryTable" Target="../queryTables/queryTable216.xml"/><Relationship Id="rId258" Type="http://schemas.openxmlformats.org/officeDocument/2006/relationships/queryTable" Target="../queryTables/queryTable258.xml"/><Relationship Id="rId22" Type="http://schemas.openxmlformats.org/officeDocument/2006/relationships/queryTable" Target="../queryTables/queryTable22.xml"/><Relationship Id="rId64" Type="http://schemas.openxmlformats.org/officeDocument/2006/relationships/queryTable" Target="../queryTables/queryTable64.xml"/><Relationship Id="rId118" Type="http://schemas.openxmlformats.org/officeDocument/2006/relationships/queryTable" Target="../queryTables/queryTable118.xml"/><Relationship Id="rId325" Type="http://schemas.openxmlformats.org/officeDocument/2006/relationships/queryTable" Target="../queryTables/queryTable325.xml"/><Relationship Id="rId171" Type="http://schemas.openxmlformats.org/officeDocument/2006/relationships/queryTable" Target="../queryTables/queryTable171.xml"/><Relationship Id="rId227" Type="http://schemas.openxmlformats.org/officeDocument/2006/relationships/queryTable" Target="../queryTables/queryTable227.xml"/><Relationship Id="rId269" Type="http://schemas.openxmlformats.org/officeDocument/2006/relationships/queryTable" Target="../queryTables/queryTable269.xml"/><Relationship Id="rId33" Type="http://schemas.openxmlformats.org/officeDocument/2006/relationships/queryTable" Target="../queryTables/queryTable33.xml"/><Relationship Id="rId129" Type="http://schemas.openxmlformats.org/officeDocument/2006/relationships/queryTable" Target="../queryTables/queryTable129.xml"/><Relationship Id="rId280" Type="http://schemas.openxmlformats.org/officeDocument/2006/relationships/queryTable" Target="../queryTables/queryTable280.xml"/><Relationship Id="rId75" Type="http://schemas.openxmlformats.org/officeDocument/2006/relationships/queryTable" Target="../queryTables/queryTable75.xml"/><Relationship Id="rId140" Type="http://schemas.openxmlformats.org/officeDocument/2006/relationships/queryTable" Target="../queryTables/queryTable140.xml"/><Relationship Id="rId182" Type="http://schemas.openxmlformats.org/officeDocument/2006/relationships/queryTable" Target="../queryTables/queryTable182.xml"/><Relationship Id="rId6" Type="http://schemas.openxmlformats.org/officeDocument/2006/relationships/queryTable" Target="../queryTables/queryTable6.xml"/><Relationship Id="rId238" Type="http://schemas.openxmlformats.org/officeDocument/2006/relationships/queryTable" Target="../queryTables/queryTable238.xml"/><Relationship Id="rId291" Type="http://schemas.openxmlformats.org/officeDocument/2006/relationships/queryTable" Target="../queryTables/queryTable291.xml"/><Relationship Id="rId305" Type="http://schemas.openxmlformats.org/officeDocument/2006/relationships/queryTable" Target="../queryTables/queryTable305.xml"/><Relationship Id="rId44" Type="http://schemas.openxmlformats.org/officeDocument/2006/relationships/queryTable" Target="../queryTables/queryTable44.xml"/><Relationship Id="rId86" Type="http://schemas.openxmlformats.org/officeDocument/2006/relationships/queryTable" Target="../queryTables/queryTable86.xml"/><Relationship Id="rId151" Type="http://schemas.openxmlformats.org/officeDocument/2006/relationships/queryTable" Target="../queryTables/queryTable151.xml"/><Relationship Id="rId193" Type="http://schemas.openxmlformats.org/officeDocument/2006/relationships/queryTable" Target="../queryTables/queryTable193.xml"/><Relationship Id="rId207" Type="http://schemas.openxmlformats.org/officeDocument/2006/relationships/queryTable" Target="../queryTables/queryTable207.xml"/><Relationship Id="rId249" Type="http://schemas.openxmlformats.org/officeDocument/2006/relationships/queryTable" Target="../queryTables/queryTable249.xml"/><Relationship Id="rId13" Type="http://schemas.openxmlformats.org/officeDocument/2006/relationships/queryTable" Target="../queryTables/queryTable13.xml"/><Relationship Id="rId109" Type="http://schemas.openxmlformats.org/officeDocument/2006/relationships/queryTable" Target="../queryTables/queryTable109.xml"/><Relationship Id="rId260" Type="http://schemas.openxmlformats.org/officeDocument/2006/relationships/queryTable" Target="../queryTables/queryTable260.xml"/><Relationship Id="rId316" Type="http://schemas.openxmlformats.org/officeDocument/2006/relationships/queryTable" Target="../queryTables/queryTable316.xml"/><Relationship Id="rId55" Type="http://schemas.openxmlformats.org/officeDocument/2006/relationships/queryTable" Target="../queryTables/queryTable55.xml"/><Relationship Id="rId97" Type="http://schemas.openxmlformats.org/officeDocument/2006/relationships/queryTable" Target="../queryTables/queryTable97.xml"/><Relationship Id="rId120" Type="http://schemas.openxmlformats.org/officeDocument/2006/relationships/queryTable" Target="../queryTables/queryTable120.xml"/><Relationship Id="rId162" Type="http://schemas.openxmlformats.org/officeDocument/2006/relationships/queryTable" Target="../queryTables/queryTable162.xml"/><Relationship Id="rId218" Type="http://schemas.openxmlformats.org/officeDocument/2006/relationships/queryTable" Target="../queryTables/queryTable218.xml"/><Relationship Id="rId271" Type="http://schemas.openxmlformats.org/officeDocument/2006/relationships/queryTable" Target="../queryTables/queryTable27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449.xml"/><Relationship Id="rId299" Type="http://schemas.openxmlformats.org/officeDocument/2006/relationships/queryTable" Target="../queryTables/queryTable631.xml"/><Relationship Id="rId21" Type="http://schemas.openxmlformats.org/officeDocument/2006/relationships/queryTable" Target="../queryTables/queryTable353.xml"/><Relationship Id="rId63" Type="http://schemas.openxmlformats.org/officeDocument/2006/relationships/queryTable" Target="../queryTables/queryTable395.xml"/><Relationship Id="rId159" Type="http://schemas.openxmlformats.org/officeDocument/2006/relationships/queryTable" Target="../queryTables/queryTable491.xml"/><Relationship Id="rId170" Type="http://schemas.openxmlformats.org/officeDocument/2006/relationships/queryTable" Target="../queryTables/queryTable502.xml"/><Relationship Id="rId226" Type="http://schemas.openxmlformats.org/officeDocument/2006/relationships/queryTable" Target="../queryTables/queryTable558.xml"/><Relationship Id="rId268" Type="http://schemas.openxmlformats.org/officeDocument/2006/relationships/queryTable" Target="../queryTables/queryTable600.xml"/><Relationship Id="rId32" Type="http://schemas.openxmlformats.org/officeDocument/2006/relationships/queryTable" Target="../queryTables/queryTable364.xml"/><Relationship Id="rId74" Type="http://schemas.openxmlformats.org/officeDocument/2006/relationships/queryTable" Target="../queryTables/queryTable406.xml"/><Relationship Id="rId128" Type="http://schemas.openxmlformats.org/officeDocument/2006/relationships/queryTable" Target="../queryTables/queryTable460.xml"/><Relationship Id="rId5" Type="http://schemas.openxmlformats.org/officeDocument/2006/relationships/queryTable" Target="../queryTables/queryTable337.xml"/><Relationship Id="rId181" Type="http://schemas.openxmlformats.org/officeDocument/2006/relationships/queryTable" Target="../queryTables/queryTable513.xml"/><Relationship Id="rId237" Type="http://schemas.openxmlformats.org/officeDocument/2006/relationships/queryTable" Target="../queryTables/queryTable569.xml"/><Relationship Id="rId279" Type="http://schemas.openxmlformats.org/officeDocument/2006/relationships/queryTable" Target="../queryTables/queryTable611.xml"/><Relationship Id="rId43" Type="http://schemas.openxmlformats.org/officeDocument/2006/relationships/queryTable" Target="../queryTables/queryTable375.xml"/><Relationship Id="rId139" Type="http://schemas.openxmlformats.org/officeDocument/2006/relationships/queryTable" Target="../queryTables/queryTable471.xml"/><Relationship Id="rId290" Type="http://schemas.openxmlformats.org/officeDocument/2006/relationships/queryTable" Target="../queryTables/queryTable622.xml"/><Relationship Id="rId304" Type="http://schemas.openxmlformats.org/officeDocument/2006/relationships/queryTable" Target="../queryTables/queryTable636.xml"/><Relationship Id="rId85" Type="http://schemas.openxmlformats.org/officeDocument/2006/relationships/queryTable" Target="../queryTables/queryTable417.xml"/><Relationship Id="rId150" Type="http://schemas.openxmlformats.org/officeDocument/2006/relationships/queryTable" Target="../queryTables/queryTable482.xml"/><Relationship Id="rId192" Type="http://schemas.openxmlformats.org/officeDocument/2006/relationships/queryTable" Target="../queryTables/queryTable524.xml"/><Relationship Id="rId206" Type="http://schemas.openxmlformats.org/officeDocument/2006/relationships/queryTable" Target="../queryTables/queryTable538.xml"/><Relationship Id="rId248" Type="http://schemas.openxmlformats.org/officeDocument/2006/relationships/queryTable" Target="../queryTables/queryTable580.xml"/><Relationship Id="rId12" Type="http://schemas.openxmlformats.org/officeDocument/2006/relationships/queryTable" Target="../queryTables/queryTable344.xml"/><Relationship Id="rId108" Type="http://schemas.openxmlformats.org/officeDocument/2006/relationships/queryTable" Target="../queryTables/queryTable440.xml"/><Relationship Id="rId315" Type="http://schemas.openxmlformats.org/officeDocument/2006/relationships/queryTable" Target="../queryTables/queryTable647.xml"/><Relationship Id="rId54" Type="http://schemas.openxmlformats.org/officeDocument/2006/relationships/queryTable" Target="../queryTables/queryTable386.xml"/><Relationship Id="rId96" Type="http://schemas.openxmlformats.org/officeDocument/2006/relationships/queryTable" Target="../queryTables/queryTable428.xml"/><Relationship Id="rId161" Type="http://schemas.openxmlformats.org/officeDocument/2006/relationships/queryTable" Target="../queryTables/queryTable493.xml"/><Relationship Id="rId217" Type="http://schemas.openxmlformats.org/officeDocument/2006/relationships/queryTable" Target="../queryTables/queryTable549.xml"/><Relationship Id="rId259" Type="http://schemas.openxmlformats.org/officeDocument/2006/relationships/queryTable" Target="../queryTables/queryTable591.xml"/><Relationship Id="rId23" Type="http://schemas.openxmlformats.org/officeDocument/2006/relationships/queryTable" Target="../queryTables/queryTable355.xml"/><Relationship Id="rId119" Type="http://schemas.openxmlformats.org/officeDocument/2006/relationships/queryTable" Target="../queryTables/queryTable451.xml"/><Relationship Id="rId270" Type="http://schemas.openxmlformats.org/officeDocument/2006/relationships/queryTable" Target="../queryTables/queryTable602.xml"/><Relationship Id="rId65" Type="http://schemas.openxmlformats.org/officeDocument/2006/relationships/queryTable" Target="../queryTables/queryTable397.xml"/><Relationship Id="rId130" Type="http://schemas.openxmlformats.org/officeDocument/2006/relationships/queryTable" Target="../queryTables/queryTable462.xml"/><Relationship Id="rId172" Type="http://schemas.openxmlformats.org/officeDocument/2006/relationships/queryTable" Target="../queryTables/queryTable504.xml"/><Relationship Id="rId228" Type="http://schemas.openxmlformats.org/officeDocument/2006/relationships/queryTable" Target="../queryTables/queryTable560.xml"/><Relationship Id="rId13" Type="http://schemas.openxmlformats.org/officeDocument/2006/relationships/queryTable" Target="../queryTables/queryTable345.xml"/><Relationship Id="rId109" Type="http://schemas.openxmlformats.org/officeDocument/2006/relationships/queryTable" Target="../queryTables/queryTable441.xml"/><Relationship Id="rId260" Type="http://schemas.openxmlformats.org/officeDocument/2006/relationships/queryTable" Target="../queryTables/queryTable592.xml"/><Relationship Id="rId281" Type="http://schemas.openxmlformats.org/officeDocument/2006/relationships/queryTable" Target="../queryTables/queryTable613.xml"/><Relationship Id="rId316" Type="http://schemas.openxmlformats.org/officeDocument/2006/relationships/queryTable" Target="../queryTables/queryTable648.xml"/><Relationship Id="rId34" Type="http://schemas.openxmlformats.org/officeDocument/2006/relationships/queryTable" Target="../queryTables/queryTable366.xml"/><Relationship Id="rId55" Type="http://schemas.openxmlformats.org/officeDocument/2006/relationships/queryTable" Target="../queryTables/queryTable387.xml"/><Relationship Id="rId76" Type="http://schemas.openxmlformats.org/officeDocument/2006/relationships/queryTable" Target="../queryTables/queryTable408.xml"/><Relationship Id="rId97" Type="http://schemas.openxmlformats.org/officeDocument/2006/relationships/queryTable" Target="../queryTables/queryTable429.xml"/><Relationship Id="rId120" Type="http://schemas.openxmlformats.org/officeDocument/2006/relationships/queryTable" Target="../queryTables/queryTable452.xml"/><Relationship Id="rId141" Type="http://schemas.openxmlformats.org/officeDocument/2006/relationships/queryTable" Target="../queryTables/queryTable473.xml"/><Relationship Id="rId7" Type="http://schemas.openxmlformats.org/officeDocument/2006/relationships/queryTable" Target="../queryTables/queryTable339.xml"/><Relationship Id="rId162" Type="http://schemas.openxmlformats.org/officeDocument/2006/relationships/queryTable" Target="../queryTables/queryTable494.xml"/><Relationship Id="rId183" Type="http://schemas.openxmlformats.org/officeDocument/2006/relationships/queryTable" Target="../queryTables/queryTable515.xml"/><Relationship Id="rId218" Type="http://schemas.openxmlformats.org/officeDocument/2006/relationships/queryTable" Target="../queryTables/queryTable550.xml"/><Relationship Id="rId239" Type="http://schemas.openxmlformats.org/officeDocument/2006/relationships/queryTable" Target="../queryTables/queryTable571.xml"/><Relationship Id="rId250" Type="http://schemas.openxmlformats.org/officeDocument/2006/relationships/queryTable" Target="../queryTables/queryTable582.xml"/><Relationship Id="rId271" Type="http://schemas.openxmlformats.org/officeDocument/2006/relationships/queryTable" Target="../queryTables/queryTable603.xml"/><Relationship Id="rId292" Type="http://schemas.openxmlformats.org/officeDocument/2006/relationships/queryTable" Target="../queryTables/queryTable624.xml"/><Relationship Id="rId306" Type="http://schemas.openxmlformats.org/officeDocument/2006/relationships/queryTable" Target="../queryTables/queryTable638.xml"/><Relationship Id="rId24" Type="http://schemas.openxmlformats.org/officeDocument/2006/relationships/queryTable" Target="../queryTables/queryTable356.xml"/><Relationship Id="rId45" Type="http://schemas.openxmlformats.org/officeDocument/2006/relationships/queryTable" Target="../queryTables/queryTable377.xml"/><Relationship Id="rId66" Type="http://schemas.openxmlformats.org/officeDocument/2006/relationships/queryTable" Target="../queryTables/queryTable398.xml"/><Relationship Id="rId87" Type="http://schemas.openxmlformats.org/officeDocument/2006/relationships/queryTable" Target="../queryTables/queryTable419.xml"/><Relationship Id="rId110" Type="http://schemas.openxmlformats.org/officeDocument/2006/relationships/queryTable" Target="../queryTables/queryTable442.xml"/><Relationship Id="rId131" Type="http://schemas.openxmlformats.org/officeDocument/2006/relationships/queryTable" Target="../queryTables/queryTable463.xml"/><Relationship Id="rId152" Type="http://schemas.openxmlformats.org/officeDocument/2006/relationships/queryTable" Target="../queryTables/queryTable484.xml"/><Relationship Id="rId173" Type="http://schemas.openxmlformats.org/officeDocument/2006/relationships/queryTable" Target="../queryTables/queryTable505.xml"/><Relationship Id="rId194" Type="http://schemas.openxmlformats.org/officeDocument/2006/relationships/queryTable" Target="../queryTables/queryTable526.xml"/><Relationship Id="rId208" Type="http://schemas.openxmlformats.org/officeDocument/2006/relationships/queryTable" Target="../queryTables/queryTable540.xml"/><Relationship Id="rId229" Type="http://schemas.openxmlformats.org/officeDocument/2006/relationships/queryTable" Target="../queryTables/queryTable561.xml"/><Relationship Id="rId240" Type="http://schemas.openxmlformats.org/officeDocument/2006/relationships/queryTable" Target="../queryTables/queryTable572.xml"/><Relationship Id="rId261" Type="http://schemas.openxmlformats.org/officeDocument/2006/relationships/queryTable" Target="../queryTables/queryTable593.xml"/><Relationship Id="rId14" Type="http://schemas.openxmlformats.org/officeDocument/2006/relationships/queryTable" Target="../queryTables/queryTable346.xml"/><Relationship Id="rId35" Type="http://schemas.openxmlformats.org/officeDocument/2006/relationships/queryTable" Target="../queryTables/queryTable367.xml"/><Relationship Id="rId56" Type="http://schemas.openxmlformats.org/officeDocument/2006/relationships/queryTable" Target="../queryTables/queryTable388.xml"/><Relationship Id="rId77" Type="http://schemas.openxmlformats.org/officeDocument/2006/relationships/queryTable" Target="../queryTables/queryTable409.xml"/><Relationship Id="rId100" Type="http://schemas.openxmlformats.org/officeDocument/2006/relationships/queryTable" Target="../queryTables/queryTable432.xml"/><Relationship Id="rId282" Type="http://schemas.openxmlformats.org/officeDocument/2006/relationships/queryTable" Target="../queryTables/queryTable614.xml"/><Relationship Id="rId317" Type="http://schemas.openxmlformats.org/officeDocument/2006/relationships/queryTable" Target="../queryTables/queryTable649.xml"/><Relationship Id="rId8" Type="http://schemas.openxmlformats.org/officeDocument/2006/relationships/queryTable" Target="../queryTables/queryTable340.xml"/><Relationship Id="rId98" Type="http://schemas.openxmlformats.org/officeDocument/2006/relationships/queryTable" Target="../queryTables/queryTable430.xml"/><Relationship Id="rId121" Type="http://schemas.openxmlformats.org/officeDocument/2006/relationships/queryTable" Target="../queryTables/queryTable453.xml"/><Relationship Id="rId142" Type="http://schemas.openxmlformats.org/officeDocument/2006/relationships/queryTable" Target="../queryTables/queryTable474.xml"/><Relationship Id="rId163" Type="http://schemas.openxmlformats.org/officeDocument/2006/relationships/queryTable" Target="../queryTables/queryTable495.xml"/><Relationship Id="rId184" Type="http://schemas.openxmlformats.org/officeDocument/2006/relationships/queryTable" Target="../queryTables/queryTable516.xml"/><Relationship Id="rId219" Type="http://schemas.openxmlformats.org/officeDocument/2006/relationships/queryTable" Target="../queryTables/queryTable551.xml"/><Relationship Id="rId230" Type="http://schemas.openxmlformats.org/officeDocument/2006/relationships/queryTable" Target="../queryTables/queryTable562.xml"/><Relationship Id="rId251" Type="http://schemas.openxmlformats.org/officeDocument/2006/relationships/queryTable" Target="../queryTables/queryTable583.xml"/><Relationship Id="rId25" Type="http://schemas.openxmlformats.org/officeDocument/2006/relationships/queryTable" Target="../queryTables/queryTable357.xml"/><Relationship Id="rId46" Type="http://schemas.openxmlformats.org/officeDocument/2006/relationships/queryTable" Target="../queryTables/queryTable378.xml"/><Relationship Id="rId67" Type="http://schemas.openxmlformats.org/officeDocument/2006/relationships/queryTable" Target="../queryTables/queryTable399.xml"/><Relationship Id="rId272" Type="http://schemas.openxmlformats.org/officeDocument/2006/relationships/queryTable" Target="../queryTables/queryTable604.xml"/><Relationship Id="rId293" Type="http://schemas.openxmlformats.org/officeDocument/2006/relationships/queryTable" Target="../queryTables/queryTable625.xml"/><Relationship Id="rId307" Type="http://schemas.openxmlformats.org/officeDocument/2006/relationships/queryTable" Target="../queryTables/queryTable639.xml"/><Relationship Id="rId88" Type="http://schemas.openxmlformats.org/officeDocument/2006/relationships/queryTable" Target="../queryTables/queryTable420.xml"/><Relationship Id="rId111" Type="http://schemas.openxmlformats.org/officeDocument/2006/relationships/queryTable" Target="../queryTables/queryTable443.xml"/><Relationship Id="rId132" Type="http://schemas.openxmlformats.org/officeDocument/2006/relationships/queryTable" Target="../queryTables/queryTable464.xml"/><Relationship Id="rId153" Type="http://schemas.openxmlformats.org/officeDocument/2006/relationships/queryTable" Target="../queryTables/queryTable485.xml"/><Relationship Id="rId174" Type="http://schemas.openxmlformats.org/officeDocument/2006/relationships/queryTable" Target="../queryTables/queryTable506.xml"/><Relationship Id="rId195" Type="http://schemas.openxmlformats.org/officeDocument/2006/relationships/queryTable" Target="../queryTables/queryTable527.xml"/><Relationship Id="rId209" Type="http://schemas.openxmlformats.org/officeDocument/2006/relationships/queryTable" Target="../queryTables/queryTable541.xml"/><Relationship Id="rId220" Type="http://schemas.openxmlformats.org/officeDocument/2006/relationships/queryTable" Target="../queryTables/queryTable552.xml"/><Relationship Id="rId241" Type="http://schemas.openxmlformats.org/officeDocument/2006/relationships/queryTable" Target="../queryTables/queryTable573.xml"/><Relationship Id="rId15" Type="http://schemas.openxmlformats.org/officeDocument/2006/relationships/queryTable" Target="../queryTables/queryTable347.xml"/><Relationship Id="rId36" Type="http://schemas.openxmlformats.org/officeDocument/2006/relationships/queryTable" Target="../queryTables/queryTable368.xml"/><Relationship Id="rId57" Type="http://schemas.openxmlformats.org/officeDocument/2006/relationships/queryTable" Target="../queryTables/queryTable389.xml"/><Relationship Id="rId262" Type="http://schemas.openxmlformats.org/officeDocument/2006/relationships/queryTable" Target="../queryTables/queryTable594.xml"/><Relationship Id="rId283" Type="http://schemas.openxmlformats.org/officeDocument/2006/relationships/queryTable" Target="../queryTables/queryTable615.xml"/><Relationship Id="rId78" Type="http://schemas.openxmlformats.org/officeDocument/2006/relationships/queryTable" Target="../queryTables/queryTable410.xml"/><Relationship Id="rId99" Type="http://schemas.openxmlformats.org/officeDocument/2006/relationships/queryTable" Target="../queryTables/queryTable431.xml"/><Relationship Id="rId101" Type="http://schemas.openxmlformats.org/officeDocument/2006/relationships/queryTable" Target="../queryTables/queryTable433.xml"/><Relationship Id="rId122" Type="http://schemas.openxmlformats.org/officeDocument/2006/relationships/queryTable" Target="../queryTables/queryTable454.xml"/><Relationship Id="rId143" Type="http://schemas.openxmlformats.org/officeDocument/2006/relationships/queryTable" Target="../queryTables/queryTable475.xml"/><Relationship Id="rId164" Type="http://schemas.openxmlformats.org/officeDocument/2006/relationships/queryTable" Target="../queryTables/queryTable496.xml"/><Relationship Id="rId185" Type="http://schemas.openxmlformats.org/officeDocument/2006/relationships/queryTable" Target="../queryTables/queryTable517.xml"/><Relationship Id="rId9" Type="http://schemas.openxmlformats.org/officeDocument/2006/relationships/queryTable" Target="../queryTables/queryTable341.xml"/><Relationship Id="rId210" Type="http://schemas.openxmlformats.org/officeDocument/2006/relationships/queryTable" Target="../queryTables/queryTable542.xml"/><Relationship Id="rId26" Type="http://schemas.openxmlformats.org/officeDocument/2006/relationships/queryTable" Target="../queryTables/queryTable358.xml"/><Relationship Id="rId231" Type="http://schemas.openxmlformats.org/officeDocument/2006/relationships/queryTable" Target="../queryTables/queryTable563.xml"/><Relationship Id="rId252" Type="http://schemas.openxmlformats.org/officeDocument/2006/relationships/queryTable" Target="../queryTables/queryTable584.xml"/><Relationship Id="rId273" Type="http://schemas.openxmlformats.org/officeDocument/2006/relationships/queryTable" Target="../queryTables/queryTable605.xml"/><Relationship Id="rId294" Type="http://schemas.openxmlformats.org/officeDocument/2006/relationships/queryTable" Target="../queryTables/queryTable626.xml"/><Relationship Id="rId308" Type="http://schemas.openxmlformats.org/officeDocument/2006/relationships/queryTable" Target="../queryTables/queryTable640.xml"/><Relationship Id="rId47" Type="http://schemas.openxmlformats.org/officeDocument/2006/relationships/queryTable" Target="../queryTables/queryTable379.xml"/><Relationship Id="rId68" Type="http://schemas.openxmlformats.org/officeDocument/2006/relationships/queryTable" Target="../queryTables/queryTable400.xml"/><Relationship Id="rId89" Type="http://schemas.openxmlformats.org/officeDocument/2006/relationships/queryTable" Target="../queryTables/queryTable421.xml"/><Relationship Id="rId112" Type="http://schemas.openxmlformats.org/officeDocument/2006/relationships/queryTable" Target="../queryTables/queryTable444.xml"/><Relationship Id="rId133" Type="http://schemas.openxmlformats.org/officeDocument/2006/relationships/queryTable" Target="../queryTables/queryTable465.xml"/><Relationship Id="rId154" Type="http://schemas.openxmlformats.org/officeDocument/2006/relationships/queryTable" Target="../queryTables/queryTable486.xml"/><Relationship Id="rId175" Type="http://schemas.openxmlformats.org/officeDocument/2006/relationships/queryTable" Target="../queryTables/queryTable507.xml"/><Relationship Id="rId196" Type="http://schemas.openxmlformats.org/officeDocument/2006/relationships/queryTable" Target="../queryTables/queryTable528.xml"/><Relationship Id="rId200" Type="http://schemas.openxmlformats.org/officeDocument/2006/relationships/queryTable" Target="../queryTables/queryTable532.xml"/><Relationship Id="rId16" Type="http://schemas.openxmlformats.org/officeDocument/2006/relationships/queryTable" Target="../queryTables/queryTable348.xml"/><Relationship Id="rId221" Type="http://schemas.openxmlformats.org/officeDocument/2006/relationships/queryTable" Target="../queryTables/queryTable553.xml"/><Relationship Id="rId242" Type="http://schemas.openxmlformats.org/officeDocument/2006/relationships/queryTable" Target="../queryTables/queryTable574.xml"/><Relationship Id="rId263" Type="http://schemas.openxmlformats.org/officeDocument/2006/relationships/queryTable" Target="../queryTables/queryTable595.xml"/><Relationship Id="rId284" Type="http://schemas.openxmlformats.org/officeDocument/2006/relationships/queryTable" Target="../queryTables/queryTable616.xml"/><Relationship Id="rId37" Type="http://schemas.openxmlformats.org/officeDocument/2006/relationships/queryTable" Target="../queryTables/queryTable369.xml"/><Relationship Id="rId58" Type="http://schemas.openxmlformats.org/officeDocument/2006/relationships/queryTable" Target="../queryTables/queryTable390.xml"/><Relationship Id="rId79" Type="http://schemas.openxmlformats.org/officeDocument/2006/relationships/queryTable" Target="../queryTables/queryTable411.xml"/><Relationship Id="rId102" Type="http://schemas.openxmlformats.org/officeDocument/2006/relationships/queryTable" Target="../queryTables/queryTable434.xml"/><Relationship Id="rId123" Type="http://schemas.openxmlformats.org/officeDocument/2006/relationships/queryTable" Target="../queryTables/queryTable455.xml"/><Relationship Id="rId144" Type="http://schemas.openxmlformats.org/officeDocument/2006/relationships/queryTable" Target="../queryTables/queryTable476.xml"/><Relationship Id="rId90" Type="http://schemas.openxmlformats.org/officeDocument/2006/relationships/queryTable" Target="../queryTables/queryTable422.xml"/><Relationship Id="rId165" Type="http://schemas.openxmlformats.org/officeDocument/2006/relationships/queryTable" Target="../queryTables/queryTable497.xml"/><Relationship Id="rId186" Type="http://schemas.openxmlformats.org/officeDocument/2006/relationships/queryTable" Target="../queryTables/queryTable518.xml"/><Relationship Id="rId211" Type="http://schemas.openxmlformats.org/officeDocument/2006/relationships/queryTable" Target="../queryTables/queryTable543.xml"/><Relationship Id="rId232" Type="http://schemas.openxmlformats.org/officeDocument/2006/relationships/queryTable" Target="../queryTables/queryTable564.xml"/><Relationship Id="rId253" Type="http://schemas.openxmlformats.org/officeDocument/2006/relationships/queryTable" Target="../queryTables/queryTable585.xml"/><Relationship Id="rId274" Type="http://schemas.openxmlformats.org/officeDocument/2006/relationships/queryTable" Target="../queryTables/queryTable606.xml"/><Relationship Id="rId295" Type="http://schemas.openxmlformats.org/officeDocument/2006/relationships/queryTable" Target="../queryTables/queryTable627.xml"/><Relationship Id="rId309" Type="http://schemas.openxmlformats.org/officeDocument/2006/relationships/queryTable" Target="../queryTables/queryTable641.xml"/><Relationship Id="rId27" Type="http://schemas.openxmlformats.org/officeDocument/2006/relationships/queryTable" Target="../queryTables/queryTable359.xml"/><Relationship Id="rId48" Type="http://schemas.openxmlformats.org/officeDocument/2006/relationships/queryTable" Target="../queryTables/queryTable380.xml"/><Relationship Id="rId69" Type="http://schemas.openxmlformats.org/officeDocument/2006/relationships/queryTable" Target="../queryTables/queryTable401.xml"/><Relationship Id="rId113" Type="http://schemas.openxmlformats.org/officeDocument/2006/relationships/queryTable" Target="../queryTables/queryTable445.xml"/><Relationship Id="rId134" Type="http://schemas.openxmlformats.org/officeDocument/2006/relationships/queryTable" Target="../queryTables/queryTable466.xml"/><Relationship Id="rId80" Type="http://schemas.openxmlformats.org/officeDocument/2006/relationships/queryTable" Target="../queryTables/queryTable412.xml"/><Relationship Id="rId155" Type="http://schemas.openxmlformats.org/officeDocument/2006/relationships/queryTable" Target="../queryTables/queryTable487.xml"/><Relationship Id="rId176" Type="http://schemas.openxmlformats.org/officeDocument/2006/relationships/queryTable" Target="../queryTables/queryTable508.xml"/><Relationship Id="rId197" Type="http://schemas.openxmlformats.org/officeDocument/2006/relationships/queryTable" Target="../queryTables/queryTable529.xml"/><Relationship Id="rId201" Type="http://schemas.openxmlformats.org/officeDocument/2006/relationships/queryTable" Target="../queryTables/queryTable533.xml"/><Relationship Id="rId222" Type="http://schemas.openxmlformats.org/officeDocument/2006/relationships/queryTable" Target="../queryTables/queryTable554.xml"/><Relationship Id="rId243" Type="http://schemas.openxmlformats.org/officeDocument/2006/relationships/queryTable" Target="../queryTables/queryTable575.xml"/><Relationship Id="rId264" Type="http://schemas.openxmlformats.org/officeDocument/2006/relationships/queryTable" Target="../queryTables/queryTable596.xml"/><Relationship Id="rId285" Type="http://schemas.openxmlformats.org/officeDocument/2006/relationships/queryTable" Target="../queryTables/queryTable617.xml"/><Relationship Id="rId17" Type="http://schemas.openxmlformats.org/officeDocument/2006/relationships/queryTable" Target="../queryTables/queryTable349.xml"/><Relationship Id="rId38" Type="http://schemas.openxmlformats.org/officeDocument/2006/relationships/queryTable" Target="../queryTables/queryTable370.xml"/><Relationship Id="rId59" Type="http://schemas.openxmlformats.org/officeDocument/2006/relationships/queryTable" Target="../queryTables/queryTable391.xml"/><Relationship Id="rId103" Type="http://schemas.openxmlformats.org/officeDocument/2006/relationships/queryTable" Target="../queryTables/queryTable435.xml"/><Relationship Id="rId124" Type="http://schemas.openxmlformats.org/officeDocument/2006/relationships/queryTable" Target="../queryTables/queryTable456.xml"/><Relationship Id="rId310" Type="http://schemas.openxmlformats.org/officeDocument/2006/relationships/queryTable" Target="../queryTables/queryTable642.xml"/><Relationship Id="rId70" Type="http://schemas.openxmlformats.org/officeDocument/2006/relationships/queryTable" Target="../queryTables/queryTable402.xml"/><Relationship Id="rId91" Type="http://schemas.openxmlformats.org/officeDocument/2006/relationships/queryTable" Target="../queryTables/queryTable423.xml"/><Relationship Id="rId145" Type="http://schemas.openxmlformats.org/officeDocument/2006/relationships/queryTable" Target="../queryTables/queryTable477.xml"/><Relationship Id="rId166" Type="http://schemas.openxmlformats.org/officeDocument/2006/relationships/queryTable" Target="../queryTables/queryTable498.xml"/><Relationship Id="rId187" Type="http://schemas.openxmlformats.org/officeDocument/2006/relationships/queryTable" Target="../queryTables/queryTable519.xml"/><Relationship Id="rId1" Type="http://schemas.openxmlformats.org/officeDocument/2006/relationships/printerSettings" Target="../printerSettings/printerSettings1.bin"/><Relationship Id="rId212" Type="http://schemas.openxmlformats.org/officeDocument/2006/relationships/queryTable" Target="../queryTables/queryTable544.xml"/><Relationship Id="rId233" Type="http://schemas.openxmlformats.org/officeDocument/2006/relationships/queryTable" Target="../queryTables/queryTable565.xml"/><Relationship Id="rId254" Type="http://schemas.openxmlformats.org/officeDocument/2006/relationships/queryTable" Target="../queryTables/queryTable586.xml"/><Relationship Id="rId28" Type="http://schemas.openxmlformats.org/officeDocument/2006/relationships/queryTable" Target="../queryTables/queryTable360.xml"/><Relationship Id="rId49" Type="http://schemas.openxmlformats.org/officeDocument/2006/relationships/queryTable" Target="../queryTables/queryTable381.xml"/><Relationship Id="rId114" Type="http://schemas.openxmlformats.org/officeDocument/2006/relationships/queryTable" Target="../queryTables/queryTable446.xml"/><Relationship Id="rId275" Type="http://schemas.openxmlformats.org/officeDocument/2006/relationships/queryTable" Target="../queryTables/queryTable607.xml"/><Relationship Id="rId296" Type="http://schemas.openxmlformats.org/officeDocument/2006/relationships/queryTable" Target="../queryTables/queryTable628.xml"/><Relationship Id="rId300" Type="http://schemas.openxmlformats.org/officeDocument/2006/relationships/queryTable" Target="../queryTables/queryTable632.xml"/><Relationship Id="rId60" Type="http://schemas.openxmlformats.org/officeDocument/2006/relationships/queryTable" Target="../queryTables/queryTable392.xml"/><Relationship Id="rId81" Type="http://schemas.openxmlformats.org/officeDocument/2006/relationships/queryTable" Target="../queryTables/queryTable413.xml"/><Relationship Id="rId135" Type="http://schemas.openxmlformats.org/officeDocument/2006/relationships/queryTable" Target="../queryTables/queryTable467.xml"/><Relationship Id="rId156" Type="http://schemas.openxmlformats.org/officeDocument/2006/relationships/queryTable" Target="../queryTables/queryTable488.xml"/><Relationship Id="rId177" Type="http://schemas.openxmlformats.org/officeDocument/2006/relationships/queryTable" Target="../queryTables/queryTable509.xml"/><Relationship Id="rId198" Type="http://schemas.openxmlformats.org/officeDocument/2006/relationships/queryTable" Target="../queryTables/queryTable530.xml"/><Relationship Id="rId202" Type="http://schemas.openxmlformats.org/officeDocument/2006/relationships/queryTable" Target="../queryTables/queryTable534.xml"/><Relationship Id="rId223" Type="http://schemas.openxmlformats.org/officeDocument/2006/relationships/queryTable" Target="../queryTables/queryTable555.xml"/><Relationship Id="rId244" Type="http://schemas.openxmlformats.org/officeDocument/2006/relationships/queryTable" Target="../queryTables/queryTable576.xml"/><Relationship Id="rId18" Type="http://schemas.openxmlformats.org/officeDocument/2006/relationships/queryTable" Target="../queryTables/queryTable350.xml"/><Relationship Id="rId39" Type="http://schemas.openxmlformats.org/officeDocument/2006/relationships/queryTable" Target="../queryTables/queryTable371.xml"/><Relationship Id="rId265" Type="http://schemas.openxmlformats.org/officeDocument/2006/relationships/queryTable" Target="../queryTables/queryTable597.xml"/><Relationship Id="rId286" Type="http://schemas.openxmlformats.org/officeDocument/2006/relationships/queryTable" Target="../queryTables/queryTable618.xml"/><Relationship Id="rId50" Type="http://schemas.openxmlformats.org/officeDocument/2006/relationships/queryTable" Target="../queryTables/queryTable382.xml"/><Relationship Id="rId104" Type="http://schemas.openxmlformats.org/officeDocument/2006/relationships/queryTable" Target="../queryTables/queryTable436.xml"/><Relationship Id="rId125" Type="http://schemas.openxmlformats.org/officeDocument/2006/relationships/queryTable" Target="../queryTables/queryTable457.xml"/><Relationship Id="rId146" Type="http://schemas.openxmlformats.org/officeDocument/2006/relationships/queryTable" Target="../queryTables/queryTable478.xml"/><Relationship Id="rId167" Type="http://schemas.openxmlformats.org/officeDocument/2006/relationships/queryTable" Target="../queryTables/queryTable499.xml"/><Relationship Id="rId188" Type="http://schemas.openxmlformats.org/officeDocument/2006/relationships/queryTable" Target="../queryTables/queryTable520.xml"/><Relationship Id="rId311" Type="http://schemas.openxmlformats.org/officeDocument/2006/relationships/queryTable" Target="../queryTables/queryTable643.xml"/><Relationship Id="rId71" Type="http://schemas.openxmlformats.org/officeDocument/2006/relationships/queryTable" Target="../queryTables/queryTable403.xml"/><Relationship Id="rId92" Type="http://schemas.openxmlformats.org/officeDocument/2006/relationships/queryTable" Target="../queryTables/queryTable424.xml"/><Relationship Id="rId213" Type="http://schemas.openxmlformats.org/officeDocument/2006/relationships/queryTable" Target="../queryTables/queryTable545.xml"/><Relationship Id="rId234" Type="http://schemas.openxmlformats.org/officeDocument/2006/relationships/queryTable" Target="../queryTables/queryTable566.xml"/><Relationship Id="rId2" Type="http://schemas.openxmlformats.org/officeDocument/2006/relationships/queryTable" Target="../queryTables/queryTable334.xml"/><Relationship Id="rId29" Type="http://schemas.openxmlformats.org/officeDocument/2006/relationships/queryTable" Target="../queryTables/queryTable361.xml"/><Relationship Id="rId255" Type="http://schemas.openxmlformats.org/officeDocument/2006/relationships/queryTable" Target="../queryTables/queryTable587.xml"/><Relationship Id="rId276" Type="http://schemas.openxmlformats.org/officeDocument/2006/relationships/queryTable" Target="../queryTables/queryTable608.xml"/><Relationship Id="rId297" Type="http://schemas.openxmlformats.org/officeDocument/2006/relationships/queryTable" Target="../queryTables/queryTable629.xml"/><Relationship Id="rId40" Type="http://schemas.openxmlformats.org/officeDocument/2006/relationships/queryTable" Target="../queryTables/queryTable372.xml"/><Relationship Id="rId115" Type="http://schemas.openxmlformats.org/officeDocument/2006/relationships/queryTable" Target="../queryTables/queryTable447.xml"/><Relationship Id="rId136" Type="http://schemas.openxmlformats.org/officeDocument/2006/relationships/queryTable" Target="../queryTables/queryTable468.xml"/><Relationship Id="rId157" Type="http://schemas.openxmlformats.org/officeDocument/2006/relationships/queryTable" Target="../queryTables/queryTable489.xml"/><Relationship Id="rId178" Type="http://schemas.openxmlformats.org/officeDocument/2006/relationships/queryTable" Target="../queryTables/queryTable510.xml"/><Relationship Id="rId301" Type="http://schemas.openxmlformats.org/officeDocument/2006/relationships/queryTable" Target="../queryTables/queryTable633.xml"/><Relationship Id="rId61" Type="http://schemas.openxmlformats.org/officeDocument/2006/relationships/queryTable" Target="../queryTables/queryTable393.xml"/><Relationship Id="rId82" Type="http://schemas.openxmlformats.org/officeDocument/2006/relationships/queryTable" Target="../queryTables/queryTable414.xml"/><Relationship Id="rId199" Type="http://schemas.openxmlformats.org/officeDocument/2006/relationships/queryTable" Target="../queryTables/queryTable531.xml"/><Relationship Id="rId203" Type="http://schemas.openxmlformats.org/officeDocument/2006/relationships/queryTable" Target="../queryTables/queryTable535.xml"/><Relationship Id="rId19" Type="http://schemas.openxmlformats.org/officeDocument/2006/relationships/queryTable" Target="../queryTables/queryTable351.xml"/><Relationship Id="rId224" Type="http://schemas.openxmlformats.org/officeDocument/2006/relationships/queryTable" Target="../queryTables/queryTable556.xml"/><Relationship Id="rId245" Type="http://schemas.openxmlformats.org/officeDocument/2006/relationships/queryTable" Target="../queryTables/queryTable577.xml"/><Relationship Id="rId266" Type="http://schemas.openxmlformats.org/officeDocument/2006/relationships/queryTable" Target="../queryTables/queryTable598.xml"/><Relationship Id="rId287" Type="http://schemas.openxmlformats.org/officeDocument/2006/relationships/queryTable" Target="../queryTables/queryTable619.xml"/><Relationship Id="rId30" Type="http://schemas.openxmlformats.org/officeDocument/2006/relationships/queryTable" Target="../queryTables/queryTable362.xml"/><Relationship Id="rId105" Type="http://schemas.openxmlformats.org/officeDocument/2006/relationships/queryTable" Target="../queryTables/queryTable437.xml"/><Relationship Id="rId126" Type="http://schemas.openxmlformats.org/officeDocument/2006/relationships/queryTable" Target="../queryTables/queryTable458.xml"/><Relationship Id="rId147" Type="http://schemas.openxmlformats.org/officeDocument/2006/relationships/queryTable" Target="../queryTables/queryTable479.xml"/><Relationship Id="rId168" Type="http://schemas.openxmlformats.org/officeDocument/2006/relationships/queryTable" Target="../queryTables/queryTable500.xml"/><Relationship Id="rId312" Type="http://schemas.openxmlformats.org/officeDocument/2006/relationships/queryTable" Target="../queryTables/queryTable644.xml"/><Relationship Id="rId51" Type="http://schemas.openxmlformats.org/officeDocument/2006/relationships/queryTable" Target="../queryTables/queryTable383.xml"/><Relationship Id="rId72" Type="http://schemas.openxmlformats.org/officeDocument/2006/relationships/queryTable" Target="../queryTables/queryTable404.xml"/><Relationship Id="rId93" Type="http://schemas.openxmlformats.org/officeDocument/2006/relationships/queryTable" Target="../queryTables/queryTable425.xml"/><Relationship Id="rId189" Type="http://schemas.openxmlformats.org/officeDocument/2006/relationships/queryTable" Target="../queryTables/queryTable521.xml"/><Relationship Id="rId3" Type="http://schemas.openxmlformats.org/officeDocument/2006/relationships/queryTable" Target="../queryTables/queryTable335.xml"/><Relationship Id="rId214" Type="http://schemas.openxmlformats.org/officeDocument/2006/relationships/queryTable" Target="../queryTables/queryTable546.xml"/><Relationship Id="rId235" Type="http://schemas.openxmlformats.org/officeDocument/2006/relationships/queryTable" Target="../queryTables/queryTable567.xml"/><Relationship Id="rId256" Type="http://schemas.openxmlformats.org/officeDocument/2006/relationships/queryTable" Target="../queryTables/queryTable588.xml"/><Relationship Id="rId277" Type="http://schemas.openxmlformats.org/officeDocument/2006/relationships/queryTable" Target="../queryTables/queryTable609.xml"/><Relationship Id="rId298" Type="http://schemas.openxmlformats.org/officeDocument/2006/relationships/queryTable" Target="../queryTables/queryTable630.xml"/><Relationship Id="rId116" Type="http://schemas.openxmlformats.org/officeDocument/2006/relationships/queryTable" Target="../queryTables/queryTable448.xml"/><Relationship Id="rId137" Type="http://schemas.openxmlformats.org/officeDocument/2006/relationships/queryTable" Target="../queryTables/queryTable469.xml"/><Relationship Id="rId158" Type="http://schemas.openxmlformats.org/officeDocument/2006/relationships/queryTable" Target="../queryTables/queryTable490.xml"/><Relationship Id="rId302" Type="http://schemas.openxmlformats.org/officeDocument/2006/relationships/queryTable" Target="../queryTables/queryTable634.xml"/><Relationship Id="rId20" Type="http://schemas.openxmlformats.org/officeDocument/2006/relationships/queryTable" Target="../queryTables/queryTable352.xml"/><Relationship Id="rId41" Type="http://schemas.openxmlformats.org/officeDocument/2006/relationships/queryTable" Target="../queryTables/queryTable373.xml"/><Relationship Id="rId62" Type="http://schemas.openxmlformats.org/officeDocument/2006/relationships/queryTable" Target="../queryTables/queryTable394.xml"/><Relationship Id="rId83" Type="http://schemas.openxmlformats.org/officeDocument/2006/relationships/queryTable" Target="../queryTables/queryTable415.xml"/><Relationship Id="rId179" Type="http://schemas.openxmlformats.org/officeDocument/2006/relationships/queryTable" Target="../queryTables/queryTable511.xml"/><Relationship Id="rId190" Type="http://schemas.openxmlformats.org/officeDocument/2006/relationships/queryTable" Target="../queryTables/queryTable522.xml"/><Relationship Id="rId204" Type="http://schemas.openxmlformats.org/officeDocument/2006/relationships/queryTable" Target="../queryTables/queryTable536.xml"/><Relationship Id="rId225" Type="http://schemas.openxmlformats.org/officeDocument/2006/relationships/queryTable" Target="../queryTables/queryTable557.xml"/><Relationship Id="rId246" Type="http://schemas.openxmlformats.org/officeDocument/2006/relationships/queryTable" Target="../queryTables/queryTable578.xml"/><Relationship Id="rId267" Type="http://schemas.openxmlformats.org/officeDocument/2006/relationships/queryTable" Target="../queryTables/queryTable599.xml"/><Relationship Id="rId288" Type="http://schemas.openxmlformats.org/officeDocument/2006/relationships/queryTable" Target="../queryTables/queryTable620.xml"/><Relationship Id="rId106" Type="http://schemas.openxmlformats.org/officeDocument/2006/relationships/queryTable" Target="../queryTables/queryTable438.xml"/><Relationship Id="rId127" Type="http://schemas.openxmlformats.org/officeDocument/2006/relationships/queryTable" Target="../queryTables/queryTable459.xml"/><Relationship Id="rId313" Type="http://schemas.openxmlformats.org/officeDocument/2006/relationships/queryTable" Target="../queryTables/queryTable645.xml"/><Relationship Id="rId10" Type="http://schemas.openxmlformats.org/officeDocument/2006/relationships/queryTable" Target="../queryTables/queryTable342.xml"/><Relationship Id="rId31" Type="http://schemas.openxmlformats.org/officeDocument/2006/relationships/queryTable" Target="../queryTables/queryTable363.xml"/><Relationship Id="rId52" Type="http://schemas.openxmlformats.org/officeDocument/2006/relationships/queryTable" Target="../queryTables/queryTable384.xml"/><Relationship Id="rId73" Type="http://schemas.openxmlformats.org/officeDocument/2006/relationships/queryTable" Target="../queryTables/queryTable405.xml"/><Relationship Id="rId94" Type="http://schemas.openxmlformats.org/officeDocument/2006/relationships/queryTable" Target="../queryTables/queryTable426.xml"/><Relationship Id="rId148" Type="http://schemas.openxmlformats.org/officeDocument/2006/relationships/queryTable" Target="../queryTables/queryTable480.xml"/><Relationship Id="rId169" Type="http://schemas.openxmlformats.org/officeDocument/2006/relationships/queryTable" Target="../queryTables/queryTable501.xml"/><Relationship Id="rId4" Type="http://schemas.openxmlformats.org/officeDocument/2006/relationships/queryTable" Target="../queryTables/queryTable336.xml"/><Relationship Id="rId180" Type="http://schemas.openxmlformats.org/officeDocument/2006/relationships/queryTable" Target="../queryTables/queryTable512.xml"/><Relationship Id="rId215" Type="http://schemas.openxmlformats.org/officeDocument/2006/relationships/queryTable" Target="../queryTables/queryTable547.xml"/><Relationship Id="rId236" Type="http://schemas.openxmlformats.org/officeDocument/2006/relationships/queryTable" Target="../queryTables/queryTable568.xml"/><Relationship Id="rId257" Type="http://schemas.openxmlformats.org/officeDocument/2006/relationships/queryTable" Target="../queryTables/queryTable589.xml"/><Relationship Id="rId278" Type="http://schemas.openxmlformats.org/officeDocument/2006/relationships/queryTable" Target="../queryTables/queryTable610.xml"/><Relationship Id="rId303" Type="http://schemas.openxmlformats.org/officeDocument/2006/relationships/queryTable" Target="../queryTables/queryTable635.xml"/><Relationship Id="rId42" Type="http://schemas.openxmlformats.org/officeDocument/2006/relationships/queryTable" Target="../queryTables/queryTable374.xml"/><Relationship Id="rId84" Type="http://schemas.openxmlformats.org/officeDocument/2006/relationships/queryTable" Target="../queryTables/queryTable416.xml"/><Relationship Id="rId138" Type="http://schemas.openxmlformats.org/officeDocument/2006/relationships/queryTable" Target="../queryTables/queryTable470.xml"/><Relationship Id="rId191" Type="http://schemas.openxmlformats.org/officeDocument/2006/relationships/queryTable" Target="../queryTables/queryTable523.xml"/><Relationship Id="rId205" Type="http://schemas.openxmlformats.org/officeDocument/2006/relationships/queryTable" Target="../queryTables/queryTable537.xml"/><Relationship Id="rId247" Type="http://schemas.openxmlformats.org/officeDocument/2006/relationships/queryTable" Target="../queryTables/queryTable579.xml"/><Relationship Id="rId107" Type="http://schemas.openxmlformats.org/officeDocument/2006/relationships/queryTable" Target="../queryTables/queryTable439.xml"/><Relationship Id="rId289" Type="http://schemas.openxmlformats.org/officeDocument/2006/relationships/queryTable" Target="../queryTables/queryTable621.xml"/><Relationship Id="rId11" Type="http://schemas.openxmlformats.org/officeDocument/2006/relationships/queryTable" Target="../queryTables/queryTable343.xml"/><Relationship Id="rId53" Type="http://schemas.openxmlformats.org/officeDocument/2006/relationships/queryTable" Target="../queryTables/queryTable385.xml"/><Relationship Id="rId149" Type="http://schemas.openxmlformats.org/officeDocument/2006/relationships/queryTable" Target="../queryTables/queryTable481.xml"/><Relationship Id="rId314" Type="http://schemas.openxmlformats.org/officeDocument/2006/relationships/queryTable" Target="../queryTables/queryTable646.xml"/><Relationship Id="rId95" Type="http://schemas.openxmlformats.org/officeDocument/2006/relationships/queryTable" Target="../queryTables/queryTable427.xml"/><Relationship Id="rId160" Type="http://schemas.openxmlformats.org/officeDocument/2006/relationships/queryTable" Target="../queryTables/queryTable492.xml"/><Relationship Id="rId216" Type="http://schemas.openxmlformats.org/officeDocument/2006/relationships/queryTable" Target="../queryTables/queryTable548.xml"/><Relationship Id="rId258" Type="http://schemas.openxmlformats.org/officeDocument/2006/relationships/queryTable" Target="../queryTables/queryTable590.xml"/><Relationship Id="rId22" Type="http://schemas.openxmlformats.org/officeDocument/2006/relationships/queryTable" Target="../queryTables/queryTable354.xml"/><Relationship Id="rId64" Type="http://schemas.openxmlformats.org/officeDocument/2006/relationships/queryTable" Target="../queryTables/queryTable396.xml"/><Relationship Id="rId118" Type="http://schemas.openxmlformats.org/officeDocument/2006/relationships/queryTable" Target="../queryTables/queryTable450.xml"/><Relationship Id="rId171" Type="http://schemas.openxmlformats.org/officeDocument/2006/relationships/queryTable" Target="../queryTables/queryTable503.xml"/><Relationship Id="rId227" Type="http://schemas.openxmlformats.org/officeDocument/2006/relationships/queryTable" Target="../queryTables/queryTable559.xml"/><Relationship Id="rId269" Type="http://schemas.openxmlformats.org/officeDocument/2006/relationships/queryTable" Target="../queryTables/queryTable601.xml"/><Relationship Id="rId33" Type="http://schemas.openxmlformats.org/officeDocument/2006/relationships/queryTable" Target="../queryTables/queryTable365.xml"/><Relationship Id="rId129" Type="http://schemas.openxmlformats.org/officeDocument/2006/relationships/queryTable" Target="../queryTables/queryTable461.xml"/><Relationship Id="rId280" Type="http://schemas.openxmlformats.org/officeDocument/2006/relationships/queryTable" Target="../queryTables/queryTable612.xml"/><Relationship Id="rId75" Type="http://schemas.openxmlformats.org/officeDocument/2006/relationships/queryTable" Target="../queryTables/queryTable407.xml"/><Relationship Id="rId140" Type="http://schemas.openxmlformats.org/officeDocument/2006/relationships/queryTable" Target="../queryTables/queryTable472.xml"/><Relationship Id="rId182" Type="http://schemas.openxmlformats.org/officeDocument/2006/relationships/queryTable" Target="../queryTables/queryTable514.xml"/><Relationship Id="rId6" Type="http://schemas.openxmlformats.org/officeDocument/2006/relationships/queryTable" Target="../queryTables/queryTable338.xml"/><Relationship Id="rId238" Type="http://schemas.openxmlformats.org/officeDocument/2006/relationships/queryTable" Target="../queryTables/queryTable570.xml"/><Relationship Id="rId291" Type="http://schemas.openxmlformats.org/officeDocument/2006/relationships/queryTable" Target="../queryTables/queryTable623.xml"/><Relationship Id="rId305" Type="http://schemas.openxmlformats.org/officeDocument/2006/relationships/queryTable" Target="../queryTables/queryTable637.xml"/><Relationship Id="rId44" Type="http://schemas.openxmlformats.org/officeDocument/2006/relationships/queryTable" Target="../queryTables/queryTable376.xml"/><Relationship Id="rId86" Type="http://schemas.openxmlformats.org/officeDocument/2006/relationships/queryTable" Target="../queryTables/queryTable418.xml"/><Relationship Id="rId151" Type="http://schemas.openxmlformats.org/officeDocument/2006/relationships/queryTable" Target="../queryTables/queryTable483.xml"/><Relationship Id="rId193" Type="http://schemas.openxmlformats.org/officeDocument/2006/relationships/queryTable" Target="../queryTables/queryTable525.xml"/><Relationship Id="rId207" Type="http://schemas.openxmlformats.org/officeDocument/2006/relationships/queryTable" Target="../queryTables/queryTable539.xml"/><Relationship Id="rId249" Type="http://schemas.openxmlformats.org/officeDocument/2006/relationships/queryTable" Target="../queryTables/queryTable58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A816"/>
  <sheetViews>
    <sheetView topLeftCell="A401" workbookViewId="0">
      <selection activeCell="B2" sqref="B2:B427"/>
    </sheetView>
  </sheetViews>
  <sheetFormatPr defaultColWidth="17.28515625" defaultRowHeight="15.75" customHeight="1" x14ac:dyDescent="0.25"/>
  <cols>
    <col min="1" max="1" width="10.7109375" style="164" bestFit="1" customWidth="1"/>
    <col min="2" max="2" width="10" style="164" bestFit="1" customWidth="1"/>
    <col min="3" max="3" width="14.140625" style="172" customWidth="1"/>
    <col min="4" max="4" width="12.85546875" style="164" customWidth="1"/>
    <col min="5" max="6" width="15.140625" style="164" customWidth="1"/>
    <col min="7" max="7" width="14.7109375" style="164" customWidth="1"/>
    <col min="8" max="8" width="13.42578125" style="164" customWidth="1"/>
    <col min="9" max="9" width="15.140625" style="164" customWidth="1"/>
    <col min="10" max="10" width="13.5703125" style="164" customWidth="1"/>
    <col min="11" max="11" width="24.140625" style="164" customWidth="1"/>
    <col min="12" max="12" width="25.5703125" style="164" customWidth="1"/>
    <col min="13" max="13" width="23.85546875" style="164" customWidth="1"/>
    <col min="14" max="14" width="18.5703125" style="164" customWidth="1"/>
    <col min="15" max="15" width="19.85546875" style="164" customWidth="1"/>
    <col min="16" max="16" width="18.28515625" style="164" customWidth="1"/>
    <col min="17" max="17" width="20.7109375" style="164" customWidth="1"/>
    <col min="18" max="18" width="22.140625" style="164" customWidth="1"/>
    <col min="19" max="19" width="20" style="164" customWidth="1"/>
    <col min="20" max="20" width="14.28515625" style="164" customWidth="1"/>
    <col min="21" max="21" width="10.85546875" style="164" customWidth="1"/>
    <col min="22" max="22" width="18.42578125" style="164" customWidth="1"/>
    <col min="23" max="23" width="21.5703125" style="164" customWidth="1"/>
    <col min="24" max="24" width="8.7109375" style="164" customWidth="1"/>
    <col min="25" max="25" width="10.140625" style="164" bestFit="1" customWidth="1"/>
    <col min="26" max="26" width="11.5703125" style="166" customWidth="1"/>
    <col min="27" max="27" width="8.42578125" style="164" customWidth="1"/>
    <col min="28" max="16384" width="17.28515625" style="164"/>
  </cols>
  <sheetData>
    <row r="1" spans="1:27" s="160" customFormat="1" ht="15" customHeight="1" x14ac:dyDescent="0.25">
      <c r="A1" s="160" t="s">
        <v>2</v>
      </c>
      <c r="B1" s="160" t="s">
        <v>467</v>
      </c>
      <c r="C1" s="161"/>
      <c r="D1" s="162"/>
      <c r="E1" s="133"/>
      <c r="F1" s="144"/>
      <c r="G1" s="144"/>
      <c r="H1" s="144"/>
      <c r="I1" s="162"/>
      <c r="J1" s="144"/>
      <c r="K1" s="144"/>
      <c r="L1" s="144"/>
      <c r="Z1" s="163"/>
    </row>
    <row r="2" spans="1:27" s="160" customFormat="1" ht="15" customHeight="1" x14ac:dyDescent="0.25">
      <c r="A2" s="160" t="s">
        <v>41</v>
      </c>
      <c r="B2" s="160">
        <v>5745.442</v>
      </c>
      <c r="C2" s="134"/>
      <c r="E2" s="145"/>
      <c r="F2" s="144"/>
      <c r="G2" s="144"/>
      <c r="H2" s="144"/>
      <c r="J2" s="144"/>
      <c r="K2" s="144"/>
      <c r="L2" s="144"/>
      <c r="Z2" s="163"/>
    </row>
    <row r="3" spans="1:27" s="160" customFormat="1" ht="15" customHeight="1" x14ac:dyDescent="0.25">
      <c r="A3" s="160" t="s">
        <v>42</v>
      </c>
      <c r="B3" s="160">
        <v>5727.4520000000002</v>
      </c>
      <c r="C3" s="134"/>
      <c r="E3" s="162"/>
      <c r="Z3" s="163"/>
    </row>
    <row r="4" spans="1:27" s="160" customFormat="1" ht="15" customHeight="1" x14ac:dyDescent="0.25">
      <c r="A4" s="160" t="s">
        <v>43</v>
      </c>
      <c r="B4" s="160">
        <v>5713.5730000000003</v>
      </c>
      <c r="C4" s="161"/>
      <c r="Z4" s="163"/>
    </row>
    <row r="5" spans="1:27" ht="15" x14ac:dyDescent="0.25">
      <c r="A5" s="164" t="s">
        <v>44</v>
      </c>
      <c r="B5" s="164">
        <v>5702.799</v>
      </c>
      <c r="C5" s="165"/>
    </row>
    <row r="6" spans="1:27" ht="15" x14ac:dyDescent="0.25">
      <c r="A6" s="146" t="s">
        <v>45</v>
      </c>
      <c r="B6" s="146">
        <v>5688.1390000000001</v>
      </c>
      <c r="C6" s="147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Z6" s="148"/>
    </row>
    <row r="7" spans="1:27" ht="15" x14ac:dyDescent="0.25">
      <c r="A7" s="149" t="s">
        <v>46</v>
      </c>
      <c r="B7" s="167">
        <v>5638.143</v>
      </c>
      <c r="C7" s="168"/>
      <c r="D7" s="167"/>
      <c r="E7" s="167"/>
      <c r="F7" s="167"/>
      <c r="G7" s="169"/>
      <c r="H7" s="169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W7" s="167"/>
      <c r="Y7" s="170"/>
      <c r="Z7" s="150"/>
      <c r="AA7" s="167"/>
    </row>
    <row r="8" spans="1:27" ht="15" x14ac:dyDescent="0.25">
      <c r="A8" s="149" t="s">
        <v>47</v>
      </c>
      <c r="B8" s="151">
        <v>5631.2929999999997</v>
      </c>
      <c r="C8" s="152"/>
      <c r="D8" s="151"/>
      <c r="E8" s="151"/>
      <c r="F8" s="167"/>
      <c r="G8" s="169"/>
      <c r="H8" s="169"/>
      <c r="I8" s="167"/>
      <c r="J8" s="167"/>
      <c r="K8" s="167"/>
      <c r="L8" s="167"/>
      <c r="M8" s="167"/>
      <c r="N8" s="167"/>
      <c r="O8" s="167"/>
      <c r="P8" s="167"/>
      <c r="Q8" s="167"/>
      <c r="R8" s="167"/>
      <c r="T8" s="167"/>
      <c r="W8" s="167"/>
      <c r="Y8" s="170"/>
      <c r="Z8" s="150"/>
      <c r="AA8" s="167"/>
    </row>
    <row r="9" spans="1:27" ht="15" x14ac:dyDescent="0.25">
      <c r="A9" s="149" t="s">
        <v>48</v>
      </c>
      <c r="B9" s="167">
        <v>5709.5519999999997</v>
      </c>
      <c r="C9" s="168"/>
      <c r="D9" s="167"/>
      <c r="E9" s="167"/>
      <c r="F9" s="167"/>
      <c r="G9" s="169"/>
      <c r="H9" s="169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W9" s="167"/>
      <c r="Z9" s="171"/>
      <c r="AA9" s="167"/>
    </row>
    <row r="10" spans="1:27" ht="15" x14ac:dyDescent="0.25">
      <c r="A10" s="149" t="s">
        <v>49</v>
      </c>
      <c r="B10" s="167">
        <v>5681.51</v>
      </c>
      <c r="C10" s="165"/>
      <c r="D10" s="167"/>
      <c r="E10" s="167"/>
      <c r="F10" s="167"/>
      <c r="G10" s="169"/>
      <c r="H10" s="169"/>
      <c r="I10" s="167"/>
      <c r="J10" s="167"/>
      <c r="K10" s="167"/>
      <c r="L10" s="151"/>
      <c r="M10" s="151"/>
      <c r="N10" s="151"/>
      <c r="O10" s="151"/>
      <c r="P10" s="151"/>
      <c r="Q10" s="151"/>
      <c r="R10" s="151"/>
      <c r="T10" s="151"/>
      <c r="U10" s="151"/>
      <c r="V10" s="167"/>
      <c r="W10" s="146"/>
      <c r="Y10" s="170"/>
      <c r="Z10" s="150"/>
      <c r="AA10" s="146"/>
    </row>
    <row r="11" spans="1:27" ht="15" x14ac:dyDescent="0.25">
      <c r="A11" s="149" t="s">
        <v>50</v>
      </c>
      <c r="B11" s="167">
        <v>5697.5879999999997</v>
      </c>
      <c r="C11" s="168"/>
      <c r="D11" s="167"/>
      <c r="E11" s="167"/>
      <c r="F11" s="167"/>
      <c r="G11" s="169"/>
      <c r="H11" s="169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T11" s="167"/>
      <c r="U11" s="167"/>
      <c r="V11" s="167"/>
      <c r="W11" s="167"/>
      <c r="Y11" s="170"/>
      <c r="Z11" s="150"/>
      <c r="AA11" s="167"/>
    </row>
    <row r="12" spans="1:27" ht="15" x14ac:dyDescent="0.25">
      <c r="A12" s="149" t="s">
        <v>51</v>
      </c>
      <c r="B12" s="167">
        <v>5534.1597000000002</v>
      </c>
      <c r="C12" s="168"/>
      <c r="D12" s="167"/>
      <c r="E12" s="167"/>
      <c r="F12" s="167"/>
      <c r="G12" s="169"/>
      <c r="H12" s="169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T12" s="167"/>
      <c r="U12" s="167"/>
      <c r="V12" s="167"/>
      <c r="W12" s="167"/>
      <c r="Z12" s="150"/>
      <c r="AA12" s="146"/>
    </row>
    <row r="13" spans="1:27" ht="15" x14ac:dyDescent="0.25">
      <c r="A13" s="149" t="s">
        <v>52</v>
      </c>
      <c r="B13" s="167">
        <v>5624.9129999999996</v>
      </c>
      <c r="C13" s="165"/>
      <c r="D13" s="167"/>
      <c r="E13" s="167"/>
      <c r="F13" s="167"/>
      <c r="G13" s="169"/>
      <c r="H13" s="169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T13" s="167"/>
      <c r="V13" s="167"/>
      <c r="W13" s="167"/>
      <c r="Z13" s="171"/>
      <c r="AA13" s="167"/>
    </row>
    <row r="14" spans="1:27" ht="15" x14ac:dyDescent="0.25">
      <c r="A14" s="149" t="s">
        <v>53</v>
      </c>
      <c r="B14" s="167">
        <v>5724.7219999999998</v>
      </c>
      <c r="C14" s="168"/>
      <c r="D14" s="167"/>
      <c r="E14" s="167"/>
      <c r="F14" s="167"/>
      <c r="G14" s="169"/>
      <c r="H14" s="169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T14" s="167"/>
      <c r="U14" s="167"/>
      <c r="W14" s="167"/>
      <c r="Z14" s="171"/>
      <c r="AA14" s="167"/>
    </row>
    <row r="15" spans="1:27" ht="15" x14ac:dyDescent="0.25">
      <c r="A15" s="149" t="s">
        <v>54</v>
      </c>
      <c r="B15" s="167">
        <v>5686.2120000000004</v>
      </c>
      <c r="C15" s="165"/>
      <c r="D15" s="167"/>
      <c r="E15" s="167"/>
      <c r="F15" s="167"/>
      <c r="G15" s="169"/>
      <c r="H15" s="169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T15" s="167"/>
      <c r="W15" s="167"/>
      <c r="Z15" s="150"/>
      <c r="AA15" s="146"/>
    </row>
    <row r="16" spans="1:27" ht="15" x14ac:dyDescent="0.25">
      <c r="A16" s="149" t="s">
        <v>55</v>
      </c>
      <c r="B16" s="167">
        <v>5725.3203000000003</v>
      </c>
      <c r="C16" s="168"/>
      <c r="D16" s="167"/>
      <c r="E16" s="167"/>
      <c r="F16" s="167"/>
      <c r="G16" s="169"/>
      <c r="H16" s="169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T16" s="167"/>
      <c r="U16" s="167"/>
      <c r="W16" s="167"/>
      <c r="Y16" s="170"/>
      <c r="Z16" s="150"/>
      <c r="AA16" s="167"/>
    </row>
    <row r="17" spans="1:27" ht="15" x14ac:dyDescent="0.25">
      <c r="A17" s="149" t="s">
        <v>56</v>
      </c>
      <c r="B17" s="151">
        <v>5775.3535000000002</v>
      </c>
      <c r="C17" s="152"/>
      <c r="D17" s="151"/>
      <c r="E17" s="151"/>
      <c r="F17" s="167"/>
      <c r="G17" s="169"/>
      <c r="H17" s="169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T17" s="167"/>
      <c r="U17" s="167"/>
      <c r="V17" s="167"/>
      <c r="W17" s="167"/>
      <c r="Z17" s="150"/>
      <c r="AA17" s="146"/>
    </row>
    <row r="18" spans="1:27" ht="15" x14ac:dyDescent="0.25">
      <c r="A18" s="149" t="s">
        <v>57</v>
      </c>
      <c r="B18" s="167">
        <v>5806.0159999999996</v>
      </c>
      <c r="C18" s="168"/>
      <c r="D18" s="167"/>
      <c r="E18" s="167"/>
      <c r="F18" s="167"/>
      <c r="G18" s="169"/>
      <c r="H18" s="169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Z18" s="171"/>
      <c r="AA18" s="167"/>
    </row>
    <row r="19" spans="1:27" ht="15" x14ac:dyDescent="0.25">
      <c r="A19" s="149" t="s">
        <v>58</v>
      </c>
      <c r="B19" s="167">
        <v>5833.8590000000004</v>
      </c>
      <c r="C19" s="168"/>
      <c r="D19" s="167"/>
      <c r="E19" s="167"/>
      <c r="F19" s="167"/>
      <c r="G19" s="169"/>
      <c r="H19" s="169"/>
      <c r="I19" s="167"/>
      <c r="J19" s="167"/>
      <c r="K19" s="167"/>
      <c r="L19" s="151"/>
      <c r="M19" s="151"/>
      <c r="N19" s="151"/>
      <c r="O19" s="151"/>
      <c r="P19" s="151"/>
      <c r="Q19" s="151"/>
      <c r="R19" s="151"/>
      <c r="T19" s="151"/>
      <c r="U19" s="151"/>
      <c r="V19" s="167"/>
      <c r="W19" s="146"/>
      <c r="Z19" s="150"/>
      <c r="AA19" s="146"/>
    </row>
    <row r="20" spans="1:27" ht="15" x14ac:dyDescent="0.25">
      <c r="A20" s="149" t="s">
        <v>59</v>
      </c>
      <c r="B20" s="151">
        <v>5867.5349999999999</v>
      </c>
      <c r="C20" s="152"/>
      <c r="D20" s="151"/>
      <c r="E20" s="151"/>
      <c r="F20" s="167"/>
      <c r="G20" s="169"/>
      <c r="H20" s="169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T20" s="167"/>
      <c r="U20" s="167"/>
      <c r="W20" s="167"/>
      <c r="Z20" s="171"/>
      <c r="AA20" s="167"/>
    </row>
    <row r="21" spans="1:27" ht="15" x14ac:dyDescent="0.25">
      <c r="A21" s="149" t="s">
        <v>60</v>
      </c>
      <c r="B21" s="151">
        <v>5803.1030000000001</v>
      </c>
      <c r="C21" s="152"/>
      <c r="D21" s="151"/>
      <c r="E21" s="151"/>
      <c r="F21" s="167"/>
      <c r="G21" s="169"/>
      <c r="H21" s="169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T21" s="167"/>
      <c r="U21" s="167"/>
      <c r="W21" s="167"/>
      <c r="Y21" s="170"/>
      <c r="Z21" s="150"/>
      <c r="AA21" s="167"/>
    </row>
    <row r="22" spans="1:27" ht="15" x14ac:dyDescent="0.25">
      <c r="A22" s="149" t="s">
        <v>61</v>
      </c>
      <c r="B22" s="167">
        <v>5710.625</v>
      </c>
      <c r="C22" s="168"/>
      <c r="D22" s="167"/>
      <c r="E22" s="167"/>
      <c r="F22" s="167"/>
      <c r="G22" s="169"/>
      <c r="H22" s="169"/>
      <c r="I22" s="167"/>
      <c r="J22" s="167"/>
      <c r="K22" s="167"/>
      <c r="L22" s="151"/>
      <c r="M22" s="151"/>
      <c r="N22" s="151"/>
      <c r="O22" s="151"/>
      <c r="P22" s="151"/>
      <c r="Q22" s="151"/>
      <c r="R22" s="151"/>
      <c r="S22" s="153"/>
      <c r="T22" s="151"/>
      <c r="U22" s="151"/>
      <c r="V22" s="146"/>
      <c r="W22" s="146"/>
      <c r="Y22" s="170"/>
      <c r="Z22" s="150"/>
      <c r="AA22" s="146"/>
    </row>
    <row r="23" spans="1:27" ht="15" x14ac:dyDescent="0.25">
      <c r="A23" s="149" t="s">
        <v>62</v>
      </c>
      <c r="B23" s="167">
        <v>5627.1469999999999</v>
      </c>
      <c r="C23" s="165"/>
      <c r="D23" s="167"/>
      <c r="E23" s="167"/>
      <c r="F23" s="167"/>
      <c r="G23" s="169"/>
      <c r="H23" s="169"/>
      <c r="I23" s="167"/>
      <c r="J23" s="167"/>
      <c r="K23" s="167"/>
      <c r="L23" s="151"/>
      <c r="M23" s="151"/>
      <c r="N23" s="151"/>
      <c r="O23" s="151"/>
      <c r="P23" s="151"/>
      <c r="Q23" s="151"/>
      <c r="R23" s="151"/>
      <c r="S23" s="167"/>
      <c r="T23" s="151"/>
      <c r="U23" s="167"/>
      <c r="V23" s="167"/>
      <c r="W23" s="146"/>
      <c r="Y23" s="170"/>
      <c r="Z23" s="150"/>
      <c r="AA23" s="146"/>
    </row>
    <row r="24" spans="1:27" ht="15" x14ac:dyDescent="0.25">
      <c r="A24" s="149" t="s">
        <v>63</v>
      </c>
      <c r="B24" s="151">
        <v>5741.6040000000003</v>
      </c>
      <c r="C24" s="152"/>
      <c r="D24" s="151"/>
      <c r="E24" s="151"/>
      <c r="F24" s="167"/>
      <c r="G24" s="169"/>
      <c r="H24" s="169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Z24" s="171"/>
      <c r="AA24" s="167"/>
    </row>
    <row r="25" spans="1:27" ht="15" x14ac:dyDescent="0.25">
      <c r="A25" s="149" t="s">
        <v>64</v>
      </c>
      <c r="B25" s="151">
        <v>5789.5527000000002</v>
      </c>
      <c r="C25" s="152"/>
      <c r="D25" s="151"/>
      <c r="E25" s="151"/>
      <c r="F25" s="167"/>
      <c r="G25" s="169"/>
      <c r="H25" s="169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Y25" s="170"/>
      <c r="Z25" s="150"/>
      <c r="AA25" s="146"/>
    </row>
    <row r="26" spans="1:27" ht="15" x14ac:dyDescent="0.25">
      <c r="A26" s="149" t="s">
        <v>65</v>
      </c>
      <c r="B26" s="167">
        <v>5675.2539999999999</v>
      </c>
      <c r="C26" s="168"/>
      <c r="D26" s="167"/>
      <c r="E26" s="167"/>
      <c r="F26" s="167"/>
      <c r="G26" s="169"/>
      <c r="H26" s="169"/>
      <c r="I26" s="167"/>
      <c r="J26" s="167"/>
      <c r="K26" s="167"/>
      <c r="L26" s="151"/>
      <c r="M26" s="151"/>
      <c r="N26" s="151"/>
      <c r="O26" s="151"/>
      <c r="P26" s="151"/>
      <c r="Q26" s="151"/>
      <c r="R26" s="151"/>
      <c r="S26" s="167"/>
      <c r="T26" s="151"/>
      <c r="U26" s="151"/>
      <c r="W26" s="146"/>
      <c r="Y26" s="170"/>
      <c r="Z26" s="150"/>
      <c r="AA26" s="146"/>
    </row>
    <row r="27" spans="1:27" ht="15" x14ac:dyDescent="0.25">
      <c r="A27" s="149" t="s">
        <v>66</v>
      </c>
      <c r="B27" s="167">
        <v>5833.7079999999996</v>
      </c>
      <c r="C27" s="168"/>
      <c r="D27" s="167"/>
      <c r="E27" s="167"/>
      <c r="F27" s="167"/>
      <c r="G27" s="169"/>
      <c r="H27" s="169"/>
      <c r="I27" s="167"/>
      <c r="J27" s="167"/>
      <c r="K27" s="167"/>
      <c r="L27" s="151"/>
      <c r="M27" s="151"/>
      <c r="N27" s="151"/>
      <c r="O27" s="151"/>
      <c r="P27" s="151"/>
      <c r="Q27" s="151"/>
      <c r="R27" s="151"/>
      <c r="T27" s="151"/>
      <c r="U27" s="151"/>
      <c r="V27" s="146"/>
      <c r="W27" s="146"/>
      <c r="Y27" s="170"/>
      <c r="Z27" s="150"/>
      <c r="AA27" s="146"/>
    </row>
    <row r="28" spans="1:27" ht="15" x14ac:dyDescent="0.25">
      <c r="A28" s="149" t="s">
        <v>67</v>
      </c>
      <c r="B28" s="167">
        <v>5851.3964999999998</v>
      </c>
      <c r="C28" s="168"/>
      <c r="D28" s="167"/>
      <c r="E28" s="167"/>
      <c r="F28" s="167"/>
      <c r="G28" s="169"/>
      <c r="H28" s="169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T28" s="167"/>
      <c r="U28" s="167"/>
      <c r="W28" s="167"/>
      <c r="Y28" s="170"/>
      <c r="Z28" s="150"/>
      <c r="AA28" s="167"/>
    </row>
    <row r="29" spans="1:27" ht="15" x14ac:dyDescent="0.25">
      <c r="A29" s="149" t="s">
        <v>68</v>
      </c>
      <c r="B29" s="151">
        <v>5828.37</v>
      </c>
      <c r="C29" s="152"/>
      <c r="D29" s="151"/>
      <c r="E29" s="151"/>
      <c r="F29" s="167"/>
      <c r="G29" s="169"/>
      <c r="H29" s="169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T29" s="167"/>
      <c r="U29" s="167"/>
      <c r="W29" s="167"/>
      <c r="Z29" s="171"/>
      <c r="AA29" s="167"/>
    </row>
    <row r="30" spans="1:27" ht="15" x14ac:dyDescent="0.25">
      <c r="A30" s="149" t="s">
        <v>69</v>
      </c>
      <c r="B30" s="167">
        <v>5754.5913</v>
      </c>
      <c r="C30" s="168"/>
      <c r="D30" s="167"/>
      <c r="E30" s="167"/>
      <c r="F30" s="167"/>
      <c r="G30" s="169"/>
      <c r="H30" s="169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T30" s="167"/>
      <c r="U30" s="167"/>
      <c r="W30" s="167"/>
      <c r="Y30" s="170"/>
      <c r="Z30" s="150"/>
      <c r="AA30" s="167"/>
    </row>
    <row r="31" spans="1:27" ht="15" x14ac:dyDescent="0.25">
      <c r="A31" s="149" t="s">
        <v>70</v>
      </c>
      <c r="B31" s="167">
        <v>5671.7309999999998</v>
      </c>
      <c r="C31" s="168"/>
      <c r="D31" s="167"/>
      <c r="E31" s="167"/>
      <c r="F31" s="167"/>
      <c r="G31" s="169"/>
      <c r="H31" s="169"/>
      <c r="I31" s="167"/>
      <c r="J31" s="167"/>
      <c r="K31" s="167"/>
      <c r="L31" s="151"/>
      <c r="M31" s="151"/>
      <c r="N31" s="151"/>
      <c r="O31" s="151"/>
      <c r="P31" s="151"/>
      <c r="Q31" s="151"/>
      <c r="R31" s="151"/>
      <c r="T31" s="151"/>
      <c r="U31" s="167"/>
      <c r="V31" s="167"/>
      <c r="W31" s="146"/>
      <c r="Z31" s="150"/>
      <c r="AA31" s="146"/>
    </row>
    <row r="32" spans="1:27" ht="15" x14ac:dyDescent="0.25">
      <c r="A32" s="149" t="s">
        <v>71</v>
      </c>
      <c r="B32" s="151">
        <v>5671.7309999999998</v>
      </c>
      <c r="C32" s="152"/>
      <c r="D32" s="151"/>
      <c r="E32" s="151"/>
      <c r="F32" s="167"/>
      <c r="G32" s="169"/>
      <c r="H32" s="169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T32" s="167"/>
      <c r="U32" s="167"/>
      <c r="V32" s="167"/>
      <c r="W32" s="167"/>
      <c r="Z32" s="171"/>
      <c r="AA32" s="167"/>
    </row>
    <row r="33" spans="1:27" ht="15" x14ac:dyDescent="0.25">
      <c r="A33" s="149" t="s">
        <v>72</v>
      </c>
      <c r="B33" s="151">
        <v>5581.2060000000001</v>
      </c>
      <c r="C33" s="152"/>
      <c r="D33" s="151"/>
      <c r="E33" s="151"/>
      <c r="F33" s="167"/>
      <c r="G33" s="169"/>
      <c r="H33" s="169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T33" s="167"/>
      <c r="U33" s="167"/>
      <c r="W33" s="167"/>
      <c r="Y33" s="170"/>
      <c r="Z33" s="150"/>
      <c r="AA33" s="167"/>
    </row>
    <row r="34" spans="1:27" ht="15" x14ac:dyDescent="0.25">
      <c r="A34" s="149" t="s">
        <v>73</v>
      </c>
      <c r="B34" s="167">
        <v>5556.5789999999997</v>
      </c>
      <c r="C34" s="168"/>
      <c r="D34" s="167"/>
      <c r="E34" s="167"/>
      <c r="F34" s="167"/>
      <c r="G34" s="169"/>
      <c r="H34" s="169"/>
      <c r="I34" s="167"/>
      <c r="J34" s="167"/>
      <c r="K34" s="167"/>
      <c r="L34" s="151"/>
      <c r="M34" s="151"/>
      <c r="N34" s="151"/>
      <c r="O34" s="151"/>
      <c r="P34" s="151"/>
      <c r="Q34" s="151"/>
      <c r="R34" s="151"/>
      <c r="S34" s="153"/>
      <c r="T34" s="151"/>
      <c r="U34" s="153"/>
      <c r="V34" s="154"/>
      <c r="W34" s="146"/>
      <c r="Y34" s="170"/>
      <c r="Z34" s="150"/>
      <c r="AA34" s="146"/>
    </row>
    <row r="35" spans="1:27" ht="15" x14ac:dyDescent="0.25">
      <c r="A35" s="149" t="s">
        <v>74</v>
      </c>
      <c r="B35" s="167">
        <v>5548.1943000000001</v>
      </c>
      <c r="C35" s="168"/>
      <c r="D35" s="167"/>
      <c r="E35" s="167"/>
      <c r="F35" s="167"/>
      <c r="G35" s="169"/>
      <c r="H35" s="169"/>
      <c r="I35" s="167"/>
      <c r="J35" s="167"/>
      <c r="K35" s="167"/>
      <c r="L35" s="151"/>
      <c r="M35" s="151"/>
      <c r="N35" s="151"/>
      <c r="O35" s="151"/>
      <c r="P35" s="151"/>
      <c r="Q35" s="151"/>
      <c r="R35" s="151"/>
      <c r="T35" s="151"/>
      <c r="U35" s="151"/>
      <c r="W35" s="146"/>
      <c r="Y35" s="170"/>
      <c r="Z35" s="150"/>
      <c r="AA35" s="146"/>
    </row>
    <row r="36" spans="1:27" ht="15" x14ac:dyDescent="0.25">
      <c r="A36" s="149" t="s">
        <v>75</v>
      </c>
      <c r="B36" s="151">
        <v>5549.02</v>
      </c>
      <c r="C36" s="152"/>
      <c r="D36" s="151"/>
      <c r="E36" s="151"/>
      <c r="F36" s="167"/>
      <c r="G36" s="169"/>
      <c r="H36" s="169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Z36" s="171"/>
      <c r="AA36" s="167"/>
    </row>
    <row r="37" spans="1:27" ht="15" x14ac:dyDescent="0.25">
      <c r="A37" s="149" t="s">
        <v>76</v>
      </c>
      <c r="B37" s="151">
        <v>5596.4129999999996</v>
      </c>
      <c r="C37" s="152"/>
      <c r="D37" s="151"/>
      <c r="E37" s="151"/>
      <c r="F37" s="167"/>
      <c r="G37" s="169"/>
      <c r="H37" s="169"/>
      <c r="I37" s="167"/>
      <c r="J37" s="167"/>
      <c r="K37" s="167"/>
      <c r="L37" s="167"/>
      <c r="M37" s="167"/>
      <c r="N37" s="167"/>
      <c r="O37" s="167"/>
      <c r="P37" s="167"/>
      <c r="Q37" s="160"/>
      <c r="R37" s="160"/>
      <c r="S37" s="160"/>
      <c r="T37" s="160"/>
      <c r="U37" s="160"/>
      <c r="V37" s="160"/>
      <c r="W37" s="160"/>
      <c r="Y37" s="170"/>
      <c r="Z37" s="150"/>
      <c r="AA37" s="160"/>
    </row>
    <row r="38" spans="1:27" ht="15" x14ac:dyDescent="0.25">
      <c r="A38" s="149" t="s">
        <v>77</v>
      </c>
      <c r="B38" s="167">
        <v>5623.7839999999997</v>
      </c>
      <c r="C38" s="168"/>
      <c r="D38" s="167"/>
      <c r="E38" s="167"/>
      <c r="F38" s="167"/>
      <c r="G38" s="169"/>
      <c r="H38" s="169"/>
      <c r="I38" s="167"/>
      <c r="J38" s="167"/>
      <c r="K38" s="167"/>
      <c r="L38" s="151"/>
      <c r="M38" s="151"/>
      <c r="N38" s="151"/>
      <c r="O38" s="151"/>
      <c r="P38" s="151"/>
      <c r="Q38" s="155"/>
      <c r="R38" s="155"/>
      <c r="S38" s="160"/>
      <c r="T38" s="155"/>
      <c r="U38" s="155"/>
      <c r="V38" s="160"/>
      <c r="W38" s="156"/>
      <c r="Z38" s="150"/>
      <c r="AA38" s="156"/>
    </row>
    <row r="39" spans="1:27" ht="15" x14ac:dyDescent="0.25">
      <c r="A39" s="149" t="s">
        <v>78</v>
      </c>
      <c r="B39" s="167">
        <v>5620.7879999999996</v>
      </c>
      <c r="C39" s="168"/>
      <c r="D39" s="167"/>
      <c r="E39" s="167"/>
      <c r="F39" s="167"/>
      <c r="G39" s="169"/>
      <c r="H39" s="169"/>
      <c r="I39" s="167"/>
      <c r="J39" s="167"/>
      <c r="K39" s="167"/>
      <c r="L39" s="151"/>
      <c r="M39" s="151"/>
      <c r="N39" s="151"/>
      <c r="O39" s="151"/>
      <c r="P39" s="151"/>
      <c r="Q39" s="155"/>
      <c r="R39" s="155"/>
      <c r="S39" s="160"/>
      <c r="T39" s="155"/>
      <c r="U39" s="155"/>
      <c r="V39" s="156"/>
      <c r="W39" s="156"/>
      <c r="Y39" s="170"/>
      <c r="Z39" s="150"/>
      <c r="AA39" s="156"/>
    </row>
    <row r="40" spans="1:27" ht="15" x14ac:dyDescent="0.25">
      <c r="A40" s="149" t="s">
        <v>79</v>
      </c>
      <c r="B40" s="151">
        <v>5613.3622999999998</v>
      </c>
      <c r="C40" s="152"/>
      <c r="D40" s="151"/>
      <c r="E40" s="151"/>
      <c r="F40" s="167"/>
      <c r="G40" s="169"/>
      <c r="H40" s="169"/>
      <c r="I40" s="167"/>
      <c r="J40" s="167"/>
      <c r="K40" s="167"/>
      <c r="L40" s="167"/>
      <c r="M40" s="167"/>
      <c r="N40" s="167"/>
      <c r="O40" s="167"/>
      <c r="P40" s="167"/>
      <c r="Q40" s="160"/>
      <c r="R40" s="160"/>
      <c r="S40" s="160"/>
      <c r="T40" s="160"/>
      <c r="U40" s="160"/>
      <c r="V40" s="160"/>
      <c r="W40" s="160"/>
      <c r="Y40" s="170"/>
      <c r="Z40" s="150"/>
      <c r="AA40" s="160"/>
    </row>
    <row r="41" spans="1:27" ht="15" x14ac:dyDescent="0.25">
      <c r="A41" s="149" t="s">
        <v>80</v>
      </c>
      <c r="B41" s="151">
        <v>5607.2285000000002</v>
      </c>
      <c r="C41" s="152"/>
      <c r="D41" s="151"/>
      <c r="E41" s="151"/>
      <c r="F41" s="167"/>
      <c r="G41" s="169"/>
      <c r="H41" s="169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W41" s="167"/>
      <c r="Y41" s="170"/>
      <c r="Z41" s="150"/>
      <c r="AA41" s="167"/>
    </row>
    <row r="42" spans="1:27" ht="15" x14ac:dyDescent="0.25">
      <c r="A42" s="149" t="s">
        <v>81</v>
      </c>
      <c r="B42" s="167">
        <v>5636.8584000000001</v>
      </c>
      <c r="C42" s="168"/>
      <c r="D42" s="167"/>
      <c r="E42" s="167"/>
      <c r="F42" s="167"/>
      <c r="G42" s="169"/>
      <c r="H42" s="169"/>
      <c r="I42" s="167"/>
      <c r="J42" s="167"/>
      <c r="K42" s="167"/>
      <c r="L42" s="151"/>
      <c r="M42" s="151"/>
      <c r="N42" s="151"/>
      <c r="O42" s="151"/>
      <c r="P42" s="151"/>
      <c r="Q42" s="151"/>
      <c r="R42" s="151"/>
      <c r="T42" s="151"/>
      <c r="U42" s="153"/>
      <c r="W42" s="146"/>
      <c r="Y42" s="170"/>
      <c r="Z42" s="150"/>
      <c r="AA42" s="146"/>
    </row>
    <row r="43" spans="1:27" ht="15" x14ac:dyDescent="0.25">
      <c r="A43" s="149" t="s">
        <v>82</v>
      </c>
      <c r="B43" s="151">
        <v>5617.2619999999997</v>
      </c>
      <c r="C43" s="152"/>
      <c r="D43" s="151"/>
      <c r="E43" s="151"/>
      <c r="F43" s="167"/>
      <c r="G43" s="169"/>
      <c r="H43" s="169"/>
      <c r="I43" s="167"/>
      <c r="J43" s="167"/>
      <c r="K43" s="167"/>
      <c r="L43" s="151"/>
      <c r="M43" s="151"/>
      <c r="N43" s="151"/>
      <c r="O43" s="151"/>
      <c r="P43" s="151"/>
      <c r="Q43" s="151"/>
      <c r="R43" s="151"/>
      <c r="S43" s="167"/>
      <c r="T43" s="151"/>
      <c r="U43" s="167"/>
      <c r="V43" s="167"/>
      <c r="W43" s="146"/>
      <c r="Y43" s="170"/>
      <c r="Z43" s="150"/>
      <c r="AA43" s="146"/>
    </row>
    <row r="44" spans="1:27" ht="15" x14ac:dyDescent="0.25">
      <c r="A44" s="149" t="s">
        <v>83</v>
      </c>
      <c r="B44" s="167">
        <v>5544.9844000000003</v>
      </c>
      <c r="C44" s="168"/>
      <c r="D44" s="167"/>
      <c r="E44" s="167"/>
      <c r="F44" s="167"/>
      <c r="G44" s="169"/>
      <c r="H44" s="169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Z44" s="171"/>
      <c r="AA44" s="167"/>
    </row>
    <row r="45" spans="1:27" ht="15" x14ac:dyDescent="0.25">
      <c r="A45" s="149" t="s">
        <v>84</v>
      </c>
      <c r="B45" s="151">
        <v>5372.9459999999999</v>
      </c>
      <c r="C45" s="152"/>
      <c r="D45" s="151"/>
      <c r="E45" s="151"/>
      <c r="F45" s="167"/>
      <c r="G45" s="169"/>
      <c r="H45" s="169"/>
      <c r="I45" s="167"/>
      <c r="J45" s="167"/>
      <c r="K45" s="167"/>
      <c r="L45" s="151"/>
      <c r="M45" s="151"/>
      <c r="N45" s="151"/>
      <c r="O45" s="151"/>
      <c r="P45" s="151"/>
      <c r="Q45" s="151"/>
      <c r="R45" s="151"/>
      <c r="S45" s="167"/>
      <c r="T45" s="151"/>
      <c r="U45" s="151"/>
      <c r="V45" s="167"/>
      <c r="W45" s="146"/>
      <c r="Z45" s="150"/>
      <c r="AA45" s="146"/>
    </row>
    <row r="46" spans="1:27" ht="15" x14ac:dyDescent="0.25">
      <c r="A46" s="149" t="s">
        <v>85</v>
      </c>
      <c r="B46" s="167">
        <v>5373.8869999999997</v>
      </c>
      <c r="C46" s="168"/>
      <c r="D46" s="167"/>
      <c r="E46" s="167"/>
      <c r="F46" s="167"/>
      <c r="G46" s="169"/>
      <c r="H46" s="169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Z46" s="171"/>
      <c r="AA46" s="167"/>
    </row>
    <row r="47" spans="1:27" ht="15" x14ac:dyDescent="0.25">
      <c r="A47" s="149" t="s">
        <v>86</v>
      </c>
      <c r="B47" s="151">
        <v>5460.5450000000001</v>
      </c>
      <c r="C47" s="152"/>
      <c r="D47" s="151"/>
      <c r="E47" s="151"/>
      <c r="F47" s="167"/>
      <c r="G47" s="169"/>
      <c r="H47" s="169"/>
      <c r="I47" s="167"/>
      <c r="J47" s="167"/>
      <c r="K47" s="167"/>
      <c r="L47" s="151"/>
      <c r="M47" s="151"/>
      <c r="N47" s="151"/>
      <c r="O47" s="151"/>
      <c r="P47" s="151"/>
      <c r="Q47" s="151"/>
      <c r="R47" s="151"/>
      <c r="S47" s="153"/>
      <c r="T47" s="151"/>
      <c r="U47" s="151"/>
      <c r="W47" s="146"/>
      <c r="Z47" s="150"/>
      <c r="AA47" s="146"/>
    </row>
    <row r="48" spans="1:27" ht="15" x14ac:dyDescent="0.25">
      <c r="A48" s="149" t="s">
        <v>87</v>
      </c>
      <c r="B48" s="167">
        <v>5495.7397000000001</v>
      </c>
      <c r="C48" s="168"/>
      <c r="D48" s="167"/>
      <c r="E48" s="167"/>
      <c r="F48" s="167"/>
      <c r="G48" s="169"/>
      <c r="H48" s="169"/>
      <c r="I48" s="167"/>
      <c r="J48" s="167"/>
      <c r="K48" s="167"/>
      <c r="L48" s="167"/>
      <c r="M48" s="167"/>
      <c r="N48" s="167"/>
      <c r="O48" s="167"/>
      <c r="P48" s="167"/>
      <c r="Q48" s="160"/>
      <c r="R48" s="160"/>
      <c r="T48" s="160"/>
      <c r="U48" s="160"/>
      <c r="W48" s="160"/>
      <c r="Z48" s="171"/>
      <c r="AA48" s="160"/>
    </row>
    <row r="49" spans="1:27" ht="15" x14ac:dyDescent="0.25">
      <c r="A49" s="149" t="s">
        <v>88</v>
      </c>
      <c r="B49" s="167">
        <v>5520.8739999999998</v>
      </c>
      <c r="C49" s="165"/>
      <c r="D49" s="167"/>
      <c r="E49" s="167"/>
      <c r="F49" s="167"/>
      <c r="G49" s="169"/>
      <c r="H49" s="169"/>
      <c r="I49" s="167"/>
      <c r="J49" s="167"/>
      <c r="K49" s="167"/>
      <c r="L49" s="151"/>
      <c r="M49" s="151"/>
      <c r="N49" s="151"/>
      <c r="O49" s="151"/>
      <c r="P49" s="151"/>
      <c r="Q49" s="155"/>
      <c r="R49" s="155"/>
      <c r="T49" s="155"/>
      <c r="U49" s="155"/>
      <c r="W49" s="156"/>
      <c r="Z49" s="150"/>
      <c r="AA49" s="156"/>
    </row>
    <row r="50" spans="1:27" ht="15" x14ac:dyDescent="0.25">
      <c r="A50" s="149" t="s">
        <v>89</v>
      </c>
      <c r="B50" s="151">
        <v>5418.4319999999998</v>
      </c>
      <c r="C50" s="152"/>
      <c r="D50" s="151"/>
      <c r="E50" s="151"/>
      <c r="F50" s="167"/>
      <c r="G50" s="169"/>
      <c r="H50" s="169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T50" s="167"/>
      <c r="U50" s="167"/>
      <c r="V50" s="167"/>
      <c r="W50" s="167"/>
      <c r="Z50" s="171"/>
      <c r="AA50" s="167"/>
    </row>
    <row r="51" spans="1:27" ht="15" x14ac:dyDescent="0.25">
      <c r="A51" s="149" t="s">
        <v>90</v>
      </c>
      <c r="B51" s="167">
        <v>5254.2719999999999</v>
      </c>
      <c r="C51" s="168"/>
      <c r="D51" s="167"/>
      <c r="E51" s="167"/>
      <c r="F51" s="167"/>
      <c r="G51" s="169"/>
      <c r="H51" s="169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Y51" s="170"/>
      <c r="Z51" s="150"/>
      <c r="AA51" s="146"/>
    </row>
    <row r="52" spans="1:27" ht="15" x14ac:dyDescent="0.25">
      <c r="A52" s="149" t="s">
        <v>91</v>
      </c>
      <c r="B52" s="167">
        <v>5324.7969999999996</v>
      </c>
      <c r="C52" s="165"/>
      <c r="D52" s="167"/>
      <c r="E52" s="167"/>
      <c r="F52" s="167"/>
      <c r="G52" s="169"/>
      <c r="H52" s="169"/>
      <c r="I52" s="167"/>
      <c r="J52" s="167"/>
      <c r="K52" s="167"/>
      <c r="L52" s="151"/>
      <c r="M52" s="151"/>
      <c r="N52" s="151"/>
      <c r="O52" s="151"/>
      <c r="P52" s="151"/>
      <c r="Q52" s="151"/>
      <c r="R52" s="151"/>
      <c r="T52" s="151"/>
      <c r="U52" s="167"/>
      <c r="V52" s="167"/>
      <c r="W52" s="146"/>
      <c r="Y52" s="170"/>
      <c r="Z52" s="150"/>
      <c r="AA52" s="146"/>
    </row>
    <row r="53" spans="1:27" ht="15" x14ac:dyDescent="0.25">
      <c r="A53" s="149" t="s">
        <v>92</v>
      </c>
      <c r="B53" s="167">
        <v>5350.3230000000003</v>
      </c>
      <c r="C53" s="165"/>
      <c r="D53" s="167"/>
      <c r="E53" s="167"/>
      <c r="F53" s="167"/>
      <c r="G53" s="169"/>
      <c r="H53" s="169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W53" s="167"/>
      <c r="Y53" s="170"/>
      <c r="Z53" s="150"/>
      <c r="AA53" s="167"/>
    </row>
    <row r="54" spans="1:27" ht="15" x14ac:dyDescent="0.25">
      <c r="A54" s="149" t="s">
        <v>93</v>
      </c>
      <c r="B54" s="151">
        <v>5361.7749999999996</v>
      </c>
      <c r="C54" s="152"/>
      <c r="D54" s="151"/>
      <c r="E54" s="151"/>
      <c r="F54" s="167"/>
      <c r="G54" s="169"/>
      <c r="H54" s="169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T54" s="167"/>
      <c r="W54" s="167"/>
      <c r="Y54" s="170"/>
      <c r="Z54" s="150"/>
      <c r="AA54" s="146"/>
    </row>
    <row r="55" spans="1:27" ht="15" x14ac:dyDescent="0.25">
      <c r="A55" s="149" t="s">
        <v>94</v>
      </c>
      <c r="B55" s="151">
        <v>5523.8649999999998</v>
      </c>
      <c r="C55" s="152"/>
      <c r="D55" s="151"/>
      <c r="E55" s="151"/>
      <c r="F55" s="167"/>
      <c r="G55" s="169"/>
      <c r="H55" s="169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T55" s="167"/>
      <c r="U55" s="167"/>
      <c r="V55" s="167"/>
      <c r="W55" s="167"/>
      <c r="Z55" s="150"/>
      <c r="AA55" s="146"/>
    </row>
    <row r="56" spans="1:27" ht="15" x14ac:dyDescent="0.25">
      <c r="A56" s="149" t="s">
        <v>95</v>
      </c>
      <c r="B56" s="167">
        <v>5576.2943999999998</v>
      </c>
      <c r="C56" s="168"/>
      <c r="D56" s="167"/>
      <c r="E56" s="167"/>
      <c r="F56" s="167"/>
      <c r="G56" s="169"/>
      <c r="H56" s="169"/>
      <c r="I56" s="167"/>
      <c r="J56" s="167"/>
      <c r="K56" s="167"/>
      <c r="L56" s="151"/>
      <c r="M56" s="151"/>
      <c r="N56" s="151"/>
      <c r="O56" s="151"/>
      <c r="P56" s="151"/>
      <c r="Q56" s="151"/>
      <c r="R56" s="151"/>
      <c r="S56" s="167"/>
      <c r="T56" s="151"/>
      <c r="U56" s="167"/>
      <c r="V56" s="167"/>
      <c r="W56" s="146"/>
      <c r="Y56" s="170"/>
      <c r="Z56" s="150"/>
      <c r="AA56" s="146"/>
    </row>
    <row r="57" spans="1:27" ht="15" x14ac:dyDescent="0.25">
      <c r="A57" s="149" t="s">
        <v>96</v>
      </c>
      <c r="B57" s="167">
        <v>5614.0244000000002</v>
      </c>
      <c r="C57" s="168"/>
      <c r="D57" s="167"/>
      <c r="E57" s="167"/>
      <c r="F57" s="167"/>
      <c r="G57" s="169"/>
      <c r="H57" s="169"/>
      <c r="I57" s="167"/>
      <c r="J57" s="167"/>
      <c r="K57" s="167"/>
      <c r="L57" s="151"/>
      <c r="M57" s="151"/>
      <c r="N57" s="151"/>
      <c r="O57" s="151"/>
      <c r="P57" s="151"/>
      <c r="Q57" s="151"/>
      <c r="R57" s="151"/>
      <c r="T57" s="151"/>
      <c r="U57" s="151"/>
      <c r="V57" s="146"/>
      <c r="W57" s="146"/>
      <c r="Y57" s="170"/>
      <c r="Z57" s="150"/>
      <c r="AA57" s="146"/>
    </row>
    <row r="58" spans="1:27" ht="15" x14ac:dyDescent="0.25">
      <c r="A58" s="149" t="s">
        <v>97</v>
      </c>
      <c r="B58" s="167">
        <v>5652.3360000000002</v>
      </c>
      <c r="C58" s="168"/>
      <c r="D58" s="167"/>
      <c r="E58" s="167"/>
      <c r="F58" s="167"/>
      <c r="G58" s="169"/>
      <c r="H58" s="169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T58" s="167"/>
      <c r="U58" s="167"/>
      <c r="V58" s="167"/>
      <c r="W58" s="167"/>
      <c r="Z58" s="171"/>
      <c r="AA58" s="167"/>
    </row>
    <row r="59" spans="1:27" ht="15" x14ac:dyDescent="0.25">
      <c r="A59" s="149" t="s">
        <v>98</v>
      </c>
      <c r="B59" s="167">
        <v>5561.64</v>
      </c>
      <c r="C59" s="168"/>
      <c r="D59" s="167"/>
      <c r="E59" s="167"/>
      <c r="F59" s="167"/>
      <c r="G59" s="169"/>
      <c r="H59" s="169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Z59" s="171"/>
      <c r="AA59" s="167"/>
    </row>
    <row r="60" spans="1:27" ht="15" x14ac:dyDescent="0.25">
      <c r="A60" s="149" t="s">
        <v>99</v>
      </c>
      <c r="B60" s="167">
        <v>5613.2849999999999</v>
      </c>
      <c r="C60" s="168"/>
      <c r="D60" s="167"/>
      <c r="E60" s="167"/>
      <c r="F60" s="167"/>
      <c r="G60" s="169"/>
      <c r="H60" s="169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T60" s="167"/>
      <c r="U60" s="167"/>
      <c r="V60" s="167"/>
      <c r="W60" s="167"/>
      <c r="Y60" s="170"/>
      <c r="Z60" s="150"/>
      <c r="AA60" s="167"/>
    </row>
    <row r="61" spans="1:27" ht="15" x14ac:dyDescent="0.25">
      <c r="A61" s="149" t="s">
        <v>100</v>
      </c>
      <c r="B61" s="167">
        <v>5492.01</v>
      </c>
      <c r="C61" s="168"/>
      <c r="D61" s="167"/>
      <c r="E61" s="167"/>
      <c r="F61" s="167"/>
      <c r="G61" s="169"/>
      <c r="H61" s="169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T61" s="167"/>
      <c r="U61" s="167"/>
      <c r="W61" s="167"/>
      <c r="Z61" s="171"/>
      <c r="AA61" s="167"/>
    </row>
    <row r="62" spans="1:27" ht="15" x14ac:dyDescent="0.25">
      <c r="A62" s="149" t="s">
        <v>101</v>
      </c>
      <c r="B62" s="151">
        <v>5492.01</v>
      </c>
      <c r="C62" s="152"/>
      <c r="D62" s="151"/>
      <c r="E62" s="151"/>
      <c r="F62" s="167"/>
      <c r="G62" s="169"/>
      <c r="H62" s="169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W62" s="167"/>
      <c r="Z62" s="171"/>
      <c r="AA62" s="167"/>
    </row>
    <row r="63" spans="1:27" ht="15" x14ac:dyDescent="0.25">
      <c r="A63" s="149" t="s">
        <v>102</v>
      </c>
      <c r="B63" s="151">
        <v>5418.5893999999998</v>
      </c>
      <c r="C63" s="152"/>
      <c r="D63" s="151"/>
      <c r="E63" s="151"/>
      <c r="F63" s="167"/>
      <c r="G63" s="169"/>
      <c r="H63" s="169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W63" s="167"/>
      <c r="Z63" s="171"/>
      <c r="AA63" s="167"/>
    </row>
    <row r="64" spans="1:27" ht="15" x14ac:dyDescent="0.25">
      <c r="A64" s="149" t="s">
        <v>103</v>
      </c>
      <c r="B64" s="151">
        <v>5337.8770000000004</v>
      </c>
      <c r="C64" s="152"/>
      <c r="D64" s="151"/>
      <c r="E64" s="151"/>
      <c r="F64" s="167"/>
      <c r="G64" s="169"/>
      <c r="H64" s="169"/>
      <c r="I64" s="167"/>
      <c r="J64" s="167"/>
      <c r="K64" s="167"/>
      <c r="L64" s="151"/>
      <c r="M64" s="151"/>
      <c r="N64" s="151"/>
      <c r="O64" s="151"/>
      <c r="P64" s="151"/>
      <c r="Q64" s="151"/>
      <c r="R64" s="151"/>
      <c r="T64" s="151"/>
      <c r="U64" s="153"/>
      <c r="W64" s="146"/>
      <c r="Z64" s="150"/>
      <c r="AA64" s="146"/>
    </row>
    <row r="65" spans="1:27" ht="15" x14ac:dyDescent="0.25">
      <c r="A65" s="149" t="s">
        <v>104</v>
      </c>
      <c r="B65" s="167">
        <v>5389.0619999999999</v>
      </c>
      <c r="C65" s="168"/>
      <c r="D65" s="167"/>
      <c r="E65" s="167"/>
      <c r="F65" s="167"/>
      <c r="G65" s="169"/>
      <c r="H65" s="169"/>
      <c r="I65" s="167"/>
      <c r="J65" s="167"/>
      <c r="K65" s="167"/>
      <c r="L65" s="151"/>
      <c r="M65" s="151"/>
      <c r="N65" s="151"/>
      <c r="O65" s="151"/>
      <c r="P65" s="151"/>
      <c r="Q65" s="151"/>
      <c r="R65" s="151"/>
      <c r="T65" s="151"/>
      <c r="U65" s="151"/>
      <c r="V65" s="154"/>
      <c r="W65" s="146"/>
      <c r="Y65" s="170"/>
      <c r="Z65" s="150"/>
      <c r="AA65" s="146"/>
    </row>
    <row r="66" spans="1:27" ht="15" x14ac:dyDescent="0.25">
      <c r="A66" s="149" t="s">
        <v>105</v>
      </c>
      <c r="B66" s="167">
        <v>5337.1459999999997</v>
      </c>
      <c r="C66" s="168"/>
      <c r="D66" s="167"/>
      <c r="E66" s="167"/>
      <c r="F66" s="167"/>
      <c r="G66" s="169"/>
      <c r="H66" s="169"/>
      <c r="I66" s="167"/>
      <c r="J66" s="167"/>
      <c r="K66" s="167"/>
      <c r="L66" s="151"/>
      <c r="M66" s="151"/>
      <c r="N66" s="151"/>
      <c r="O66" s="151"/>
      <c r="P66" s="151"/>
      <c r="Q66" s="151"/>
      <c r="R66" s="151"/>
      <c r="T66" s="151"/>
      <c r="U66" s="167"/>
      <c r="W66" s="146"/>
      <c r="Y66" s="170"/>
      <c r="Z66" s="150"/>
      <c r="AA66" s="146"/>
    </row>
    <row r="67" spans="1:27" ht="15" x14ac:dyDescent="0.25">
      <c r="A67" s="149" t="s">
        <v>106</v>
      </c>
      <c r="B67" s="167">
        <v>5305.6787000000004</v>
      </c>
      <c r="C67" s="168"/>
      <c r="D67" s="167"/>
      <c r="E67" s="167"/>
      <c r="F67" s="167"/>
      <c r="G67" s="169"/>
      <c r="H67" s="169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T67" s="167"/>
      <c r="W67" s="167"/>
      <c r="Y67" s="170"/>
      <c r="Z67" s="150"/>
      <c r="AA67" s="167"/>
    </row>
    <row r="68" spans="1:27" ht="15" x14ac:dyDescent="0.25">
      <c r="A68" s="149" t="s">
        <v>107</v>
      </c>
      <c r="B68" s="167">
        <v>5271.7803000000004</v>
      </c>
      <c r="C68" s="168"/>
      <c r="D68" s="167"/>
      <c r="E68" s="167"/>
      <c r="F68" s="167"/>
      <c r="G68" s="169"/>
      <c r="H68" s="169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T68" s="167"/>
      <c r="W68" s="167"/>
      <c r="Y68" s="170"/>
      <c r="Z68" s="150"/>
      <c r="AA68" s="167"/>
    </row>
    <row r="69" spans="1:27" ht="15" x14ac:dyDescent="0.25">
      <c r="A69" s="149" t="s">
        <v>108</v>
      </c>
      <c r="B69" s="167">
        <v>5188.893</v>
      </c>
      <c r="C69" s="168"/>
      <c r="D69" s="167"/>
      <c r="E69" s="167"/>
      <c r="F69" s="167"/>
      <c r="G69" s="169"/>
      <c r="H69" s="169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T69" s="167"/>
      <c r="U69" s="167"/>
      <c r="W69" s="167"/>
      <c r="Z69" s="171"/>
      <c r="AA69" s="167"/>
    </row>
    <row r="70" spans="1:27" ht="15" x14ac:dyDescent="0.25">
      <c r="A70" s="149" t="s">
        <v>109</v>
      </c>
      <c r="B70" s="151">
        <v>5159.3173999999999</v>
      </c>
      <c r="C70" s="152"/>
      <c r="D70" s="151"/>
      <c r="E70" s="151"/>
      <c r="F70" s="167"/>
      <c r="G70" s="169"/>
      <c r="H70" s="169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T70" s="167"/>
      <c r="U70" s="167"/>
      <c r="W70" s="167"/>
      <c r="Y70" s="170"/>
      <c r="Z70" s="150"/>
      <c r="AA70" s="167"/>
    </row>
    <row r="71" spans="1:27" ht="15" x14ac:dyDescent="0.25">
      <c r="A71" s="149" t="s">
        <v>110</v>
      </c>
      <c r="B71" s="151">
        <v>5213.9870000000001</v>
      </c>
      <c r="C71" s="152"/>
      <c r="D71" s="151"/>
      <c r="E71" s="151"/>
      <c r="F71" s="167"/>
      <c r="G71" s="169"/>
      <c r="H71" s="169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T71" s="167"/>
      <c r="W71" s="167"/>
      <c r="Z71" s="171"/>
      <c r="AA71" s="167"/>
    </row>
    <row r="72" spans="1:27" ht="15" x14ac:dyDescent="0.25">
      <c r="A72" s="149" t="s">
        <v>111</v>
      </c>
      <c r="B72" s="167">
        <v>5235.4893000000002</v>
      </c>
      <c r="C72" s="168"/>
      <c r="D72" s="167"/>
      <c r="E72" s="167"/>
      <c r="F72" s="167"/>
      <c r="G72" s="169"/>
      <c r="H72" s="169"/>
      <c r="I72" s="167"/>
      <c r="J72" s="167"/>
      <c r="K72" s="167"/>
      <c r="L72" s="151"/>
      <c r="M72" s="151"/>
      <c r="N72" s="151"/>
      <c r="O72" s="151"/>
      <c r="P72" s="151"/>
      <c r="Q72" s="151"/>
      <c r="R72" s="151"/>
      <c r="T72" s="151"/>
      <c r="U72" s="153"/>
      <c r="V72" s="154"/>
      <c r="W72" s="146"/>
      <c r="Z72" s="150"/>
      <c r="AA72" s="146"/>
    </row>
    <row r="73" spans="1:27" ht="15" x14ac:dyDescent="0.25">
      <c r="A73" s="149" t="s">
        <v>112</v>
      </c>
      <c r="B73" s="167">
        <v>5286.4589999999998</v>
      </c>
      <c r="C73" s="168"/>
      <c r="D73" s="167"/>
      <c r="E73" s="167"/>
      <c r="F73" s="167"/>
      <c r="G73" s="169"/>
      <c r="H73" s="169"/>
      <c r="I73" s="167"/>
      <c r="J73" s="167"/>
      <c r="K73" s="167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W73" s="146"/>
      <c r="Z73" s="150"/>
      <c r="AA73" s="146"/>
    </row>
    <row r="74" spans="1:27" ht="15" x14ac:dyDescent="0.25">
      <c r="A74" s="149" t="s">
        <v>113</v>
      </c>
      <c r="B74" s="167">
        <v>5338.6859999999997</v>
      </c>
      <c r="C74" s="168"/>
      <c r="D74" s="167"/>
      <c r="E74" s="167"/>
      <c r="F74" s="167"/>
      <c r="G74" s="169"/>
      <c r="H74" s="169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T74" s="167"/>
      <c r="U74" s="167"/>
      <c r="W74" s="167"/>
      <c r="Y74" s="170"/>
      <c r="Z74" s="150"/>
      <c r="AA74" s="167"/>
    </row>
    <row r="75" spans="1:27" ht="15" x14ac:dyDescent="0.25">
      <c r="A75" s="149" t="s">
        <v>114</v>
      </c>
      <c r="B75" s="167">
        <v>5395.598</v>
      </c>
      <c r="C75" s="165"/>
      <c r="D75" s="167"/>
      <c r="E75" s="167"/>
      <c r="F75" s="167"/>
      <c r="G75" s="169"/>
      <c r="H75" s="169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T75" s="167"/>
      <c r="W75" s="167"/>
      <c r="Y75" s="170"/>
      <c r="Z75" s="150"/>
      <c r="AA75" s="167"/>
    </row>
    <row r="76" spans="1:27" ht="15" x14ac:dyDescent="0.25">
      <c r="A76" s="149" t="s">
        <v>115</v>
      </c>
      <c r="B76" s="167">
        <v>5321.98</v>
      </c>
      <c r="C76" s="168"/>
      <c r="D76" s="167"/>
      <c r="E76" s="167"/>
      <c r="F76" s="167"/>
      <c r="G76" s="169"/>
      <c r="H76" s="169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T76" s="167"/>
      <c r="W76" s="167"/>
      <c r="Y76" s="170"/>
      <c r="Z76" s="150"/>
      <c r="AA76" s="167"/>
    </row>
    <row r="77" spans="1:27" ht="15" x14ac:dyDescent="0.25">
      <c r="A77" s="149" t="s">
        <v>116</v>
      </c>
      <c r="B77" s="167">
        <v>5372.875</v>
      </c>
      <c r="C77" s="168"/>
      <c r="D77" s="167"/>
      <c r="E77" s="167"/>
      <c r="F77" s="167"/>
      <c r="G77" s="169"/>
      <c r="H77" s="169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T77" s="167"/>
      <c r="W77" s="167"/>
      <c r="Z77" s="150"/>
      <c r="AA77" s="146"/>
    </row>
    <row r="78" spans="1:27" ht="15" x14ac:dyDescent="0.25">
      <c r="A78" s="149" t="s">
        <v>117</v>
      </c>
      <c r="B78" s="167">
        <v>5372.875</v>
      </c>
      <c r="C78" s="168"/>
      <c r="D78" s="167"/>
      <c r="E78" s="167"/>
      <c r="F78" s="167"/>
      <c r="G78" s="169"/>
      <c r="H78" s="169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T78" s="167"/>
      <c r="U78" s="167"/>
      <c r="W78" s="167"/>
      <c r="Z78" s="171"/>
      <c r="AA78" s="167"/>
    </row>
    <row r="79" spans="1:27" ht="15" x14ac:dyDescent="0.25">
      <c r="A79" s="149" t="s">
        <v>118</v>
      </c>
      <c r="B79" s="167">
        <v>5372.875</v>
      </c>
      <c r="C79" s="168"/>
      <c r="D79" s="167"/>
      <c r="E79" s="167"/>
      <c r="F79" s="167"/>
      <c r="G79" s="169"/>
      <c r="H79" s="169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W79" s="167"/>
      <c r="Z79" s="171"/>
      <c r="AA79" s="167"/>
    </row>
    <row r="80" spans="1:27" ht="15" x14ac:dyDescent="0.25">
      <c r="A80" s="149" t="s">
        <v>119</v>
      </c>
      <c r="B80" s="167">
        <v>5372.875</v>
      </c>
      <c r="C80" s="168"/>
      <c r="D80" s="167"/>
      <c r="E80" s="167"/>
      <c r="F80" s="167"/>
      <c r="G80" s="169"/>
      <c r="H80" s="169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W80" s="167"/>
      <c r="Z80" s="171"/>
      <c r="AA80" s="167"/>
    </row>
    <row r="81" spans="1:27" ht="15" x14ac:dyDescent="0.25">
      <c r="A81" s="149" t="s">
        <v>120</v>
      </c>
      <c r="B81" s="151">
        <v>5458.0330000000004</v>
      </c>
      <c r="C81" s="152"/>
      <c r="D81" s="151"/>
      <c r="E81" s="151"/>
      <c r="F81" s="167"/>
      <c r="G81" s="169"/>
      <c r="H81" s="169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T81" s="167"/>
      <c r="U81" s="167"/>
      <c r="W81" s="167"/>
      <c r="Y81" s="170"/>
      <c r="Z81" s="150"/>
      <c r="AA81" s="167"/>
    </row>
    <row r="82" spans="1:27" ht="15" x14ac:dyDescent="0.25">
      <c r="A82" s="149" t="s">
        <v>121</v>
      </c>
      <c r="B82" s="167">
        <v>5391.6639999999998</v>
      </c>
      <c r="C82" s="168"/>
      <c r="D82" s="167"/>
      <c r="E82" s="167"/>
      <c r="F82" s="167"/>
      <c r="G82" s="169"/>
      <c r="H82" s="169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Y82" s="170"/>
      <c r="Z82" s="150"/>
      <c r="AA82" s="167"/>
    </row>
    <row r="83" spans="1:27" ht="15" x14ac:dyDescent="0.25">
      <c r="A83" s="149" t="s">
        <v>122</v>
      </c>
      <c r="B83" s="151">
        <v>5510.6940000000004</v>
      </c>
      <c r="C83" s="152"/>
      <c r="D83" s="151"/>
      <c r="E83" s="151"/>
      <c r="F83" s="167"/>
      <c r="G83" s="169"/>
      <c r="H83" s="169"/>
      <c r="I83" s="167"/>
      <c r="J83" s="167"/>
      <c r="K83" s="167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46"/>
      <c r="W83" s="146"/>
      <c r="Y83" s="170"/>
      <c r="Z83" s="150"/>
      <c r="AA83" s="146"/>
    </row>
    <row r="84" spans="1:27" ht="15" x14ac:dyDescent="0.25">
      <c r="A84" s="149" t="s">
        <v>123</v>
      </c>
      <c r="B84" s="167">
        <v>5376.076</v>
      </c>
      <c r="C84" s="165"/>
      <c r="D84" s="167"/>
      <c r="E84" s="167"/>
      <c r="F84" s="167"/>
      <c r="G84" s="169"/>
      <c r="H84" s="169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Y84" s="170"/>
      <c r="Z84" s="150"/>
      <c r="AA84" s="167"/>
    </row>
    <row r="85" spans="1:27" ht="15" x14ac:dyDescent="0.25">
      <c r="A85" s="149" t="s">
        <v>124</v>
      </c>
      <c r="B85" s="151">
        <v>5164.6099999999997</v>
      </c>
      <c r="C85" s="152"/>
      <c r="D85" s="151"/>
      <c r="E85" s="151"/>
      <c r="F85" s="167"/>
      <c r="G85" s="169"/>
      <c r="H85" s="169"/>
      <c r="I85" s="167"/>
      <c r="J85" s="167"/>
      <c r="K85" s="167"/>
      <c r="L85" s="151"/>
      <c r="M85" s="151"/>
      <c r="N85" s="151"/>
      <c r="O85" s="151"/>
      <c r="P85" s="151"/>
      <c r="Q85" s="151"/>
      <c r="R85" s="151"/>
      <c r="T85" s="151"/>
      <c r="U85" s="151"/>
      <c r="V85" s="167"/>
      <c r="W85" s="146"/>
      <c r="Z85" s="150"/>
      <c r="AA85" s="146"/>
    </row>
    <row r="86" spans="1:27" ht="15" x14ac:dyDescent="0.25">
      <c r="A86" s="149" t="s">
        <v>125</v>
      </c>
      <c r="B86" s="167">
        <v>5312.1597000000002</v>
      </c>
      <c r="C86" s="165"/>
      <c r="D86" s="167"/>
      <c r="E86" s="167"/>
      <c r="F86" s="167"/>
      <c r="G86" s="169"/>
      <c r="H86" s="169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T86" s="167"/>
      <c r="U86" s="167"/>
      <c r="W86" s="167"/>
      <c r="Z86" s="150"/>
      <c r="AA86" s="146"/>
    </row>
    <row r="87" spans="1:27" ht="15" x14ac:dyDescent="0.25">
      <c r="A87" s="149" t="s">
        <v>126</v>
      </c>
      <c r="B87" s="151">
        <v>5087.9059999999999</v>
      </c>
      <c r="C87" s="152"/>
      <c r="D87" s="151"/>
      <c r="E87" s="151"/>
      <c r="F87" s="167"/>
      <c r="G87" s="169"/>
      <c r="H87" s="169"/>
      <c r="I87" s="167"/>
      <c r="J87" s="167"/>
      <c r="K87" s="167"/>
      <c r="L87" s="151"/>
      <c r="M87" s="151"/>
      <c r="N87" s="151"/>
      <c r="O87" s="151"/>
      <c r="P87" s="151"/>
      <c r="Q87" s="151"/>
      <c r="R87" s="151"/>
      <c r="S87" s="153"/>
      <c r="T87" s="151"/>
      <c r="U87" s="151"/>
      <c r="V87" s="154"/>
      <c r="W87" s="146"/>
      <c r="Y87" s="170"/>
      <c r="Z87" s="150"/>
      <c r="AA87" s="146"/>
    </row>
    <row r="88" spans="1:27" ht="15" x14ac:dyDescent="0.25">
      <c r="A88" s="149" t="s">
        <v>127</v>
      </c>
      <c r="B88" s="151">
        <v>5161.9486999999999</v>
      </c>
      <c r="C88" s="152"/>
      <c r="D88" s="151"/>
      <c r="E88" s="151"/>
      <c r="F88" s="167"/>
      <c r="G88" s="169"/>
      <c r="H88" s="169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T88" s="167"/>
      <c r="U88" s="167"/>
      <c r="W88" s="167"/>
      <c r="Y88" s="170"/>
      <c r="Z88" s="150"/>
      <c r="AA88" s="146"/>
    </row>
    <row r="89" spans="1:27" ht="15" x14ac:dyDescent="0.25">
      <c r="A89" s="149" t="s">
        <v>128</v>
      </c>
      <c r="B89" s="167">
        <v>5230.4380000000001</v>
      </c>
      <c r="C89" s="165"/>
      <c r="D89" s="167"/>
      <c r="E89" s="167"/>
      <c r="F89" s="167"/>
      <c r="G89" s="169"/>
      <c r="H89" s="169"/>
      <c r="I89" s="167"/>
      <c r="J89" s="167"/>
      <c r="K89" s="167"/>
      <c r="L89" s="151"/>
      <c r="M89" s="151"/>
      <c r="N89" s="151"/>
      <c r="O89" s="151"/>
      <c r="P89" s="151"/>
      <c r="Q89" s="151"/>
      <c r="R89" s="151"/>
      <c r="T89" s="151"/>
      <c r="U89" s="151"/>
      <c r="V89" s="154"/>
      <c r="W89" s="146"/>
      <c r="Y89" s="170"/>
      <c r="Z89" s="150"/>
      <c r="AA89" s="146"/>
    </row>
    <row r="90" spans="1:27" ht="15" x14ac:dyDescent="0.25">
      <c r="A90" s="149" t="s">
        <v>129</v>
      </c>
      <c r="B90" s="167">
        <v>5066.8180000000002</v>
      </c>
      <c r="C90" s="168"/>
      <c r="D90" s="167"/>
      <c r="E90" s="167"/>
      <c r="F90" s="167"/>
      <c r="G90" s="169"/>
      <c r="H90" s="169"/>
      <c r="I90" s="167"/>
      <c r="J90" s="167"/>
      <c r="K90" s="167"/>
      <c r="L90" s="151"/>
      <c r="M90" s="151"/>
      <c r="N90" s="151"/>
      <c r="O90" s="151"/>
      <c r="P90" s="151"/>
      <c r="Q90" s="151"/>
      <c r="R90" s="151"/>
      <c r="T90" s="151"/>
      <c r="U90" s="151"/>
      <c r="W90" s="146"/>
      <c r="Y90" s="170"/>
      <c r="Z90" s="150"/>
      <c r="AA90" s="146"/>
    </row>
    <row r="91" spans="1:27" ht="15" x14ac:dyDescent="0.25">
      <c r="A91" s="149" t="s">
        <v>130</v>
      </c>
      <c r="B91" s="167">
        <v>5042.6279999999997</v>
      </c>
      <c r="C91" s="168"/>
      <c r="D91" s="167"/>
      <c r="E91" s="167"/>
      <c r="F91" s="167"/>
      <c r="G91" s="169"/>
      <c r="H91" s="169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T91" s="167"/>
      <c r="W91" s="167"/>
      <c r="Z91" s="150"/>
      <c r="AA91" s="146"/>
    </row>
    <row r="92" spans="1:27" ht="15" x14ac:dyDescent="0.25">
      <c r="A92" s="149" t="s">
        <v>131</v>
      </c>
      <c r="B92" s="167">
        <v>5056.7124000000003</v>
      </c>
      <c r="C92" s="168"/>
      <c r="D92" s="167"/>
      <c r="E92" s="167"/>
      <c r="F92" s="167"/>
      <c r="G92" s="169"/>
      <c r="H92" s="169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T92" s="167"/>
      <c r="U92" s="167"/>
      <c r="V92" s="167"/>
      <c r="W92" s="167"/>
      <c r="Z92" s="171"/>
      <c r="AA92" s="167"/>
    </row>
    <row r="93" spans="1:27" ht="15" x14ac:dyDescent="0.25">
      <c r="A93" s="149" t="s">
        <v>132</v>
      </c>
      <c r="B93" s="167">
        <v>5056.7124000000003</v>
      </c>
      <c r="C93" s="165"/>
      <c r="D93" s="167"/>
      <c r="E93" s="167"/>
      <c r="F93" s="167"/>
      <c r="G93" s="169"/>
      <c r="H93" s="169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Z93" s="171"/>
      <c r="AA93" s="167"/>
    </row>
    <row r="94" spans="1:27" ht="15" x14ac:dyDescent="0.25">
      <c r="A94" s="149" t="s">
        <v>133</v>
      </c>
      <c r="B94" s="151">
        <v>5150.1419999999998</v>
      </c>
      <c r="C94" s="152"/>
      <c r="D94" s="151"/>
      <c r="E94" s="151"/>
      <c r="F94" s="167"/>
      <c r="G94" s="169"/>
      <c r="H94" s="169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T94" s="167"/>
      <c r="U94" s="167"/>
      <c r="V94" s="167"/>
      <c r="W94" s="167"/>
      <c r="Z94" s="171"/>
      <c r="AA94" s="167"/>
    </row>
    <row r="95" spans="1:27" ht="15" x14ac:dyDescent="0.25">
      <c r="A95" s="149" t="s">
        <v>134</v>
      </c>
      <c r="B95" s="151">
        <v>5128.1157000000003</v>
      </c>
      <c r="C95" s="152"/>
      <c r="D95" s="151"/>
      <c r="E95" s="151"/>
      <c r="F95" s="167"/>
      <c r="G95" s="169"/>
      <c r="H95" s="169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T95" s="167"/>
      <c r="U95" s="167"/>
      <c r="V95" s="167"/>
      <c r="W95" s="167"/>
      <c r="Z95" s="150"/>
      <c r="AA95" s="146"/>
    </row>
    <row r="96" spans="1:27" ht="15" x14ac:dyDescent="0.25">
      <c r="A96" s="149" t="s">
        <v>135</v>
      </c>
      <c r="B96" s="151">
        <v>5127.8760000000002</v>
      </c>
      <c r="C96" s="152"/>
      <c r="D96" s="151"/>
      <c r="E96" s="151"/>
      <c r="F96" s="167"/>
      <c r="G96" s="169"/>
      <c r="H96" s="169"/>
      <c r="I96" s="167"/>
      <c r="J96" s="167"/>
      <c r="K96" s="167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46"/>
      <c r="W96" s="146"/>
      <c r="Z96" s="150"/>
      <c r="AA96" s="146"/>
    </row>
    <row r="97" spans="1:27" ht="15" x14ac:dyDescent="0.25">
      <c r="A97" s="149" t="s">
        <v>136</v>
      </c>
      <c r="B97" s="167">
        <v>5252.2510000000002</v>
      </c>
      <c r="C97" s="168"/>
      <c r="D97" s="167"/>
      <c r="E97" s="167"/>
      <c r="F97" s="167"/>
      <c r="G97" s="169"/>
      <c r="H97" s="169"/>
      <c r="I97" s="167"/>
      <c r="J97" s="167"/>
      <c r="K97" s="167"/>
      <c r="L97" s="151"/>
      <c r="M97" s="151"/>
      <c r="N97" s="151"/>
      <c r="O97" s="151"/>
      <c r="P97" s="151"/>
      <c r="Q97" s="151"/>
      <c r="R97" s="151"/>
      <c r="T97" s="151"/>
      <c r="U97" s="151"/>
      <c r="V97" s="146"/>
      <c r="W97" s="146"/>
      <c r="Z97" s="150"/>
      <c r="AA97" s="146"/>
    </row>
    <row r="98" spans="1:27" ht="15" x14ac:dyDescent="0.25">
      <c r="A98" s="149" t="s">
        <v>137</v>
      </c>
      <c r="B98" s="167">
        <v>5235.6890000000003</v>
      </c>
      <c r="C98" s="168"/>
      <c r="D98" s="167"/>
      <c r="E98" s="167"/>
      <c r="F98" s="167"/>
      <c r="G98" s="169"/>
      <c r="H98" s="169"/>
      <c r="I98" s="167"/>
      <c r="J98" s="167"/>
      <c r="K98" s="167"/>
      <c r="L98" s="151"/>
      <c r="M98" s="151"/>
      <c r="N98" s="151"/>
      <c r="O98" s="151"/>
      <c r="P98" s="151"/>
      <c r="Q98" s="151"/>
      <c r="R98" s="151"/>
      <c r="T98" s="151"/>
      <c r="U98" s="151"/>
      <c r="W98" s="146"/>
      <c r="Z98" s="150"/>
      <c r="AA98" s="146"/>
    </row>
    <row r="99" spans="1:27" ht="15" x14ac:dyDescent="0.25">
      <c r="A99" s="149" t="s">
        <v>138</v>
      </c>
      <c r="B99" s="151">
        <v>5391.0469999999996</v>
      </c>
      <c r="C99" s="152"/>
      <c r="D99" s="151"/>
      <c r="E99" s="151"/>
      <c r="F99" s="167"/>
      <c r="G99" s="169"/>
      <c r="H99" s="169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T99" s="167"/>
      <c r="U99" s="167"/>
      <c r="V99" s="167"/>
      <c r="W99" s="167"/>
      <c r="Z99" s="171"/>
      <c r="AA99" s="167"/>
    </row>
    <row r="100" spans="1:27" ht="15" x14ac:dyDescent="0.25">
      <c r="A100" s="149" t="s">
        <v>139</v>
      </c>
      <c r="B100" s="167">
        <v>5135.8209999999999</v>
      </c>
      <c r="C100" s="168"/>
      <c r="D100" s="167"/>
      <c r="E100" s="167"/>
      <c r="F100" s="167"/>
      <c r="G100" s="169"/>
      <c r="H100" s="169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Y100" s="170"/>
      <c r="Z100" s="150"/>
      <c r="AA100" s="167"/>
    </row>
    <row r="101" spans="1:27" ht="15" x14ac:dyDescent="0.25">
      <c r="A101" s="149" t="s">
        <v>140</v>
      </c>
      <c r="B101" s="167">
        <v>5129.5829999999996</v>
      </c>
      <c r="C101" s="168"/>
      <c r="D101" s="167"/>
      <c r="E101" s="167"/>
      <c r="F101" s="167"/>
      <c r="G101" s="169"/>
      <c r="H101" s="169"/>
      <c r="I101" s="167"/>
      <c r="J101" s="167"/>
      <c r="K101" s="167"/>
      <c r="L101" s="151"/>
      <c r="M101" s="151"/>
      <c r="N101" s="151"/>
      <c r="O101" s="151"/>
      <c r="P101" s="151"/>
      <c r="Q101" s="151"/>
      <c r="R101" s="151"/>
      <c r="S101" s="151"/>
      <c r="T101" s="151"/>
      <c r="U101" s="167"/>
      <c r="V101" s="146"/>
      <c r="W101" s="146"/>
      <c r="Y101" s="170"/>
      <c r="Z101" s="150"/>
      <c r="AA101" s="146"/>
    </row>
    <row r="102" spans="1:27" ht="15" x14ac:dyDescent="0.25">
      <c r="A102" s="149" t="s">
        <v>141</v>
      </c>
      <c r="B102" s="167">
        <v>5311.7655999999997</v>
      </c>
      <c r="C102" s="165"/>
      <c r="D102" s="167"/>
      <c r="E102" s="167"/>
      <c r="F102" s="167"/>
      <c r="G102" s="169"/>
      <c r="H102" s="169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Y102" s="170"/>
      <c r="Z102" s="150"/>
      <c r="AA102" s="167"/>
    </row>
    <row r="103" spans="1:27" ht="15" x14ac:dyDescent="0.25">
      <c r="A103" s="149" t="s">
        <v>142</v>
      </c>
      <c r="B103" s="151">
        <v>5416.2393000000002</v>
      </c>
      <c r="C103" s="152"/>
      <c r="D103" s="151"/>
      <c r="E103" s="151"/>
      <c r="F103" s="167"/>
      <c r="G103" s="169"/>
      <c r="H103" s="169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T103" s="167"/>
      <c r="U103" s="167"/>
      <c r="W103" s="167"/>
      <c r="Z103" s="171"/>
      <c r="AA103" s="167"/>
    </row>
    <row r="104" spans="1:27" ht="15" x14ac:dyDescent="0.25">
      <c r="A104" s="149" t="s">
        <v>143</v>
      </c>
      <c r="B104" s="167">
        <v>5253.0169999999998</v>
      </c>
      <c r="C104" s="168"/>
      <c r="D104" s="167"/>
      <c r="E104" s="167"/>
      <c r="F104" s="167"/>
      <c r="G104" s="169"/>
      <c r="H104" s="169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T104" s="167"/>
      <c r="U104" s="167"/>
      <c r="V104" s="167"/>
      <c r="W104" s="167"/>
      <c r="Y104" s="170"/>
      <c r="Z104" s="150"/>
      <c r="AA104" s="146"/>
    </row>
    <row r="105" spans="1:27" ht="15" x14ac:dyDescent="0.25">
      <c r="A105" s="149" t="s">
        <v>144</v>
      </c>
      <c r="B105" s="167">
        <v>5268.8069999999998</v>
      </c>
      <c r="C105" s="168"/>
      <c r="D105" s="167"/>
      <c r="E105" s="167"/>
      <c r="F105" s="167"/>
      <c r="G105" s="169"/>
      <c r="H105" s="169"/>
      <c r="I105" s="167"/>
      <c r="J105" s="167"/>
      <c r="K105" s="167"/>
      <c r="L105" s="151"/>
      <c r="M105" s="151"/>
      <c r="N105" s="151"/>
      <c r="O105" s="151"/>
      <c r="P105" s="151"/>
      <c r="Q105" s="151"/>
      <c r="R105" s="151"/>
      <c r="S105" s="153"/>
      <c r="T105" s="151"/>
      <c r="U105" s="151"/>
      <c r="V105" s="146"/>
      <c r="W105" s="146"/>
      <c r="Y105" s="170"/>
      <c r="Z105" s="150"/>
      <c r="AA105" s="146"/>
    </row>
    <row r="106" spans="1:27" ht="15" x14ac:dyDescent="0.25">
      <c r="A106" s="149" t="s">
        <v>145</v>
      </c>
      <c r="B106" s="167">
        <v>5290.6559999999999</v>
      </c>
      <c r="C106" s="165"/>
      <c r="D106" s="167"/>
      <c r="E106" s="167"/>
      <c r="F106" s="167"/>
      <c r="G106" s="169"/>
      <c r="H106" s="169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T106" s="167"/>
      <c r="U106" s="167"/>
      <c r="V106" s="167"/>
      <c r="W106" s="167"/>
      <c r="Y106" s="170"/>
      <c r="Z106" s="150"/>
      <c r="AA106" s="167"/>
    </row>
    <row r="107" spans="1:27" ht="15" x14ac:dyDescent="0.25">
      <c r="A107" s="149" t="s">
        <v>146</v>
      </c>
      <c r="B107" s="151">
        <v>5273.7910000000002</v>
      </c>
      <c r="C107" s="152"/>
      <c r="D107" s="151"/>
      <c r="E107" s="151"/>
      <c r="F107" s="167"/>
      <c r="G107" s="169"/>
      <c r="H107" s="169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T107" s="167"/>
      <c r="U107" s="167"/>
      <c r="V107" s="167"/>
      <c r="W107" s="167"/>
      <c r="Z107" s="171"/>
      <c r="AA107" s="167"/>
    </row>
    <row r="108" spans="1:27" ht="15" x14ac:dyDescent="0.25">
      <c r="A108" s="149" t="s">
        <v>147</v>
      </c>
      <c r="B108" s="151">
        <v>5275.7169999999996</v>
      </c>
      <c r="C108" s="152"/>
      <c r="D108" s="151"/>
      <c r="E108" s="151"/>
      <c r="F108" s="167"/>
      <c r="G108" s="169"/>
      <c r="H108" s="169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T108" s="167"/>
      <c r="U108" s="167"/>
      <c r="V108" s="167"/>
      <c r="W108" s="167"/>
      <c r="Z108" s="150"/>
      <c r="AA108" s="146"/>
    </row>
    <row r="109" spans="1:27" ht="15" x14ac:dyDescent="0.25">
      <c r="A109" s="149" t="s">
        <v>148</v>
      </c>
      <c r="B109" s="167">
        <v>5425.6279999999997</v>
      </c>
      <c r="C109" s="165"/>
      <c r="D109" s="167"/>
      <c r="E109" s="167"/>
      <c r="F109" s="167"/>
      <c r="G109" s="169"/>
      <c r="H109" s="169"/>
      <c r="I109" s="167"/>
      <c r="J109" s="167"/>
      <c r="K109" s="167"/>
      <c r="L109" s="151"/>
      <c r="M109" s="151"/>
      <c r="N109" s="151"/>
      <c r="O109" s="151"/>
      <c r="P109" s="151"/>
      <c r="Q109" s="151"/>
      <c r="R109" s="151"/>
      <c r="S109" s="153"/>
      <c r="T109" s="151"/>
      <c r="U109" s="151"/>
      <c r="W109" s="146"/>
      <c r="Z109" s="150"/>
      <c r="AA109" s="146"/>
    </row>
    <row r="110" spans="1:27" ht="15" x14ac:dyDescent="0.25">
      <c r="A110" s="149" t="s">
        <v>149</v>
      </c>
      <c r="B110" s="151">
        <v>5230.3580000000002</v>
      </c>
      <c r="C110" s="152"/>
      <c r="D110" s="151"/>
      <c r="E110" s="151"/>
      <c r="F110" s="167"/>
      <c r="G110" s="169"/>
      <c r="H110" s="169"/>
      <c r="I110" s="167"/>
      <c r="J110" s="167"/>
      <c r="K110" s="167"/>
      <c r="L110" s="151"/>
      <c r="M110" s="151"/>
      <c r="N110" s="151"/>
      <c r="O110" s="151"/>
      <c r="P110" s="151"/>
      <c r="Q110" s="151"/>
      <c r="R110" s="151"/>
      <c r="S110" s="153"/>
      <c r="T110" s="151"/>
      <c r="U110" s="151"/>
      <c r="V110" s="146"/>
      <c r="W110" s="146"/>
      <c r="Z110" s="150"/>
      <c r="AA110" s="146"/>
    </row>
    <row r="111" spans="1:27" ht="15" x14ac:dyDescent="0.25">
      <c r="A111" s="149" t="s">
        <v>150</v>
      </c>
      <c r="B111" s="167">
        <v>5204.1989999999996</v>
      </c>
      <c r="C111" s="168"/>
      <c r="D111" s="167"/>
      <c r="E111" s="167"/>
      <c r="F111" s="167"/>
      <c r="G111" s="169"/>
      <c r="H111" s="169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Z111" s="150"/>
      <c r="AA111" s="146"/>
    </row>
    <row r="112" spans="1:27" ht="15" x14ac:dyDescent="0.25">
      <c r="A112" s="149" t="s">
        <v>151</v>
      </c>
      <c r="B112" s="167">
        <v>5218.9087</v>
      </c>
      <c r="C112" s="168"/>
      <c r="D112" s="167"/>
      <c r="E112" s="167"/>
      <c r="F112" s="167"/>
      <c r="G112" s="169"/>
      <c r="H112" s="169"/>
      <c r="I112" s="167"/>
      <c r="J112" s="167"/>
      <c r="K112" s="167"/>
      <c r="L112" s="151"/>
      <c r="M112" s="151"/>
      <c r="N112" s="151"/>
      <c r="O112" s="151"/>
      <c r="P112" s="151"/>
      <c r="Q112" s="151"/>
      <c r="R112" s="151"/>
      <c r="S112" s="167"/>
      <c r="T112" s="151"/>
      <c r="U112" s="151"/>
      <c r="V112" s="167"/>
      <c r="W112" s="146"/>
      <c r="Z112" s="150"/>
      <c r="AA112" s="146"/>
    </row>
    <row r="113" spans="1:27" ht="15" x14ac:dyDescent="0.25">
      <c r="A113" s="149" t="s">
        <v>152</v>
      </c>
      <c r="B113" s="151">
        <v>5220.3249999999998</v>
      </c>
      <c r="C113" s="152"/>
      <c r="D113" s="151"/>
      <c r="E113" s="151"/>
      <c r="F113" s="167"/>
      <c r="G113" s="169"/>
      <c r="H113" s="169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T113" s="167"/>
      <c r="W113" s="167"/>
      <c r="Y113" s="170"/>
      <c r="Z113" s="150"/>
      <c r="AA113" s="167"/>
    </row>
    <row r="114" spans="1:27" ht="15" x14ac:dyDescent="0.25">
      <c r="A114" s="149" t="s">
        <v>153</v>
      </c>
      <c r="B114" s="167">
        <v>5392.1494000000002</v>
      </c>
      <c r="C114" s="168"/>
      <c r="D114" s="167"/>
      <c r="E114" s="167"/>
      <c r="F114" s="167"/>
      <c r="G114" s="169"/>
      <c r="H114" s="169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T114" s="167"/>
      <c r="U114" s="167"/>
      <c r="W114" s="167"/>
      <c r="Y114" s="170"/>
      <c r="Z114" s="150"/>
      <c r="AA114" s="167"/>
    </row>
    <row r="115" spans="1:27" ht="15" x14ac:dyDescent="0.25">
      <c r="A115" s="149" t="s">
        <v>154</v>
      </c>
      <c r="B115" s="151">
        <v>5054.92</v>
      </c>
      <c r="C115" s="152"/>
      <c r="D115" s="151"/>
      <c r="E115" s="151"/>
      <c r="F115" s="167"/>
      <c r="G115" s="169"/>
      <c r="H115" s="169"/>
      <c r="I115" s="167"/>
      <c r="J115" s="167"/>
      <c r="K115" s="167"/>
      <c r="L115" s="151"/>
      <c r="M115" s="151"/>
      <c r="N115" s="151"/>
      <c r="O115" s="151"/>
      <c r="P115" s="151"/>
      <c r="Q115" s="151"/>
      <c r="R115" s="151"/>
      <c r="S115" s="167"/>
      <c r="T115" s="151"/>
      <c r="U115" s="151"/>
      <c r="V115" s="146"/>
      <c r="W115" s="146"/>
      <c r="Y115" s="170"/>
      <c r="Z115" s="150"/>
      <c r="AA115" s="146"/>
    </row>
    <row r="116" spans="1:27" ht="15" x14ac:dyDescent="0.25">
      <c r="A116" s="149" t="s">
        <v>155</v>
      </c>
      <c r="B116" s="151">
        <v>5318.7669999999998</v>
      </c>
      <c r="C116" s="152"/>
      <c r="D116" s="151"/>
      <c r="E116" s="151"/>
      <c r="F116" s="167"/>
      <c r="G116" s="169"/>
      <c r="H116" s="169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Y116" s="170"/>
      <c r="Z116" s="150"/>
      <c r="AA116" s="167"/>
    </row>
    <row r="117" spans="1:27" ht="15" x14ac:dyDescent="0.25">
      <c r="A117" s="149" t="s">
        <v>156</v>
      </c>
      <c r="B117" s="167">
        <v>5115.7290000000003</v>
      </c>
      <c r="C117" s="168"/>
      <c r="D117" s="167"/>
      <c r="E117" s="167"/>
      <c r="F117" s="167"/>
      <c r="G117" s="169"/>
      <c r="H117" s="169"/>
      <c r="I117" s="167"/>
      <c r="J117" s="167"/>
      <c r="K117" s="167"/>
      <c r="L117" s="151"/>
      <c r="M117" s="151"/>
      <c r="N117" s="151"/>
      <c r="O117" s="151"/>
      <c r="P117" s="151"/>
      <c r="Q117" s="151"/>
      <c r="R117" s="151"/>
      <c r="S117" s="167"/>
      <c r="T117" s="151"/>
      <c r="U117" s="151"/>
      <c r="V117" s="154"/>
      <c r="W117" s="146"/>
      <c r="Z117" s="150"/>
      <c r="AA117" s="146"/>
    </row>
    <row r="118" spans="1:27" ht="15" x14ac:dyDescent="0.25">
      <c r="A118" s="149" t="s">
        <v>157</v>
      </c>
      <c r="B118" s="167">
        <v>5171.625</v>
      </c>
      <c r="C118" s="168"/>
      <c r="D118" s="167"/>
      <c r="E118" s="167"/>
      <c r="F118" s="167"/>
      <c r="G118" s="169"/>
      <c r="H118" s="169"/>
      <c r="I118" s="167"/>
      <c r="J118" s="167"/>
      <c r="K118" s="167"/>
      <c r="L118" s="151"/>
      <c r="M118" s="151"/>
      <c r="N118" s="151"/>
      <c r="O118" s="151"/>
      <c r="P118" s="151"/>
      <c r="Q118" s="151"/>
      <c r="R118" s="151"/>
      <c r="S118" s="167"/>
      <c r="T118" s="151"/>
      <c r="U118" s="151"/>
      <c r="V118" s="146"/>
      <c r="W118" s="146"/>
      <c r="Z118" s="150"/>
      <c r="AA118" s="146"/>
    </row>
    <row r="119" spans="1:27" ht="15" x14ac:dyDescent="0.25">
      <c r="A119" s="149" t="s">
        <v>158</v>
      </c>
      <c r="B119" s="151">
        <v>5152.8393999999998</v>
      </c>
      <c r="C119" s="152"/>
      <c r="D119" s="151"/>
      <c r="E119" s="151"/>
      <c r="F119" s="167"/>
      <c r="G119" s="169"/>
      <c r="H119" s="169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Y119" s="170"/>
      <c r="Z119" s="150"/>
      <c r="AA119" s="167"/>
    </row>
    <row r="120" spans="1:27" ht="15" x14ac:dyDescent="0.25">
      <c r="A120" s="149" t="s">
        <v>159</v>
      </c>
      <c r="B120" s="167">
        <v>5138.1606000000002</v>
      </c>
      <c r="C120" s="168"/>
      <c r="D120" s="167"/>
      <c r="E120" s="167"/>
      <c r="F120" s="167"/>
      <c r="G120" s="169"/>
      <c r="H120" s="169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T120" s="167"/>
      <c r="U120" s="167"/>
      <c r="W120" s="167"/>
      <c r="Y120" s="170"/>
      <c r="Z120" s="150"/>
      <c r="AA120" s="167"/>
    </row>
    <row r="121" spans="1:27" ht="15" x14ac:dyDescent="0.25">
      <c r="A121" s="149" t="s">
        <v>160</v>
      </c>
      <c r="B121" s="151">
        <v>5213.8459999999995</v>
      </c>
      <c r="C121" s="152"/>
      <c r="D121" s="151"/>
      <c r="E121" s="151"/>
      <c r="F121" s="167"/>
      <c r="G121" s="169"/>
      <c r="H121" s="169"/>
      <c r="I121" s="167"/>
      <c r="J121" s="167"/>
      <c r="K121" s="167"/>
      <c r="L121" s="151"/>
      <c r="M121" s="151"/>
      <c r="N121" s="151"/>
      <c r="O121" s="151"/>
      <c r="P121" s="151"/>
      <c r="Q121" s="151"/>
      <c r="R121" s="151"/>
      <c r="T121" s="151"/>
      <c r="U121" s="151"/>
      <c r="V121" s="154"/>
      <c r="W121" s="146"/>
      <c r="Y121" s="170"/>
      <c r="Z121" s="150"/>
      <c r="AA121" s="146"/>
    </row>
    <row r="122" spans="1:27" ht="15" x14ac:dyDescent="0.25">
      <c r="A122" s="149" t="s">
        <v>161</v>
      </c>
      <c r="B122" s="151">
        <v>5170.5820000000003</v>
      </c>
      <c r="C122" s="152"/>
      <c r="D122" s="151"/>
      <c r="E122" s="151"/>
      <c r="F122" s="167"/>
      <c r="G122" s="169"/>
      <c r="H122" s="169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T122" s="167"/>
      <c r="U122" s="167"/>
      <c r="V122" s="167"/>
      <c r="W122" s="167"/>
      <c r="Y122" s="170"/>
      <c r="Z122" s="150"/>
      <c r="AA122" s="167"/>
    </row>
    <row r="123" spans="1:27" ht="15" x14ac:dyDescent="0.25">
      <c r="A123" s="149" t="s">
        <v>162</v>
      </c>
      <c r="B123" s="167">
        <v>5170.5820000000003</v>
      </c>
      <c r="C123" s="168"/>
      <c r="D123" s="167"/>
      <c r="E123" s="167"/>
      <c r="F123" s="167"/>
      <c r="G123" s="169"/>
      <c r="H123" s="169"/>
      <c r="I123" s="167"/>
      <c r="J123" s="167"/>
      <c r="K123" s="167"/>
      <c r="L123" s="151"/>
      <c r="M123" s="151"/>
      <c r="N123" s="151"/>
      <c r="O123" s="151"/>
      <c r="P123" s="151"/>
      <c r="Q123" s="151"/>
      <c r="R123" s="151"/>
      <c r="S123" s="153"/>
      <c r="T123" s="151"/>
      <c r="U123" s="151"/>
      <c r="V123" s="146"/>
      <c r="W123" s="146"/>
      <c r="Z123" s="150"/>
      <c r="AA123" s="146"/>
    </row>
    <row r="124" spans="1:27" ht="15" x14ac:dyDescent="0.25">
      <c r="A124" s="149" t="s">
        <v>163</v>
      </c>
      <c r="B124" s="151">
        <v>5245.5290000000005</v>
      </c>
      <c r="C124" s="152"/>
      <c r="D124" s="151"/>
      <c r="E124" s="151"/>
      <c r="F124" s="167"/>
      <c r="G124" s="169"/>
      <c r="H124" s="169"/>
      <c r="I124" s="167"/>
      <c r="J124" s="167"/>
      <c r="K124" s="167"/>
      <c r="L124" s="151"/>
      <c r="M124" s="151"/>
      <c r="N124" s="151"/>
      <c r="O124" s="151"/>
      <c r="P124" s="151"/>
      <c r="Q124" s="151"/>
      <c r="R124" s="151"/>
      <c r="T124" s="151"/>
      <c r="U124" s="151"/>
      <c r="V124" s="146"/>
      <c r="W124" s="146"/>
      <c r="Z124" s="150"/>
      <c r="AA124" s="146"/>
    </row>
    <row r="125" spans="1:27" ht="15" x14ac:dyDescent="0.25">
      <c r="A125" s="149" t="s">
        <v>164</v>
      </c>
      <c r="B125" s="151">
        <v>5326.2313999999997</v>
      </c>
      <c r="C125" s="152"/>
      <c r="D125" s="151"/>
      <c r="E125" s="151"/>
      <c r="F125" s="167"/>
      <c r="G125" s="169"/>
      <c r="H125" s="169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T125" s="167"/>
      <c r="U125" s="167"/>
      <c r="V125" s="167"/>
      <c r="W125" s="167"/>
      <c r="Z125" s="171"/>
      <c r="AA125" s="167"/>
    </row>
    <row r="126" spans="1:27" ht="15" x14ac:dyDescent="0.25">
      <c r="A126" s="149" t="s">
        <v>165</v>
      </c>
      <c r="B126" s="151">
        <v>5345.3370000000004</v>
      </c>
      <c r="C126" s="152"/>
      <c r="D126" s="151"/>
      <c r="E126" s="151"/>
      <c r="F126" s="167"/>
      <c r="G126" s="169"/>
      <c r="H126" s="169"/>
      <c r="I126" s="167"/>
      <c r="J126" s="167"/>
      <c r="K126" s="167"/>
      <c r="L126" s="151"/>
      <c r="M126" s="151"/>
      <c r="N126" s="151"/>
      <c r="O126" s="151"/>
      <c r="P126" s="151"/>
      <c r="Q126" s="151"/>
      <c r="R126" s="151"/>
      <c r="S126" s="167"/>
      <c r="T126" s="151"/>
      <c r="V126" s="167"/>
      <c r="W126" s="146"/>
      <c r="Z126" s="150"/>
      <c r="AA126" s="146"/>
    </row>
    <row r="127" spans="1:27" ht="15" x14ac:dyDescent="0.25">
      <c r="A127" s="149" t="s">
        <v>166</v>
      </c>
      <c r="B127" s="167">
        <v>5178.7700000000004</v>
      </c>
      <c r="C127" s="168"/>
      <c r="D127" s="167"/>
      <c r="E127" s="167"/>
      <c r="F127" s="167"/>
      <c r="G127" s="169"/>
      <c r="H127" s="169"/>
      <c r="I127" s="167"/>
      <c r="J127" s="167"/>
      <c r="K127" s="167"/>
      <c r="L127" s="151"/>
      <c r="M127" s="151"/>
      <c r="N127" s="151"/>
      <c r="O127" s="151"/>
      <c r="P127" s="151"/>
      <c r="Q127" s="151"/>
      <c r="R127" s="151"/>
      <c r="T127" s="151"/>
      <c r="U127" s="153"/>
      <c r="W127" s="146"/>
      <c r="Y127" s="170"/>
      <c r="Z127" s="150"/>
      <c r="AA127" s="146"/>
    </row>
    <row r="128" spans="1:27" ht="15" x14ac:dyDescent="0.25">
      <c r="A128" s="149" t="s">
        <v>167</v>
      </c>
      <c r="B128" s="167">
        <v>5361.81</v>
      </c>
      <c r="C128" s="168"/>
      <c r="D128" s="167"/>
      <c r="E128" s="167"/>
      <c r="F128" s="167"/>
      <c r="G128" s="169"/>
      <c r="H128" s="169"/>
      <c r="I128" s="167"/>
      <c r="J128" s="167"/>
      <c r="K128" s="167"/>
      <c r="L128" s="151"/>
      <c r="M128" s="151"/>
      <c r="N128" s="151"/>
      <c r="O128" s="151"/>
      <c r="P128" s="151"/>
      <c r="Q128" s="151"/>
      <c r="R128" s="151"/>
      <c r="T128" s="151"/>
      <c r="U128" s="151"/>
      <c r="V128" s="154"/>
      <c r="W128" s="146"/>
      <c r="Z128" s="150"/>
      <c r="AA128" s="146"/>
    </row>
    <row r="129" spans="1:27" ht="15" x14ac:dyDescent="0.25">
      <c r="A129" s="149" t="s">
        <v>168</v>
      </c>
      <c r="B129" s="151">
        <v>5553.5739999999996</v>
      </c>
      <c r="C129" s="152"/>
      <c r="D129" s="151"/>
      <c r="E129" s="151"/>
      <c r="F129" s="167"/>
      <c r="G129" s="169"/>
      <c r="H129" s="169"/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T129" s="167"/>
      <c r="U129" s="167"/>
      <c r="V129" s="167"/>
      <c r="W129" s="167"/>
      <c r="Y129" s="170"/>
      <c r="Z129" s="150"/>
      <c r="AA129" s="167"/>
    </row>
    <row r="130" spans="1:27" ht="15" x14ac:dyDescent="0.25">
      <c r="A130" s="149" t="s">
        <v>169</v>
      </c>
      <c r="B130" s="167">
        <v>5565.1180000000004</v>
      </c>
      <c r="C130" s="168"/>
      <c r="D130" s="167"/>
      <c r="E130" s="167"/>
      <c r="F130" s="167"/>
      <c r="G130" s="169"/>
      <c r="H130" s="169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T130" s="167"/>
      <c r="U130" s="167"/>
      <c r="W130" s="167"/>
      <c r="Y130" s="170"/>
      <c r="Z130" s="150"/>
      <c r="AA130" s="167"/>
    </row>
    <row r="131" spans="1:27" ht="15" x14ac:dyDescent="0.25">
      <c r="A131" s="149" t="s">
        <v>170</v>
      </c>
      <c r="B131" s="167">
        <v>5446.9110000000001</v>
      </c>
      <c r="C131" s="168"/>
      <c r="D131" s="167"/>
      <c r="E131" s="167"/>
      <c r="F131" s="167"/>
      <c r="G131" s="169"/>
      <c r="H131" s="169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Y131" s="170"/>
      <c r="Z131" s="150"/>
      <c r="AA131" s="146"/>
    </row>
    <row r="132" spans="1:27" ht="15" x14ac:dyDescent="0.25">
      <c r="A132" s="149" t="s">
        <v>171</v>
      </c>
      <c r="B132" s="167">
        <v>5453.5169999999998</v>
      </c>
      <c r="C132" s="168"/>
      <c r="D132" s="167"/>
      <c r="E132" s="167"/>
      <c r="F132" s="167"/>
      <c r="G132" s="169"/>
      <c r="H132" s="169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Y132" s="170"/>
      <c r="Z132" s="150"/>
      <c r="AA132" s="167"/>
    </row>
    <row r="133" spans="1:27" ht="15" x14ac:dyDescent="0.25">
      <c r="A133" s="149" t="s">
        <v>172</v>
      </c>
      <c r="B133" s="151">
        <v>5437.0464000000002</v>
      </c>
      <c r="C133" s="152"/>
      <c r="D133" s="151"/>
      <c r="E133" s="151"/>
      <c r="F133" s="167"/>
      <c r="G133" s="169"/>
      <c r="H133" s="169"/>
      <c r="I133" s="167"/>
      <c r="J133" s="167"/>
      <c r="K133" s="167"/>
      <c r="L133" s="151"/>
      <c r="M133" s="151"/>
      <c r="N133" s="151"/>
      <c r="O133" s="151"/>
      <c r="P133" s="151"/>
      <c r="Q133" s="151"/>
      <c r="R133" s="151"/>
      <c r="T133" s="151"/>
      <c r="U133" s="151"/>
      <c r="V133" s="146"/>
      <c r="W133" s="146"/>
      <c r="Y133" s="170"/>
      <c r="Z133" s="150"/>
      <c r="AA133" s="146"/>
    </row>
    <row r="134" spans="1:27" ht="15" x14ac:dyDescent="0.25">
      <c r="A134" s="149" t="s">
        <v>173</v>
      </c>
      <c r="B134" s="167">
        <v>5344.2206999999999</v>
      </c>
      <c r="C134" s="168"/>
      <c r="D134" s="167"/>
      <c r="E134" s="167"/>
      <c r="F134" s="167"/>
      <c r="G134" s="169"/>
      <c r="H134" s="169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T134" s="167"/>
      <c r="U134" s="167"/>
      <c r="W134" s="167"/>
      <c r="Z134" s="171"/>
      <c r="AA134" s="167"/>
    </row>
    <row r="135" spans="1:27" ht="15" x14ac:dyDescent="0.25">
      <c r="A135" s="149" t="s">
        <v>174</v>
      </c>
      <c r="B135" s="151">
        <v>5214.9719999999998</v>
      </c>
      <c r="C135" s="152"/>
      <c r="D135" s="151"/>
      <c r="E135" s="151"/>
      <c r="F135" s="167"/>
      <c r="G135" s="169"/>
      <c r="H135" s="169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T135" s="167"/>
      <c r="U135" s="167"/>
      <c r="V135" s="167"/>
      <c r="W135" s="167"/>
      <c r="Z135" s="171"/>
      <c r="AA135" s="167"/>
    </row>
    <row r="136" spans="1:27" ht="15" x14ac:dyDescent="0.25">
      <c r="A136" s="149" t="s">
        <v>175</v>
      </c>
      <c r="B136" s="167">
        <v>5164.9189999999999</v>
      </c>
      <c r="C136" s="165"/>
      <c r="D136" s="167"/>
      <c r="E136" s="167"/>
      <c r="F136" s="167"/>
      <c r="G136" s="169"/>
      <c r="H136" s="169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T136" s="167"/>
      <c r="U136" s="167"/>
      <c r="W136" s="167"/>
      <c r="Z136" s="171"/>
      <c r="AA136" s="167"/>
    </row>
    <row r="137" spans="1:27" ht="15" x14ac:dyDescent="0.25">
      <c r="A137" s="149" t="s">
        <v>176</v>
      </c>
      <c r="B137" s="151">
        <v>4993.0330000000004</v>
      </c>
      <c r="C137" s="152"/>
      <c r="D137" s="151"/>
      <c r="E137" s="151"/>
      <c r="F137" s="167"/>
      <c r="G137" s="169"/>
      <c r="H137" s="169"/>
      <c r="I137" s="167"/>
      <c r="J137" s="167"/>
      <c r="K137" s="167"/>
      <c r="L137" s="151"/>
      <c r="M137" s="151"/>
      <c r="N137" s="151"/>
      <c r="O137" s="151"/>
      <c r="P137" s="151"/>
      <c r="Q137" s="151"/>
      <c r="R137" s="151"/>
      <c r="S137" s="167"/>
      <c r="T137" s="151"/>
      <c r="U137" s="151"/>
      <c r="V137" s="146"/>
      <c r="W137" s="146"/>
      <c r="Z137" s="150"/>
      <c r="AA137" s="146"/>
    </row>
    <row r="138" spans="1:27" ht="15" x14ac:dyDescent="0.25">
      <c r="A138" s="149" t="s">
        <v>177</v>
      </c>
      <c r="B138" s="167">
        <v>5219.1356999999998</v>
      </c>
      <c r="C138" s="168"/>
      <c r="D138" s="167"/>
      <c r="E138" s="167"/>
      <c r="F138" s="167"/>
      <c r="G138" s="169"/>
      <c r="H138" s="169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Z138" s="150"/>
      <c r="AA138" s="146"/>
    </row>
    <row r="139" spans="1:27" ht="15" x14ac:dyDescent="0.25">
      <c r="A139" s="149" t="s">
        <v>178</v>
      </c>
      <c r="B139" s="167">
        <v>4991.0770000000002</v>
      </c>
      <c r="C139" s="165"/>
      <c r="D139" s="167"/>
      <c r="E139" s="167"/>
      <c r="F139" s="167"/>
      <c r="G139" s="169"/>
      <c r="H139" s="169"/>
      <c r="I139" s="167"/>
      <c r="J139" s="167"/>
      <c r="K139" s="167"/>
      <c r="L139" s="151"/>
      <c r="M139" s="151"/>
      <c r="N139" s="151"/>
      <c r="O139" s="151"/>
      <c r="P139" s="151"/>
      <c r="Q139" s="151"/>
      <c r="R139" s="151"/>
      <c r="T139" s="151"/>
      <c r="W139" s="146"/>
      <c r="Y139" s="170"/>
      <c r="Z139" s="150"/>
      <c r="AA139" s="146"/>
    </row>
    <row r="140" spans="1:27" ht="15" x14ac:dyDescent="0.25">
      <c r="A140" s="149" t="s">
        <v>179</v>
      </c>
      <c r="B140" s="167">
        <v>5037.9009999999998</v>
      </c>
      <c r="C140" s="168"/>
      <c r="D140" s="167"/>
      <c r="E140" s="167"/>
      <c r="F140" s="167"/>
      <c r="G140" s="169"/>
      <c r="H140" s="169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T140" s="167"/>
      <c r="U140" s="167"/>
      <c r="W140" s="167"/>
      <c r="Y140" s="170"/>
      <c r="Z140" s="150"/>
      <c r="AA140" s="167"/>
    </row>
    <row r="141" spans="1:27" ht="15" x14ac:dyDescent="0.25">
      <c r="A141" s="149" t="s">
        <v>180</v>
      </c>
      <c r="B141" s="151">
        <v>4998.9834000000001</v>
      </c>
      <c r="C141" s="152"/>
      <c r="D141" s="151"/>
      <c r="E141" s="151"/>
      <c r="F141" s="167"/>
      <c r="G141" s="169"/>
      <c r="H141" s="169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T141" s="167"/>
      <c r="U141" s="167"/>
      <c r="V141" s="167"/>
      <c r="W141" s="167"/>
      <c r="Y141" s="170"/>
      <c r="Z141" s="150"/>
      <c r="AA141" s="146"/>
    </row>
    <row r="142" spans="1:27" ht="15" x14ac:dyDescent="0.25">
      <c r="A142" s="149" t="s">
        <v>181</v>
      </c>
      <c r="B142" s="167">
        <v>5091.5483000000004</v>
      </c>
      <c r="C142" s="168"/>
      <c r="D142" s="167"/>
      <c r="E142" s="167"/>
      <c r="F142" s="169"/>
      <c r="G142" s="169"/>
      <c r="H142" s="169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T142" s="167"/>
      <c r="W142" s="167"/>
      <c r="Y142" s="170"/>
      <c r="Z142" s="150"/>
      <c r="AA142" s="167"/>
    </row>
    <row r="143" spans="1:27" ht="15" x14ac:dyDescent="0.25">
      <c r="A143" s="149" t="s">
        <v>182</v>
      </c>
      <c r="B143" s="167">
        <v>5215.7700000000004</v>
      </c>
      <c r="C143" s="168"/>
      <c r="D143" s="167"/>
      <c r="E143" s="167"/>
      <c r="F143" s="167"/>
      <c r="G143" s="169"/>
      <c r="H143" s="169"/>
      <c r="I143" s="167"/>
      <c r="J143" s="167"/>
      <c r="K143" s="167"/>
      <c r="L143" s="151"/>
      <c r="M143" s="151"/>
      <c r="N143" s="151"/>
      <c r="O143" s="151"/>
      <c r="P143" s="151"/>
      <c r="Q143" s="151"/>
      <c r="R143" s="151"/>
      <c r="S143" s="153"/>
      <c r="T143" s="151"/>
      <c r="U143" s="151"/>
      <c r="W143" s="146"/>
      <c r="Z143" s="150"/>
      <c r="AA143" s="146"/>
    </row>
    <row r="144" spans="1:27" ht="15" x14ac:dyDescent="0.25">
      <c r="A144" s="169" t="s">
        <v>183</v>
      </c>
      <c r="B144" s="151">
        <v>5217.5312000000004</v>
      </c>
      <c r="C144" s="152"/>
      <c r="D144" s="151"/>
      <c r="E144" s="151"/>
      <c r="F144" s="167"/>
      <c r="G144" s="169"/>
      <c r="H144" s="169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T144" s="167"/>
      <c r="U144" s="167"/>
      <c r="V144" s="167"/>
      <c r="W144" s="167"/>
      <c r="Z144" s="171"/>
      <c r="AA144" s="167"/>
    </row>
    <row r="145" spans="1:27" ht="15" x14ac:dyDescent="0.25">
      <c r="A145" s="149" t="s">
        <v>184</v>
      </c>
      <c r="B145" s="151">
        <v>5126.9970000000003</v>
      </c>
      <c r="C145" s="152"/>
      <c r="D145" s="151"/>
      <c r="E145" s="151"/>
      <c r="F145" s="167"/>
      <c r="G145" s="169"/>
      <c r="H145" s="169"/>
      <c r="I145" s="167"/>
      <c r="J145" s="167"/>
      <c r="K145" s="167"/>
      <c r="L145" s="151"/>
      <c r="M145" s="151"/>
      <c r="N145" s="151"/>
      <c r="O145" s="151"/>
      <c r="P145" s="151"/>
      <c r="Q145" s="151"/>
      <c r="R145" s="151"/>
      <c r="T145" s="151"/>
      <c r="U145" s="151"/>
      <c r="V145" s="167"/>
      <c r="W145" s="146"/>
      <c r="Z145" s="150"/>
      <c r="AA145" s="146"/>
    </row>
    <row r="146" spans="1:27" ht="15" x14ac:dyDescent="0.25">
      <c r="A146" s="149" t="s">
        <v>185</v>
      </c>
      <c r="B146" s="151">
        <v>5142.0293000000001</v>
      </c>
      <c r="C146" s="152"/>
      <c r="D146" s="151"/>
      <c r="E146" s="151"/>
      <c r="F146" s="167"/>
      <c r="G146" s="169"/>
      <c r="H146" s="169"/>
      <c r="I146" s="167"/>
      <c r="J146" s="167"/>
      <c r="K146" s="167"/>
      <c r="L146" s="151"/>
      <c r="M146" s="151"/>
      <c r="N146" s="151"/>
      <c r="O146" s="151"/>
      <c r="P146" s="151"/>
      <c r="Q146" s="151"/>
      <c r="R146" s="151"/>
      <c r="S146" s="153"/>
      <c r="T146" s="151"/>
      <c r="U146" s="151"/>
      <c r="W146" s="146"/>
      <c r="Z146" s="150"/>
      <c r="AA146" s="146"/>
    </row>
    <row r="147" spans="1:27" ht="15" x14ac:dyDescent="0.25">
      <c r="A147" s="149" t="s">
        <v>186</v>
      </c>
      <c r="B147" s="167">
        <v>5142.0293000000001</v>
      </c>
      <c r="C147" s="168"/>
      <c r="D147" s="167"/>
      <c r="E147" s="167"/>
      <c r="F147" s="167"/>
      <c r="G147" s="169"/>
      <c r="H147" s="169"/>
      <c r="I147" s="167"/>
      <c r="J147" s="167"/>
      <c r="K147" s="167"/>
      <c r="L147" s="151"/>
      <c r="M147" s="151"/>
      <c r="N147" s="151"/>
      <c r="O147" s="151"/>
      <c r="P147" s="151"/>
      <c r="Q147" s="151"/>
      <c r="R147" s="151"/>
      <c r="T147" s="151"/>
      <c r="U147" s="151"/>
      <c r="W147" s="146"/>
      <c r="Y147" s="170"/>
      <c r="Z147" s="150"/>
      <c r="AA147" s="146"/>
    </row>
    <row r="148" spans="1:27" ht="15" x14ac:dyDescent="0.25">
      <c r="A148" s="149" t="s">
        <v>187</v>
      </c>
      <c r="B148" s="167">
        <v>5065.9650000000001</v>
      </c>
      <c r="C148" s="168"/>
      <c r="D148" s="167"/>
      <c r="E148" s="167"/>
      <c r="F148" s="167"/>
      <c r="G148" s="169"/>
      <c r="H148" s="169"/>
      <c r="I148" s="167"/>
      <c r="J148" s="167"/>
      <c r="K148" s="167"/>
      <c r="L148" s="151"/>
      <c r="M148" s="151"/>
      <c r="N148" s="151"/>
      <c r="O148" s="151"/>
      <c r="P148" s="151"/>
      <c r="Q148" s="151"/>
      <c r="R148" s="151"/>
      <c r="T148" s="151"/>
      <c r="U148" s="151"/>
      <c r="W148" s="146"/>
      <c r="Y148" s="170"/>
      <c r="Z148" s="150"/>
      <c r="AA148" s="146"/>
    </row>
    <row r="149" spans="1:27" ht="15" x14ac:dyDescent="0.25">
      <c r="A149" s="169" t="s">
        <v>188</v>
      </c>
      <c r="B149" s="151">
        <v>5100.0450000000001</v>
      </c>
      <c r="C149" s="152"/>
      <c r="D149" s="151"/>
      <c r="E149" s="151"/>
      <c r="F149" s="167"/>
      <c r="G149" s="169"/>
      <c r="H149" s="169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T149" s="167"/>
      <c r="U149" s="167"/>
      <c r="V149" s="167"/>
      <c r="W149" s="167"/>
      <c r="Y149" s="170"/>
      <c r="Z149" s="150"/>
      <c r="AA149" s="167"/>
    </row>
    <row r="150" spans="1:27" ht="15" x14ac:dyDescent="0.25">
      <c r="A150" s="169" t="s">
        <v>189</v>
      </c>
      <c r="B150" s="167">
        <v>5187.424</v>
      </c>
      <c r="C150" s="168"/>
      <c r="D150" s="167"/>
      <c r="E150" s="167"/>
      <c r="F150" s="167"/>
      <c r="G150" s="169"/>
      <c r="H150" s="169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T150" s="167"/>
      <c r="U150" s="167"/>
      <c r="V150" s="167"/>
      <c r="W150" s="167"/>
      <c r="Z150" s="171"/>
      <c r="AA150" s="167"/>
    </row>
    <row r="151" spans="1:27" ht="15" x14ac:dyDescent="0.25">
      <c r="A151" s="149" t="s">
        <v>190</v>
      </c>
      <c r="B151" s="167">
        <v>5318.7007000000003</v>
      </c>
      <c r="C151" s="165"/>
      <c r="D151" s="167"/>
      <c r="E151" s="167"/>
      <c r="F151" s="167"/>
      <c r="G151" s="169"/>
      <c r="H151" s="169"/>
      <c r="I151" s="167"/>
      <c r="J151" s="167"/>
      <c r="K151" s="167"/>
      <c r="L151" s="151"/>
      <c r="M151" s="151"/>
      <c r="N151" s="151"/>
      <c r="O151" s="151"/>
      <c r="P151" s="151"/>
      <c r="Q151" s="151"/>
      <c r="R151" s="151"/>
      <c r="T151" s="151"/>
      <c r="U151" s="151"/>
      <c r="V151" s="146"/>
      <c r="W151" s="146"/>
      <c r="Z151" s="150"/>
      <c r="AA151" s="146"/>
    </row>
    <row r="152" spans="1:27" ht="15" x14ac:dyDescent="0.25">
      <c r="A152" s="169" t="s">
        <v>191</v>
      </c>
      <c r="B152" s="167">
        <v>4981.59</v>
      </c>
      <c r="C152" s="168"/>
      <c r="D152" s="167"/>
      <c r="E152" s="167"/>
      <c r="F152" s="167"/>
      <c r="G152" s="169"/>
      <c r="H152" s="169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Y152" s="170"/>
      <c r="Z152" s="150"/>
      <c r="AA152" s="167"/>
    </row>
    <row r="153" spans="1:27" ht="15" x14ac:dyDescent="0.25">
      <c r="A153" s="149" t="s">
        <v>192</v>
      </c>
      <c r="B153" s="167">
        <v>5197.2920000000004</v>
      </c>
      <c r="C153" s="165"/>
      <c r="D153" s="167"/>
      <c r="E153" s="167"/>
      <c r="F153" s="167"/>
      <c r="G153" s="169"/>
      <c r="H153" s="169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T153" s="167"/>
      <c r="W153" s="167"/>
      <c r="Y153" s="170"/>
      <c r="Z153" s="150"/>
      <c r="AA153" s="146"/>
    </row>
    <row r="154" spans="1:27" ht="15" x14ac:dyDescent="0.25">
      <c r="A154" s="169" t="s">
        <v>193</v>
      </c>
      <c r="B154" s="167">
        <v>5197.2920000000004</v>
      </c>
      <c r="C154" s="168"/>
      <c r="D154" s="167"/>
      <c r="E154" s="167"/>
      <c r="F154" s="167"/>
      <c r="G154" s="169"/>
      <c r="H154" s="169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T154" s="167"/>
      <c r="W154" s="167"/>
      <c r="Y154" s="170"/>
      <c r="Z154" s="150"/>
      <c r="AA154" s="167"/>
    </row>
    <row r="155" spans="1:27" ht="15" x14ac:dyDescent="0.25">
      <c r="A155" s="149" t="s">
        <v>194</v>
      </c>
      <c r="B155" s="151">
        <v>5024.8339999999998</v>
      </c>
      <c r="C155" s="152"/>
      <c r="D155" s="151"/>
      <c r="E155" s="151"/>
      <c r="F155" s="167"/>
      <c r="G155" s="169"/>
      <c r="H155" s="169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T155" s="167"/>
      <c r="W155" s="167"/>
      <c r="Y155" s="170"/>
      <c r="Z155" s="150"/>
      <c r="AA155" s="146"/>
    </row>
    <row r="156" spans="1:27" ht="15" x14ac:dyDescent="0.25">
      <c r="A156" s="169" t="s">
        <v>195</v>
      </c>
      <c r="B156" s="151">
        <v>5139.62</v>
      </c>
      <c r="C156" s="152"/>
      <c r="D156" s="151"/>
      <c r="E156" s="151"/>
      <c r="F156" s="167"/>
      <c r="G156" s="169"/>
      <c r="H156" s="169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T156" s="167"/>
      <c r="W156" s="167"/>
      <c r="Z156" s="171"/>
      <c r="AA156" s="167"/>
    </row>
    <row r="157" spans="1:27" ht="15" x14ac:dyDescent="0.25">
      <c r="A157" s="149" t="s">
        <v>196</v>
      </c>
      <c r="B157" s="167">
        <v>5296.1415999999999</v>
      </c>
      <c r="C157" s="168"/>
      <c r="D157" s="167"/>
      <c r="E157" s="167"/>
      <c r="F157" s="167"/>
      <c r="G157" s="169"/>
      <c r="H157" s="169"/>
      <c r="I157" s="167"/>
      <c r="J157" s="167"/>
      <c r="K157" s="167"/>
      <c r="L157" s="151"/>
      <c r="M157" s="151"/>
      <c r="N157" s="151"/>
      <c r="O157" s="151"/>
      <c r="P157" s="151"/>
      <c r="Q157" s="151"/>
      <c r="R157" s="151"/>
      <c r="T157" s="151"/>
      <c r="U157" s="153"/>
      <c r="W157" s="146"/>
      <c r="Z157" s="150"/>
      <c r="AA157" s="146"/>
    </row>
    <row r="158" spans="1:27" ht="15" x14ac:dyDescent="0.25">
      <c r="A158" s="149" t="s">
        <v>197</v>
      </c>
      <c r="B158" s="167">
        <v>5445.3329999999996</v>
      </c>
      <c r="C158" s="165"/>
      <c r="D158" s="167"/>
      <c r="E158" s="167"/>
      <c r="F158" s="167"/>
      <c r="G158" s="169"/>
      <c r="H158" s="169"/>
      <c r="I158" s="167"/>
      <c r="J158" s="167"/>
      <c r="K158" s="167"/>
      <c r="L158" s="151"/>
      <c r="M158" s="151"/>
      <c r="N158" s="151"/>
      <c r="O158" s="151"/>
      <c r="P158" s="151"/>
      <c r="Q158" s="151"/>
      <c r="R158" s="151"/>
      <c r="T158" s="151"/>
      <c r="U158" s="151"/>
      <c r="V158" s="154"/>
      <c r="W158" s="146"/>
      <c r="Z158" s="150"/>
      <c r="AA158" s="146"/>
    </row>
    <row r="159" spans="1:27" ht="15" x14ac:dyDescent="0.25">
      <c r="A159" s="169" t="s">
        <v>198</v>
      </c>
      <c r="B159" s="167">
        <v>5599.7983000000004</v>
      </c>
      <c r="C159" s="165"/>
      <c r="D159" s="167"/>
      <c r="E159" s="167"/>
      <c r="F159" s="167"/>
      <c r="G159" s="169"/>
      <c r="H159" s="169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T159" s="167"/>
      <c r="U159" s="167"/>
      <c r="V159" s="167"/>
      <c r="W159" s="167"/>
      <c r="Z159" s="171"/>
      <c r="AA159" s="167"/>
    </row>
    <row r="160" spans="1:27" ht="15" x14ac:dyDescent="0.25">
      <c r="A160" s="149" t="s">
        <v>199</v>
      </c>
      <c r="B160" s="167">
        <v>5535.5119999999997</v>
      </c>
      <c r="C160" s="168"/>
      <c r="D160" s="167"/>
      <c r="E160" s="167"/>
      <c r="F160" s="167"/>
      <c r="G160" s="169"/>
      <c r="H160" s="169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T160" s="167"/>
      <c r="U160" s="167"/>
      <c r="V160" s="167"/>
      <c r="W160" s="167"/>
      <c r="Z160" s="150"/>
      <c r="AA160" s="146"/>
    </row>
    <row r="161" spans="1:27" ht="15" x14ac:dyDescent="0.25">
      <c r="A161" s="149" t="s">
        <v>200</v>
      </c>
      <c r="B161" s="167">
        <v>5481.848</v>
      </c>
      <c r="C161" s="165"/>
      <c r="D161" s="167"/>
      <c r="E161" s="167"/>
      <c r="F161" s="167"/>
      <c r="G161" s="169"/>
      <c r="H161" s="169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W161" s="167"/>
      <c r="Y161" s="170"/>
      <c r="Z161" s="150"/>
      <c r="AA161" s="146"/>
    </row>
    <row r="162" spans="1:27" ht="15" x14ac:dyDescent="0.25">
      <c r="A162" s="169" t="s">
        <v>201</v>
      </c>
      <c r="B162" s="167">
        <v>5278.5330000000004</v>
      </c>
      <c r="C162" s="168"/>
      <c r="D162" s="167"/>
      <c r="E162" s="167"/>
      <c r="F162" s="167"/>
      <c r="G162" s="169"/>
      <c r="H162" s="169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V162" s="167"/>
      <c r="W162" s="167"/>
      <c r="Z162" s="171"/>
      <c r="AA162" s="167"/>
    </row>
    <row r="163" spans="1:27" ht="15" x14ac:dyDescent="0.25">
      <c r="A163" s="149" t="s">
        <v>202</v>
      </c>
      <c r="B163" s="167">
        <v>5251.1880000000001</v>
      </c>
      <c r="C163" s="165"/>
      <c r="D163" s="167"/>
      <c r="E163" s="167"/>
      <c r="F163" s="167"/>
      <c r="G163" s="169"/>
      <c r="H163" s="169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7"/>
      <c r="T163" s="167"/>
      <c r="V163" s="167"/>
      <c r="W163" s="167"/>
      <c r="Y163" s="170"/>
      <c r="Z163" s="150"/>
      <c r="AA163" s="146"/>
    </row>
    <row r="164" spans="1:27" ht="15" x14ac:dyDescent="0.25">
      <c r="A164" s="169" t="s">
        <v>203</v>
      </c>
      <c r="B164" s="151">
        <v>5400.9853999999996</v>
      </c>
      <c r="C164" s="152"/>
      <c r="D164" s="151"/>
      <c r="E164" s="151"/>
      <c r="F164" s="167"/>
      <c r="G164" s="169"/>
      <c r="H164" s="169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T164" s="167"/>
      <c r="U164" s="167"/>
      <c r="W164" s="167"/>
      <c r="Y164" s="170"/>
      <c r="Z164" s="150"/>
      <c r="AA164" s="167"/>
    </row>
    <row r="165" spans="1:27" ht="15" x14ac:dyDescent="0.25">
      <c r="A165" s="149" t="s">
        <v>204</v>
      </c>
      <c r="B165" s="151">
        <v>5459.2569999999996</v>
      </c>
      <c r="C165" s="152"/>
      <c r="D165" s="151"/>
      <c r="E165" s="151"/>
      <c r="F165" s="167"/>
      <c r="G165" s="169"/>
      <c r="H165" s="169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Z165" s="150"/>
      <c r="AA165" s="146"/>
    </row>
    <row r="166" spans="1:27" ht="15" x14ac:dyDescent="0.25">
      <c r="A166" s="149" t="s">
        <v>205</v>
      </c>
      <c r="B166" s="167">
        <v>5425.2070000000003</v>
      </c>
      <c r="C166" s="168"/>
      <c r="D166" s="167"/>
      <c r="E166" s="167"/>
      <c r="F166" s="167"/>
      <c r="G166" s="169"/>
      <c r="H166" s="169"/>
      <c r="I166" s="167"/>
      <c r="J166" s="167"/>
      <c r="K166" s="167"/>
      <c r="L166" s="151"/>
      <c r="M166" s="151"/>
      <c r="N166" s="151"/>
      <c r="O166" s="151"/>
      <c r="P166" s="151"/>
      <c r="Q166" s="151"/>
      <c r="R166" s="151"/>
      <c r="S166" s="167"/>
      <c r="T166" s="151"/>
      <c r="U166" s="151"/>
      <c r="V166" s="167"/>
      <c r="W166" s="146"/>
      <c r="Z166" s="150"/>
      <c r="AA166" s="146"/>
    </row>
    <row r="167" spans="1:27" ht="15" x14ac:dyDescent="0.25">
      <c r="A167" s="149" t="s">
        <v>206</v>
      </c>
      <c r="B167" s="151">
        <v>5364.3320000000003</v>
      </c>
      <c r="C167" s="152"/>
      <c r="D167" s="151"/>
      <c r="E167" s="151"/>
      <c r="F167" s="167"/>
      <c r="G167" s="169"/>
      <c r="H167" s="169"/>
      <c r="I167" s="167"/>
      <c r="J167" s="167"/>
      <c r="K167" s="167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46"/>
      <c r="W167" s="146"/>
      <c r="Z167" s="150"/>
      <c r="AA167" s="146"/>
    </row>
    <row r="168" spans="1:27" ht="15" x14ac:dyDescent="0.25">
      <c r="A168" s="169" t="s">
        <v>207</v>
      </c>
      <c r="B168" s="167">
        <v>5263.2163</v>
      </c>
      <c r="C168" s="168"/>
      <c r="D168" s="167"/>
      <c r="E168" s="167"/>
      <c r="F168" s="167"/>
      <c r="G168" s="169"/>
      <c r="H168" s="169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Y168" s="170"/>
      <c r="Z168" s="150"/>
      <c r="AA168" s="167"/>
    </row>
    <row r="169" spans="1:27" ht="15" x14ac:dyDescent="0.25">
      <c r="A169" s="149" t="s">
        <v>208</v>
      </c>
      <c r="B169" s="167">
        <v>5202.634</v>
      </c>
      <c r="C169" s="168"/>
      <c r="D169" s="167"/>
      <c r="E169" s="167"/>
      <c r="F169" s="167"/>
      <c r="G169" s="169"/>
      <c r="H169" s="169"/>
      <c r="I169" s="167"/>
      <c r="J169" s="167"/>
      <c r="K169" s="167"/>
      <c r="L169" s="151"/>
      <c r="M169" s="151"/>
      <c r="N169" s="151"/>
      <c r="O169" s="151"/>
      <c r="P169" s="151"/>
      <c r="Q169" s="151"/>
      <c r="R169" s="151"/>
      <c r="S169" s="167"/>
      <c r="T169" s="151"/>
      <c r="U169" s="151"/>
      <c r="V169" s="167"/>
      <c r="W169" s="146"/>
      <c r="Z169" s="150"/>
      <c r="AA169" s="146"/>
    </row>
    <row r="170" spans="1:27" ht="15" x14ac:dyDescent="0.25">
      <c r="A170" s="169" t="s">
        <v>209</v>
      </c>
      <c r="B170" s="167">
        <v>5117.3779999999997</v>
      </c>
      <c r="C170" s="165"/>
      <c r="D170" s="167"/>
      <c r="E170" s="167"/>
      <c r="F170" s="167"/>
      <c r="G170" s="169"/>
      <c r="H170" s="169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Y170" s="170"/>
      <c r="Z170" s="150"/>
      <c r="AA170" s="167"/>
    </row>
    <row r="171" spans="1:27" ht="15" x14ac:dyDescent="0.25">
      <c r="A171" s="169" t="s">
        <v>210</v>
      </c>
      <c r="B171" s="167">
        <v>5073.6030000000001</v>
      </c>
      <c r="C171" s="165"/>
      <c r="D171" s="167"/>
      <c r="E171" s="167"/>
      <c r="F171" s="167"/>
      <c r="G171" s="169"/>
      <c r="H171" s="169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Y171" s="170"/>
      <c r="Z171" s="150"/>
      <c r="AA171" s="167"/>
    </row>
    <row r="172" spans="1:27" ht="15" x14ac:dyDescent="0.25">
      <c r="A172" s="149" t="s">
        <v>211</v>
      </c>
      <c r="B172" s="167">
        <v>5037.9769999999999</v>
      </c>
      <c r="C172" s="168"/>
      <c r="D172" s="167"/>
      <c r="E172" s="167"/>
      <c r="F172" s="167"/>
      <c r="G172" s="169"/>
      <c r="H172" s="169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Y172" s="170"/>
      <c r="Z172" s="150"/>
      <c r="AA172" s="146"/>
    </row>
    <row r="173" spans="1:27" ht="15" x14ac:dyDescent="0.25">
      <c r="A173" s="149" t="s">
        <v>212</v>
      </c>
      <c r="B173" s="167">
        <v>5031.6220000000003</v>
      </c>
      <c r="C173" s="168"/>
      <c r="D173" s="167"/>
      <c r="E173" s="167"/>
      <c r="F173" s="167"/>
      <c r="G173" s="169"/>
      <c r="H173" s="169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Y173" s="170"/>
      <c r="Z173" s="150"/>
      <c r="AA173" s="146"/>
    </row>
    <row r="174" spans="1:27" ht="15" x14ac:dyDescent="0.25">
      <c r="A174" s="169" t="s">
        <v>213</v>
      </c>
      <c r="B174" s="151">
        <v>5178.9844000000003</v>
      </c>
      <c r="C174" s="152"/>
      <c r="D174" s="151"/>
      <c r="E174" s="151"/>
      <c r="F174" s="167"/>
      <c r="G174" s="169"/>
      <c r="H174" s="169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Y174" s="170"/>
      <c r="Z174" s="150"/>
      <c r="AA174" s="167"/>
    </row>
    <row r="175" spans="1:27" ht="15" x14ac:dyDescent="0.25">
      <c r="A175" s="169" t="s">
        <v>214</v>
      </c>
      <c r="B175" s="151">
        <v>5227.1377000000002</v>
      </c>
      <c r="C175" s="152"/>
      <c r="D175" s="151"/>
      <c r="E175" s="151"/>
      <c r="F175" s="167"/>
      <c r="G175" s="169"/>
      <c r="H175" s="169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Y175" s="170"/>
      <c r="Z175" s="150"/>
      <c r="AA175" s="167"/>
    </row>
    <row r="176" spans="1:27" ht="15" x14ac:dyDescent="0.25">
      <c r="A176" s="149" t="s">
        <v>215</v>
      </c>
      <c r="B176" s="167">
        <v>5139.9539999999997</v>
      </c>
      <c r="C176" s="168"/>
      <c r="D176" s="167"/>
      <c r="E176" s="167"/>
      <c r="F176" s="167"/>
      <c r="G176" s="169"/>
      <c r="H176" s="169"/>
      <c r="I176" s="167"/>
      <c r="J176" s="167"/>
      <c r="K176" s="167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46"/>
      <c r="W176" s="146"/>
      <c r="Z176" s="150"/>
      <c r="AA176" s="146"/>
    </row>
    <row r="177" spans="1:27" ht="15" x14ac:dyDescent="0.25">
      <c r="A177" s="149" t="s">
        <v>216</v>
      </c>
      <c r="B177" s="167">
        <v>5081.692</v>
      </c>
      <c r="C177" s="168"/>
      <c r="D177" s="167"/>
      <c r="E177" s="167"/>
      <c r="F177" s="167"/>
      <c r="G177" s="169"/>
      <c r="H177" s="169"/>
      <c r="I177" s="167"/>
      <c r="J177" s="167"/>
      <c r="K177" s="167"/>
      <c r="L177" s="151"/>
      <c r="M177" s="151"/>
      <c r="N177" s="151"/>
      <c r="O177" s="151"/>
      <c r="P177" s="151"/>
      <c r="Q177" s="151"/>
      <c r="R177" s="151"/>
      <c r="S177" s="153"/>
      <c r="T177" s="151"/>
      <c r="U177" s="151"/>
      <c r="V177" s="146"/>
      <c r="W177" s="146"/>
      <c r="Z177" s="150"/>
      <c r="AA177" s="146"/>
    </row>
    <row r="178" spans="1:27" ht="15" x14ac:dyDescent="0.25">
      <c r="A178" s="169" t="s">
        <v>217</v>
      </c>
      <c r="B178" s="151">
        <v>5078.9229999999998</v>
      </c>
      <c r="C178" s="152"/>
      <c r="D178" s="151"/>
      <c r="E178" s="151"/>
      <c r="F178" s="167"/>
      <c r="G178" s="169"/>
      <c r="H178" s="169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T178" s="167"/>
      <c r="U178" s="167"/>
      <c r="V178" s="167"/>
      <c r="W178" s="167"/>
      <c r="Z178" s="171"/>
      <c r="AA178" s="167"/>
    </row>
    <row r="179" spans="1:27" ht="15" x14ac:dyDescent="0.25">
      <c r="A179" s="169" t="s">
        <v>218</v>
      </c>
      <c r="B179" s="151">
        <v>5065.3657000000003</v>
      </c>
      <c r="C179" s="152"/>
      <c r="D179" s="151"/>
      <c r="E179" s="151"/>
      <c r="F179" s="167"/>
      <c r="G179" s="169"/>
      <c r="H179" s="169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T179" s="167"/>
      <c r="U179" s="167"/>
      <c r="V179" s="167"/>
      <c r="W179" s="167"/>
      <c r="Y179" s="170"/>
      <c r="Z179" s="150"/>
      <c r="AA179" s="167"/>
    </row>
    <row r="180" spans="1:27" ht="15" x14ac:dyDescent="0.25">
      <c r="A180" s="149" t="s">
        <v>219</v>
      </c>
      <c r="B180" s="167">
        <v>5063.7240000000002</v>
      </c>
      <c r="C180" s="165"/>
      <c r="D180" s="167"/>
      <c r="E180" s="167"/>
      <c r="F180" s="167"/>
      <c r="G180" s="169"/>
      <c r="H180" s="169"/>
      <c r="I180" s="167"/>
      <c r="J180" s="167"/>
      <c r="K180" s="167"/>
      <c r="L180" s="151"/>
      <c r="M180" s="151"/>
      <c r="N180" s="151"/>
      <c r="O180" s="151"/>
      <c r="P180" s="151"/>
      <c r="Q180" s="151"/>
      <c r="R180" s="151"/>
      <c r="S180" s="167"/>
      <c r="T180" s="151"/>
      <c r="U180" s="167"/>
      <c r="V180" s="167"/>
      <c r="W180" s="146"/>
      <c r="Z180" s="150"/>
      <c r="AA180" s="146"/>
    </row>
    <row r="181" spans="1:27" ht="15" x14ac:dyDescent="0.25">
      <c r="A181" s="149" t="s">
        <v>220</v>
      </c>
      <c r="B181" s="167">
        <v>5047.424</v>
      </c>
      <c r="C181" s="165"/>
      <c r="D181" s="167"/>
      <c r="E181" s="167"/>
      <c r="F181" s="167"/>
      <c r="G181" s="169"/>
      <c r="H181" s="169"/>
      <c r="I181" s="167"/>
      <c r="J181" s="167"/>
      <c r="K181" s="167"/>
      <c r="L181" s="151"/>
      <c r="M181" s="151"/>
      <c r="N181" s="151"/>
      <c r="O181" s="151"/>
      <c r="P181" s="151"/>
      <c r="Q181" s="151"/>
      <c r="R181" s="151"/>
      <c r="S181" s="167"/>
      <c r="T181" s="151"/>
      <c r="U181" s="167"/>
      <c r="V181" s="167"/>
      <c r="W181" s="146"/>
      <c r="Z181" s="150"/>
      <c r="AA181" s="146"/>
    </row>
    <row r="182" spans="1:27" ht="15" x14ac:dyDescent="0.25">
      <c r="A182" s="149" t="s">
        <v>221</v>
      </c>
      <c r="B182" s="151">
        <v>5107.7309999999998</v>
      </c>
      <c r="C182" s="152"/>
      <c r="D182" s="151"/>
      <c r="E182" s="151"/>
      <c r="F182" s="167"/>
      <c r="G182" s="169"/>
      <c r="H182" s="169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T182" s="167"/>
      <c r="U182" s="167"/>
      <c r="V182" s="167"/>
      <c r="W182" s="167"/>
      <c r="Z182" s="150"/>
      <c r="AA182" s="146"/>
    </row>
    <row r="183" spans="1:27" ht="15" x14ac:dyDescent="0.25">
      <c r="A183" s="149" t="s">
        <v>222</v>
      </c>
      <c r="B183" s="151">
        <v>5051.2629999999999</v>
      </c>
      <c r="C183" s="152"/>
      <c r="D183" s="151"/>
      <c r="E183" s="151"/>
      <c r="F183" s="167"/>
      <c r="G183" s="169"/>
      <c r="H183" s="169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T183" s="167"/>
      <c r="U183" s="167"/>
      <c r="W183" s="167"/>
      <c r="Z183" s="150"/>
      <c r="AA183" s="146"/>
    </row>
    <row r="184" spans="1:27" ht="15" x14ac:dyDescent="0.25">
      <c r="A184" s="149" t="s">
        <v>223</v>
      </c>
      <c r="B184" s="151">
        <v>5027.4497000000001</v>
      </c>
      <c r="C184" s="152"/>
      <c r="D184" s="151"/>
      <c r="E184" s="151"/>
      <c r="F184" s="167"/>
      <c r="G184" s="169"/>
      <c r="H184" s="169"/>
      <c r="I184" s="167"/>
      <c r="J184" s="167"/>
      <c r="K184" s="167"/>
      <c r="L184" s="151"/>
      <c r="M184" s="151"/>
      <c r="N184" s="151"/>
      <c r="O184" s="151"/>
      <c r="P184" s="151"/>
      <c r="Q184" s="151"/>
      <c r="R184" s="151"/>
      <c r="T184" s="151"/>
      <c r="U184" s="167"/>
      <c r="W184" s="146"/>
      <c r="Z184" s="150"/>
      <c r="AA184" s="146"/>
    </row>
    <row r="185" spans="1:27" ht="15" x14ac:dyDescent="0.25">
      <c r="A185" s="149" t="s">
        <v>224</v>
      </c>
      <c r="B185" s="151">
        <v>5027.4497000000001</v>
      </c>
      <c r="C185" s="152"/>
      <c r="D185" s="151"/>
      <c r="E185" s="151"/>
      <c r="F185" s="167"/>
      <c r="G185" s="169"/>
      <c r="H185" s="169"/>
      <c r="I185" s="167"/>
      <c r="J185" s="167"/>
      <c r="K185" s="167"/>
      <c r="L185" s="151"/>
      <c r="M185" s="151"/>
      <c r="N185" s="151"/>
      <c r="O185" s="151"/>
      <c r="P185" s="151"/>
      <c r="Q185" s="151"/>
      <c r="R185" s="151"/>
      <c r="S185" s="167"/>
      <c r="T185" s="151"/>
      <c r="U185" s="167"/>
      <c r="W185" s="146"/>
      <c r="Y185" s="170"/>
      <c r="Z185" s="150"/>
      <c r="AA185" s="146"/>
    </row>
    <row r="186" spans="1:27" ht="15" x14ac:dyDescent="0.25">
      <c r="A186" s="149" t="s">
        <v>225</v>
      </c>
      <c r="B186" s="167">
        <v>5319.3860000000004</v>
      </c>
      <c r="C186" s="165"/>
      <c r="D186" s="167"/>
      <c r="E186" s="167"/>
      <c r="F186" s="167"/>
      <c r="G186" s="169"/>
      <c r="H186" s="169"/>
      <c r="I186" s="167"/>
      <c r="J186" s="167"/>
      <c r="K186" s="167"/>
      <c r="L186" s="151"/>
      <c r="M186" s="151"/>
      <c r="N186" s="151"/>
      <c r="O186" s="151"/>
      <c r="P186" s="151"/>
      <c r="Q186" s="151"/>
      <c r="R186" s="151"/>
      <c r="T186" s="151"/>
      <c r="U186" s="151"/>
      <c r="V186" s="154"/>
      <c r="W186" s="146"/>
      <c r="Z186" s="150"/>
      <c r="AA186" s="146"/>
    </row>
    <row r="187" spans="1:27" ht="15" x14ac:dyDescent="0.25">
      <c r="A187" s="149" t="s">
        <v>226</v>
      </c>
      <c r="B187" s="167">
        <v>5214.5169999999998</v>
      </c>
      <c r="C187" s="168"/>
      <c r="D187" s="167"/>
      <c r="E187" s="167"/>
      <c r="F187" s="167"/>
      <c r="G187" s="169"/>
      <c r="H187" s="169"/>
      <c r="I187" s="167"/>
      <c r="J187" s="167"/>
      <c r="K187" s="167"/>
      <c r="L187" s="151"/>
      <c r="M187" s="151"/>
      <c r="N187" s="151"/>
      <c r="O187" s="151"/>
      <c r="P187" s="151"/>
      <c r="Q187" s="151"/>
      <c r="R187" s="151"/>
      <c r="T187" s="151"/>
      <c r="V187" s="154"/>
      <c r="W187" s="146"/>
      <c r="Z187" s="150"/>
      <c r="AA187" s="146"/>
    </row>
    <row r="188" spans="1:27" ht="15" x14ac:dyDescent="0.25">
      <c r="A188" s="149" t="s">
        <v>227</v>
      </c>
      <c r="B188" s="151">
        <v>5352.0079999999998</v>
      </c>
      <c r="C188" s="152"/>
      <c r="D188" s="151"/>
      <c r="E188" s="151"/>
      <c r="F188" s="167"/>
      <c r="G188" s="169"/>
      <c r="H188" s="169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T188" s="167"/>
      <c r="W188" s="167"/>
      <c r="Z188" s="150"/>
      <c r="AA188" s="146"/>
    </row>
    <row r="189" spans="1:27" ht="15" x14ac:dyDescent="0.25">
      <c r="A189" s="169" t="s">
        <v>228</v>
      </c>
      <c r="B189" s="151">
        <v>5279.7820000000002</v>
      </c>
      <c r="C189" s="152"/>
      <c r="D189" s="151"/>
      <c r="E189" s="151"/>
      <c r="F189" s="167"/>
      <c r="G189" s="169"/>
      <c r="H189" s="169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W189" s="167"/>
      <c r="Z189" s="171"/>
      <c r="AA189" s="167"/>
    </row>
    <row r="190" spans="1:27" ht="15" x14ac:dyDescent="0.25">
      <c r="A190" s="149" t="s">
        <v>229</v>
      </c>
      <c r="B190" s="167">
        <v>5333.7830000000004</v>
      </c>
      <c r="C190" s="165"/>
      <c r="D190" s="167"/>
      <c r="E190" s="167"/>
      <c r="F190" s="167"/>
      <c r="G190" s="169"/>
      <c r="H190" s="169"/>
      <c r="I190" s="167"/>
      <c r="J190" s="167"/>
      <c r="K190" s="167"/>
      <c r="L190" s="151"/>
      <c r="M190" s="151"/>
      <c r="N190" s="151"/>
      <c r="O190" s="151"/>
      <c r="P190" s="151"/>
      <c r="Q190" s="151"/>
      <c r="R190" s="151"/>
      <c r="T190" s="151"/>
      <c r="U190" s="153"/>
      <c r="W190" s="146"/>
      <c r="Z190" s="150"/>
      <c r="AA190" s="146"/>
    </row>
    <row r="191" spans="1:27" ht="15" x14ac:dyDescent="0.25">
      <c r="A191" s="149" t="s">
        <v>230</v>
      </c>
      <c r="B191" s="167">
        <v>5355.8212999999996</v>
      </c>
      <c r="C191" s="165"/>
      <c r="D191" s="167"/>
      <c r="E191" s="167"/>
      <c r="F191" s="167"/>
      <c r="G191" s="169"/>
      <c r="H191" s="169"/>
      <c r="I191" s="167"/>
      <c r="J191" s="167"/>
      <c r="K191" s="167"/>
      <c r="L191" s="151"/>
      <c r="M191" s="151"/>
      <c r="N191" s="151"/>
      <c r="O191" s="151"/>
      <c r="P191" s="151"/>
      <c r="Q191" s="151"/>
      <c r="R191" s="151"/>
      <c r="S191" s="153"/>
      <c r="T191" s="151"/>
      <c r="U191" s="153"/>
      <c r="W191" s="146"/>
      <c r="Z191" s="150"/>
      <c r="AA191" s="146"/>
    </row>
    <row r="192" spans="1:27" ht="15" x14ac:dyDescent="0.25">
      <c r="A192" s="149" t="s">
        <v>231</v>
      </c>
      <c r="B192" s="151">
        <v>5418.12</v>
      </c>
      <c r="C192" s="152"/>
      <c r="D192" s="151"/>
      <c r="E192" s="151"/>
      <c r="F192" s="167"/>
      <c r="G192" s="169"/>
      <c r="H192" s="169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T192" s="167"/>
      <c r="W192" s="167"/>
      <c r="Y192" s="170"/>
      <c r="Z192" s="150"/>
      <c r="AA192" s="146"/>
    </row>
    <row r="193" spans="1:27" ht="15" x14ac:dyDescent="0.25">
      <c r="A193" s="149" t="s">
        <v>232</v>
      </c>
      <c r="B193" s="151">
        <v>5381.076</v>
      </c>
      <c r="C193" s="152"/>
      <c r="D193" s="151"/>
      <c r="E193" s="151"/>
      <c r="F193" s="167"/>
      <c r="G193" s="169"/>
      <c r="H193" s="169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T193" s="167"/>
      <c r="U193" s="167"/>
      <c r="W193" s="167"/>
      <c r="Y193" s="170"/>
      <c r="Z193" s="150"/>
      <c r="AA193" s="146"/>
    </row>
    <row r="194" spans="1:27" ht="15" x14ac:dyDescent="0.25">
      <c r="A194" s="149" t="s">
        <v>233</v>
      </c>
      <c r="B194" s="151">
        <v>5364.4589999999998</v>
      </c>
      <c r="C194" s="152"/>
      <c r="D194" s="151"/>
      <c r="E194" s="151"/>
      <c r="F194" s="167"/>
      <c r="G194" s="169"/>
      <c r="H194" s="169"/>
      <c r="I194" s="167"/>
      <c r="J194" s="167"/>
      <c r="K194" s="167"/>
      <c r="L194" s="151"/>
      <c r="M194" s="151"/>
      <c r="N194" s="151"/>
      <c r="O194" s="151"/>
      <c r="P194" s="151"/>
      <c r="Q194" s="151"/>
      <c r="R194" s="151"/>
      <c r="S194" s="167"/>
      <c r="T194" s="151"/>
      <c r="U194" s="151"/>
      <c r="V194" s="146"/>
      <c r="W194" s="146"/>
      <c r="Y194" s="170"/>
      <c r="Z194" s="150"/>
      <c r="AA194" s="146"/>
    </row>
    <row r="195" spans="1:27" ht="15" x14ac:dyDescent="0.25">
      <c r="A195" s="149" t="s">
        <v>234</v>
      </c>
      <c r="B195" s="167">
        <v>5333.0169999999998</v>
      </c>
      <c r="C195" s="168"/>
      <c r="D195" s="167"/>
      <c r="E195" s="167"/>
      <c r="F195" s="167"/>
      <c r="G195" s="169"/>
      <c r="H195" s="169"/>
      <c r="I195" s="167"/>
      <c r="J195" s="167"/>
      <c r="K195" s="167"/>
      <c r="L195" s="151"/>
      <c r="M195" s="151"/>
      <c r="N195" s="151"/>
      <c r="O195" s="151"/>
      <c r="P195" s="151"/>
      <c r="Q195" s="151"/>
      <c r="R195" s="151"/>
      <c r="S195" s="167"/>
      <c r="T195" s="151"/>
      <c r="U195" s="167"/>
      <c r="V195" s="167"/>
      <c r="W195" s="146"/>
      <c r="Y195" s="170"/>
      <c r="Z195" s="150"/>
      <c r="AA195" s="146"/>
    </row>
    <row r="196" spans="1:27" ht="15" x14ac:dyDescent="0.25">
      <c r="A196" s="149" t="s">
        <v>235</v>
      </c>
      <c r="B196" s="167">
        <v>5314.3270000000002</v>
      </c>
      <c r="C196" s="168"/>
      <c r="D196" s="167"/>
      <c r="E196" s="167"/>
      <c r="F196" s="167"/>
      <c r="G196" s="169"/>
      <c r="H196" s="169"/>
      <c r="I196" s="167"/>
      <c r="J196" s="167"/>
      <c r="K196" s="167"/>
      <c r="L196" s="151"/>
      <c r="M196" s="151"/>
      <c r="N196" s="151"/>
      <c r="O196" s="151"/>
      <c r="P196" s="151"/>
      <c r="Q196" s="151"/>
      <c r="R196" s="151"/>
      <c r="S196" s="153"/>
      <c r="T196" s="151"/>
      <c r="U196" s="151"/>
      <c r="V196" s="146"/>
      <c r="W196" s="146"/>
      <c r="Y196" s="170"/>
      <c r="Z196" s="150"/>
      <c r="AA196" s="146"/>
    </row>
    <row r="197" spans="1:27" ht="15" x14ac:dyDescent="0.25">
      <c r="A197" s="169" t="s">
        <v>236</v>
      </c>
      <c r="B197" s="151">
        <v>5265.6019999999999</v>
      </c>
      <c r="C197" s="152"/>
      <c r="D197" s="151"/>
      <c r="E197" s="151"/>
      <c r="F197" s="167"/>
      <c r="G197" s="169"/>
      <c r="H197" s="169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Z197" s="171"/>
      <c r="AA197" s="167"/>
    </row>
    <row r="198" spans="1:27" ht="15" x14ac:dyDescent="0.25">
      <c r="A198" s="169" t="s">
        <v>237</v>
      </c>
      <c r="B198" s="167">
        <v>5196.2617</v>
      </c>
      <c r="C198" s="165"/>
      <c r="D198" s="167"/>
      <c r="E198" s="167"/>
      <c r="F198" s="167"/>
      <c r="G198" s="169"/>
      <c r="H198" s="169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T198" s="167"/>
      <c r="U198" s="167"/>
      <c r="V198" s="167"/>
      <c r="W198" s="167"/>
      <c r="Y198" s="170"/>
      <c r="Z198" s="150"/>
      <c r="AA198" s="167"/>
    </row>
    <row r="199" spans="1:27" ht="15" x14ac:dyDescent="0.25">
      <c r="A199" s="149" t="s">
        <v>238</v>
      </c>
      <c r="B199" s="167">
        <v>5165.8212999999996</v>
      </c>
      <c r="C199" s="168"/>
      <c r="D199" s="167"/>
      <c r="E199" s="167"/>
      <c r="F199" s="167"/>
      <c r="G199" s="169"/>
      <c r="H199" s="169"/>
      <c r="I199" s="167"/>
      <c r="J199" s="167"/>
      <c r="K199" s="167"/>
      <c r="L199" s="151"/>
      <c r="M199" s="151"/>
      <c r="N199" s="151"/>
      <c r="O199" s="151"/>
      <c r="P199" s="151"/>
      <c r="Q199" s="151"/>
      <c r="R199" s="151"/>
      <c r="T199" s="151"/>
      <c r="U199" s="151"/>
      <c r="V199" s="154"/>
      <c r="W199" s="146"/>
      <c r="Z199" s="150"/>
      <c r="AA199" s="146"/>
    </row>
    <row r="200" spans="1:27" ht="15" x14ac:dyDescent="0.25">
      <c r="A200" s="149" t="s">
        <v>239</v>
      </c>
      <c r="B200" s="167">
        <v>5137.55</v>
      </c>
      <c r="C200" s="168"/>
      <c r="D200" s="167"/>
      <c r="E200" s="167"/>
      <c r="F200" s="167"/>
      <c r="G200" s="169"/>
      <c r="H200" s="169"/>
      <c r="I200" s="167"/>
      <c r="J200" s="167"/>
      <c r="K200" s="167"/>
      <c r="L200" s="167"/>
      <c r="M200" s="167"/>
      <c r="N200" s="167"/>
      <c r="O200" s="167"/>
      <c r="P200" s="167"/>
      <c r="Q200" s="167"/>
      <c r="R200" s="167"/>
      <c r="S200" s="167"/>
      <c r="T200" s="167"/>
      <c r="U200" s="167"/>
      <c r="V200" s="167"/>
      <c r="W200" s="167"/>
      <c r="Z200" s="150"/>
      <c r="AA200" s="146"/>
    </row>
    <row r="201" spans="1:27" ht="15" x14ac:dyDescent="0.25">
      <c r="A201" s="169" t="s">
        <v>240</v>
      </c>
      <c r="B201" s="167">
        <v>5159.0569999999998</v>
      </c>
      <c r="C201" s="168"/>
      <c r="D201" s="167"/>
      <c r="E201" s="167"/>
      <c r="F201" s="167"/>
      <c r="G201" s="169"/>
      <c r="H201" s="169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Z201" s="171"/>
      <c r="AA201" s="167"/>
    </row>
    <row r="202" spans="1:27" ht="15" x14ac:dyDescent="0.25">
      <c r="A202" s="169" t="s">
        <v>241</v>
      </c>
      <c r="B202" s="167">
        <v>5204.0770000000002</v>
      </c>
      <c r="C202" s="168"/>
      <c r="D202" s="167"/>
      <c r="E202" s="167"/>
      <c r="F202" s="167"/>
      <c r="G202" s="169"/>
      <c r="H202" s="169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W202" s="167"/>
      <c r="Y202" s="170"/>
      <c r="Z202" s="150"/>
      <c r="AA202" s="167"/>
    </row>
    <row r="203" spans="1:27" ht="15" x14ac:dyDescent="0.25">
      <c r="A203" s="169" t="s">
        <v>242</v>
      </c>
      <c r="B203" s="151">
        <v>5224.433</v>
      </c>
      <c r="C203" s="152"/>
      <c r="D203" s="151"/>
      <c r="E203" s="151"/>
      <c r="F203" s="167"/>
      <c r="G203" s="169"/>
      <c r="H203" s="169"/>
      <c r="I203" s="167"/>
      <c r="J203" s="167"/>
      <c r="K203" s="167"/>
      <c r="L203" s="167"/>
      <c r="M203" s="167"/>
      <c r="N203" s="167"/>
      <c r="O203" s="167"/>
      <c r="P203" s="167"/>
      <c r="Q203" s="167"/>
      <c r="R203" s="167"/>
      <c r="T203" s="167"/>
      <c r="U203" s="167"/>
      <c r="W203" s="167"/>
      <c r="Y203" s="170"/>
      <c r="Z203" s="150"/>
      <c r="AA203" s="167"/>
    </row>
    <row r="204" spans="1:27" ht="15" x14ac:dyDescent="0.25">
      <c r="A204" s="169" t="s">
        <v>243</v>
      </c>
      <c r="B204" s="167">
        <v>5184.7560000000003</v>
      </c>
      <c r="C204" s="165"/>
      <c r="D204" s="167"/>
      <c r="E204" s="167"/>
      <c r="F204" s="167"/>
      <c r="G204" s="169"/>
      <c r="H204" s="169"/>
      <c r="I204" s="167"/>
      <c r="J204" s="167"/>
      <c r="K204" s="167"/>
      <c r="L204" s="167"/>
      <c r="M204" s="167"/>
      <c r="N204" s="167"/>
      <c r="O204" s="167"/>
      <c r="P204" s="167"/>
      <c r="Q204" s="167"/>
      <c r="R204" s="167"/>
      <c r="T204" s="167"/>
      <c r="U204" s="167"/>
      <c r="W204" s="167"/>
      <c r="Z204" s="171"/>
      <c r="AA204" s="167"/>
    </row>
    <row r="205" spans="1:27" ht="15" x14ac:dyDescent="0.25">
      <c r="A205" s="149" t="s">
        <v>244</v>
      </c>
      <c r="B205" s="167">
        <v>5014.5129999999999</v>
      </c>
      <c r="C205" s="168"/>
      <c r="D205" s="167"/>
      <c r="E205" s="167"/>
      <c r="F205" s="167"/>
      <c r="G205" s="169"/>
      <c r="H205" s="169"/>
      <c r="I205" s="167"/>
      <c r="J205" s="167"/>
      <c r="K205" s="167"/>
      <c r="L205" s="151"/>
      <c r="M205" s="151"/>
      <c r="N205" s="151"/>
      <c r="O205" s="151"/>
      <c r="P205" s="151"/>
      <c r="Q205" s="151"/>
      <c r="R205" s="151"/>
      <c r="S205" s="153"/>
      <c r="T205" s="151"/>
      <c r="U205" s="153"/>
      <c r="V205" s="154"/>
      <c r="W205" s="146"/>
      <c r="Y205" s="170"/>
      <c r="Z205" s="150"/>
      <c r="AA205" s="146"/>
    </row>
    <row r="206" spans="1:27" ht="15" x14ac:dyDescent="0.25">
      <c r="A206" s="149" t="s">
        <v>245</v>
      </c>
      <c r="B206" s="167">
        <v>5082.4030000000002</v>
      </c>
      <c r="C206" s="168"/>
      <c r="D206" s="167"/>
      <c r="E206" s="167"/>
      <c r="F206" s="167"/>
      <c r="G206" s="169"/>
      <c r="H206" s="169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T206" s="167"/>
      <c r="W206" s="167"/>
      <c r="Z206" s="150"/>
      <c r="AA206" s="146"/>
    </row>
    <row r="207" spans="1:27" ht="15" x14ac:dyDescent="0.25">
      <c r="A207" s="169" t="s">
        <v>246</v>
      </c>
      <c r="B207" s="151">
        <v>4956.3360000000002</v>
      </c>
      <c r="C207" s="152"/>
      <c r="D207" s="151"/>
      <c r="E207" s="151"/>
      <c r="F207" s="167"/>
      <c r="G207" s="169"/>
      <c r="H207" s="169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T207" s="167"/>
      <c r="W207" s="167"/>
      <c r="Y207" s="170"/>
      <c r="Z207" s="150"/>
      <c r="AA207" s="167"/>
    </row>
    <row r="208" spans="1:27" ht="15" x14ac:dyDescent="0.25">
      <c r="A208" s="169" t="s">
        <v>247</v>
      </c>
      <c r="B208" s="167">
        <v>5064.0519999999997</v>
      </c>
      <c r="C208" s="168"/>
      <c r="D208" s="167"/>
      <c r="E208" s="167"/>
      <c r="F208" s="167"/>
      <c r="G208" s="169"/>
      <c r="H208" s="169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Y208" s="170"/>
      <c r="Z208" s="150"/>
      <c r="AA208" s="167"/>
    </row>
    <row r="209" spans="1:27" ht="15" x14ac:dyDescent="0.25">
      <c r="A209" s="149" t="s">
        <v>248</v>
      </c>
      <c r="B209" s="167">
        <v>5322.2285000000002</v>
      </c>
      <c r="C209" s="165"/>
      <c r="D209" s="167"/>
      <c r="E209" s="167"/>
      <c r="F209" s="167"/>
      <c r="G209" s="169"/>
      <c r="H209" s="169"/>
      <c r="I209" s="167"/>
      <c r="J209" s="167"/>
      <c r="K209" s="167"/>
      <c r="L209" s="151"/>
      <c r="M209" s="151"/>
      <c r="N209" s="151"/>
      <c r="O209" s="151"/>
      <c r="P209" s="151"/>
      <c r="Q209" s="151"/>
      <c r="R209" s="151"/>
      <c r="S209" s="167"/>
      <c r="T209" s="151"/>
      <c r="U209" s="167"/>
      <c r="V209" s="167"/>
      <c r="W209" s="146"/>
      <c r="Y209" s="170"/>
      <c r="Z209" s="150"/>
      <c r="AA209" s="146"/>
    </row>
    <row r="210" spans="1:27" ht="15" x14ac:dyDescent="0.25">
      <c r="A210" s="169" t="s">
        <v>249</v>
      </c>
      <c r="B210" s="167">
        <v>5303.8620000000001</v>
      </c>
      <c r="C210" s="165"/>
      <c r="D210" s="167"/>
      <c r="E210" s="167"/>
      <c r="F210" s="167"/>
      <c r="G210" s="169"/>
      <c r="H210" s="169"/>
      <c r="I210" s="167"/>
      <c r="J210" s="167"/>
      <c r="K210" s="167"/>
      <c r="L210" s="167"/>
      <c r="M210" s="167"/>
      <c r="N210" s="167"/>
      <c r="O210" s="167"/>
      <c r="P210" s="167"/>
      <c r="Q210" s="167"/>
      <c r="R210" s="167"/>
      <c r="S210" s="167"/>
      <c r="T210" s="167"/>
      <c r="W210" s="167"/>
      <c r="Y210" s="170"/>
      <c r="Z210" s="150"/>
      <c r="AA210" s="167"/>
    </row>
    <row r="211" spans="1:27" ht="15" x14ac:dyDescent="0.25">
      <c r="A211" s="149" t="s">
        <v>250</v>
      </c>
      <c r="B211" s="151">
        <v>5370.0565999999999</v>
      </c>
      <c r="C211" s="152"/>
      <c r="D211" s="151"/>
      <c r="E211" s="151"/>
      <c r="F211" s="167"/>
      <c r="G211" s="169"/>
      <c r="H211" s="169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T211" s="167"/>
      <c r="U211" s="167"/>
      <c r="W211" s="167"/>
      <c r="Y211" s="170"/>
      <c r="Z211" s="150"/>
      <c r="AA211" s="146"/>
    </row>
    <row r="212" spans="1:27" ht="15" x14ac:dyDescent="0.25">
      <c r="A212" s="149" t="s">
        <v>251</v>
      </c>
      <c r="B212" s="167">
        <v>5543.4579999999996</v>
      </c>
      <c r="C212" s="168"/>
      <c r="D212" s="167"/>
      <c r="E212" s="167"/>
      <c r="F212" s="167"/>
      <c r="G212" s="169"/>
      <c r="H212" s="169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T212" s="167"/>
      <c r="U212" s="167"/>
      <c r="W212" s="167"/>
      <c r="Z212" s="150"/>
      <c r="AA212" s="146"/>
    </row>
    <row r="213" spans="1:27" ht="15" x14ac:dyDescent="0.25">
      <c r="A213" s="149" t="s">
        <v>252</v>
      </c>
      <c r="B213" s="151">
        <v>5543.4579999999996</v>
      </c>
      <c r="C213" s="152"/>
      <c r="D213" s="151"/>
      <c r="E213" s="151"/>
      <c r="F213" s="167"/>
      <c r="G213" s="169"/>
      <c r="H213" s="169"/>
      <c r="I213" s="167"/>
      <c r="J213" s="167"/>
      <c r="K213" s="167"/>
      <c r="L213" s="151"/>
      <c r="M213" s="151"/>
      <c r="N213" s="151"/>
      <c r="O213" s="151"/>
      <c r="P213" s="151"/>
      <c r="Q213" s="151"/>
      <c r="R213" s="151"/>
      <c r="S213" s="153"/>
      <c r="T213" s="151"/>
      <c r="U213" s="151"/>
      <c r="V213" s="154"/>
      <c r="W213" s="146"/>
      <c r="Z213" s="150"/>
      <c r="AA213" s="146"/>
    </row>
    <row r="214" spans="1:27" ht="15" x14ac:dyDescent="0.25">
      <c r="A214" s="169" t="s">
        <v>253</v>
      </c>
      <c r="B214" s="151">
        <v>5487.8379999999997</v>
      </c>
      <c r="C214" s="152"/>
      <c r="D214" s="151"/>
      <c r="E214" s="151"/>
      <c r="F214" s="167"/>
      <c r="G214" s="169"/>
      <c r="H214" s="169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T214" s="167"/>
      <c r="W214" s="167"/>
      <c r="Z214" s="171"/>
      <c r="AA214" s="167"/>
    </row>
    <row r="215" spans="1:27" ht="15" x14ac:dyDescent="0.25">
      <c r="A215" s="149" t="s">
        <v>254</v>
      </c>
      <c r="B215" s="167">
        <v>5480.2920000000004</v>
      </c>
      <c r="C215" s="168"/>
      <c r="D215" s="167"/>
      <c r="E215" s="167"/>
      <c r="F215" s="167"/>
      <c r="G215" s="169"/>
      <c r="H215" s="169"/>
      <c r="I215" s="167"/>
      <c r="J215" s="167"/>
      <c r="K215" s="167"/>
      <c r="L215" s="151"/>
      <c r="M215" s="151"/>
      <c r="N215" s="151"/>
      <c r="O215" s="151"/>
      <c r="P215" s="151"/>
      <c r="Q215" s="151"/>
      <c r="R215" s="151"/>
      <c r="S215" s="167"/>
      <c r="T215" s="151"/>
      <c r="U215" s="151"/>
      <c r="V215" s="167"/>
      <c r="W215" s="146"/>
      <c r="Z215" s="150"/>
      <c r="AA215" s="146"/>
    </row>
    <row r="216" spans="1:27" ht="15" x14ac:dyDescent="0.25">
      <c r="A216" s="149" t="s">
        <v>255</v>
      </c>
      <c r="B216" s="167">
        <v>5459.9880000000003</v>
      </c>
      <c r="C216" s="168"/>
      <c r="D216" s="167"/>
      <c r="E216" s="167"/>
      <c r="F216" s="167"/>
      <c r="G216" s="169"/>
      <c r="H216" s="169"/>
      <c r="I216" s="167"/>
      <c r="J216" s="167"/>
      <c r="K216" s="167"/>
      <c r="L216" s="151"/>
      <c r="M216" s="151"/>
      <c r="N216" s="151"/>
      <c r="O216" s="151"/>
      <c r="P216" s="151"/>
      <c r="Q216" s="151"/>
      <c r="R216" s="151"/>
      <c r="S216" s="153"/>
      <c r="T216" s="151"/>
      <c r="U216" s="151"/>
      <c r="V216" s="146"/>
      <c r="W216" s="146"/>
      <c r="Z216" s="150"/>
      <c r="AA216" s="146"/>
    </row>
    <row r="217" spans="1:27" ht="15" x14ac:dyDescent="0.25">
      <c r="A217" s="169" t="s">
        <v>256</v>
      </c>
      <c r="B217" s="167">
        <v>5444.9070000000002</v>
      </c>
      <c r="C217" s="168"/>
      <c r="D217" s="167"/>
      <c r="E217" s="167"/>
      <c r="F217" s="167"/>
      <c r="G217" s="169"/>
      <c r="H217" s="169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T217" s="167"/>
      <c r="U217" s="167"/>
      <c r="W217" s="167"/>
      <c r="Z217" s="171"/>
      <c r="AA217" s="167"/>
    </row>
    <row r="218" spans="1:27" ht="15" x14ac:dyDescent="0.25">
      <c r="A218" s="169" t="s">
        <v>257</v>
      </c>
      <c r="B218" s="151">
        <v>5374.9120000000003</v>
      </c>
      <c r="C218" s="152"/>
      <c r="D218" s="151"/>
      <c r="E218" s="151"/>
      <c r="F218" s="167"/>
      <c r="G218" s="169"/>
      <c r="H218" s="169"/>
      <c r="I218" s="167"/>
      <c r="J218" s="167"/>
      <c r="K218" s="167"/>
      <c r="L218" s="167"/>
      <c r="M218" s="167"/>
      <c r="N218" s="167"/>
      <c r="O218" s="167"/>
      <c r="P218" s="167"/>
      <c r="Q218" s="167"/>
      <c r="R218" s="167"/>
      <c r="T218" s="167"/>
      <c r="U218" s="167"/>
      <c r="V218" s="167"/>
      <c r="W218" s="167"/>
      <c r="Z218" s="171"/>
      <c r="AA218" s="167"/>
    </row>
    <row r="219" spans="1:27" ht="15" x14ac:dyDescent="0.25">
      <c r="A219" s="169" t="s">
        <v>258</v>
      </c>
      <c r="B219" s="151">
        <v>5302.7030000000004</v>
      </c>
      <c r="C219" s="152"/>
      <c r="D219" s="151"/>
      <c r="E219" s="151"/>
      <c r="F219" s="167"/>
      <c r="G219" s="169"/>
      <c r="H219" s="169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T219" s="167"/>
      <c r="U219" s="167"/>
      <c r="W219" s="167"/>
      <c r="Z219" s="171"/>
      <c r="AA219" s="167"/>
    </row>
    <row r="220" spans="1:27" ht="15" x14ac:dyDescent="0.25">
      <c r="A220" s="149" t="s">
        <v>259</v>
      </c>
      <c r="B220" s="167">
        <v>5427.348</v>
      </c>
      <c r="C220" s="168"/>
      <c r="D220" s="167"/>
      <c r="E220" s="167"/>
      <c r="F220" s="167"/>
      <c r="G220" s="169"/>
      <c r="H220" s="169"/>
      <c r="I220" s="167"/>
      <c r="J220" s="167"/>
      <c r="K220" s="167"/>
      <c r="L220" s="151"/>
      <c r="M220" s="151"/>
      <c r="N220" s="151"/>
      <c r="O220" s="151"/>
      <c r="P220" s="151"/>
      <c r="Q220" s="151"/>
      <c r="R220" s="151"/>
      <c r="T220" s="151"/>
      <c r="U220" s="151"/>
      <c r="V220" s="154"/>
      <c r="W220" s="146"/>
      <c r="Y220" s="170"/>
      <c r="Z220" s="150"/>
      <c r="AA220" s="146"/>
    </row>
    <row r="221" spans="1:27" ht="15" x14ac:dyDescent="0.25">
      <c r="A221" s="149" t="s">
        <v>260</v>
      </c>
      <c r="B221" s="167">
        <v>5495.3379999999997</v>
      </c>
      <c r="C221" s="168"/>
      <c r="D221" s="167"/>
      <c r="E221" s="167"/>
      <c r="F221" s="167"/>
      <c r="G221" s="169"/>
      <c r="H221" s="169"/>
      <c r="I221" s="167"/>
      <c r="J221" s="167"/>
      <c r="K221" s="167"/>
      <c r="L221" s="151"/>
      <c r="M221" s="151"/>
      <c r="N221" s="151"/>
      <c r="O221" s="151"/>
      <c r="P221" s="151"/>
      <c r="Q221" s="151"/>
      <c r="R221" s="151"/>
      <c r="S221" s="153"/>
      <c r="T221" s="151"/>
      <c r="U221" s="151"/>
      <c r="V221" s="146"/>
      <c r="W221" s="146"/>
      <c r="Z221" s="150"/>
      <c r="AA221" s="146"/>
    </row>
    <row r="222" spans="1:27" ht="15" x14ac:dyDescent="0.25">
      <c r="A222" s="169" t="s">
        <v>261</v>
      </c>
      <c r="B222" s="167">
        <v>5429.4960000000001</v>
      </c>
      <c r="C222" s="168"/>
      <c r="D222" s="167"/>
      <c r="E222" s="167"/>
      <c r="F222" s="167"/>
      <c r="G222" s="169"/>
      <c r="H222" s="169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T222" s="167"/>
      <c r="U222" s="167"/>
      <c r="V222" s="167"/>
      <c r="W222" s="167"/>
      <c r="Y222" s="170"/>
      <c r="Z222" s="150"/>
      <c r="AA222" s="167"/>
    </row>
    <row r="223" spans="1:27" ht="15" x14ac:dyDescent="0.25">
      <c r="A223" s="169" t="s">
        <v>262</v>
      </c>
      <c r="B223" s="167">
        <v>5554.85</v>
      </c>
      <c r="C223" s="168"/>
      <c r="D223" s="167"/>
      <c r="E223" s="167"/>
      <c r="F223" s="167"/>
      <c r="G223" s="169"/>
      <c r="H223" s="169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W223" s="167"/>
      <c r="Y223" s="170"/>
      <c r="Z223" s="150"/>
      <c r="AA223" s="167"/>
    </row>
    <row r="224" spans="1:27" ht="15" x14ac:dyDescent="0.25">
      <c r="A224" s="169" t="s">
        <v>263</v>
      </c>
      <c r="B224" s="151">
        <v>5641.55</v>
      </c>
      <c r="C224" s="152"/>
      <c r="D224" s="151"/>
      <c r="E224" s="151"/>
      <c r="F224" s="167"/>
      <c r="G224" s="169"/>
      <c r="H224" s="169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W224" s="167"/>
      <c r="Y224" s="170"/>
      <c r="Z224" s="150"/>
      <c r="AA224" s="167"/>
    </row>
    <row r="225" spans="1:27" ht="15" x14ac:dyDescent="0.25">
      <c r="A225" s="169" t="s">
        <v>264</v>
      </c>
      <c r="B225" s="151">
        <v>5633.8954999999996</v>
      </c>
      <c r="C225" s="152"/>
      <c r="D225" s="151"/>
      <c r="E225" s="151"/>
      <c r="F225" s="167"/>
      <c r="G225" s="169"/>
      <c r="H225" s="169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T225" s="167"/>
      <c r="W225" s="167"/>
      <c r="Y225" s="170"/>
      <c r="Z225" s="150"/>
      <c r="AA225" s="167"/>
    </row>
    <row r="226" spans="1:27" ht="15" x14ac:dyDescent="0.25">
      <c r="A226" s="149" t="s">
        <v>265</v>
      </c>
      <c r="B226" s="167">
        <v>5606.6260000000002</v>
      </c>
      <c r="C226" s="168"/>
      <c r="D226" s="167"/>
      <c r="E226" s="167"/>
      <c r="F226" s="167"/>
      <c r="G226" s="169"/>
      <c r="H226" s="169"/>
      <c r="I226" s="167"/>
      <c r="J226" s="167"/>
      <c r="K226" s="167"/>
      <c r="L226" s="151"/>
      <c r="M226" s="151"/>
      <c r="N226" s="151"/>
      <c r="O226" s="151"/>
      <c r="P226" s="151"/>
      <c r="Q226" s="151"/>
      <c r="R226" s="151"/>
      <c r="S226" s="167"/>
      <c r="T226" s="151"/>
      <c r="U226" s="153"/>
      <c r="V226" s="154"/>
      <c r="W226" s="146"/>
      <c r="Y226" s="170"/>
      <c r="Z226" s="150"/>
      <c r="AA226" s="146"/>
    </row>
    <row r="227" spans="1:27" ht="15" x14ac:dyDescent="0.25">
      <c r="A227" s="149" t="s">
        <v>266</v>
      </c>
      <c r="B227" s="167">
        <v>5578.0946999999996</v>
      </c>
      <c r="C227" s="168"/>
      <c r="D227" s="167"/>
      <c r="E227" s="167"/>
      <c r="F227" s="167"/>
      <c r="G227" s="169"/>
      <c r="H227" s="169"/>
      <c r="I227" s="167"/>
      <c r="J227" s="167"/>
      <c r="K227" s="167"/>
      <c r="L227" s="151"/>
      <c r="M227" s="151"/>
      <c r="N227" s="151"/>
      <c r="O227" s="151"/>
      <c r="P227" s="151"/>
      <c r="Q227" s="151"/>
      <c r="R227" s="151"/>
      <c r="T227" s="151"/>
      <c r="U227" s="153"/>
      <c r="V227" s="154"/>
      <c r="W227" s="146"/>
      <c r="Y227" s="170"/>
      <c r="Z227" s="150"/>
      <c r="AA227" s="146"/>
    </row>
    <row r="228" spans="1:27" ht="15" x14ac:dyDescent="0.25">
      <c r="A228" s="169" t="s">
        <v>267</v>
      </c>
      <c r="B228" s="151">
        <v>5531.5190000000002</v>
      </c>
      <c r="C228" s="152"/>
      <c r="D228" s="151"/>
      <c r="E228" s="151"/>
      <c r="F228" s="167"/>
      <c r="G228" s="169"/>
      <c r="H228" s="169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T228" s="167"/>
      <c r="W228" s="167"/>
      <c r="Z228" s="171"/>
      <c r="AA228" s="167"/>
    </row>
    <row r="229" spans="1:27" ht="15" x14ac:dyDescent="0.25">
      <c r="A229" s="169" t="s">
        <v>268</v>
      </c>
      <c r="B229" s="167">
        <v>5483.83</v>
      </c>
      <c r="C229" s="168"/>
      <c r="D229" s="167"/>
      <c r="E229" s="167"/>
      <c r="F229" s="167"/>
      <c r="G229" s="169"/>
      <c r="H229" s="169"/>
      <c r="I229" s="167"/>
      <c r="J229" s="167"/>
      <c r="K229" s="167"/>
      <c r="L229" s="167"/>
      <c r="M229" s="167"/>
      <c r="N229" s="167"/>
      <c r="O229" s="167"/>
      <c r="P229" s="167"/>
      <c r="Q229" s="167"/>
      <c r="R229" s="167"/>
      <c r="T229" s="167"/>
      <c r="U229" s="167"/>
      <c r="V229" s="167"/>
      <c r="W229" s="167"/>
      <c r="Z229" s="171"/>
      <c r="AA229" s="167"/>
    </row>
    <row r="230" spans="1:27" ht="15" x14ac:dyDescent="0.25">
      <c r="A230" s="149" t="s">
        <v>269</v>
      </c>
      <c r="B230" s="167">
        <v>5382.2437</v>
      </c>
      <c r="C230" s="168"/>
      <c r="D230" s="167"/>
      <c r="E230" s="167"/>
      <c r="F230" s="167"/>
      <c r="G230" s="169"/>
      <c r="H230" s="169"/>
      <c r="I230" s="167"/>
      <c r="J230" s="167"/>
      <c r="K230" s="167"/>
      <c r="L230" s="151"/>
      <c r="M230" s="151"/>
      <c r="N230" s="151"/>
      <c r="O230" s="151"/>
      <c r="P230" s="151"/>
      <c r="Q230" s="151"/>
      <c r="R230" s="151"/>
      <c r="S230" s="167"/>
      <c r="T230" s="151"/>
      <c r="U230" s="151"/>
      <c r="V230" s="167"/>
      <c r="W230" s="146"/>
      <c r="Z230" s="150"/>
      <c r="AA230" s="146"/>
    </row>
    <row r="231" spans="1:27" ht="15" x14ac:dyDescent="0.25">
      <c r="A231" s="169" t="s">
        <v>270</v>
      </c>
      <c r="B231" s="151">
        <v>5382.2437</v>
      </c>
      <c r="C231" s="152"/>
      <c r="D231" s="151"/>
      <c r="E231" s="151"/>
      <c r="F231" s="167"/>
      <c r="G231" s="169"/>
      <c r="H231" s="169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T231" s="167"/>
      <c r="U231" s="167"/>
      <c r="W231" s="167"/>
      <c r="Y231" s="170"/>
      <c r="Z231" s="150"/>
      <c r="AA231" s="167"/>
    </row>
    <row r="232" spans="1:27" ht="15" x14ac:dyDescent="0.25">
      <c r="A232" s="169" t="s">
        <v>271</v>
      </c>
      <c r="B232" s="167">
        <v>5382.2437</v>
      </c>
      <c r="C232" s="168"/>
      <c r="D232" s="167"/>
      <c r="E232" s="167"/>
      <c r="F232" s="167"/>
      <c r="G232" s="169"/>
      <c r="H232" s="169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T232" s="167"/>
      <c r="U232" s="167"/>
      <c r="W232" s="167"/>
      <c r="Y232" s="170"/>
      <c r="Z232" s="150"/>
      <c r="AA232" s="167"/>
    </row>
    <row r="233" spans="1:27" ht="15" x14ac:dyDescent="0.25">
      <c r="A233" s="149" t="s">
        <v>272</v>
      </c>
      <c r="B233" s="151">
        <v>5315.5039999999999</v>
      </c>
      <c r="C233" s="152"/>
      <c r="D233" s="151"/>
      <c r="E233" s="151"/>
      <c r="F233" s="167"/>
      <c r="G233" s="169"/>
      <c r="H233" s="169"/>
      <c r="I233" s="167"/>
      <c r="J233" s="167"/>
      <c r="K233" s="167"/>
      <c r="L233" s="151"/>
      <c r="M233" s="151"/>
      <c r="N233" s="151"/>
      <c r="O233" s="151"/>
      <c r="P233" s="151"/>
      <c r="Q233" s="151"/>
      <c r="R233" s="151"/>
      <c r="T233" s="151"/>
      <c r="U233" s="167"/>
      <c r="V233" s="167"/>
      <c r="W233" s="146"/>
      <c r="Y233" s="170"/>
      <c r="Z233" s="150"/>
      <c r="AA233" s="146"/>
    </row>
    <row r="234" spans="1:27" ht="15" x14ac:dyDescent="0.25">
      <c r="A234" s="169" t="s">
        <v>273</v>
      </c>
      <c r="B234" s="167">
        <v>5322.0630000000001</v>
      </c>
      <c r="C234" s="165"/>
      <c r="D234" s="167"/>
      <c r="E234" s="167"/>
      <c r="F234" s="167"/>
      <c r="G234" s="169"/>
      <c r="H234" s="169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T234" s="167"/>
      <c r="U234" s="167"/>
      <c r="V234" s="167"/>
      <c r="W234" s="167"/>
      <c r="Y234" s="170"/>
      <c r="Z234" s="150"/>
      <c r="AA234" s="167"/>
    </row>
    <row r="235" spans="1:27" ht="15" x14ac:dyDescent="0.25">
      <c r="A235" s="149" t="s">
        <v>274</v>
      </c>
      <c r="B235" s="151">
        <v>5333.8609999999999</v>
      </c>
      <c r="C235" s="152"/>
      <c r="D235" s="151"/>
      <c r="E235" s="151"/>
      <c r="F235" s="167"/>
      <c r="G235" s="169"/>
      <c r="H235" s="169"/>
      <c r="I235" s="167"/>
      <c r="J235" s="167"/>
      <c r="K235" s="167"/>
      <c r="L235" s="151"/>
      <c r="M235" s="151"/>
      <c r="N235" s="151"/>
      <c r="O235" s="151"/>
      <c r="P235" s="151"/>
      <c r="Q235" s="151"/>
      <c r="R235" s="151"/>
      <c r="T235" s="151"/>
      <c r="U235" s="167"/>
      <c r="V235" s="167"/>
      <c r="W235" s="146"/>
      <c r="Y235" s="170"/>
      <c r="Z235" s="150"/>
      <c r="AA235" s="146"/>
    </row>
    <row r="236" spans="1:27" ht="15" x14ac:dyDescent="0.25">
      <c r="A236" s="149" t="s">
        <v>275</v>
      </c>
      <c r="B236" s="167">
        <v>5284.299</v>
      </c>
      <c r="C236" s="168"/>
      <c r="D236" s="167"/>
      <c r="E236" s="167"/>
      <c r="F236" s="167"/>
      <c r="G236" s="169"/>
      <c r="H236" s="169"/>
      <c r="I236" s="167"/>
      <c r="J236" s="167"/>
      <c r="K236" s="167"/>
      <c r="L236" s="167"/>
      <c r="M236" s="167"/>
      <c r="N236" s="167"/>
      <c r="O236" s="167"/>
      <c r="P236" s="167"/>
      <c r="Q236" s="167"/>
      <c r="R236" s="167"/>
      <c r="T236" s="167"/>
      <c r="U236" s="167"/>
      <c r="V236" s="167"/>
      <c r="W236" s="167"/>
      <c r="Y236" s="170"/>
      <c r="Z236" s="150"/>
      <c r="AA236" s="146"/>
    </row>
    <row r="237" spans="1:27" ht="15" x14ac:dyDescent="0.25">
      <c r="A237" s="149" t="s">
        <v>276</v>
      </c>
      <c r="B237" s="151">
        <v>5337.14</v>
      </c>
      <c r="C237" s="152"/>
      <c r="D237" s="151"/>
      <c r="E237" s="151"/>
      <c r="F237" s="167"/>
      <c r="G237" s="169"/>
      <c r="H237" s="169"/>
      <c r="I237" s="167"/>
      <c r="J237" s="167"/>
      <c r="K237" s="167"/>
      <c r="L237" s="151"/>
      <c r="M237" s="151"/>
      <c r="N237" s="151"/>
      <c r="O237" s="151"/>
      <c r="P237" s="151"/>
      <c r="Q237" s="151"/>
      <c r="R237" s="151"/>
      <c r="T237" s="151"/>
      <c r="U237" s="151"/>
      <c r="V237" s="146"/>
      <c r="W237" s="146"/>
      <c r="Z237" s="150"/>
      <c r="AA237" s="146"/>
    </row>
    <row r="238" spans="1:27" ht="15" x14ac:dyDescent="0.25">
      <c r="A238" s="169" t="s">
        <v>277</v>
      </c>
      <c r="B238" s="151">
        <v>5278.9883</v>
      </c>
      <c r="C238" s="152"/>
      <c r="D238" s="151"/>
      <c r="E238" s="151"/>
      <c r="F238" s="167"/>
      <c r="G238" s="169"/>
      <c r="H238" s="169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T238" s="167"/>
      <c r="U238" s="167"/>
      <c r="W238" s="167"/>
      <c r="Y238" s="170"/>
      <c r="Z238" s="150"/>
      <c r="AA238" s="167"/>
    </row>
    <row r="239" spans="1:27" ht="15" x14ac:dyDescent="0.25">
      <c r="A239" s="149" t="s">
        <v>278</v>
      </c>
      <c r="B239" s="151">
        <v>5285.8670000000002</v>
      </c>
      <c r="C239" s="152"/>
      <c r="D239" s="151"/>
      <c r="E239" s="151"/>
      <c r="F239" s="167"/>
      <c r="G239" s="169"/>
      <c r="H239" s="169"/>
      <c r="I239" s="167"/>
      <c r="J239" s="167"/>
      <c r="K239" s="167"/>
      <c r="L239" s="151"/>
      <c r="M239" s="151"/>
      <c r="N239" s="151"/>
      <c r="O239" s="151"/>
      <c r="P239" s="151"/>
      <c r="Q239" s="151"/>
      <c r="R239" s="151"/>
      <c r="T239" s="151"/>
      <c r="U239" s="153"/>
      <c r="W239" s="146"/>
      <c r="Y239" s="170"/>
      <c r="Z239" s="150"/>
      <c r="AA239" s="146"/>
    </row>
    <row r="240" spans="1:27" ht="15" x14ac:dyDescent="0.25">
      <c r="A240" s="149" t="s">
        <v>279</v>
      </c>
      <c r="B240" s="167">
        <v>5285.8320000000003</v>
      </c>
      <c r="C240" s="168"/>
      <c r="D240" s="167"/>
      <c r="E240" s="167"/>
      <c r="F240" s="167"/>
      <c r="G240" s="169"/>
      <c r="H240" s="169"/>
      <c r="I240" s="167"/>
      <c r="J240" s="167"/>
      <c r="K240" s="167"/>
      <c r="L240" s="151"/>
      <c r="M240" s="151"/>
      <c r="N240" s="151"/>
      <c r="O240" s="151"/>
      <c r="P240" s="151"/>
      <c r="Q240" s="151"/>
      <c r="R240" s="151"/>
      <c r="T240" s="151"/>
      <c r="U240" s="153"/>
      <c r="V240" s="154"/>
      <c r="W240" s="146"/>
      <c r="Z240" s="150"/>
      <c r="AA240" s="146"/>
    </row>
    <row r="241" spans="1:27" ht="15" x14ac:dyDescent="0.25">
      <c r="A241" s="149" t="s">
        <v>280</v>
      </c>
      <c r="B241" s="167">
        <v>5307.5073000000002</v>
      </c>
      <c r="C241" s="165"/>
      <c r="D241" s="167"/>
      <c r="E241" s="167"/>
      <c r="F241" s="167"/>
      <c r="G241" s="169"/>
      <c r="H241" s="169"/>
      <c r="I241" s="167"/>
      <c r="J241" s="167"/>
      <c r="K241" s="167"/>
      <c r="L241" s="151"/>
      <c r="M241" s="151"/>
      <c r="N241" s="151"/>
      <c r="O241" s="151"/>
      <c r="P241" s="151"/>
      <c r="Q241" s="151"/>
      <c r="R241" s="151"/>
      <c r="T241" s="151"/>
      <c r="U241" s="151"/>
      <c r="W241" s="146"/>
      <c r="Z241" s="150"/>
      <c r="AA241" s="146"/>
    </row>
    <row r="242" spans="1:27" ht="15" x14ac:dyDescent="0.25">
      <c r="A242" s="169" t="s">
        <v>281</v>
      </c>
      <c r="B242" s="151">
        <v>5273.0280000000002</v>
      </c>
      <c r="C242" s="152"/>
      <c r="D242" s="151"/>
      <c r="E242" s="151"/>
      <c r="F242" s="167"/>
      <c r="G242" s="169"/>
      <c r="H242" s="169"/>
      <c r="I242" s="167"/>
      <c r="J242" s="167"/>
      <c r="K242" s="167"/>
      <c r="L242" s="167"/>
      <c r="M242" s="167"/>
      <c r="N242" s="167"/>
      <c r="O242" s="167"/>
      <c r="P242" s="167"/>
      <c r="Q242" s="167"/>
      <c r="R242" s="167"/>
      <c r="T242" s="167"/>
      <c r="U242" s="167"/>
      <c r="W242" s="167"/>
      <c r="Z242" s="171"/>
      <c r="AA242" s="167"/>
    </row>
    <row r="243" spans="1:27" ht="15" x14ac:dyDescent="0.25">
      <c r="A243" s="149" t="s">
        <v>282</v>
      </c>
      <c r="B243" s="167">
        <v>5251.4030000000002</v>
      </c>
      <c r="C243" s="168"/>
      <c r="D243" s="167"/>
      <c r="E243" s="167"/>
      <c r="F243" s="167"/>
      <c r="G243" s="169"/>
      <c r="H243" s="169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T243" s="167"/>
      <c r="W243" s="167"/>
      <c r="Z243" s="150"/>
      <c r="AA243" s="146"/>
    </row>
    <row r="244" spans="1:27" ht="15" x14ac:dyDescent="0.25">
      <c r="A244" s="149" t="s">
        <v>283</v>
      </c>
      <c r="B244" s="167">
        <v>5251.4030000000002</v>
      </c>
      <c r="C244" s="168"/>
      <c r="D244" s="167"/>
      <c r="E244" s="167"/>
      <c r="F244" s="167"/>
      <c r="G244" s="169"/>
      <c r="H244" s="169"/>
      <c r="I244" s="167"/>
      <c r="J244" s="167"/>
      <c r="K244" s="167"/>
      <c r="L244" s="151"/>
      <c r="M244" s="151"/>
      <c r="N244" s="151"/>
      <c r="O244" s="151"/>
      <c r="P244" s="151"/>
      <c r="Q244" s="151"/>
      <c r="R244" s="151"/>
      <c r="T244" s="151"/>
      <c r="U244" s="151"/>
      <c r="V244" s="167"/>
      <c r="W244" s="146"/>
      <c r="Z244" s="150"/>
      <c r="AA244" s="146"/>
    </row>
    <row r="245" spans="1:27" ht="15" x14ac:dyDescent="0.25">
      <c r="A245" s="169" t="s">
        <v>284</v>
      </c>
      <c r="B245" s="151">
        <v>5285.7992999999997</v>
      </c>
      <c r="C245" s="152"/>
      <c r="D245" s="151"/>
      <c r="E245" s="151"/>
      <c r="F245" s="167"/>
      <c r="G245" s="169"/>
      <c r="H245" s="169"/>
      <c r="I245" s="167"/>
      <c r="J245" s="167"/>
      <c r="K245" s="167"/>
      <c r="L245" s="167"/>
      <c r="M245" s="167"/>
      <c r="N245" s="167"/>
      <c r="O245" s="167"/>
      <c r="P245" s="167"/>
      <c r="Q245" s="167"/>
      <c r="R245" s="167"/>
      <c r="T245" s="167"/>
      <c r="U245" s="167"/>
      <c r="V245" s="167"/>
      <c r="W245" s="167"/>
      <c r="Z245" s="171"/>
      <c r="AA245" s="167"/>
    </row>
    <row r="246" spans="1:27" ht="15" x14ac:dyDescent="0.25">
      <c r="A246" s="169" t="s">
        <v>285</v>
      </c>
      <c r="B246" s="167">
        <v>5317.4840000000004</v>
      </c>
      <c r="C246" s="168"/>
      <c r="D246" s="167"/>
      <c r="E246" s="167"/>
      <c r="F246" s="167"/>
      <c r="G246" s="169"/>
      <c r="H246" s="169"/>
      <c r="I246" s="167"/>
      <c r="J246" s="167"/>
      <c r="K246" s="167"/>
      <c r="L246" s="167"/>
      <c r="M246" s="167"/>
      <c r="N246" s="167"/>
      <c r="O246" s="167"/>
      <c r="P246" s="167"/>
      <c r="Q246" s="167"/>
      <c r="R246" s="167"/>
      <c r="T246" s="167"/>
      <c r="W246" s="167"/>
      <c r="Z246" s="171"/>
      <c r="AA246" s="167"/>
    </row>
    <row r="247" spans="1:27" ht="15" x14ac:dyDescent="0.25">
      <c r="A247" s="149" t="s">
        <v>286</v>
      </c>
      <c r="B247" s="151">
        <v>5295.6049999999996</v>
      </c>
      <c r="C247" s="152"/>
      <c r="D247" s="151"/>
      <c r="E247" s="151"/>
      <c r="F247" s="167"/>
      <c r="G247" s="169"/>
      <c r="H247" s="169"/>
      <c r="I247" s="167"/>
      <c r="J247" s="167"/>
      <c r="K247" s="167"/>
      <c r="L247" s="151"/>
      <c r="M247" s="151"/>
      <c r="N247" s="151"/>
      <c r="O247" s="151"/>
      <c r="P247" s="151"/>
      <c r="Q247" s="151"/>
      <c r="R247" s="151"/>
      <c r="S247" s="153"/>
      <c r="T247" s="151"/>
      <c r="W247" s="146"/>
      <c r="Z247" s="150"/>
      <c r="AA247" s="146"/>
    </row>
    <row r="248" spans="1:27" ht="15" x14ac:dyDescent="0.25">
      <c r="A248" s="169" t="s">
        <v>287</v>
      </c>
      <c r="B248" s="167">
        <v>5250.18</v>
      </c>
      <c r="C248" s="168"/>
      <c r="D248" s="167"/>
      <c r="E248" s="167"/>
      <c r="F248" s="167"/>
      <c r="G248" s="169"/>
      <c r="H248" s="169"/>
      <c r="I248" s="167"/>
      <c r="J248" s="167"/>
      <c r="K248" s="167"/>
      <c r="L248" s="167"/>
      <c r="M248" s="167"/>
      <c r="N248" s="167"/>
      <c r="O248" s="167"/>
      <c r="P248" s="167"/>
      <c r="Q248" s="167"/>
      <c r="R248" s="167"/>
      <c r="T248" s="167"/>
      <c r="U248" s="167"/>
      <c r="V248" s="167"/>
      <c r="W248" s="167"/>
      <c r="Z248" s="171"/>
      <c r="AA248" s="167"/>
    </row>
    <row r="249" spans="1:27" ht="15" x14ac:dyDescent="0.25">
      <c r="A249" s="149" t="s">
        <v>288</v>
      </c>
      <c r="B249" s="151">
        <v>5184.3230000000003</v>
      </c>
      <c r="C249" s="152"/>
      <c r="D249" s="151"/>
      <c r="E249" s="151"/>
      <c r="F249" s="167"/>
      <c r="G249" s="169"/>
      <c r="H249" s="169"/>
      <c r="I249" s="167"/>
      <c r="J249" s="167"/>
      <c r="K249" s="167"/>
      <c r="L249" s="151"/>
      <c r="M249" s="151"/>
      <c r="N249" s="151"/>
      <c r="O249" s="151"/>
      <c r="P249" s="151"/>
      <c r="Q249" s="151"/>
      <c r="R249" s="151"/>
      <c r="T249" s="151"/>
      <c r="U249" s="151"/>
      <c r="V249" s="167"/>
      <c r="W249" s="146"/>
      <c r="Y249" s="170"/>
      <c r="Z249" s="150"/>
      <c r="AA249" s="146"/>
    </row>
    <row r="250" spans="1:27" ht="15" x14ac:dyDescent="0.25">
      <c r="A250" s="169" t="s">
        <v>289</v>
      </c>
      <c r="B250" s="167">
        <v>5210.1562000000004</v>
      </c>
      <c r="C250" s="168"/>
      <c r="D250" s="167"/>
      <c r="E250" s="167"/>
      <c r="F250" s="167"/>
      <c r="G250" s="169"/>
      <c r="H250" s="169"/>
      <c r="I250" s="167"/>
      <c r="J250" s="167"/>
      <c r="K250" s="167"/>
      <c r="L250" s="167"/>
      <c r="M250" s="167"/>
      <c r="N250" s="167"/>
      <c r="O250" s="167"/>
      <c r="P250" s="167"/>
      <c r="Q250" s="167"/>
      <c r="R250" s="167"/>
      <c r="T250" s="167"/>
      <c r="W250" s="167"/>
      <c r="Z250" s="171"/>
      <c r="AA250" s="167"/>
    </row>
    <row r="251" spans="1:27" ht="15" x14ac:dyDescent="0.25">
      <c r="A251" s="149" t="s">
        <v>290</v>
      </c>
      <c r="B251" s="167">
        <v>5220.3159999999998</v>
      </c>
      <c r="C251" s="165"/>
      <c r="D251" s="167"/>
      <c r="E251" s="167"/>
      <c r="F251" s="167"/>
      <c r="G251" s="169"/>
      <c r="H251" s="169"/>
      <c r="I251" s="167"/>
      <c r="J251" s="167"/>
      <c r="K251" s="167"/>
      <c r="L251" s="151"/>
      <c r="M251" s="151"/>
      <c r="N251" s="151"/>
      <c r="O251" s="151"/>
      <c r="P251" s="151"/>
      <c r="Q251" s="151"/>
      <c r="R251" s="151"/>
      <c r="T251" s="151"/>
      <c r="U251" s="153"/>
      <c r="W251" s="146"/>
      <c r="Z251" s="150"/>
      <c r="AA251" s="146"/>
    </row>
    <row r="252" spans="1:27" ht="15" x14ac:dyDescent="0.25">
      <c r="A252" s="169" t="s">
        <v>291</v>
      </c>
      <c r="B252" s="167">
        <v>5232.7659999999996</v>
      </c>
      <c r="C252" s="168"/>
      <c r="D252" s="167"/>
      <c r="E252" s="167"/>
      <c r="F252" s="167"/>
      <c r="G252" s="169"/>
      <c r="H252" s="169"/>
      <c r="I252" s="167"/>
      <c r="J252" s="167"/>
      <c r="K252" s="167"/>
      <c r="L252" s="167"/>
      <c r="M252" s="167"/>
      <c r="N252" s="167"/>
      <c r="O252" s="167"/>
      <c r="P252" s="167"/>
      <c r="Q252" s="167"/>
      <c r="R252" s="167"/>
      <c r="S252" s="167"/>
      <c r="T252" s="167"/>
      <c r="U252" s="167"/>
      <c r="W252" s="167"/>
      <c r="Z252" s="171"/>
      <c r="AA252" s="167"/>
    </row>
    <row r="253" spans="1:27" ht="15" x14ac:dyDescent="0.25">
      <c r="A253" s="149" t="s">
        <v>292</v>
      </c>
      <c r="B253" s="151">
        <v>5190.0316999999995</v>
      </c>
      <c r="C253" s="152"/>
      <c r="D253" s="151"/>
      <c r="E253" s="151"/>
      <c r="F253" s="167"/>
      <c r="G253" s="169"/>
      <c r="H253" s="169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T253" s="167"/>
      <c r="W253" s="167"/>
      <c r="Z253" s="150"/>
      <c r="AA253" s="146"/>
    </row>
    <row r="254" spans="1:27" ht="15" x14ac:dyDescent="0.25">
      <c r="A254" s="169" t="s">
        <v>293</v>
      </c>
      <c r="B254" s="167">
        <v>5303.2323999999999</v>
      </c>
      <c r="C254" s="165"/>
      <c r="D254" s="167"/>
      <c r="E254" s="167"/>
      <c r="F254" s="167"/>
      <c r="G254" s="169"/>
      <c r="H254" s="169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67"/>
      <c r="U254" s="167"/>
      <c r="W254" s="167"/>
      <c r="Z254" s="171"/>
      <c r="AA254" s="167"/>
    </row>
    <row r="255" spans="1:27" ht="15" x14ac:dyDescent="0.25">
      <c r="A255" s="149" t="s">
        <v>294</v>
      </c>
      <c r="B255" s="151">
        <v>5110.57</v>
      </c>
      <c r="C255" s="152"/>
      <c r="D255" s="151"/>
      <c r="E255" s="151"/>
      <c r="F255" s="167"/>
      <c r="G255" s="169"/>
      <c r="H255" s="169"/>
      <c r="I255" s="167"/>
      <c r="J255" s="167"/>
      <c r="K255" s="167"/>
      <c r="L255" s="151"/>
      <c r="M255" s="151"/>
      <c r="N255" s="151"/>
      <c r="O255" s="151"/>
      <c r="P255" s="151"/>
      <c r="Q255" s="151"/>
      <c r="R255" s="151"/>
      <c r="T255" s="151"/>
      <c r="U255" s="151"/>
      <c r="W255" s="146"/>
      <c r="Z255" s="150"/>
      <c r="AA255" s="146"/>
    </row>
    <row r="256" spans="1:27" ht="15" x14ac:dyDescent="0.25">
      <c r="A256" s="149" t="s">
        <v>295</v>
      </c>
      <c r="B256" s="167">
        <v>5168.9620000000004</v>
      </c>
      <c r="C256" s="168"/>
      <c r="D256" s="167"/>
      <c r="E256" s="167"/>
      <c r="F256" s="167"/>
      <c r="G256" s="169"/>
      <c r="H256" s="169"/>
      <c r="I256" s="167"/>
      <c r="J256" s="167"/>
      <c r="K256" s="167"/>
      <c r="L256" s="167"/>
      <c r="M256" s="167"/>
      <c r="N256" s="167"/>
      <c r="O256" s="167"/>
      <c r="P256" s="167"/>
      <c r="Q256" s="167"/>
      <c r="R256" s="167"/>
      <c r="T256" s="167"/>
      <c r="U256" s="167"/>
      <c r="W256" s="167"/>
      <c r="Y256" s="170"/>
      <c r="Z256" s="150"/>
      <c r="AA256" s="146"/>
    </row>
    <row r="257" spans="1:27" ht="15" x14ac:dyDescent="0.25">
      <c r="A257" s="149" t="s">
        <v>296</v>
      </c>
      <c r="B257" s="151">
        <v>5342.0590000000002</v>
      </c>
      <c r="C257" s="152"/>
      <c r="D257" s="151"/>
      <c r="E257" s="151"/>
      <c r="F257" s="167"/>
      <c r="G257" s="169"/>
      <c r="H257" s="169"/>
      <c r="I257" s="167"/>
      <c r="J257" s="167"/>
      <c r="K257" s="167"/>
      <c r="L257" s="151"/>
      <c r="M257" s="151"/>
      <c r="N257" s="151"/>
      <c r="O257" s="151"/>
      <c r="P257" s="151"/>
      <c r="Q257" s="151"/>
      <c r="R257" s="151"/>
      <c r="T257" s="151"/>
      <c r="U257" s="151"/>
      <c r="V257" s="154"/>
      <c r="W257" s="146"/>
      <c r="Y257" s="170"/>
      <c r="Z257" s="150"/>
      <c r="AA257" s="146"/>
    </row>
    <row r="258" spans="1:27" ht="15" x14ac:dyDescent="0.25">
      <c r="A258" s="169" t="s">
        <v>297</v>
      </c>
      <c r="B258" s="151">
        <v>5201.8239999999996</v>
      </c>
      <c r="C258" s="152"/>
      <c r="D258" s="151"/>
      <c r="E258" s="151"/>
      <c r="F258" s="167"/>
      <c r="G258" s="169"/>
      <c r="H258" s="169"/>
      <c r="I258" s="167"/>
      <c r="J258" s="167"/>
      <c r="K258" s="167"/>
      <c r="L258" s="167"/>
      <c r="M258" s="167"/>
      <c r="N258" s="167"/>
      <c r="O258" s="167"/>
      <c r="P258" s="167"/>
      <c r="Q258" s="167"/>
      <c r="R258" s="167"/>
      <c r="T258" s="167"/>
      <c r="U258" s="167"/>
      <c r="W258" s="167"/>
      <c r="Z258" s="171"/>
      <c r="AA258" s="167"/>
    </row>
    <row r="259" spans="1:27" ht="15" x14ac:dyDescent="0.25">
      <c r="A259" s="149" t="s">
        <v>298</v>
      </c>
      <c r="B259" s="167">
        <v>5127.3459999999995</v>
      </c>
      <c r="C259" s="168"/>
      <c r="D259" s="167"/>
      <c r="E259" s="167"/>
      <c r="F259" s="167"/>
      <c r="G259" s="169"/>
      <c r="H259" s="169"/>
      <c r="I259" s="167"/>
      <c r="J259" s="167"/>
      <c r="K259" s="167"/>
      <c r="L259" s="151"/>
      <c r="M259" s="151"/>
      <c r="N259" s="151"/>
      <c r="O259" s="151"/>
      <c r="P259" s="151"/>
      <c r="Q259" s="151"/>
      <c r="R259" s="151"/>
      <c r="T259" s="151"/>
      <c r="U259" s="167"/>
      <c r="W259" s="146"/>
      <c r="Y259" s="170"/>
      <c r="Z259" s="150"/>
      <c r="AA259" s="146"/>
    </row>
    <row r="260" spans="1:27" ht="15" x14ac:dyDescent="0.25">
      <c r="A260" s="149" t="s">
        <v>299</v>
      </c>
      <c r="B260" s="167">
        <v>5249.7362999999996</v>
      </c>
      <c r="C260" s="168"/>
      <c r="D260" s="167"/>
      <c r="E260" s="167"/>
      <c r="F260" s="167"/>
      <c r="G260" s="169"/>
      <c r="H260" s="169"/>
      <c r="I260" s="167"/>
      <c r="J260" s="167"/>
      <c r="K260" s="167"/>
      <c r="L260" s="151"/>
      <c r="M260" s="151"/>
      <c r="N260" s="151"/>
      <c r="O260" s="151"/>
      <c r="P260" s="151"/>
      <c r="Q260" s="151"/>
      <c r="R260" s="151"/>
      <c r="T260" s="151"/>
      <c r="U260" s="151"/>
      <c r="W260" s="146"/>
      <c r="Z260" s="150"/>
      <c r="AA260" s="146"/>
    </row>
    <row r="261" spans="1:27" ht="15" x14ac:dyDescent="0.25">
      <c r="A261" s="169" t="s">
        <v>300</v>
      </c>
      <c r="B261" s="167">
        <v>5414.0429999999997</v>
      </c>
      <c r="C261" s="168"/>
      <c r="D261" s="167"/>
      <c r="E261" s="167"/>
      <c r="F261" s="167"/>
      <c r="G261" s="169"/>
      <c r="H261" s="169"/>
      <c r="I261" s="167"/>
      <c r="J261" s="167"/>
      <c r="K261" s="167"/>
      <c r="L261" s="167"/>
      <c r="M261" s="167"/>
      <c r="N261" s="167"/>
      <c r="O261" s="167"/>
      <c r="P261" s="167"/>
      <c r="Q261" s="167"/>
      <c r="R261" s="167"/>
      <c r="T261" s="167"/>
      <c r="U261" s="167"/>
      <c r="V261" s="167"/>
      <c r="W261" s="167"/>
      <c r="Y261" s="170"/>
      <c r="Z261" s="150"/>
      <c r="AA261" s="167"/>
    </row>
    <row r="262" spans="1:27" ht="15" x14ac:dyDescent="0.25">
      <c r="A262" s="169" t="s">
        <v>301</v>
      </c>
      <c r="B262" s="151">
        <v>5469.5820000000003</v>
      </c>
      <c r="C262" s="152"/>
      <c r="D262" s="151"/>
      <c r="E262" s="151"/>
      <c r="F262" s="167"/>
      <c r="G262" s="169"/>
      <c r="H262" s="169"/>
      <c r="I262" s="167"/>
      <c r="J262" s="167"/>
      <c r="K262" s="167"/>
      <c r="L262" s="167"/>
      <c r="M262" s="167"/>
      <c r="N262" s="167"/>
      <c r="O262" s="167"/>
      <c r="P262" s="167"/>
      <c r="Q262" s="167"/>
      <c r="R262" s="167"/>
      <c r="S262" s="167"/>
      <c r="T262" s="167"/>
      <c r="U262" s="167"/>
      <c r="V262" s="167"/>
      <c r="W262" s="167"/>
      <c r="Y262" s="170"/>
      <c r="Z262" s="150"/>
      <c r="AA262" s="167"/>
    </row>
    <row r="263" spans="1:27" ht="15" x14ac:dyDescent="0.25">
      <c r="A263" s="169" t="s">
        <v>302</v>
      </c>
      <c r="B263" s="167">
        <v>5469.5820000000003</v>
      </c>
      <c r="C263" s="168"/>
      <c r="D263" s="167"/>
      <c r="E263" s="167"/>
      <c r="F263" s="167"/>
      <c r="G263" s="169"/>
      <c r="H263" s="169"/>
      <c r="I263" s="167"/>
      <c r="J263" s="167"/>
      <c r="K263" s="167"/>
      <c r="L263" s="167"/>
      <c r="M263" s="167"/>
      <c r="N263" s="167"/>
      <c r="O263" s="167"/>
      <c r="P263" s="167"/>
      <c r="Q263" s="167"/>
      <c r="R263" s="167"/>
      <c r="T263" s="167"/>
      <c r="U263" s="167"/>
      <c r="W263" s="167"/>
      <c r="Z263" s="171"/>
      <c r="AA263" s="167"/>
    </row>
    <row r="264" spans="1:27" ht="15" x14ac:dyDescent="0.25">
      <c r="A264" s="149" t="s">
        <v>303</v>
      </c>
      <c r="B264" s="167">
        <v>5416.3090000000002</v>
      </c>
      <c r="C264" s="165"/>
      <c r="D264" s="167"/>
      <c r="E264" s="167"/>
      <c r="F264" s="167"/>
      <c r="G264" s="169"/>
      <c r="H264" s="169"/>
      <c r="I264" s="167"/>
      <c r="J264" s="167"/>
      <c r="K264" s="167"/>
      <c r="L264" s="151"/>
      <c r="M264" s="151"/>
      <c r="N264" s="151"/>
      <c r="O264" s="151"/>
      <c r="P264" s="151"/>
      <c r="Q264" s="151"/>
      <c r="R264" s="151"/>
      <c r="S264" s="167"/>
      <c r="T264" s="151"/>
      <c r="U264" s="151"/>
      <c r="V264" s="154"/>
      <c r="W264" s="146"/>
      <c r="Z264" s="150"/>
      <c r="AA264" s="146"/>
    </row>
    <row r="265" spans="1:27" ht="15" x14ac:dyDescent="0.25">
      <c r="A265" s="169" t="s">
        <v>304</v>
      </c>
      <c r="B265" s="167">
        <v>5295.9939999999997</v>
      </c>
      <c r="C265" s="168"/>
      <c r="D265" s="167"/>
      <c r="E265" s="167"/>
      <c r="F265" s="167"/>
      <c r="G265" s="169"/>
      <c r="H265" s="169"/>
      <c r="I265" s="167"/>
      <c r="J265" s="167"/>
      <c r="K265" s="167"/>
      <c r="L265" s="167"/>
      <c r="M265" s="167"/>
      <c r="N265" s="167"/>
      <c r="O265" s="167"/>
      <c r="P265" s="167"/>
      <c r="Q265" s="167"/>
      <c r="R265" s="167"/>
      <c r="T265" s="167"/>
      <c r="U265" s="167"/>
      <c r="V265" s="167"/>
      <c r="W265" s="167"/>
      <c r="Z265" s="171"/>
      <c r="AA265" s="167"/>
    </row>
    <row r="266" spans="1:27" ht="15" x14ac:dyDescent="0.25">
      <c r="A266" s="149" t="s">
        <v>305</v>
      </c>
      <c r="B266" s="151">
        <v>5271.15</v>
      </c>
      <c r="C266" s="152"/>
      <c r="D266" s="151"/>
      <c r="E266" s="151"/>
      <c r="F266" s="167"/>
      <c r="G266" s="169"/>
      <c r="H266" s="169"/>
      <c r="I266" s="167"/>
      <c r="J266" s="167"/>
      <c r="K266" s="167"/>
      <c r="L266" s="167"/>
      <c r="M266" s="167"/>
      <c r="N266" s="167"/>
      <c r="O266" s="167"/>
      <c r="P266" s="167"/>
      <c r="Q266" s="167"/>
      <c r="R266" s="167"/>
      <c r="T266" s="167"/>
      <c r="U266" s="167"/>
      <c r="V266" s="167"/>
      <c r="W266" s="167"/>
      <c r="Z266" s="150"/>
      <c r="AA266" s="146"/>
    </row>
    <row r="267" spans="1:27" ht="15" x14ac:dyDescent="0.25">
      <c r="A267" s="169" t="s">
        <v>306</v>
      </c>
      <c r="B267" s="151">
        <v>5301.384</v>
      </c>
      <c r="C267" s="152"/>
      <c r="D267" s="151"/>
      <c r="E267" s="151"/>
      <c r="F267" s="167"/>
      <c r="G267" s="169"/>
      <c r="H267" s="169"/>
      <c r="I267" s="167"/>
      <c r="J267" s="167"/>
      <c r="K267" s="167"/>
      <c r="L267" s="167"/>
      <c r="M267" s="167"/>
      <c r="N267" s="167"/>
      <c r="O267" s="167"/>
      <c r="P267" s="167"/>
      <c r="Q267" s="167"/>
      <c r="R267" s="167"/>
      <c r="T267" s="167"/>
      <c r="U267" s="167"/>
      <c r="V267" s="167"/>
      <c r="W267" s="167"/>
      <c r="Y267" s="170"/>
      <c r="Z267" s="150"/>
      <c r="AA267" s="167"/>
    </row>
    <row r="268" spans="1:27" ht="15" x14ac:dyDescent="0.25">
      <c r="A268" s="149" t="s">
        <v>307</v>
      </c>
      <c r="B268" s="167">
        <v>5253.7240000000002</v>
      </c>
      <c r="C268" s="168"/>
      <c r="D268" s="167"/>
      <c r="E268" s="167"/>
      <c r="F268" s="167"/>
      <c r="G268" s="169"/>
      <c r="H268" s="169"/>
      <c r="I268" s="167"/>
      <c r="J268" s="167"/>
      <c r="K268" s="167"/>
      <c r="L268" s="151"/>
      <c r="M268" s="151"/>
      <c r="N268" s="151"/>
      <c r="O268" s="151"/>
      <c r="P268" s="151"/>
      <c r="Q268" s="151"/>
      <c r="R268" s="151"/>
      <c r="T268" s="151"/>
      <c r="U268" s="151"/>
      <c r="V268" s="146"/>
      <c r="W268" s="146"/>
      <c r="Z268" s="150"/>
      <c r="AA268" s="146"/>
    </row>
    <row r="269" spans="1:27" ht="15" x14ac:dyDescent="0.25">
      <c r="A269" s="149" t="s">
        <v>308</v>
      </c>
      <c r="B269" s="151">
        <v>5245.6576999999997</v>
      </c>
      <c r="C269" s="152"/>
      <c r="D269" s="151"/>
      <c r="E269" s="151"/>
      <c r="F269" s="167"/>
      <c r="G269" s="169"/>
      <c r="H269" s="169"/>
      <c r="I269" s="167"/>
      <c r="J269" s="167"/>
      <c r="K269" s="167"/>
      <c r="L269" s="151"/>
      <c r="M269" s="151"/>
      <c r="N269" s="151"/>
      <c r="O269" s="151"/>
      <c r="P269" s="151"/>
      <c r="Q269" s="151"/>
      <c r="R269" s="151"/>
      <c r="S269" s="153"/>
      <c r="T269" s="151"/>
      <c r="U269" s="151"/>
      <c r="V269" s="154"/>
      <c r="W269" s="146"/>
      <c r="Z269" s="150"/>
      <c r="AA269" s="146"/>
    </row>
    <row r="270" spans="1:27" ht="15" x14ac:dyDescent="0.25">
      <c r="A270" s="169" t="s">
        <v>309</v>
      </c>
      <c r="B270" s="167">
        <v>5281.7</v>
      </c>
      <c r="C270" s="168"/>
      <c r="D270" s="167"/>
      <c r="E270" s="167"/>
      <c r="F270" s="167"/>
      <c r="G270" s="169"/>
      <c r="H270" s="169"/>
      <c r="I270" s="167"/>
      <c r="J270" s="167"/>
      <c r="K270" s="167"/>
      <c r="L270" s="167"/>
      <c r="M270" s="167"/>
      <c r="N270" s="167"/>
      <c r="O270" s="167"/>
      <c r="P270" s="167"/>
      <c r="Q270" s="167"/>
      <c r="R270" s="167"/>
      <c r="T270" s="167"/>
      <c r="U270" s="167"/>
      <c r="W270" s="167"/>
      <c r="Z270" s="171"/>
      <c r="AA270" s="167"/>
    </row>
    <row r="271" spans="1:27" ht="15" x14ac:dyDescent="0.25">
      <c r="A271" s="149" t="s">
        <v>310</v>
      </c>
      <c r="B271" s="151">
        <v>5365.7460000000001</v>
      </c>
      <c r="C271" s="152"/>
      <c r="D271" s="151"/>
      <c r="E271" s="151"/>
      <c r="F271" s="167"/>
      <c r="G271" s="169"/>
      <c r="H271" s="169"/>
      <c r="I271" s="167"/>
      <c r="J271" s="167"/>
      <c r="K271" s="167"/>
      <c r="L271" s="151"/>
      <c r="M271" s="151"/>
      <c r="N271" s="151"/>
      <c r="O271" s="151"/>
      <c r="P271" s="151"/>
      <c r="Q271" s="151"/>
      <c r="R271" s="151"/>
      <c r="T271" s="151"/>
      <c r="U271" s="151"/>
      <c r="V271" s="146"/>
      <c r="W271" s="146"/>
      <c r="Z271" s="150"/>
      <c r="AA271" s="146"/>
    </row>
    <row r="272" spans="1:27" ht="15" x14ac:dyDescent="0.25">
      <c r="A272" s="169" t="s">
        <v>311</v>
      </c>
      <c r="B272" s="151">
        <v>5174.1289999999999</v>
      </c>
      <c r="C272" s="152"/>
      <c r="D272" s="151"/>
      <c r="E272" s="151"/>
      <c r="F272" s="167"/>
      <c r="G272" s="169"/>
      <c r="H272" s="169"/>
      <c r="I272" s="167"/>
      <c r="J272" s="167"/>
      <c r="K272" s="167"/>
      <c r="L272" s="167"/>
      <c r="M272" s="167"/>
      <c r="N272" s="167"/>
      <c r="O272" s="167"/>
      <c r="P272" s="167"/>
      <c r="Q272" s="167"/>
      <c r="R272" s="167"/>
      <c r="S272" s="167"/>
      <c r="T272" s="167"/>
      <c r="U272" s="167"/>
      <c r="V272" s="167"/>
      <c r="W272" s="167"/>
      <c r="Z272" s="171"/>
      <c r="AA272" s="167"/>
    </row>
    <row r="273" spans="1:27" ht="15" x14ac:dyDescent="0.25">
      <c r="A273" s="149" t="s">
        <v>312</v>
      </c>
      <c r="B273" s="151">
        <v>5156.8716000000004</v>
      </c>
      <c r="C273" s="152"/>
      <c r="D273" s="151"/>
      <c r="E273" s="151"/>
      <c r="F273" s="167"/>
      <c r="G273" s="169"/>
      <c r="H273" s="169"/>
      <c r="I273" s="167"/>
      <c r="J273" s="167"/>
      <c r="K273" s="167"/>
      <c r="L273" s="151"/>
      <c r="M273" s="151"/>
      <c r="N273" s="151"/>
      <c r="O273" s="151"/>
      <c r="P273" s="151"/>
      <c r="Q273" s="151"/>
      <c r="R273" s="151"/>
      <c r="S273" s="153"/>
      <c r="T273" s="151"/>
      <c r="U273" s="151"/>
      <c r="V273" s="146"/>
      <c r="W273" s="146"/>
      <c r="Z273" s="150"/>
      <c r="AA273" s="146"/>
    </row>
    <row r="274" spans="1:27" ht="15" x14ac:dyDescent="0.25">
      <c r="A274" s="149" t="s">
        <v>313</v>
      </c>
      <c r="B274" s="167">
        <v>5156.8716000000004</v>
      </c>
      <c r="C274" s="168"/>
      <c r="D274" s="167"/>
      <c r="E274" s="167"/>
      <c r="F274" s="167"/>
      <c r="G274" s="169"/>
      <c r="H274" s="169"/>
      <c r="I274" s="167"/>
      <c r="J274" s="167"/>
      <c r="K274" s="167"/>
      <c r="L274" s="151"/>
      <c r="M274" s="151"/>
      <c r="N274" s="151"/>
      <c r="O274" s="151"/>
      <c r="P274" s="151"/>
      <c r="Q274" s="151"/>
      <c r="R274" s="151"/>
      <c r="S274" s="153"/>
      <c r="T274" s="151"/>
      <c r="U274" s="151"/>
      <c r="V274" s="146"/>
      <c r="W274" s="146"/>
      <c r="Z274" s="150"/>
      <c r="AA274" s="146"/>
    </row>
    <row r="275" spans="1:27" ht="15" x14ac:dyDescent="0.25">
      <c r="A275" s="149" t="s">
        <v>314</v>
      </c>
      <c r="B275" s="167">
        <v>5390.8393999999998</v>
      </c>
      <c r="C275" s="168"/>
      <c r="D275" s="167"/>
      <c r="E275" s="167"/>
      <c r="F275" s="167"/>
      <c r="G275" s="169"/>
      <c r="H275" s="169"/>
      <c r="I275" s="167"/>
      <c r="J275" s="167"/>
      <c r="K275" s="167"/>
      <c r="L275" s="151"/>
      <c r="M275" s="151"/>
      <c r="N275" s="151"/>
      <c r="O275" s="151"/>
      <c r="P275" s="151"/>
      <c r="Q275" s="151"/>
      <c r="R275" s="151"/>
      <c r="T275" s="151"/>
      <c r="U275" s="151"/>
      <c r="V275" s="167"/>
      <c r="W275" s="146"/>
      <c r="Z275" s="150"/>
      <c r="AA275" s="146"/>
    </row>
    <row r="276" spans="1:27" ht="15" x14ac:dyDescent="0.25">
      <c r="A276" s="169" t="s">
        <v>315</v>
      </c>
      <c r="B276" s="167">
        <v>5446.9309999999996</v>
      </c>
      <c r="C276" s="168"/>
      <c r="D276" s="167"/>
      <c r="E276" s="167"/>
      <c r="F276" s="167"/>
      <c r="G276" s="169"/>
      <c r="H276" s="169"/>
      <c r="I276" s="167"/>
      <c r="J276" s="167"/>
      <c r="K276" s="167"/>
      <c r="L276" s="167"/>
      <c r="M276" s="167"/>
      <c r="N276" s="167"/>
      <c r="O276" s="167"/>
      <c r="P276" s="167"/>
      <c r="Q276" s="167"/>
      <c r="R276" s="167"/>
      <c r="T276" s="167"/>
      <c r="U276" s="167"/>
      <c r="V276" s="167"/>
      <c r="W276" s="167"/>
      <c r="Z276" s="171"/>
      <c r="AA276" s="167"/>
    </row>
    <row r="277" spans="1:27" ht="15" x14ac:dyDescent="0.25">
      <c r="A277" s="169" t="s">
        <v>316</v>
      </c>
      <c r="B277" s="167">
        <v>5368.0820000000003</v>
      </c>
      <c r="C277" s="165"/>
      <c r="D277" s="167"/>
      <c r="E277" s="167"/>
      <c r="F277" s="167"/>
      <c r="G277" s="169"/>
      <c r="H277" s="169"/>
      <c r="I277" s="167"/>
      <c r="J277" s="167"/>
      <c r="K277" s="167"/>
      <c r="L277" s="167"/>
      <c r="M277" s="167"/>
      <c r="N277" s="167"/>
      <c r="O277" s="167"/>
      <c r="P277" s="167"/>
      <c r="Q277" s="167"/>
      <c r="R277" s="167"/>
      <c r="T277" s="167"/>
      <c r="U277" s="167"/>
      <c r="V277" s="167"/>
      <c r="W277" s="167"/>
      <c r="Z277" s="171"/>
      <c r="AA277" s="167"/>
    </row>
    <row r="278" spans="1:27" ht="15" x14ac:dyDescent="0.25">
      <c r="A278" s="169" t="s">
        <v>317</v>
      </c>
      <c r="B278" s="167">
        <v>5366.9989999999998</v>
      </c>
      <c r="C278" s="165"/>
      <c r="D278" s="167"/>
      <c r="E278" s="167"/>
      <c r="F278" s="167"/>
      <c r="G278" s="169"/>
      <c r="H278" s="169"/>
      <c r="I278" s="167"/>
      <c r="J278" s="167"/>
      <c r="K278" s="167"/>
      <c r="L278" s="167"/>
      <c r="M278" s="167"/>
      <c r="N278" s="167"/>
      <c r="O278" s="167"/>
      <c r="P278" s="167"/>
      <c r="Q278" s="167"/>
      <c r="R278" s="167"/>
      <c r="S278" s="167"/>
      <c r="T278" s="167"/>
      <c r="U278" s="167"/>
      <c r="W278" s="167"/>
      <c r="Z278" s="171"/>
      <c r="AA278" s="167"/>
    </row>
    <row r="279" spans="1:27" ht="15" x14ac:dyDescent="0.25">
      <c r="A279" s="149" t="s">
        <v>318</v>
      </c>
      <c r="B279" s="151">
        <v>5358.201</v>
      </c>
      <c r="C279" s="152"/>
      <c r="D279" s="151"/>
      <c r="E279" s="151"/>
      <c r="F279" s="167"/>
      <c r="G279" s="169"/>
      <c r="H279" s="169"/>
      <c r="I279" s="167"/>
      <c r="J279" s="167"/>
      <c r="K279" s="167"/>
      <c r="L279" s="167"/>
      <c r="M279" s="167"/>
      <c r="N279" s="167"/>
      <c r="O279" s="167"/>
      <c r="P279" s="167"/>
      <c r="Q279" s="167"/>
      <c r="R279" s="167"/>
      <c r="T279" s="167"/>
      <c r="U279" s="167"/>
      <c r="W279" s="167"/>
      <c r="Z279" s="150"/>
      <c r="AA279" s="146"/>
    </row>
    <row r="280" spans="1:27" ht="15" x14ac:dyDescent="0.25">
      <c r="A280" s="149" t="s">
        <v>319</v>
      </c>
      <c r="B280" s="167">
        <v>5401.62</v>
      </c>
      <c r="C280" s="168"/>
      <c r="D280" s="167"/>
      <c r="E280" s="167"/>
      <c r="F280" s="167"/>
      <c r="G280" s="169"/>
      <c r="H280" s="169"/>
      <c r="I280" s="167"/>
      <c r="J280" s="167"/>
      <c r="K280" s="167"/>
      <c r="L280" s="167"/>
      <c r="M280" s="167"/>
      <c r="N280" s="167"/>
      <c r="O280" s="167"/>
      <c r="P280" s="167"/>
      <c r="Q280" s="167"/>
      <c r="R280" s="167"/>
      <c r="T280" s="167"/>
      <c r="U280" s="167"/>
      <c r="W280" s="167"/>
      <c r="Z280" s="150"/>
      <c r="AA280" s="146"/>
    </row>
    <row r="281" spans="1:27" ht="15" x14ac:dyDescent="0.25">
      <c r="A281" s="149" t="s">
        <v>320</v>
      </c>
      <c r="B281" s="167">
        <v>5475.1187</v>
      </c>
      <c r="C281" s="168"/>
      <c r="D281" s="167"/>
      <c r="E281" s="167"/>
      <c r="F281" s="167"/>
      <c r="G281" s="169"/>
      <c r="H281" s="169"/>
      <c r="I281" s="167"/>
      <c r="J281" s="167"/>
      <c r="K281" s="167"/>
      <c r="L281" s="151"/>
      <c r="M281" s="151"/>
      <c r="N281" s="151"/>
      <c r="O281" s="151"/>
      <c r="P281" s="151"/>
      <c r="Q281" s="151"/>
      <c r="R281" s="151"/>
      <c r="T281" s="151"/>
      <c r="U281" s="167"/>
      <c r="V281" s="167"/>
      <c r="W281" s="146"/>
      <c r="Z281" s="150"/>
      <c r="AA281" s="146"/>
    </row>
    <row r="282" spans="1:27" ht="15" x14ac:dyDescent="0.25">
      <c r="A282" s="169" t="s">
        <v>321</v>
      </c>
      <c r="B282" s="167">
        <v>5463.4440000000004</v>
      </c>
      <c r="C282" s="168"/>
      <c r="D282" s="167"/>
      <c r="E282" s="167"/>
      <c r="F282" s="167"/>
      <c r="G282" s="169"/>
      <c r="H282" s="169"/>
      <c r="I282" s="167"/>
      <c r="J282" s="167"/>
      <c r="K282" s="167"/>
      <c r="L282" s="167"/>
      <c r="M282" s="167"/>
      <c r="N282" s="167"/>
      <c r="O282" s="167"/>
      <c r="P282" s="167"/>
      <c r="Q282" s="167"/>
      <c r="R282" s="167"/>
      <c r="T282" s="167"/>
      <c r="U282" s="167"/>
      <c r="V282" s="167"/>
      <c r="W282" s="167"/>
      <c r="Z282" s="171"/>
      <c r="AA282" s="167"/>
    </row>
    <row r="283" spans="1:27" ht="15" x14ac:dyDescent="0.25">
      <c r="A283" s="169" t="s">
        <v>322</v>
      </c>
      <c r="B283" s="151">
        <v>5430.1772000000001</v>
      </c>
      <c r="C283" s="152"/>
      <c r="D283" s="151"/>
      <c r="E283" s="151"/>
      <c r="F283" s="167"/>
      <c r="G283" s="169"/>
      <c r="H283" s="169"/>
      <c r="I283" s="167"/>
      <c r="J283" s="167"/>
      <c r="K283" s="167"/>
      <c r="L283" s="167"/>
      <c r="M283" s="167"/>
      <c r="N283" s="167"/>
      <c r="O283" s="167"/>
      <c r="P283" s="167"/>
      <c r="Q283" s="167"/>
      <c r="R283" s="167"/>
      <c r="T283" s="167"/>
      <c r="U283" s="167"/>
      <c r="V283" s="167"/>
      <c r="W283" s="167"/>
      <c r="Z283" s="171"/>
      <c r="AA283" s="167"/>
    </row>
    <row r="284" spans="1:27" ht="15" x14ac:dyDescent="0.25">
      <c r="A284" s="169" t="s">
        <v>323</v>
      </c>
      <c r="B284" s="167">
        <v>5420.6356999999998</v>
      </c>
      <c r="C284" s="168"/>
      <c r="D284" s="167"/>
      <c r="E284" s="167"/>
      <c r="F284" s="167"/>
      <c r="G284" s="169"/>
      <c r="H284" s="169"/>
      <c r="I284" s="167"/>
      <c r="J284" s="167"/>
      <c r="K284" s="167"/>
      <c r="L284" s="167"/>
      <c r="M284" s="167"/>
      <c r="N284" s="167"/>
      <c r="O284" s="167"/>
      <c r="P284" s="167"/>
      <c r="Q284" s="167"/>
      <c r="R284" s="167"/>
      <c r="T284" s="167"/>
      <c r="U284" s="167"/>
      <c r="W284" s="167"/>
      <c r="Z284" s="171"/>
      <c r="AA284" s="167"/>
    </row>
    <row r="285" spans="1:27" ht="15" x14ac:dyDescent="0.25">
      <c r="A285" s="149" t="s">
        <v>324</v>
      </c>
      <c r="B285" s="151">
        <v>5332.79</v>
      </c>
      <c r="C285" s="152"/>
      <c r="D285" s="151"/>
      <c r="E285" s="151"/>
      <c r="F285" s="167"/>
      <c r="G285" s="169"/>
      <c r="H285" s="169"/>
      <c r="I285" s="167"/>
      <c r="J285" s="167"/>
      <c r="K285" s="167"/>
      <c r="L285" s="151"/>
      <c r="M285" s="151"/>
      <c r="N285" s="151"/>
      <c r="O285" s="151"/>
      <c r="P285" s="151"/>
      <c r="Q285" s="151"/>
      <c r="R285" s="151"/>
      <c r="T285" s="151"/>
      <c r="U285" s="151"/>
      <c r="V285" s="146"/>
      <c r="W285" s="146"/>
      <c r="Z285" s="150"/>
      <c r="AA285" s="146"/>
    </row>
    <row r="286" spans="1:27" ht="15" x14ac:dyDescent="0.25">
      <c r="A286" s="169" t="s">
        <v>325</v>
      </c>
      <c r="B286" s="167">
        <v>5416.7479999999996</v>
      </c>
      <c r="C286" s="168"/>
      <c r="D286" s="167"/>
      <c r="E286" s="167"/>
      <c r="F286" s="167"/>
      <c r="G286" s="169"/>
      <c r="H286" s="169"/>
      <c r="I286" s="167"/>
      <c r="J286" s="167"/>
      <c r="K286" s="167"/>
      <c r="L286" s="167"/>
      <c r="M286" s="167"/>
      <c r="N286" s="167"/>
      <c r="O286" s="167"/>
      <c r="P286" s="167"/>
      <c r="Q286" s="167"/>
      <c r="R286" s="167"/>
      <c r="T286" s="167"/>
      <c r="U286" s="167"/>
      <c r="V286" s="167"/>
      <c r="W286" s="167"/>
      <c r="Z286" s="171"/>
      <c r="AA286" s="167"/>
    </row>
    <row r="287" spans="1:27" ht="15" x14ac:dyDescent="0.25">
      <c r="A287" s="149" t="s">
        <v>326</v>
      </c>
      <c r="B287" s="167">
        <v>5505.9106000000002</v>
      </c>
      <c r="C287" s="168"/>
      <c r="D287" s="167"/>
      <c r="E287" s="167"/>
      <c r="F287" s="167"/>
      <c r="G287" s="169"/>
      <c r="H287" s="169"/>
      <c r="I287" s="167"/>
      <c r="J287" s="167"/>
      <c r="K287" s="167"/>
      <c r="L287" s="151"/>
      <c r="M287" s="151"/>
      <c r="N287" s="151"/>
      <c r="O287" s="151"/>
      <c r="P287" s="151"/>
      <c r="Q287" s="151"/>
      <c r="R287" s="151"/>
      <c r="T287" s="151"/>
      <c r="U287" s="151"/>
      <c r="V287" s="146"/>
      <c r="W287" s="146"/>
      <c r="Z287" s="150"/>
      <c r="AA287" s="146"/>
    </row>
    <row r="288" spans="1:27" ht="15" x14ac:dyDescent="0.25">
      <c r="A288" s="169" t="s">
        <v>327</v>
      </c>
      <c r="B288" s="167">
        <v>5439.2529999999997</v>
      </c>
      <c r="C288" s="168"/>
      <c r="D288" s="167"/>
      <c r="E288" s="167"/>
      <c r="F288" s="167"/>
      <c r="G288" s="169"/>
      <c r="H288" s="169"/>
      <c r="I288" s="167"/>
      <c r="J288" s="167"/>
      <c r="K288" s="167"/>
      <c r="L288" s="167"/>
      <c r="M288" s="167"/>
      <c r="N288" s="167"/>
      <c r="O288" s="167"/>
      <c r="P288" s="167"/>
      <c r="Q288" s="167"/>
      <c r="R288" s="167"/>
      <c r="T288" s="167"/>
      <c r="U288" s="167"/>
      <c r="V288" s="167"/>
      <c r="W288" s="167"/>
      <c r="Z288" s="171"/>
      <c r="AA288" s="167"/>
    </row>
    <row r="289" spans="1:27" ht="15" x14ac:dyDescent="0.25">
      <c r="A289" s="169" t="s">
        <v>328</v>
      </c>
      <c r="B289" s="167">
        <v>5343.2049999999999</v>
      </c>
      <c r="C289" s="168"/>
      <c r="D289" s="167"/>
      <c r="E289" s="167"/>
      <c r="F289" s="167"/>
      <c r="G289" s="169"/>
      <c r="H289" s="169"/>
      <c r="I289" s="167"/>
      <c r="J289" s="167"/>
      <c r="K289" s="167"/>
      <c r="L289" s="167"/>
      <c r="M289" s="167"/>
      <c r="N289" s="167"/>
      <c r="O289" s="167"/>
      <c r="P289" s="167"/>
      <c r="Q289" s="167"/>
      <c r="R289" s="167"/>
      <c r="T289" s="167"/>
      <c r="U289" s="167"/>
      <c r="V289" s="167"/>
      <c r="W289" s="167"/>
      <c r="Z289" s="171"/>
      <c r="AA289" s="167"/>
    </row>
    <row r="290" spans="1:27" ht="15" x14ac:dyDescent="0.25">
      <c r="A290" s="169" t="s">
        <v>329</v>
      </c>
      <c r="B290" s="151">
        <v>5433.799</v>
      </c>
      <c r="C290" s="152"/>
      <c r="D290" s="151"/>
      <c r="E290" s="151"/>
      <c r="F290" s="167"/>
      <c r="G290" s="169"/>
      <c r="H290" s="169"/>
      <c r="I290" s="167"/>
      <c r="J290" s="167"/>
      <c r="K290" s="167"/>
      <c r="L290" s="167"/>
      <c r="M290" s="167"/>
      <c r="N290" s="167"/>
      <c r="O290" s="167"/>
      <c r="P290" s="167"/>
      <c r="Q290" s="167"/>
      <c r="R290" s="167"/>
      <c r="S290" s="167"/>
      <c r="T290" s="167"/>
      <c r="U290" s="167"/>
      <c r="V290" s="167"/>
      <c r="W290" s="167"/>
      <c r="Z290" s="171"/>
      <c r="AA290" s="167"/>
    </row>
    <row r="291" spans="1:27" ht="15" x14ac:dyDescent="0.25">
      <c r="A291" s="169" t="s">
        <v>330</v>
      </c>
      <c r="B291" s="151">
        <v>5521.2049999999999</v>
      </c>
      <c r="C291" s="152"/>
      <c r="D291" s="151"/>
      <c r="E291" s="151"/>
      <c r="F291" s="167"/>
      <c r="G291" s="169"/>
      <c r="H291" s="169"/>
      <c r="I291" s="167"/>
      <c r="J291" s="167"/>
      <c r="K291" s="167"/>
      <c r="L291" s="167"/>
      <c r="M291" s="167"/>
      <c r="N291" s="167"/>
      <c r="O291" s="167"/>
      <c r="P291" s="167"/>
      <c r="Q291" s="167"/>
      <c r="R291" s="167"/>
      <c r="T291" s="167"/>
      <c r="U291" s="167"/>
      <c r="V291" s="167"/>
      <c r="W291" s="167"/>
      <c r="Z291" s="171"/>
      <c r="AA291" s="167"/>
    </row>
    <row r="292" spans="1:27" ht="15" x14ac:dyDescent="0.25">
      <c r="A292" s="149" t="s">
        <v>331</v>
      </c>
      <c r="B292" s="151">
        <v>5486.9260000000004</v>
      </c>
      <c r="C292" s="152"/>
      <c r="D292" s="151"/>
      <c r="E292" s="151"/>
      <c r="F292" s="167"/>
      <c r="G292" s="169"/>
      <c r="H292" s="169"/>
      <c r="I292" s="167"/>
      <c r="J292" s="167"/>
      <c r="K292" s="167"/>
      <c r="L292" s="151"/>
      <c r="M292" s="151"/>
      <c r="N292" s="151"/>
      <c r="O292" s="151"/>
      <c r="P292" s="151"/>
      <c r="Q292" s="151"/>
      <c r="R292" s="151"/>
      <c r="T292" s="151"/>
      <c r="U292" s="151"/>
      <c r="V292" s="154"/>
      <c r="W292" s="146"/>
      <c r="Z292" s="150"/>
      <c r="AA292" s="146"/>
    </row>
    <row r="293" spans="1:27" ht="15" x14ac:dyDescent="0.25">
      <c r="A293" s="149" t="s">
        <v>332</v>
      </c>
      <c r="B293" s="167">
        <v>5478.2939999999999</v>
      </c>
      <c r="C293" s="168"/>
      <c r="D293" s="167"/>
      <c r="E293" s="167"/>
      <c r="F293" s="167"/>
      <c r="G293" s="169"/>
      <c r="H293" s="169"/>
      <c r="I293" s="167"/>
      <c r="J293" s="167"/>
      <c r="K293" s="167"/>
      <c r="L293" s="151"/>
      <c r="M293" s="151"/>
      <c r="N293" s="151"/>
      <c r="O293" s="151"/>
      <c r="P293" s="151"/>
      <c r="Q293" s="151"/>
      <c r="R293" s="151"/>
      <c r="T293" s="151"/>
      <c r="U293" s="151"/>
      <c r="V293" s="154"/>
      <c r="W293" s="146"/>
      <c r="Z293" s="150"/>
      <c r="AA293" s="146"/>
    </row>
    <row r="294" spans="1:27" ht="15" x14ac:dyDescent="0.25">
      <c r="A294" s="149" t="s">
        <v>333</v>
      </c>
      <c r="B294" s="167">
        <v>5448.1143000000002</v>
      </c>
      <c r="C294" s="168"/>
      <c r="D294" s="167"/>
      <c r="E294" s="167"/>
      <c r="F294" s="167"/>
      <c r="G294" s="169"/>
      <c r="H294" s="169"/>
      <c r="I294" s="167"/>
      <c r="J294" s="167"/>
      <c r="K294" s="167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W294" s="146"/>
      <c r="Z294" s="150"/>
      <c r="AA294" s="146"/>
    </row>
    <row r="295" spans="1:27" ht="15" x14ac:dyDescent="0.25">
      <c r="A295" s="169" t="s">
        <v>334</v>
      </c>
      <c r="B295" s="167">
        <v>5245.6139999999996</v>
      </c>
      <c r="C295" s="165"/>
      <c r="D295" s="167"/>
      <c r="E295" s="167"/>
      <c r="F295" s="167"/>
      <c r="G295" s="169"/>
      <c r="H295" s="169"/>
      <c r="I295" s="167"/>
      <c r="J295" s="167"/>
      <c r="K295" s="167"/>
      <c r="L295" s="167"/>
      <c r="M295" s="167"/>
      <c r="N295" s="167"/>
      <c r="O295" s="167"/>
      <c r="P295" s="167"/>
      <c r="Q295" s="167"/>
      <c r="R295" s="167"/>
      <c r="S295" s="167"/>
      <c r="T295" s="167"/>
      <c r="U295" s="167"/>
      <c r="V295" s="167"/>
      <c r="W295" s="167"/>
      <c r="Z295" s="171"/>
      <c r="AA295" s="167"/>
    </row>
    <row r="296" spans="1:27" ht="15" x14ac:dyDescent="0.25">
      <c r="A296" s="169" t="s">
        <v>335</v>
      </c>
      <c r="B296" s="151">
        <v>5186.7772999999997</v>
      </c>
      <c r="C296" s="152"/>
      <c r="D296" s="151"/>
      <c r="E296" s="151"/>
      <c r="F296" s="167"/>
      <c r="G296" s="169"/>
      <c r="H296" s="169"/>
      <c r="I296" s="167"/>
      <c r="J296" s="167"/>
      <c r="K296" s="167"/>
      <c r="L296" s="167"/>
      <c r="M296" s="167"/>
      <c r="N296" s="167"/>
      <c r="O296" s="167"/>
      <c r="P296" s="167"/>
      <c r="Q296" s="167"/>
      <c r="R296" s="167"/>
      <c r="T296" s="167"/>
      <c r="U296" s="167"/>
      <c r="V296" s="167"/>
      <c r="W296" s="167"/>
      <c r="Z296" s="171"/>
      <c r="AA296" s="167"/>
    </row>
    <row r="297" spans="1:27" ht="15" x14ac:dyDescent="0.25">
      <c r="A297" s="149" t="s">
        <v>336</v>
      </c>
      <c r="B297" s="151">
        <v>5235.268</v>
      </c>
      <c r="C297" s="152"/>
      <c r="D297" s="151"/>
      <c r="E297" s="151"/>
      <c r="F297" s="167"/>
      <c r="G297" s="169"/>
      <c r="H297" s="169"/>
      <c r="I297" s="167"/>
      <c r="J297" s="167"/>
      <c r="K297" s="167"/>
      <c r="L297" s="167"/>
      <c r="M297" s="167"/>
      <c r="N297" s="167"/>
      <c r="O297" s="167"/>
      <c r="P297" s="167"/>
      <c r="Q297" s="167"/>
      <c r="R297" s="167"/>
      <c r="T297" s="167"/>
      <c r="W297" s="167"/>
      <c r="Z297" s="150"/>
      <c r="AA297" s="146"/>
    </row>
    <row r="298" spans="1:27" ht="15" x14ac:dyDescent="0.25">
      <c r="A298" s="149" t="s">
        <v>337</v>
      </c>
      <c r="B298" s="151">
        <v>5444.9472999999998</v>
      </c>
      <c r="C298" s="152"/>
      <c r="D298" s="151"/>
      <c r="E298" s="151"/>
      <c r="F298" s="167"/>
      <c r="G298" s="169"/>
      <c r="H298" s="169"/>
      <c r="I298" s="167"/>
      <c r="J298" s="167"/>
      <c r="K298" s="167"/>
      <c r="L298" s="151"/>
      <c r="M298" s="151"/>
      <c r="N298" s="151"/>
      <c r="O298" s="151"/>
      <c r="P298" s="151"/>
      <c r="Q298" s="151"/>
      <c r="R298" s="151"/>
      <c r="T298" s="151"/>
      <c r="W298" s="146"/>
      <c r="Z298" s="150"/>
      <c r="AA298" s="146"/>
    </row>
    <row r="299" spans="1:27" ht="15" x14ac:dyDescent="0.25">
      <c r="A299" s="149" t="s">
        <v>338</v>
      </c>
      <c r="B299" s="151">
        <v>5481.5519999999997</v>
      </c>
      <c r="C299" s="152"/>
      <c r="D299" s="151"/>
      <c r="E299" s="151"/>
      <c r="F299" s="167"/>
      <c r="G299" s="169"/>
      <c r="H299" s="169"/>
      <c r="I299" s="167"/>
      <c r="J299" s="167"/>
      <c r="K299" s="167"/>
      <c r="L299" s="151"/>
      <c r="M299" s="151"/>
      <c r="N299" s="151"/>
      <c r="O299" s="151"/>
      <c r="P299" s="151"/>
      <c r="Q299" s="151"/>
      <c r="R299" s="151"/>
      <c r="T299" s="151"/>
      <c r="W299" s="146"/>
      <c r="Z299" s="150"/>
      <c r="AA299" s="146"/>
    </row>
    <row r="300" spans="1:27" ht="15" x14ac:dyDescent="0.25">
      <c r="A300" s="149" t="s">
        <v>339</v>
      </c>
      <c r="B300" s="164">
        <v>5547.9520000000002</v>
      </c>
      <c r="C300" s="168"/>
      <c r="F300" s="167"/>
      <c r="G300" s="169"/>
      <c r="H300" s="169"/>
      <c r="I300" s="167"/>
      <c r="J300" s="167"/>
      <c r="K300" s="167"/>
      <c r="L300" s="151"/>
      <c r="M300" s="151"/>
      <c r="N300" s="151"/>
      <c r="O300" s="151"/>
      <c r="P300" s="151"/>
      <c r="Q300" s="151"/>
      <c r="R300" s="151"/>
      <c r="T300" s="151"/>
      <c r="U300" s="167"/>
      <c r="W300" s="146"/>
      <c r="Z300" s="150"/>
      <c r="AA300" s="146"/>
    </row>
    <row r="301" spans="1:27" ht="15" x14ac:dyDescent="0.25">
      <c r="A301" s="149" t="s">
        <v>340</v>
      </c>
      <c r="B301" s="164">
        <v>5389.8657000000003</v>
      </c>
      <c r="C301" s="168"/>
      <c r="F301" s="167"/>
      <c r="G301" s="169"/>
      <c r="H301" s="169"/>
      <c r="I301" s="167"/>
      <c r="J301" s="167"/>
      <c r="K301" s="167"/>
      <c r="L301" s="151"/>
      <c r="M301" s="151"/>
      <c r="N301" s="151"/>
      <c r="O301" s="151"/>
      <c r="P301" s="151"/>
      <c r="Q301" s="151"/>
      <c r="R301" s="151"/>
      <c r="T301" s="151"/>
      <c r="U301" s="151"/>
      <c r="V301" s="167"/>
      <c r="W301" s="146"/>
      <c r="Z301" s="150"/>
      <c r="AA301" s="146"/>
    </row>
    <row r="302" spans="1:27" ht="15" x14ac:dyDescent="0.25">
      <c r="A302" s="169" t="s">
        <v>341</v>
      </c>
      <c r="B302" s="164">
        <v>5271.3013000000001</v>
      </c>
      <c r="C302" s="168"/>
      <c r="F302" s="167"/>
      <c r="G302" s="169"/>
      <c r="H302" s="169"/>
      <c r="I302" s="167"/>
      <c r="J302" s="167"/>
      <c r="K302" s="167"/>
      <c r="Z302" s="171"/>
      <c r="AA302" s="167"/>
    </row>
    <row r="303" spans="1:27" ht="15" x14ac:dyDescent="0.25">
      <c r="A303" s="169" t="s">
        <v>342</v>
      </c>
      <c r="B303" s="153">
        <v>5256.009</v>
      </c>
      <c r="C303" s="152"/>
      <c r="D303" s="153"/>
      <c r="E303" s="153"/>
      <c r="F303" s="167"/>
      <c r="G303" s="169"/>
      <c r="H303" s="169"/>
      <c r="I303" s="167"/>
      <c r="J303" s="167"/>
      <c r="K303" s="167"/>
      <c r="Z303" s="171"/>
      <c r="AA303" s="167"/>
    </row>
    <row r="304" spans="1:27" ht="15" x14ac:dyDescent="0.25">
      <c r="A304" s="169" t="s">
        <v>343</v>
      </c>
      <c r="B304" s="164">
        <v>5276.8530000000001</v>
      </c>
      <c r="C304" s="168"/>
      <c r="F304" s="167"/>
      <c r="G304" s="169"/>
      <c r="H304" s="169"/>
      <c r="I304" s="167"/>
      <c r="J304" s="167"/>
      <c r="K304" s="167"/>
      <c r="Z304" s="171"/>
      <c r="AA304" s="167"/>
    </row>
    <row r="305" spans="1:27" ht="15" x14ac:dyDescent="0.25">
      <c r="A305" s="149" t="s">
        <v>344</v>
      </c>
      <c r="B305" s="164">
        <v>5276.8530000000001</v>
      </c>
      <c r="C305" s="165"/>
      <c r="F305" s="167"/>
      <c r="G305" s="169"/>
      <c r="H305" s="169"/>
      <c r="I305" s="167"/>
      <c r="J305" s="167"/>
      <c r="K305" s="167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4"/>
      <c r="W305" s="154"/>
      <c r="Z305" s="150"/>
      <c r="AA305" s="146"/>
    </row>
    <row r="306" spans="1:27" ht="15" x14ac:dyDescent="0.25">
      <c r="A306" s="169" t="s">
        <v>345</v>
      </c>
      <c r="B306" s="153">
        <v>5436.5092999999997</v>
      </c>
      <c r="C306" s="152"/>
      <c r="D306" s="153"/>
      <c r="E306" s="153"/>
      <c r="F306" s="167"/>
      <c r="G306" s="169"/>
      <c r="H306" s="169"/>
      <c r="I306" s="167"/>
      <c r="J306" s="167"/>
      <c r="K306" s="167"/>
      <c r="Z306" s="171"/>
      <c r="AA306" s="167"/>
    </row>
    <row r="307" spans="1:27" ht="15" x14ac:dyDescent="0.25">
      <c r="A307" s="149" t="s">
        <v>346</v>
      </c>
      <c r="B307" s="164">
        <v>5400.3109999999997</v>
      </c>
      <c r="C307" s="168"/>
      <c r="F307" s="167"/>
      <c r="G307" s="169"/>
      <c r="H307" s="169"/>
      <c r="I307" s="167"/>
      <c r="J307" s="167"/>
      <c r="K307" s="167"/>
      <c r="Z307" s="150"/>
      <c r="AA307" s="146"/>
    </row>
    <row r="308" spans="1:27" ht="15" x14ac:dyDescent="0.25">
      <c r="A308" s="149" t="s">
        <v>347</v>
      </c>
      <c r="B308" s="164">
        <v>5456.6940000000004</v>
      </c>
      <c r="C308" s="168"/>
      <c r="F308" s="167"/>
      <c r="G308" s="169"/>
      <c r="H308" s="169"/>
      <c r="I308" s="167"/>
      <c r="J308" s="167"/>
      <c r="K308" s="167"/>
      <c r="L308" s="153"/>
      <c r="M308" s="153"/>
      <c r="N308" s="153"/>
      <c r="O308" s="153"/>
      <c r="P308" s="153"/>
      <c r="Q308" s="153"/>
      <c r="R308" s="153"/>
      <c r="T308" s="153"/>
      <c r="W308" s="154"/>
      <c r="Z308" s="150"/>
      <c r="AA308" s="146"/>
    </row>
    <row r="309" spans="1:27" ht="15" x14ac:dyDescent="0.25">
      <c r="A309" s="169" t="s">
        <v>348</v>
      </c>
      <c r="B309" s="153">
        <v>5490.3959999999997</v>
      </c>
      <c r="C309" s="152"/>
      <c r="D309" s="153"/>
      <c r="E309" s="153"/>
      <c r="F309" s="167"/>
      <c r="G309" s="169"/>
      <c r="H309" s="169"/>
      <c r="I309" s="167"/>
      <c r="J309" s="167"/>
      <c r="K309" s="167"/>
      <c r="Z309" s="171"/>
      <c r="AA309" s="167"/>
    </row>
    <row r="310" spans="1:27" ht="15" x14ac:dyDescent="0.25">
      <c r="A310" s="169" t="s">
        <v>349</v>
      </c>
      <c r="B310" s="153">
        <v>5441.0290000000005</v>
      </c>
      <c r="C310" s="152"/>
      <c r="D310" s="153"/>
      <c r="E310" s="153"/>
      <c r="F310" s="167"/>
      <c r="G310" s="169"/>
      <c r="H310" s="169"/>
      <c r="I310" s="167"/>
      <c r="J310" s="167"/>
      <c r="K310" s="167"/>
      <c r="Z310" s="171"/>
      <c r="AA310" s="167"/>
    </row>
    <row r="311" spans="1:27" ht="15" x14ac:dyDescent="0.25">
      <c r="A311" s="149" t="s">
        <v>350</v>
      </c>
      <c r="B311" s="164">
        <v>5400.8573999999999</v>
      </c>
      <c r="C311" s="168"/>
      <c r="F311" s="167"/>
      <c r="G311" s="169"/>
      <c r="H311" s="169"/>
      <c r="I311" s="167"/>
      <c r="J311" s="167"/>
      <c r="K311" s="167"/>
      <c r="L311" s="153"/>
      <c r="M311" s="153"/>
      <c r="N311" s="153"/>
      <c r="O311" s="153"/>
      <c r="P311" s="153"/>
      <c r="Q311" s="153"/>
      <c r="R311" s="153"/>
      <c r="T311" s="153"/>
      <c r="W311" s="154"/>
      <c r="Z311" s="150"/>
      <c r="AA311" s="146"/>
    </row>
    <row r="312" spans="1:27" ht="15" x14ac:dyDescent="0.25">
      <c r="A312" s="149" t="s">
        <v>351</v>
      </c>
      <c r="B312" s="153">
        <v>5339.27</v>
      </c>
      <c r="C312" s="152"/>
      <c r="D312" s="153"/>
      <c r="E312" s="153"/>
      <c r="F312" s="167"/>
      <c r="G312" s="169"/>
      <c r="H312" s="169"/>
      <c r="I312" s="167"/>
      <c r="J312" s="167"/>
      <c r="K312" s="167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4"/>
      <c r="W312" s="154"/>
      <c r="Z312" s="150"/>
      <c r="AA312" s="146"/>
    </row>
    <row r="313" spans="1:27" ht="15" x14ac:dyDescent="0.25">
      <c r="A313" s="169" t="s">
        <v>352</v>
      </c>
      <c r="B313" s="153">
        <v>5421.4643999999998</v>
      </c>
      <c r="C313" s="152"/>
      <c r="D313" s="153"/>
      <c r="E313" s="153"/>
      <c r="F313" s="167"/>
      <c r="G313" s="169"/>
      <c r="H313" s="169"/>
      <c r="I313" s="167"/>
      <c r="J313" s="167"/>
      <c r="K313" s="167"/>
      <c r="Z313" s="171"/>
      <c r="AA313" s="167"/>
    </row>
    <row r="314" spans="1:27" ht="15" x14ac:dyDescent="0.25">
      <c r="A314" s="149" t="s">
        <v>353</v>
      </c>
      <c r="B314" s="153">
        <v>5448.7389999999996</v>
      </c>
      <c r="C314" s="152"/>
      <c r="D314" s="153"/>
      <c r="E314" s="153"/>
      <c r="F314" s="167"/>
      <c r="G314" s="169"/>
      <c r="H314" s="169"/>
      <c r="I314" s="167"/>
      <c r="J314" s="167"/>
      <c r="K314" s="167"/>
      <c r="L314" s="153"/>
      <c r="M314" s="153"/>
      <c r="N314" s="153"/>
      <c r="O314" s="153"/>
      <c r="P314" s="153"/>
      <c r="Q314" s="153"/>
      <c r="R314" s="153"/>
      <c r="T314" s="153"/>
      <c r="U314" s="153"/>
      <c r="W314" s="154"/>
      <c r="Z314" s="150"/>
      <c r="AA314" s="146"/>
    </row>
    <row r="315" spans="1:27" ht="15" x14ac:dyDescent="0.25">
      <c r="A315" s="149" t="s">
        <v>354</v>
      </c>
      <c r="B315" s="164">
        <v>5526.8710000000001</v>
      </c>
      <c r="C315" s="168"/>
      <c r="F315" s="167"/>
      <c r="G315" s="169"/>
      <c r="H315" s="169"/>
      <c r="I315" s="167"/>
      <c r="J315" s="167"/>
      <c r="K315" s="167"/>
      <c r="L315" s="153"/>
      <c r="M315" s="153"/>
      <c r="N315" s="153"/>
      <c r="O315" s="153"/>
      <c r="P315" s="153"/>
      <c r="Q315" s="153"/>
      <c r="R315" s="153"/>
      <c r="T315" s="153"/>
      <c r="U315" s="153"/>
      <c r="W315" s="154"/>
      <c r="Z315" s="150"/>
      <c r="AA315" s="146"/>
    </row>
    <row r="316" spans="1:27" ht="15" x14ac:dyDescent="0.25">
      <c r="A316" s="149" t="s">
        <v>355</v>
      </c>
      <c r="B316" s="153">
        <v>5542.8789999999999</v>
      </c>
      <c r="C316" s="152"/>
      <c r="D316" s="153"/>
      <c r="E316" s="153"/>
      <c r="F316" s="167"/>
      <c r="G316" s="169"/>
      <c r="H316" s="169"/>
      <c r="I316" s="167"/>
      <c r="J316" s="167"/>
      <c r="K316" s="167"/>
      <c r="L316" s="153"/>
      <c r="M316" s="153"/>
      <c r="N316" s="153"/>
      <c r="O316" s="153"/>
      <c r="P316" s="153"/>
      <c r="Q316" s="153"/>
      <c r="R316" s="153"/>
      <c r="T316" s="153"/>
      <c r="W316" s="154"/>
      <c r="Z316" s="150"/>
      <c r="AA316" s="146"/>
    </row>
    <row r="317" spans="1:27" ht="15" x14ac:dyDescent="0.25">
      <c r="A317" s="169" t="s">
        <v>356</v>
      </c>
      <c r="B317" s="153">
        <v>5550.4859999999999</v>
      </c>
      <c r="C317" s="152"/>
      <c r="D317" s="153"/>
      <c r="E317" s="153"/>
      <c r="F317" s="167"/>
      <c r="G317" s="169"/>
      <c r="H317" s="169"/>
      <c r="I317" s="167"/>
      <c r="J317" s="167"/>
      <c r="K317" s="167"/>
      <c r="Z317" s="171"/>
      <c r="AA317" s="167"/>
    </row>
    <row r="318" spans="1:27" ht="15" x14ac:dyDescent="0.25">
      <c r="A318" s="149" t="s">
        <v>357</v>
      </c>
      <c r="B318" s="153">
        <v>5474.7460000000001</v>
      </c>
      <c r="C318" s="152"/>
      <c r="D318" s="153"/>
      <c r="E318" s="153"/>
      <c r="F318" s="167"/>
      <c r="G318" s="169"/>
      <c r="H318" s="169"/>
      <c r="I318" s="167"/>
      <c r="J318" s="167"/>
      <c r="K318" s="167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4"/>
      <c r="W318" s="154"/>
      <c r="Z318" s="150"/>
      <c r="AA318" s="146"/>
    </row>
    <row r="319" spans="1:27" ht="15" x14ac:dyDescent="0.25">
      <c r="A319" s="149" t="s">
        <v>358</v>
      </c>
      <c r="B319" s="164">
        <v>5446.6143000000002</v>
      </c>
      <c r="C319" s="165"/>
      <c r="F319" s="167"/>
      <c r="G319" s="169"/>
      <c r="H319" s="169"/>
      <c r="I319" s="167"/>
      <c r="J319" s="167"/>
      <c r="K319" s="167"/>
      <c r="L319" s="153"/>
      <c r="M319" s="153"/>
      <c r="N319" s="153"/>
      <c r="O319" s="153"/>
      <c r="P319" s="153"/>
      <c r="Q319" s="153"/>
      <c r="R319" s="153"/>
      <c r="T319" s="153"/>
      <c r="W319" s="154"/>
      <c r="Z319" s="150"/>
      <c r="AA319" s="146"/>
    </row>
    <row r="320" spans="1:27" ht="15" x14ac:dyDescent="0.25">
      <c r="A320" s="149" t="s">
        <v>359</v>
      </c>
      <c r="B320" s="153">
        <v>5499.3027000000002</v>
      </c>
      <c r="C320" s="152"/>
      <c r="D320" s="153"/>
      <c r="E320" s="153"/>
      <c r="F320" s="167"/>
      <c r="G320" s="169"/>
      <c r="H320" s="169"/>
      <c r="I320" s="167"/>
      <c r="J320" s="167"/>
      <c r="K320" s="167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W320" s="154"/>
      <c r="Z320" s="150"/>
      <c r="AA320" s="146"/>
    </row>
    <row r="321" spans="1:27" ht="15" x14ac:dyDescent="0.25">
      <c r="A321" s="149" t="s">
        <v>360</v>
      </c>
      <c r="B321" s="164">
        <v>5577.6959999999999</v>
      </c>
      <c r="C321" s="168"/>
      <c r="F321" s="167"/>
      <c r="G321" s="169"/>
      <c r="H321" s="169"/>
      <c r="I321" s="167"/>
      <c r="J321" s="167"/>
      <c r="K321" s="167"/>
      <c r="Z321" s="150"/>
      <c r="AA321" s="146"/>
    </row>
    <row r="322" spans="1:27" ht="15" x14ac:dyDescent="0.25">
      <c r="A322" s="149" t="s">
        <v>361</v>
      </c>
      <c r="B322" s="153">
        <v>5582.2719999999999</v>
      </c>
      <c r="C322" s="152"/>
      <c r="D322" s="153"/>
      <c r="E322" s="153"/>
      <c r="F322" s="167"/>
      <c r="G322" s="169"/>
      <c r="H322" s="169"/>
      <c r="I322" s="167"/>
      <c r="J322" s="167"/>
      <c r="K322" s="167"/>
      <c r="L322" s="153"/>
      <c r="M322" s="153"/>
      <c r="N322" s="153"/>
      <c r="O322" s="153"/>
      <c r="P322" s="153"/>
      <c r="Q322" s="153"/>
      <c r="R322" s="153"/>
      <c r="T322" s="153"/>
      <c r="U322" s="153"/>
      <c r="W322" s="154"/>
      <c r="Z322" s="150"/>
      <c r="AA322" s="146"/>
    </row>
    <row r="323" spans="1:27" ht="15" x14ac:dyDescent="0.25">
      <c r="A323" s="169" t="s">
        <v>362</v>
      </c>
      <c r="B323" s="164">
        <v>5581.7290000000003</v>
      </c>
      <c r="C323" s="168"/>
      <c r="F323" s="167"/>
      <c r="G323" s="169"/>
      <c r="H323" s="169"/>
      <c r="I323" s="167"/>
      <c r="J323" s="167"/>
      <c r="K323" s="167"/>
      <c r="Z323" s="171"/>
      <c r="AA323" s="167"/>
    </row>
    <row r="324" spans="1:27" ht="15" x14ac:dyDescent="0.25">
      <c r="A324" s="149" t="s">
        <v>363</v>
      </c>
      <c r="B324" s="153">
        <v>5560.8647000000001</v>
      </c>
      <c r="C324" s="152"/>
      <c r="D324" s="153"/>
      <c r="E324" s="153"/>
      <c r="F324" s="167"/>
      <c r="G324" s="169"/>
      <c r="H324" s="169"/>
      <c r="I324" s="167"/>
      <c r="J324" s="167"/>
      <c r="K324" s="167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4"/>
      <c r="W324" s="154"/>
      <c r="Z324" s="150"/>
      <c r="AA324" s="146"/>
    </row>
    <row r="325" spans="1:27" ht="15" x14ac:dyDescent="0.25">
      <c r="A325" s="169" t="s">
        <v>364</v>
      </c>
      <c r="B325" s="153">
        <v>5563.7383</v>
      </c>
      <c r="C325" s="152"/>
      <c r="D325" s="153"/>
      <c r="E325" s="153"/>
      <c r="F325" s="167"/>
      <c r="G325" s="169"/>
      <c r="H325" s="169"/>
      <c r="I325" s="167"/>
      <c r="J325" s="167"/>
      <c r="K325" s="167"/>
      <c r="Z325" s="171"/>
      <c r="AA325" s="167"/>
    </row>
    <row r="326" spans="1:27" ht="15" x14ac:dyDescent="0.25">
      <c r="A326" s="149" t="s">
        <v>365</v>
      </c>
      <c r="B326" s="153">
        <v>5594.9610000000002</v>
      </c>
      <c r="C326" s="152"/>
      <c r="D326" s="153"/>
      <c r="E326" s="153"/>
      <c r="F326" s="167"/>
      <c r="G326" s="169"/>
      <c r="H326" s="169"/>
      <c r="I326" s="167"/>
      <c r="J326" s="167"/>
      <c r="K326" s="167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4"/>
      <c r="W326" s="154"/>
      <c r="Z326" s="150"/>
      <c r="AA326" s="146"/>
    </row>
    <row r="327" spans="1:27" ht="15" x14ac:dyDescent="0.25">
      <c r="A327" s="149" t="s">
        <v>366</v>
      </c>
      <c r="B327" s="153">
        <v>5583.9443000000001</v>
      </c>
      <c r="C327" s="152"/>
      <c r="D327" s="153"/>
      <c r="E327" s="153"/>
      <c r="F327" s="167"/>
      <c r="G327" s="169"/>
      <c r="H327" s="169"/>
      <c r="I327" s="167"/>
      <c r="J327" s="167"/>
      <c r="K327" s="167"/>
      <c r="L327" s="153"/>
      <c r="M327" s="153"/>
      <c r="N327" s="153"/>
      <c r="O327" s="153"/>
      <c r="P327" s="153"/>
      <c r="Q327" s="153"/>
      <c r="R327" s="153"/>
      <c r="T327" s="153"/>
      <c r="W327" s="154"/>
      <c r="Z327" s="150"/>
      <c r="AA327" s="146"/>
    </row>
    <row r="328" spans="1:27" ht="15" x14ac:dyDescent="0.25">
      <c r="A328" s="149" t="s">
        <v>367</v>
      </c>
      <c r="B328" s="153">
        <v>5471.9030000000002</v>
      </c>
      <c r="C328" s="152"/>
      <c r="D328" s="153"/>
      <c r="E328" s="153"/>
      <c r="F328" s="167"/>
      <c r="G328" s="169"/>
      <c r="H328" s="169"/>
      <c r="I328" s="167"/>
      <c r="J328" s="167"/>
      <c r="K328" s="167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W328" s="154"/>
      <c r="Z328" s="150"/>
      <c r="AA328" s="146"/>
    </row>
    <row r="329" spans="1:27" ht="15" x14ac:dyDescent="0.25">
      <c r="A329" s="149" t="s">
        <v>368</v>
      </c>
      <c r="B329" s="153">
        <v>5381.4849999999997</v>
      </c>
      <c r="C329" s="152"/>
      <c r="D329" s="153"/>
      <c r="E329" s="153"/>
      <c r="F329" s="167"/>
      <c r="G329" s="169"/>
      <c r="H329" s="169"/>
      <c r="I329" s="167"/>
      <c r="J329" s="167"/>
      <c r="K329" s="167"/>
      <c r="L329" s="153"/>
      <c r="M329" s="153"/>
      <c r="N329" s="153"/>
      <c r="O329" s="153"/>
      <c r="P329" s="153"/>
      <c r="Q329" s="153"/>
      <c r="R329" s="153"/>
      <c r="T329" s="153"/>
      <c r="U329" s="153"/>
      <c r="V329" s="154"/>
      <c r="W329" s="154"/>
      <c r="Z329" s="150"/>
      <c r="AA329" s="146"/>
    </row>
    <row r="330" spans="1:27" ht="15" x14ac:dyDescent="0.25">
      <c r="A330" s="149" t="s">
        <v>369</v>
      </c>
      <c r="B330" s="164">
        <v>5397.0565999999999</v>
      </c>
      <c r="C330" s="168"/>
      <c r="F330" s="167"/>
      <c r="G330" s="169"/>
      <c r="H330" s="169"/>
      <c r="I330" s="167"/>
      <c r="J330" s="167"/>
      <c r="K330" s="167"/>
      <c r="L330" s="153"/>
      <c r="M330" s="153"/>
      <c r="N330" s="153"/>
      <c r="O330" s="153"/>
      <c r="P330" s="153"/>
      <c r="Q330" s="153"/>
      <c r="R330" s="153"/>
      <c r="T330" s="153"/>
      <c r="W330" s="154"/>
      <c r="Z330" s="150"/>
      <c r="AA330" s="146"/>
    </row>
    <row r="331" spans="1:27" ht="15" x14ac:dyDescent="0.25">
      <c r="A331" s="149" t="s">
        <v>370</v>
      </c>
      <c r="B331" s="153">
        <v>5448.8135000000002</v>
      </c>
      <c r="C331" s="152"/>
      <c r="D331" s="153"/>
      <c r="E331" s="153"/>
      <c r="F331" s="167"/>
      <c r="G331" s="169"/>
      <c r="H331" s="169"/>
      <c r="I331" s="167"/>
      <c r="J331" s="167"/>
      <c r="K331" s="167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4"/>
      <c r="W331" s="154"/>
      <c r="Z331" s="150"/>
      <c r="AA331" s="146"/>
    </row>
    <row r="332" spans="1:27" ht="15" x14ac:dyDescent="0.25">
      <c r="A332" s="169" t="s">
        <v>371</v>
      </c>
      <c r="B332" s="164">
        <v>5371.6980000000003</v>
      </c>
      <c r="C332" s="168"/>
      <c r="F332" s="167"/>
      <c r="G332" s="169"/>
      <c r="H332" s="169"/>
      <c r="I332" s="167"/>
      <c r="J332" s="167"/>
      <c r="K332" s="167"/>
      <c r="Z332" s="171"/>
      <c r="AA332" s="167"/>
    </row>
    <row r="333" spans="1:27" ht="15" x14ac:dyDescent="0.25">
      <c r="A333" s="149" t="s">
        <v>372</v>
      </c>
      <c r="B333" s="153">
        <v>5399.7079999999996</v>
      </c>
      <c r="C333" s="152"/>
      <c r="D333" s="153"/>
      <c r="E333" s="153"/>
      <c r="F333" s="167"/>
      <c r="G333" s="169"/>
      <c r="H333" s="169"/>
      <c r="I333" s="167"/>
      <c r="J333" s="167"/>
      <c r="K333" s="167"/>
      <c r="L333" s="153"/>
      <c r="M333" s="153"/>
      <c r="N333" s="153"/>
      <c r="O333" s="153"/>
      <c r="P333" s="153"/>
      <c r="Q333" s="153"/>
      <c r="R333" s="153"/>
      <c r="T333" s="153"/>
      <c r="W333" s="154"/>
      <c r="Z333" s="150"/>
      <c r="AA333" s="146"/>
    </row>
    <row r="334" spans="1:27" ht="15" x14ac:dyDescent="0.25">
      <c r="A334" s="169" t="s">
        <v>373</v>
      </c>
      <c r="B334" s="164">
        <v>5427.683</v>
      </c>
      <c r="C334" s="165"/>
      <c r="F334" s="167"/>
      <c r="G334" s="169"/>
      <c r="H334" s="169"/>
      <c r="I334" s="167"/>
      <c r="J334" s="167"/>
      <c r="K334" s="167"/>
      <c r="Z334" s="171"/>
      <c r="AA334" s="167"/>
    </row>
    <row r="335" spans="1:27" ht="15" x14ac:dyDescent="0.25">
      <c r="A335" s="149" t="s">
        <v>374</v>
      </c>
      <c r="B335" s="164">
        <v>5427.683</v>
      </c>
      <c r="C335" s="168"/>
      <c r="F335" s="167"/>
      <c r="G335" s="169"/>
      <c r="H335" s="169"/>
      <c r="I335" s="167"/>
      <c r="J335" s="167"/>
      <c r="K335" s="167"/>
      <c r="L335" s="153"/>
      <c r="M335" s="153"/>
      <c r="N335" s="153"/>
      <c r="O335" s="153"/>
      <c r="P335" s="153"/>
      <c r="Q335" s="153"/>
      <c r="R335" s="153"/>
      <c r="T335" s="153"/>
      <c r="U335" s="153"/>
      <c r="V335" s="154"/>
      <c r="W335" s="154"/>
      <c r="Z335" s="150"/>
      <c r="AA335" s="146"/>
    </row>
    <row r="336" spans="1:27" ht="15" x14ac:dyDescent="0.25">
      <c r="A336" s="149" t="s">
        <v>375</v>
      </c>
      <c r="B336" s="164">
        <v>5478.3609999999999</v>
      </c>
      <c r="C336" s="168"/>
      <c r="F336" s="167"/>
      <c r="G336" s="169"/>
      <c r="H336" s="169"/>
      <c r="I336" s="167"/>
      <c r="J336" s="167"/>
      <c r="K336" s="167"/>
      <c r="Z336" s="150"/>
      <c r="AA336" s="146"/>
    </row>
    <row r="337" spans="1:27" ht="15" x14ac:dyDescent="0.25">
      <c r="A337" s="169" t="s">
        <v>376</v>
      </c>
      <c r="B337" s="164">
        <v>5569.3687</v>
      </c>
      <c r="C337" s="168"/>
      <c r="F337" s="167"/>
      <c r="G337" s="169"/>
      <c r="H337" s="169"/>
      <c r="I337" s="167"/>
      <c r="J337" s="167"/>
      <c r="K337" s="167"/>
      <c r="Z337" s="171"/>
      <c r="AA337" s="167"/>
    </row>
    <row r="338" spans="1:27" ht="15" x14ac:dyDescent="0.25">
      <c r="A338" s="169" t="s">
        <v>377</v>
      </c>
      <c r="B338" s="164">
        <v>5703.2520000000004</v>
      </c>
      <c r="C338" s="168"/>
      <c r="F338" s="167"/>
      <c r="G338" s="169"/>
      <c r="H338" s="169"/>
      <c r="I338" s="167"/>
      <c r="J338" s="167"/>
      <c r="K338" s="167"/>
      <c r="Z338" s="171"/>
      <c r="AA338" s="167"/>
    </row>
    <row r="339" spans="1:27" ht="15" x14ac:dyDescent="0.25">
      <c r="A339" s="169" t="s">
        <v>378</v>
      </c>
      <c r="B339" s="153">
        <v>5638.0312000000004</v>
      </c>
      <c r="C339" s="152"/>
      <c r="D339" s="153"/>
      <c r="E339" s="153"/>
      <c r="F339" s="167"/>
      <c r="G339" s="169"/>
      <c r="H339" s="169"/>
      <c r="I339" s="167"/>
      <c r="J339" s="167"/>
      <c r="K339" s="167"/>
      <c r="Z339" s="171"/>
      <c r="AA339" s="167"/>
    </row>
    <row r="340" spans="1:27" ht="15" x14ac:dyDescent="0.25">
      <c r="A340" s="169" t="s">
        <v>379</v>
      </c>
      <c r="B340" s="164">
        <v>5619.85</v>
      </c>
      <c r="C340" s="168"/>
      <c r="F340" s="167"/>
      <c r="G340" s="169"/>
      <c r="H340" s="169"/>
      <c r="I340" s="167"/>
      <c r="J340" s="167"/>
      <c r="K340" s="167"/>
      <c r="Z340" s="171"/>
      <c r="AA340" s="167"/>
    </row>
    <row r="341" spans="1:27" ht="15" x14ac:dyDescent="0.25">
      <c r="A341" s="149" t="s">
        <v>380</v>
      </c>
      <c r="B341" s="164">
        <v>5587.9840000000004</v>
      </c>
      <c r="C341" s="168"/>
      <c r="F341" s="167"/>
      <c r="G341" s="169"/>
      <c r="H341" s="169"/>
      <c r="I341" s="167"/>
      <c r="J341" s="167"/>
      <c r="K341" s="167"/>
      <c r="L341" s="153"/>
      <c r="M341" s="153"/>
      <c r="N341" s="153"/>
      <c r="O341" s="153"/>
      <c r="P341" s="153"/>
      <c r="Q341" s="153"/>
      <c r="R341" s="153"/>
      <c r="T341" s="153"/>
      <c r="W341" s="154"/>
      <c r="Z341" s="150"/>
      <c r="AA341" s="146"/>
    </row>
    <row r="342" spans="1:27" ht="15" x14ac:dyDescent="0.25">
      <c r="A342" s="169" t="s">
        <v>381</v>
      </c>
      <c r="B342" s="164">
        <v>5494.0780000000004</v>
      </c>
      <c r="C342" s="165"/>
      <c r="F342" s="167"/>
      <c r="G342" s="169"/>
      <c r="H342" s="169"/>
      <c r="I342" s="167"/>
      <c r="J342" s="167"/>
      <c r="K342" s="167"/>
      <c r="Z342" s="171"/>
      <c r="AA342" s="167"/>
    </row>
    <row r="343" spans="1:27" ht="15" x14ac:dyDescent="0.25">
      <c r="A343" s="169" t="s">
        <v>382</v>
      </c>
      <c r="B343" s="164">
        <v>5544.2089999999998</v>
      </c>
      <c r="C343" s="168"/>
      <c r="F343" s="167"/>
      <c r="G343" s="169"/>
      <c r="H343" s="169"/>
      <c r="I343" s="167"/>
      <c r="J343" s="167"/>
      <c r="K343" s="167"/>
      <c r="Z343" s="171"/>
      <c r="AA343" s="167"/>
    </row>
    <row r="344" spans="1:27" ht="15" x14ac:dyDescent="0.25">
      <c r="A344" s="149" t="s">
        <v>383</v>
      </c>
      <c r="B344" s="164">
        <v>5606.9809999999998</v>
      </c>
      <c r="C344" s="165"/>
      <c r="F344" s="167"/>
      <c r="G344" s="169"/>
      <c r="H344" s="169"/>
      <c r="I344" s="167"/>
      <c r="J344" s="167"/>
      <c r="K344" s="167"/>
      <c r="Z344" s="150"/>
      <c r="AA344" s="146"/>
    </row>
    <row r="345" spans="1:27" ht="15" x14ac:dyDescent="0.25">
      <c r="A345" s="169" t="s">
        <v>384</v>
      </c>
      <c r="B345" s="164">
        <v>5665.98</v>
      </c>
      <c r="C345" s="168"/>
      <c r="F345" s="167"/>
      <c r="G345" s="169"/>
      <c r="H345" s="169"/>
      <c r="I345" s="167"/>
      <c r="J345" s="167"/>
      <c r="K345" s="167"/>
      <c r="Z345" s="171"/>
      <c r="AA345" s="167"/>
    </row>
    <row r="346" spans="1:27" ht="15" x14ac:dyDescent="0.25">
      <c r="A346" s="149" t="s">
        <v>385</v>
      </c>
      <c r="B346" s="164">
        <v>5638.6310000000003</v>
      </c>
      <c r="C346" s="168"/>
      <c r="F346" s="167"/>
      <c r="G346" s="169"/>
      <c r="H346" s="169"/>
      <c r="I346" s="167"/>
      <c r="J346" s="167"/>
      <c r="K346" s="167"/>
      <c r="Z346" s="150"/>
      <c r="AA346" s="146"/>
    </row>
    <row r="347" spans="1:27" ht="15" x14ac:dyDescent="0.25">
      <c r="A347" s="169" t="s">
        <v>386</v>
      </c>
      <c r="B347" s="164">
        <v>5581.1972999999998</v>
      </c>
      <c r="C347" s="168"/>
      <c r="F347" s="167"/>
      <c r="G347" s="169"/>
      <c r="H347" s="169"/>
      <c r="I347" s="167"/>
      <c r="J347" s="167"/>
      <c r="K347" s="167"/>
      <c r="Z347" s="171"/>
      <c r="AA347" s="167"/>
    </row>
    <row r="348" spans="1:27" ht="15" x14ac:dyDescent="0.25">
      <c r="A348" s="169" t="s">
        <v>387</v>
      </c>
      <c r="B348" s="164">
        <v>5605.991</v>
      </c>
      <c r="C348" s="168"/>
      <c r="F348" s="167"/>
      <c r="G348" s="169"/>
      <c r="H348" s="169"/>
      <c r="I348" s="167"/>
      <c r="J348" s="167"/>
      <c r="K348" s="167"/>
      <c r="Z348" s="171"/>
      <c r="AA348" s="167"/>
    </row>
    <row r="349" spans="1:27" ht="15" x14ac:dyDescent="0.25">
      <c r="A349" s="169" t="s">
        <v>388</v>
      </c>
      <c r="B349" s="153">
        <v>5662.5727999999999</v>
      </c>
      <c r="C349" s="152"/>
      <c r="D349" s="153"/>
      <c r="E349" s="153"/>
      <c r="F349" s="167"/>
      <c r="G349" s="169"/>
      <c r="H349" s="169"/>
      <c r="I349" s="167"/>
      <c r="J349" s="167"/>
      <c r="K349" s="167"/>
      <c r="Z349" s="171"/>
      <c r="AA349" s="167"/>
    </row>
    <row r="350" spans="1:27" ht="15" x14ac:dyDescent="0.25">
      <c r="A350" s="169" t="s">
        <v>389</v>
      </c>
      <c r="B350" s="164">
        <v>5638.0990000000002</v>
      </c>
      <c r="C350" s="168"/>
      <c r="F350" s="167"/>
      <c r="G350" s="169"/>
      <c r="H350" s="169"/>
      <c r="I350" s="167"/>
      <c r="J350" s="167"/>
      <c r="K350" s="167"/>
      <c r="Z350" s="171"/>
      <c r="AA350" s="167"/>
    </row>
    <row r="351" spans="1:27" ht="15" x14ac:dyDescent="0.25">
      <c r="A351" s="149" t="s">
        <v>390</v>
      </c>
      <c r="B351" s="164">
        <v>5638.0990000000002</v>
      </c>
      <c r="C351" s="168"/>
      <c r="F351" s="167"/>
      <c r="G351" s="169"/>
      <c r="H351" s="169"/>
      <c r="I351" s="167"/>
      <c r="J351" s="167"/>
      <c r="K351" s="167"/>
      <c r="L351" s="153"/>
      <c r="M351" s="153"/>
      <c r="N351" s="153"/>
      <c r="O351" s="153"/>
      <c r="P351" s="153"/>
      <c r="Q351" s="153"/>
      <c r="R351" s="153"/>
      <c r="T351" s="153"/>
      <c r="U351" s="153"/>
      <c r="W351" s="154"/>
      <c r="Z351" s="150"/>
      <c r="AA351" s="146"/>
    </row>
    <row r="352" spans="1:27" ht="15" x14ac:dyDescent="0.25">
      <c r="A352" s="169" t="s">
        <v>391</v>
      </c>
      <c r="B352" s="153">
        <v>5638.0990000000002</v>
      </c>
      <c r="C352" s="152"/>
      <c r="D352" s="153"/>
      <c r="E352" s="153"/>
      <c r="F352" s="167"/>
      <c r="G352" s="169"/>
      <c r="H352" s="169"/>
      <c r="I352" s="167"/>
      <c r="J352" s="167"/>
      <c r="K352" s="167"/>
      <c r="Z352" s="171"/>
      <c r="AA352" s="167"/>
    </row>
    <row r="353" spans="1:27" ht="15" x14ac:dyDescent="0.25">
      <c r="A353" s="169" t="s">
        <v>392</v>
      </c>
      <c r="B353" s="153">
        <v>5638.0990000000002</v>
      </c>
      <c r="C353" s="152"/>
      <c r="D353" s="153"/>
      <c r="E353" s="153"/>
      <c r="F353" s="167"/>
      <c r="G353" s="169"/>
      <c r="H353" s="169"/>
      <c r="I353" s="167"/>
      <c r="J353" s="167"/>
      <c r="K353" s="167"/>
      <c r="Z353" s="171"/>
      <c r="AA353" s="167"/>
    </row>
    <row r="354" spans="1:27" ht="15" x14ac:dyDescent="0.25">
      <c r="A354" s="149" t="s">
        <v>393</v>
      </c>
      <c r="B354" s="164">
        <v>5638.0990000000002</v>
      </c>
      <c r="C354" s="165"/>
      <c r="F354" s="167"/>
      <c r="G354" s="169"/>
      <c r="H354" s="169"/>
      <c r="I354" s="167"/>
      <c r="J354" s="167"/>
      <c r="K354" s="167"/>
      <c r="L354" s="153"/>
      <c r="M354" s="153"/>
      <c r="N354" s="153"/>
      <c r="O354" s="153"/>
      <c r="P354" s="153"/>
      <c r="Q354" s="153"/>
      <c r="R354" s="153"/>
      <c r="T354" s="153"/>
      <c r="U354" s="153"/>
      <c r="V354" s="154"/>
      <c r="W354" s="154"/>
      <c r="Z354" s="150"/>
      <c r="AA354" s="146"/>
    </row>
    <row r="355" spans="1:27" ht="15" x14ac:dyDescent="0.25">
      <c r="A355" s="149" t="s">
        <v>394</v>
      </c>
      <c r="B355" s="164">
        <v>5638.0990000000002</v>
      </c>
      <c r="C355" s="168"/>
      <c r="F355" s="167"/>
      <c r="G355" s="169"/>
      <c r="H355" s="169"/>
      <c r="I355" s="167"/>
      <c r="J355" s="167"/>
      <c r="K355" s="167"/>
      <c r="L355" s="153"/>
      <c r="M355" s="153"/>
      <c r="N355" s="153"/>
      <c r="O355" s="153"/>
      <c r="P355" s="153"/>
      <c r="Q355" s="153"/>
      <c r="R355" s="153"/>
      <c r="T355" s="153"/>
      <c r="W355" s="154"/>
      <c r="Z355" s="150"/>
      <c r="AA355" s="146"/>
    </row>
    <row r="356" spans="1:27" ht="15" x14ac:dyDescent="0.25">
      <c r="A356" s="149" t="s">
        <v>395</v>
      </c>
      <c r="B356" s="164">
        <v>5638.0990000000002</v>
      </c>
      <c r="C356" s="168"/>
      <c r="F356" s="167"/>
      <c r="G356" s="169"/>
      <c r="H356" s="169"/>
      <c r="I356" s="167"/>
      <c r="J356" s="167"/>
      <c r="K356" s="167"/>
      <c r="Z356" s="150"/>
      <c r="AA356" s="146"/>
    </row>
    <row r="357" spans="1:27" ht="15" x14ac:dyDescent="0.25">
      <c r="A357" s="169" t="s">
        <v>396</v>
      </c>
      <c r="B357" s="164">
        <v>5638.0990000000002</v>
      </c>
      <c r="C357" s="168"/>
      <c r="F357" s="167"/>
      <c r="G357" s="169"/>
      <c r="H357" s="169"/>
      <c r="I357" s="167"/>
      <c r="J357" s="167"/>
      <c r="K357" s="167"/>
      <c r="Z357" s="171"/>
      <c r="AA357" s="167"/>
    </row>
    <row r="358" spans="1:27" ht="15" x14ac:dyDescent="0.25">
      <c r="A358" s="169" t="s">
        <v>397</v>
      </c>
      <c r="B358" s="153">
        <v>5638.0990000000002</v>
      </c>
      <c r="C358" s="152"/>
      <c r="D358" s="153"/>
      <c r="E358" s="153"/>
      <c r="F358" s="167"/>
      <c r="G358" s="169"/>
      <c r="H358" s="169"/>
      <c r="I358" s="167"/>
      <c r="J358" s="167"/>
      <c r="K358" s="167"/>
      <c r="Z358" s="171"/>
      <c r="AA358" s="167"/>
    </row>
    <row r="359" spans="1:27" ht="15" x14ac:dyDescent="0.25">
      <c r="A359" s="169" t="s">
        <v>398</v>
      </c>
      <c r="B359" s="164">
        <v>5638.0990000000002</v>
      </c>
      <c r="C359" s="168"/>
      <c r="F359" s="167"/>
      <c r="G359" s="169"/>
      <c r="H359" s="169"/>
      <c r="I359" s="167"/>
      <c r="J359" s="167"/>
      <c r="K359" s="167"/>
      <c r="Z359" s="171"/>
      <c r="AA359" s="167"/>
    </row>
    <row r="360" spans="1:27" ht="15" x14ac:dyDescent="0.25">
      <c r="A360" s="149" t="s">
        <v>399</v>
      </c>
      <c r="B360" s="153">
        <v>5638.0990000000002</v>
      </c>
      <c r="C360" s="152"/>
      <c r="D360" s="153"/>
      <c r="E360" s="153"/>
      <c r="F360" s="167"/>
      <c r="G360" s="169"/>
      <c r="H360" s="169"/>
      <c r="I360" s="167"/>
      <c r="J360" s="167"/>
      <c r="K360" s="167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W360" s="154"/>
      <c r="Z360" s="150"/>
      <c r="AA360" s="146"/>
    </row>
    <row r="361" spans="1:27" ht="15" x14ac:dyDescent="0.25">
      <c r="A361" s="169" t="s">
        <v>400</v>
      </c>
      <c r="B361" s="153">
        <v>5638.0990000000002</v>
      </c>
      <c r="C361" s="152"/>
      <c r="D361" s="153"/>
      <c r="E361" s="153"/>
      <c r="F361" s="167"/>
      <c r="G361" s="169"/>
      <c r="H361" s="169"/>
      <c r="I361" s="167"/>
      <c r="J361" s="167"/>
      <c r="K361" s="167"/>
      <c r="Z361" s="171"/>
      <c r="AA361" s="167"/>
    </row>
    <row r="362" spans="1:27" ht="15" x14ac:dyDescent="0.25">
      <c r="A362" s="149" t="s">
        <v>401</v>
      </c>
      <c r="B362" s="164">
        <v>5638.0990000000002</v>
      </c>
      <c r="C362" s="168"/>
      <c r="F362" s="167"/>
      <c r="G362" s="169"/>
      <c r="H362" s="169"/>
      <c r="I362" s="167"/>
      <c r="J362" s="167"/>
      <c r="K362" s="167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4"/>
      <c r="W362" s="154"/>
      <c r="Z362" s="150"/>
      <c r="AA362" s="146"/>
    </row>
    <row r="363" spans="1:27" ht="15" x14ac:dyDescent="0.25">
      <c r="A363" s="149" t="s">
        <v>402</v>
      </c>
      <c r="B363" s="153">
        <v>5638.0990000000002</v>
      </c>
      <c r="C363" s="152"/>
      <c r="D363" s="153"/>
      <c r="E363" s="153"/>
      <c r="F363" s="167"/>
      <c r="G363" s="169"/>
      <c r="H363" s="169"/>
      <c r="I363" s="167"/>
      <c r="J363" s="167"/>
      <c r="K363" s="167"/>
      <c r="L363" s="153"/>
      <c r="M363" s="153"/>
      <c r="N363" s="153"/>
      <c r="O363" s="153"/>
      <c r="P363" s="153"/>
      <c r="Q363" s="153"/>
      <c r="R363" s="153"/>
      <c r="T363" s="153"/>
      <c r="U363" s="153"/>
      <c r="V363" s="154"/>
      <c r="W363" s="154"/>
      <c r="Z363" s="150"/>
      <c r="AA363" s="146"/>
    </row>
    <row r="364" spans="1:27" ht="15" x14ac:dyDescent="0.25">
      <c r="A364" s="169" t="s">
        <v>403</v>
      </c>
      <c r="B364" s="153">
        <v>5638.0990000000002</v>
      </c>
      <c r="C364" s="152"/>
      <c r="D364" s="153"/>
      <c r="E364" s="153"/>
      <c r="F364" s="167"/>
      <c r="G364" s="169"/>
      <c r="H364" s="169"/>
      <c r="I364" s="167"/>
      <c r="J364" s="167"/>
      <c r="K364" s="167"/>
      <c r="Z364" s="171"/>
      <c r="AA364" s="167"/>
    </row>
    <row r="365" spans="1:27" ht="15" x14ac:dyDescent="0.25">
      <c r="A365" s="149" t="s">
        <v>404</v>
      </c>
      <c r="B365" s="153">
        <v>5638.0990000000002</v>
      </c>
      <c r="C365" s="152"/>
      <c r="D365" s="153"/>
      <c r="E365" s="153"/>
      <c r="F365" s="167"/>
      <c r="G365" s="169"/>
      <c r="H365" s="169"/>
      <c r="I365" s="167"/>
      <c r="J365" s="167"/>
      <c r="K365" s="167"/>
      <c r="L365" s="153"/>
      <c r="M365" s="153"/>
      <c r="N365" s="153"/>
      <c r="O365" s="153"/>
      <c r="P365" s="153"/>
      <c r="Q365" s="153"/>
      <c r="R365" s="153"/>
      <c r="T365" s="153"/>
      <c r="U365" s="153"/>
      <c r="W365" s="154"/>
      <c r="Z365" s="150"/>
      <c r="AA365" s="146"/>
    </row>
    <row r="366" spans="1:27" ht="15" x14ac:dyDescent="0.25">
      <c r="A366" s="149" t="s">
        <v>405</v>
      </c>
      <c r="B366" s="164">
        <v>5638.0990000000002</v>
      </c>
      <c r="C366" s="165"/>
      <c r="F366" s="167"/>
      <c r="G366" s="169"/>
      <c r="H366" s="169"/>
      <c r="I366" s="167"/>
      <c r="J366" s="167"/>
      <c r="K366" s="167"/>
      <c r="L366" s="153"/>
      <c r="M366" s="153"/>
      <c r="N366" s="153"/>
      <c r="O366" s="153"/>
      <c r="P366" s="153"/>
      <c r="Q366" s="153"/>
      <c r="R366" s="153"/>
      <c r="T366" s="153"/>
      <c r="W366" s="154"/>
      <c r="Z366" s="150"/>
      <c r="AA366" s="146"/>
    </row>
    <row r="367" spans="1:27" ht="15" x14ac:dyDescent="0.25">
      <c r="A367" s="149" t="s">
        <v>406</v>
      </c>
      <c r="B367" s="164">
        <v>5638.0990000000002</v>
      </c>
      <c r="C367" s="168"/>
      <c r="F367" s="167"/>
      <c r="G367" s="169"/>
      <c r="H367" s="169"/>
      <c r="I367" s="167"/>
      <c r="J367" s="167"/>
      <c r="K367" s="167"/>
      <c r="L367" s="153"/>
      <c r="M367" s="153"/>
      <c r="N367" s="153"/>
      <c r="O367" s="153"/>
      <c r="P367" s="153"/>
      <c r="Q367" s="153"/>
      <c r="R367" s="153"/>
      <c r="T367" s="153"/>
      <c r="U367" s="153"/>
      <c r="V367" s="154"/>
      <c r="W367" s="154"/>
      <c r="Z367" s="150"/>
      <c r="AA367" s="146"/>
    </row>
    <row r="368" spans="1:27" ht="15" x14ac:dyDescent="0.25">
      <c r="A368" s="149" t="s">
        <v>407</v>
      </c>
      <c r="B368" s="164">
        <v>5638.0990000000002</v>
      </c>
      <c r="C368" s="168"/>
      <c r="F368" s="167"/>
      <c r="G368" s="169"/>
      <c r="H368" s="169"/>
      <c r="I368" s="167"/>
      <c r="J368" s="167"/>
      <c r="K368" s="167"/>
      <c r="Z368" s="150"/>
      <c r="AA368" s="146"/>
    </row>
    <row r="369" spans="1:27" ht="15" x14ac:dyDescent="0.25">
      <c r="A369" s="169" t="s">
        <v>408</v>
      </c>
      <c r="B369" s="164">
        <v>5638.0990000000002</v>
      </c>
      <c r="C369" s="165"/>
      <c r="F369" s="167"/>
      <c r="G369" s="169"/>
      <c r="H369" s="169"/>
      <c r="I369" s="167"/>
      <c r="J369" s="167"/>
      <c r="K369" s="167"/>
      <c r="Y369" s="170"/>
      <c r="Z369" s="150"/>
      <c r="AA369" s="167"/>
    </row>
    <row r="370" spans="1:27" ht="15" x14ac:dyDescent="0.25">
      <c r="A370" s="169" t="s">
        <v>409</v>
      </c>
      <c r="B370" s="153">
        <v>5638.0990000000002</v>
      </c>
      <c r="C370" s="152"/>
      <c r="D370" s="153"/>
      <c r="E370" s="153"/>
      <c r="F370" s="167"/>
      <c r="G370" s="169"/>
      <c r="H370" s="169"/>
      <c r="I370" s="167"/>
      <c r="J370" s="167"/>
      <c r="K370" s="167"/>
      <c r="Z370" s="171"/>
      <c r="AA370" s="167"/>
    </row>
    <row r="371" spans="1:27" ht="15" x14ac:dyDescent="0.25">
      <c r="A371" s="149" t="s">
        <v>410</v>
      </c>
      <c r="B371" s="164">
        <v>5638.0990000000002</v>
      </c>
      <c r="C371" s="168"/>
      <c r="F371" s="167"/>
      <c r="G371" s="169"/>
      <c r="H371" s="169"/>
      <c r="I371" s="167"/>
      <c r="J371" s="167"/>
      <c r="K371" s="167"/>
      <c r="Z371" s="150"/>
      <c r="AA371" s="146"/>
    </row>
    <row r="372" spans="1:27" ht="15" x14ac:dyDescent="0.25">
      <c r="A372" s="149" t="s">
        <v>411</v>
      </c>
      <c r="B372" s="153">
        <v>5638.0990000000002</v>
      </c>
      <c r="C372" s="152"/>
      <c r="D372" s="153"/>
      <c r="E372" s="153"/>
      <c r="F372" s="167"/>
      <c r="G372" s="169"/>
      <c r="H372" s="169"/>
      <c r="I372" s="167"/>
      <c r="J372" s="167"/>
      <c r="K372" s="167"/>
      <c r="L372" s="153"/>
      <c r="M372" s="153"/>
      <c r="N372" s="153"/>
      <c r="O372" s="153"/>
      <c r="P372" s="153"/>
      <c r="Q372" s="153"/>
      <c r="R372" s="153"/>
      <c r="T372" s="153"/>
      <c r="U372" s="153"/>
      <c r="V372" s="154"/>
      <c r="W372" s="154"/>
      <c r="Y372" s="170"/>
      <c r="Z372" s="150"/>
      <c r="AA372" s="146"/>
    </row>
    <row r="373" spans="1:27" ht="15" x14ac:dyDescent="0.25">
      <c r="A373" s="169" t="s">
        <v>412</v>
      </c>
      <c r="B373" s="153">
        <v>5638.0990000000002</v>
      </c>
      <c r="C373" s="152"/>
      <c r="D373" s="153"/>
      <c r="E373" s="153"/>
      <c r="F373" s="167"/>
      <c r="G373" s="169"/>
      <c r="H373" s="169"/>
      <c r="I373" s="167"/>
      <c r="J373" s="167"/>
      <c r="K373" s="167"/>
      <c r="Z373" s="171"/>
      <c r="AA373" s="167"/>
    </row>
    <row r="374" spans="1:27" ht="15" x14ac:dyDescent="0.25">
      <c r="A374" s="149" t="s">
        <v>413</v>
      </c>
      <c r="B374" s="164">
        <v>5638.0990000000002</v>
      </c>
      <c r="C374" s="168"/>
      <c r="F374" s="167"/>
      <c r="G374" s="169"/>
      <c r="H374" s="169"/>
      <c r="I374" s="167"/>
      <c r="J374" s="167"/>
      <c r="K374" s="167"/>
      <c r="L374" s="153"/>
      <c r="M374" s="153"/>
      <c r="N374" s="153"/>
      <c r="O374" s="153"/>
      <c r="P374" s="153"/>
      <c r="Q374" s="153"/>
      <c r="R374" s="153"/>
      <c r="T374" s="153"/>
      <c r="U374" s="153"/>
      <c r="W374" s="154"/>
      <c r="Z374" s="150"/>
      <c r="AA374" s="146"/>
    </row>
    <row r="375" spans="1:27" ht="15" x14ac:dyDescent="0.25">
      <c r="A375" s="149" t="s">
        <v>414</v>
      </c>
      <c r="B375" s="164">
        <v>5638.0990000000002</v>
      </c>
      <c r="C375" s="165"/>
      <c r="F375" s="167"/>
      <c r="G375" s="169"/>
      <c r="H375" s="169"/>
      <c r="I375" s="167"/>
      <c r="J375" s="167"/>
      <c r="K375" s="167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4"/>
      <c r="W375" s="154"/>
      <c r="Z375" s="150"/>
      <c r="AA375" s="146"/>
    </row>
    <row r="376" spans="1:27" ht="15" x14ac:dyDescent="0.25">
      <c r="A376" s="169" t="s">
        <v>415</v>
      </c>
      <c r="B376" s="164">
        <v>5638.0990000000002</v>
      </c>
      <c r="C376" s="168"/>
      <c r="F376" s="167"/>
      <c r="G376" s="169"/>
      <c r="H376" s="169"/>
      <c r="I376" s="167"/>
      <c r="J376" s="167"/>
      <c r="K376" s="167"/>
      <c r="Z376" s="171"/>
      <c r="AA376" s="167"/>
    </row>
    <row r="377" spans="1:27" ht="15" x14ac:dyDescent="0.25">
      <c r="A377" s="149" t="s">
        <v>416</v>
      </c>
      <c r="B377" s="164">
        <v>5638.0990000000002</v>
      </c>
      <c r="C377" s="165"/>
      <c r="F377" s="167"/>
      <c r="G377" s="169"/>
      <c r="H377" s="169"/>
      <c r="I377" s="167"/>
      <c r="J377" s="167"/>
      <c r="K377" s="167"/>
      <c r="Z377" s="150"/>
      <c r="AA377" s="146"/>
    </row>
    <row r="378" spans="1:27" ht="15" x14ac:dyDescent="0.25">
      <c r="A378" s="169" t="s">
        <v>417</v>
      </c>
      <c r="B378" s="153">
        <v>5638.0990000000002</v>
      </c>
      <c r="C378" s="152"/>
      <c r="D378" s="153"/>
      <c r="E378" s="153"/>
      <c r="F378" s="167"/>
      <c r="G378" s="169"/>
      <c r="H378" s="169"/>
      <c r="I378" s="167"/>
      <c r="J378" s="167"/>
      <c r="K378" s="167"/>
      <c r="Z378" s="171"/>
      <c r="AA378" s="167"/>
    </row>
    <row r="379" spans="1:27" ht="15" x14ac:dyDescent="0.25">
      <c r="A379" s="149" t="s">
        <v>418</v>
      </c>
      <c r="B379" s="153">
        <v>5638.0990000000002</v>
      </c>
      <c r="C379" s="152"/>
      <c r="D379" s="153"/>
      <c r="E379" s="153"/>
      <c r="F379" s="167"/>
      <c r="G379" s="169"/>
      <c r="H379" s="169"/>
      <c r="I379" s="167"/>
      <c r="J379" s="167"/>
      <c r="K379" s="167"/>
      <c r="Z379" s="150"/>
      <c r="AA379" s="146"/>
    </row>
    <row r="380" spans="1:27" ht="15" x14ac:dyDescent="0.25">
      <c r="A380" s="149" t="s">
        <v>419</v>
      </c>
      <c r="B380" s="164">
        <v>5638.0990000000002</v>
      </c>
      <c r="C380" s="168"/>
      <c r="F380" s="167"/>
      <c r="G380" s="169"/>
      <c r="H380" s="169"/>
      <c r="I380" s="167"/>
      <c r="J380" s="167"/>
      <c r="K380" s="167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W380" s="154"/>
      <c r="Z380" s="150"/>
      <c r="AA380" s="146"/>
    </row>
    <row r="381" spans="1:27" ht="15" x14ac:dyDescent="0.25">
      <c r="A381" s="149" t="s">
        <v>420</v>
      </c>
      <c r="B381" s="164">
        <v>5638.0990000000002</v>
      </c>
      <c r="C381" s="165"/>
      <c r="F381" s="167"/>
      <c r="G381" s="169"/>
      <c r="H381" s="169"/>
      <c r="I381" s="167"/>
      <c r="J381" s="167"/>
      <c r="K381" s="167"/>
      <c r="L381" s="153"/>
      <c r="M381" s="153"/>
      <c r="N381" s="153"/>
      <c r="O381" s="153"/>
      <c r="P381" s="153"/>
      <c r="Q381" s="153"/>
      <c r="R381" s="153"/>
      <c r="T381" s="153"/>
      <c r="U381" s="153"/>
      <c r="W381" s="154"/>
      <c r="Z381" s="150"/>
      <c r="AA381" s="146"/>
    </row>
    <row r="382" spans="1:27" ht="15" x14ac:dyDescent="0.25">
      <c r="A382" s="169" t="s">
        <v>421</v>
      </c>
      <c r="B382" s="153">
        <v>5638.0990000000002</v>
      </c>
      <c r="C382" s="152"/>
      <c r="D382" s="153"/>
      <c r="E382" s="153"/>
      <c r="F382" s="167"/>
      <c r="G382" s="169"/>
      <c r="H382" s="169"/>
      <c r="I382" s="167"/>
      <c r="J382" s="167"/>
      <c r="K382" s="167"/>
      <c r="Z382" s="171"/>
      <c r="AA382" s="167"/>
    </row>
    <row r="383" spans="1:27" ht="15" x14ac:dyDescent="0.25">
      <c r="A383" s="149" t="s">
        <v>422</v>
      </c>
      <c r="B383" s="164">
        <v>5638.0990000000002</v>
      </c>
      <c r="C383" s="165"/>
      <c r="F383" s="167"/>
      <c r="G383" s="169"/>
      <c r="H383" s="169"/>
      <c r="I383" s="167"/>
      <c r="J383" s="167"/>
      <c r="K383" s="167"/>
      <c r="Z383" s="150"/>
      <c r="AA383" s="146"/>
    </row>
    <row r="384" spans="1:27" ht="15" x14ac:dyDescent="0.25">
      <c r="A384" s="149" t="s">
        <v>423</v>
      </c>
      <c r="B384" s="153">
        <v>5638.0990000000002</v>
      </c>
      <c r="C384" s="152"/>
      <c r="D384" s="153"/>
      <c r="E384" s="153"/>
      <c r="F384" s="167"/>
      <c r="G384" s="169"/>
      <c r="H384" s="169"/>
      <c r="I384" s="167"/>
      <c r="J384" s="167"/>
      <c r="K384" s="167"/>
      <c r="L384" s="153"/>
      <c r="M384" s="153"/>
      <c r="N384" s="153"/>
      <c r="O384" s="153"/>
      <c r="P384" s="153"/>
      <c r="Q384" s="153"/>
      <c r="R384" s="153"/>
      <c r="T384" s="153"/>
      <c r="U384" s="153"/>
      <c r="W384" s="154"/>
      <c r="Z384" s="150"/>
      <c r="AA384" s="146"/>
    </row>
    <row r="385" spans="1:27" ht="15" x14ac:dyDescent="0.25">
      <c r="A385" s="149" t="s">
        <v>424</v>
      </c>
      <c r="B385" s="164">
        <v>5638.0990000000002</v>
      </c>
      <c r="C385" s="165"/>
      <c r="F385" s="167"/>
      <c r="G385" s="169"/>
      <c r="H385" s="169"/>
      <c r="I385" s="167"/>
      <c r="J385" s="167"/>
      <c r="K385" s="167"/>
      <c r="Z385" s="150"/>
      <c r="AA385" s="146"/>
    </row>
    <row r="386" spans="1:27" ht="15" x14ac:dyDescent="0.25">
      <c r="A386" s="149" t="s">
        <v>425</v>
      </c>
      <c r="B386" s="164">
        <v>5638.0990000000002</v>
      </c>
      <c r="C386" s="165"/>
      <c r="F386" s="167"/>
      <c r="G386" s="169"/>
      <c r="H386" s="169"/>
      <c r="I386" s="167"/>
      <c r="J386" s="167"/>
      <c r="K386" s="167"/>
      <c r="L386" s="153"/>
      <c r="M386" s="153"/>
      <c r="N386" s="153"/>
      <c r="O386" s="153"/>
      <c r="P386" s="153"/>
      <c r="Q386" s="153"/>
      <c r="R386" s="153"/>
      <c r="T386" s="153"/>
      <c r="U386" s="153"/>
      <c r="V386" s="154"/>
      <c r="W386" s="154"/>
      <c r="Z386" s="150"/>
      <c r="AA386" s="146"/>
    </row>
    <row r="387" spans="1:27" ht="15" x14ac:dyDescent="0.25">
      <c r="A387" s="149" t="s">
        <v>426</v>
      </c>
      <c r="B387" s="164">
        <v>5638.0990000000002</v>
      </c>
      <c r="C387" s="168"/>
      <c r="F387" s="167"/>
      <c r="G387" s="169"/>
      <c r="H387" s="169"/>
      <c r="I387" s="167"/>
      <c r="J387" s="167"/>
      <c r="K387" s="167"/>
      <c r="Z387" s="150"/>
      <c r="AA387" s="146"/>
    </row>
    <row r="388" spans="1:27" ht="15" x14ac:dyDescent="0.25">
      <c r="A388" s="149" t="s">
        <v>427</v>
      </c>
      <c r="B388" s="153">
        <v>5638.0990000000002</v>
      </c>
      <c r="C388" s="152"/>
      <c r="D388" s="153"/>
      <c r="E388" s="153"/>
      <c r="F388" s="167"/>
      <c r="G388" s="169"/>
      <c r="H388" s="169"/>
      <c r="I388" s="167"/>
      <c r="J388" s="167"/>
      <c r="K388" s="167"/>
      <c r="Z388" s="150"/>
      <c r="AA388" s="146"/>
    </row>
    <row r="389" spans="1:27" ht="15" x14ac:dyDescent="0.25">
      <c r="A389" s="169" t="s">
        <v>428</v>
      </c>
      <c r="B389" s="164">
        <v>5638.0990000000002</v>
      </c>
      <c r="C389" s="168"/>
      <c r="F389" s="167"/>
      <c r="G389" s="169"/>
      <c r="H389" s="169"/>
      <c r="I389" s="167"/>
      <c r="J389" s="167"/>
      <c r="K389" s="167"/>
      <c r="Z389" s="171"/>
      <c r="AA389" s="167"/>
    </row>
    <row r="390" spans="1:27" ht="15" x14ac:dyDescent="0.25">
      <c r="A390" s="149" t="s">
        <v>429</v>
      </c>
      <c r="B390" s="164">
        <v>5638.0990000000002</v>
      </c>
      <c r="C390" s="168"/>
      <c r="F390" s="167"/>
      <c r="G390" s="169"/>
      <c r="H390" s="169"/>
      <c r="I390" s="167"/>
      <c r="J390" s="167"/>
      <c r="K390" s="167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4"/>
      <c r="W390" s="154"/>
      <c r="Z390" s="150"/>
      <c r="AA390" s="146"/>
    </row>
    <row r="391" spans="1:27" ht="15" x14ac:dyDescent="0.25">
      <c r="A391" s="169" t="s">
        <v>430</v>
      </c>
      <c r="B391" s="164">
        <v>5638.0990000000002</v>
      </c>
      <c r="C391" s="165"/>
      <c r="F391" s="167"/>
      <c r="G391" s="169"/>
      <c r="H391" s="169"/>
      <c r="I391" s="167"/>
      <c r="J391" s="167"/>
      <c r="K391" s="167"/>
      <c r="Z391" s="171"/>
      <c r="AA391" s="167"/>
    </row>
    <row r="392" spans="1:27" ht="15" x14ac:dyDescent="0.25">
      <c r="A392" s="169" t="s">
        <v>431</v>
      </c>
      <c r="B392" s="164">
        <v>5638.0990000000002</v>
      </c>
      <c r="C392" s="168"/>
      <c r="F392" s="167"/>
      <c r="G392" s="169"/>
      <c r="H392" s="169"/>
      <c r="I392" s="167"/>
      <c r="J392" s="167"/>
      <c r="K392" s="167"/>
      <c r="Z392" s="171"/>
      <c r="AA392" s="167"/>
    </row>
    <row r="393" spans="1:27" ht="15" x14ac:dyDescent="0.25">
      <c r="A393" s="149" t="s">
        <v>432</v>
      </c>
      <c r="B393" s="164">
        <v>5638.0990000000002</v>
      </c>
      <c r="C393" s="168"/>
      <c r="F393" s="167"/>
      <c r="G393" s="169"/>
      <c r="H393" s="169"/>
      <c r="I393" s="167"/>
      <c r="J393" s="167"/>
      <c r="K393" s="167"/>
      <c r="Z393" s="150"/>
      <c r="AA393" s="146"/>
    </row>
    <row r="394" spans="1:27" ht="15" x14ac:dyDescent="0.25">
      <c r="A394" s="169" t="s">
        <v>433</v>
      </c>
      <c r="B394" s="164">
        <v>5638.0990000000002</v>
      </c>
      <c r="C394" s="168"/>
      <c r="F394" s="167"/>
      <c r="G394" s="169"/>
      <c r="H394" s="169"/>
      <c r="I394" s="167"/>
      <c r="J394" s="167"/>
      <c r="K394" s="167"/>
      <c r="Z394" s="171"/>
      <c r="AA394" s="167"/>
    </row>
    <row r="395" spans="1:27" ht="15" x14ac:dyDescent="0.25">
      <c r="A395" s="169" t="s">
        <v>434</v>
      </c>
      <c r="B395" s="153">
        <v>5638.0990000000002</v>
      </c>
      <c r="C395" s="152"/>
      <c r="D395" s="153"/>
      <c r="E395" s="153"/>
      <c r="F395" s="167"/>
      <c r="G395" s="169"/>
      <c r="H395" s="169"/>
      <c r="I395" s="167"/>
      <c r="J395" s="167"/>
      <c r="K395" s="167"/>
      <c r="Z395" s="171"/>
      <c r="AA395" s="167"/>
    </row>
    <row r="396" spans="1:27" ht="15" x14ac:dyDescent="0.25">
      <c r="A396" s="169" t="s">
        <v>435</v>
      </c>
      <c r="B396" s="164">
        <v>5638.0990000000002</v>
      </c>
      <c r="C396" s="168"/>
      <c r="F396" s="167"/>
      <c r="G396" s="169"/>
      <c r="H396" s="169"/>
      <c r="I396" s="167"/>
      <c r="J396" s="167"/>
      <c r="K396" s="167"/>
      <c r="Z396" s="171"/>
      <c r="AA396" s="167"/>
    </row>
    <row r="397" spans="1:27" ht="15" x14ac:dyDescent="0.25">
      <c r="A397" s="149" t="s">
        <v>436</v>
      </c>
      <c r="B397" s="153">
        <v>5638.0990000000002</v>
      </c>
      <c r="C397" s="152"/>
      <c r="D397" s="153"/>
      <c r="E397" s="153"/>
      <c r="F397" s="167"/>
      <c r="G397" s="169"/>
      <c r="H397" s="169"/>
      <c r="I397" s="167"/>
      <c r="J397" s="167"/>
      <c r="K397" s="167"/>
      <c r="L397" s="153"/>
      <c r="M397" s="153"/>
      <c r="N397" s="153"/>
      <c r="O397" s="153"/>
      <c r="P397" s="153"/>
      <c r="Q397" s="153"/>
      <c r="R397" s="153"/>
      <c r="T397" s="153"/>
      <c r="U397" s="153"/>
      <c r="V397" s="154"/>
      <c r="W397" s="154"/>
      <c r="Z397" s="150"/>
      <c r="AA397" s="146"/>
    </row>
    <row r="398" spans="1:27" ht="15" x14ac:dyDescent="0.25">
      <c r="A398" s="169" t="s">
        <v>437</v>
      </c>
      <c r="B398" s="164">
        <v>5638.0990000000002</v>
      </c>
      <c r="C398" s="168"/>
      <c r="F398" s="167"/>
      <c r="G398" s="169"/>
      <c r="H398" s="169"/>
      <c r="I398" s="167"/>
      <c r="J398" s="167"/>
      <c r="K398" s="167"/>
      <c r="Z398" s="171"/>
      <c r="AA398" s="167"/>
    </row>
    <row r="399" spans="1:27" ht="15" x14ac:dyDescent="0.25">
      <c r="A399" s="149" t="s">
        <v>438</v>
      </c>
      <c r="B399" s="164">
        <v>5638.0990000000002</v>
      </c>
      <c r="C399" s="168"/>
      <c r="F399" s="167"/>
      <c r="G399" s="169"/>
      <c r="H399" s="169"/>
      <c r="I399" s="167"/>
      <c r="J399" s="167"/>
      <c r="K399" s="167"/>
      <c r="L399" s="153"/>
      <c r="M399" s="153"/>
      <c r="N399" s="153"/>
      <c r="O399" s="153"/>
      <c r="P399" s="153"/>
      <c r="Q399" s="153"/>
      <c r="R399" s="153"/>
      <c r="T399" s="153"/>
      <c r="W399" s="154"/>
      <c r="Z399" s="150"/>
      <c r="AA399" s="146"/>
    </row>
    <row r="400" spans="1:27" ht="15" x14ac:dyDescent="0.25">
      <c r="A400" s="169" t="s">
        <v>439</v>
      </c>
      <c r="B400" s="153">
        <v>5638.0990000000002</v>
      </c>
      <c r="C400" s="152"/>
      <c r="D400" s="153"/>
      <c r="E400" s="153"/>
      <c r="F400" s="167"/>
      <c r="G400" s="169"/>
      <c r="H400" s="169"/>
      <c r="I400" s="167"/>
      <c r="J400" s="167"/>
      <c r="K400" s="167"/>
      <c r="Z400" s="171"/>
      <c r="AA400" s="167"/>
    </row>
    <row r="401" spans="1:27" ht="15" x14ac:dyDescent="0.25">
      <c r="A401" s="169" t="s">
        <v>440</v>
      </c>
      <c r="B401" s="164">
        <v>5638.0990000000002</v>
      </c>
      <c r="C401" s="168"/>
      <c r="F401" s="167"/>
      <c r="G401" s="169"/>
      <c r="H401" s="169"/>
      <c r="I401" s="167"/>
      <c r="J401" s="167"/>
      <c r="K401" s="167"/>
      <c r="Z401" s="171"/>
      <c r="AA401" s="167"/>
    </row>
    <row r="402" spans="1:27" ht="15" x14ac:dyDescent="0.25">
      <c r="A402" s="149" t="s">
        <v>441</v>
      </c>
      <c r="B402" s="153">
        <v>5638.0990000000002</v>
      </c>
      <c r="C402" s="152"/>
      <c r="D402" s="153"/>
      <c r="E402" s="153"/>
      <c r="F402" s="167"/>
      <c r="G402" s="169"/>
      <c r="H402" s="169"/>
      <c r="I402" s="167"/>
      <c r="J402" s="167"/>
      <c r="K402" s="167"/>
      <c r="L402" s="153"/>
      <c r="M402" s="153"/>
      <c r="N402" s="153"/>
      <c r="O402" s="153"/>
      <c r="P402" s="153"/>
      <c r="Q402" s="153"/>
      <c r="R402" s="153"/>
      <c r="T402" s="153"/>
      <c r="U402" s="153"/>
      <c r="V402" s="154"/>
      <c r="W402" s="154"/>
      <c r="Z402" s="150"/>
      <c r="AA402" s="146"/>
    </row>
    <row r="403" spans="1:27" ht="15" x14ac:dyDescent="0.25">
      <c r="A403" s="169" t="s">
        <v>442</v>
      </c>
      <c r="B403" s="164">
        <v>5638.0990000000002</v>
      </c>
      <c r="C403" s="168"/>
      <c r="F403" s="167"/>
      <c r="G403" s="169"/>
      <c r="H403" s="169"/>
      <c r="I403" s="167"/>
      <c r="J403" s="167"/>
      <c r="K403" s="167"/>
      <c r="Z403" s="171"/>
      <c r="AA403" s="167"/>
    </row>
    <row r="404" spans="1:27" ht="15" x14ac:dyDescent="0.25">
      <c r="A404" s="149" t="s">
        <v>443</v>
      </c>
      <c r="B404" s="153">
        <v>5638.0990000000002</v>
      </c>
      <c r="C404" s="152"/>
      <c r="D404" s="153"/>
      <c r="E404" s="153"/>
      <c r="F404" s="167"/>
      <c r="G404" s="169"/>
      <c r="H404" s="169"/>
      <c r="I404" s="167"/>
      <c r="J404" s="167"/>
      <c r="K404" s="167"/>
      <c r="L404" s="153"/>
      <c r="M404" s="153"/>
      <c r="N404" s="153"/>
      <c r="O404" s="153"/>
      <c r="P404" s="153"/>
      <c r="Q404" s="153"/>
      <c r="R404" s="153"/>
      <c r="T404" s="153"/>
      <c r="U404" s="153"/>
      <c r="W404" s="154"/>
      <c r="Z404" s="150"/>
      <c r="AA404" s="146"/>
    </row>
    <row r="405" spans="1:27" ht="15" x14ac:dyDescent="0.25">
      <c r="A405" s="169" t="s">
        <v>444</v>
      </c>
      <c r="B405" s="164">
        <v>5638.0990000000002</v>
      </c>
      <c r="C405" s="168"/>
      <c r="F405" s="167"/>
      <c r="G405" s="169"/>
      <c r="H405" s="169"/>
      <c r="I405" s="167"/>
      <c r="J405" s="167"/>
      <c r="K405" s="167"/>
      <c r="Z405" s="171"/>
      <c r="AA405" s="167"/>
    </row>
    <row r="406" spans="1:27" ht="15" x14ac:dyDescent="0.25">
      <c r="A406" s="149" t="s">
        <v>445</v>
      </c>
      <c r="B406" s="153">
        <v>5638.0990000000002</v>
      </c>
      <c r="C406" s="152"/>
      <c r="D406" s="153"/>
      <c r="E406" s="153"/>
      <c r="F406" s="167"/>
      <c r="G406" s="169"/>
      <c r="H406" s="169"/>
      <c r="I406" s="167"/>
      <c r="J406" s="167"/>
      <c r="K406" s="167"/>
      <c r="L406" s="153"/>
      <c r="M406" s="153"/>
      <c r="N406" s="153"/>
      <c r="O406" s="153"/>
      <c r="P406" s="153"/>
      <c r="Q406" s="153"/>
      <c r="R406" s="153"/>
      <c r="T406" s="153"/>
      <c r="U406" s="153"/>
      <c r="V406" s="154"/>
      <c r="W406" s="154"/>
      <c r="Z406" s="150"/>
      <c r="AA406" s="146"/>
    </row>
    <row r="407" spans="1:27" ht="15" x14ac:dyDescent="0.25">
      <c r="A407" s="169" t="s">
        <v>446</v>
      </c>
      <c r="B407" s="153">
        <v>5638.0990000000002</v>
      </c>
      <c r="C407" s="157"/>
      <c r="D407" s="153"/>
      <c r="E407" s="153"/>
      <c r="F407" s="167"/>
      <c r="G407" s="169"/>
      <c r="H407" s="169"/>
      <c r="I407" s="167"/>
      <c r="J407" s="167"/>
      <c r="K407" s="167"/>
      <c r="Z407" s="171"/>
      <c r="AA407" s="167"/>
    </row>
    <row r="408" spans="1:27" ht="15" x14ac:dyDescent="0.25">
      <c r="A408" s="149" t="s">
        <v>447</v>
      </c>
      <c r="B408" s="153">
        <v>5638.0990000000002</v>
      </c>
      <c r="C408" s="157"/>
      <c r="D408" s="153"/>
      <c r="E408" s="153"/>
      <c r="F408" s="167"/>
      <c r="G408" s="169"/>
      <c r="H408" s="169"/>
      <c r="I408" s="167"/>
      <c r="J408" s="167"/>
      <c r="K408" s="167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4"/>
      <c r="W408" s="154"/>
      <c r="Z408" s="150"/>
      <c r="AA408" s="146"/>
    </row>
    <row r="409" spans="1:27" ht="15" x14ac:dyDescent="0.25">
      <c r="A409" s="158" t="s">
        <v>448</v>
      </c>
      <c r="B409" s="153">
        <v>5638.0990000000002</v>
      </c>
      <c r="C409" s="157"/>
      <c r="D409" s="153"/>
      <c r="E409" s="153"/>
      <c r="F409" s="167"/>
      <c r="G409" s="169"/>
      <c r="H409" s="169"/>
      <c r="I409" s="167"/>
      <c r="J409" s="167"/>
      <c r="K409" s="167"/>
      <c r="L409" s="153"/>
      <c r="M409" s="153"/>
      <c r="N409" s="153"/>
      <c r="O409" s="153"/>
      <c r="P409" s="153"/>
      <c r="Q409" s="153"/>
      <c r="R409" s="153"/>
      <c r="T409" s="153"/>
      <c r="U409" s="153"/>
      <c r="V409" s="154"/>
      <c r="W409" s="154"/>
      <c r="Z409" s="159"/>
      <c r="AA409" s="154"/>
    </row>
    <row r="410" spans="1:27" ht="15" x14ac:dyDescent="0.25">
      <c r="A410" s="158" t="s">
        <v>449</v>
      </c>
      <c r="B410" s="164">
        <v>5638.0990000000002</v>
      </c>
      <c r="F410" s="167"/>
      <c r="G410" s="169"/>
      <c r="H410" s="169"/>
      <c r="I410" s="167"/>
      <c r="J410" s="167"/>
      <c r="K410" s="167"/>
      <c r="L410" s="153"/>
      <c r="M410" s="153"/>
      <c r="N410" s="153"/>
      <c r="O410" s="153"/>
      <c r="P410" s="153"/>
      <c r="Q410" s="153"/>
      <c r="R410" s="153"/>
      <c r="T410" s="153"/>
      <c r="U410" s="153"/>
      <c r="V410" s="154"/>
      <c r="W410" s="154"/>
      <c r="Z410" s="159"/>
      <c r="AA410" s="154"/>
    </row>
    <row r="411" spans="1:27" ht="15" x14ac:dyDescent="0.25">
      <c r="A411" s="158" t="s">
        <v>450</v>
      </c>
      <c r="B411" s="164">
        <v>5638.0990000000002</v>
      </c>
      <c r="F411" s="167"/>
      <c r="G411" s="169"/>
      <c r="H411" s="169"/>
      <c r="I411" s="167"/>
      <c r="J411" s="167"/>
      <c r="K411" s="167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4"/>
      <c r="W411" s="154"/>
      <c r="Z411" s="159"/>
      <c r="AA411" s="154"/>
    </row>
    <row r="412" spans="1:27" ht="15" x14ac:dyDescent="0.25">
      <c r="A412" s="170" t="s">
        <v>451</v>
      </c>
      <c r="B412" s="153">
        <v>5638.0990000000002</v>
      </c>
      <c r="C412" s="157"/>
      <c r="D412" s="153"/>
      <c r="E412" s="153"/>
      <c r="F412" s="167"/>
      <c r="G412" s="169"/>
      <c r="H412" s="169"/>
      <c r="I412" s="167"/>
      <c r="J412" s="167"/>
      <c r="K412" s="167"/>
    </row>
    <row r="413" spans="1:27" ht="15" x14ac:dyDescent="0.25">
      <c r="A413" s="170" t="s">
        <v>452</v>
      </c>
      <c r="B413" s="164">
        <v>5638.0990000000002</v>
      </c>
      <c r="F413" s="167"/>
      <c r="G413" s="169"/>
      <c r="H413" s="169"/>
      <c r="I413" s="167"/>
      <c r="J413" s="167"/>
      <c r="K413" s="167"/>
    </row>
    <row r="414" spans="1:27" ht="15" x14ac:dyDescent="0.25">
      <c r="A414" s="158" t="s">
        <v>453</v>
      </c>
      <c r="B414" s="164">
        <v>5638.0990000000002</v>
      </c>
      <c r="C414" s="173"/>
      <c r="F414" s="167"/>
      <c r="G414" s="169"/>
      <c r="H414" s="169"/>
      <c r="I414" s="167"/>
      <c r="J414" s="167"/>
      <c r="K414" s="167"/>
      <c r="L414" s="153"/>
      <c r="M414" s="153"/>
      <c r="N414" s="153"/>
      <c r="O414" s="153"/>
      <c r="P414" s="153"/>
      <c r="Q414" s="153"/>
      <c r="R414" s="153"/>
      <c r="T414" s="153"/>
      <c r="U414" s="153"/>
      <c r="V414" s="154"/>
      <c r="W414" s="154"/>
      <c r="Z414" s="159"/>
      <c r="AA414" s="154"/>
    </row>
    <row r="415" spans="1:27" ht="15" x14ac:dyDescent="0.25">
      <c r="A415" s="170" t="s">
        <v>454</v>
      </c>
      <c r="B415" s="164">
        <v>5638.0990000000002</v>
      </c>
      <c r="F415" s="167"/>
      <c r="G415" s="169"/>
      <c r="H415" s="169"/>
      <c r="I415" s="167"/>
      <c r="J415" s="167"/>
      <c r="K415" s="167"/>
    </row>
    <row r="416" spans="1:27" ht="15" x14ac:dyDescent="0.25">
      <c r="A416" s="158" t="s">
        <v>455</v>
      </c>
      <c r="B416" s="164">
        <v>5638.0990000000002</v>
      </c>
      <c r="F416" s="167"/>
      <c r="G416" s="169"/>
      <c r="H416" s="169"/>
      <c r="I416" s="167"/>
      <c r="J416" s="167"/>
      <c r="K416" s="167"/>
      <c r="Z416" s="159"/>
      <c r="AA416" s="154"/>
    </row>
    <row r="417" spans="1:27" ht="15" x14ac:dyDescent="0.25">
      <c r="A417" s="170" t="s">
        <v>456</v>
      </c>
      <c r="B417" s="164">
        <v>5638.0990000000002</v>
      </c>
      <c r="F417" s="167"/>
      <c r="G417" s="169"/>
      <c r="H417" s="169"/>
      <c r="I417" s="167"/>
      <c r="J417" s="167"/>
      <c r="K417" s="167"/>
    </row>
    <row r="418" spans="1:27" ht="15" x14ac:dyDescent="0.25">
      <c r="A418" s="170" t="s">
        <v>457</v>
      </c>
      <c r="B418" s="153">
        <v>5638.0990000000002</v>
      </c>
      <c r="C418" s="157"/>
      <c r="D418" s="153"/>
      <c r="E418" s="153"/>
      <c r="F418" s="167"/>
      <c r="G418" s="169"/>
      <c r="H418" s="169"/>
      <c r="I418" s="167"/>
      <c r="J418" s="167"/>
      <c r="K418" s="167"/>
    </row>
    <row r="419" spans="1:27" ht="15" x14ac:dyDescent="0.25">
      <c r="A419" s="170" t="s">
        <v>458</v>
      </c>
      <c r="B419" s="164">
        <v>5638.0990000000002</v>
      </c>
      <c r="F419" s="167"/>
      <c r="G419" s="169"/>
      <c r="H419" s="169"/>
      <c r="I419" s="167"/>
      <c r="J419" s="167"/>
      <c r="K419" s="167"/>
    </row>
    <row r="420" spans="1:27" ht="15" x14ac:dyDescent="0.25">
      <c r="A420" s="158" t="s">
        <v>459</v>
      </c>
      <c r="B420" s="153">
        <v>5638.0990000000002</v>
      </c>
      <c r="C420" s="157"/>
      <c r="D420" s="153"/>
      <c r="E420" s="153"/>
      <c r="F420" s="167"/>
      <c r="G420" s="169"/>
      <c r="H420" s="169"/>
      <c r="I420" s="167"/>
      <c r="J420" s="167"/>
      <c r="K420" s="167"/>
      <c r="L420" s="153"/>
      <c r="M420" s="153"/>
      <c r="N420" s="153"/>
      <c r="O420" s="153"/>
      <c r="P420" s="153"/>
      <c r="Q420" s="153"/>
      <c r="R420" s="153"/>
      <c r="T420" s="153"/>
      <c r="U420" s="153"/>
      <c r="W420" s="154"/>
      <c r="Z420" s="159"/>
      <c r="AA420" s="154"/>
    </row>
    <row r="421" spans="1:27" ht="15" x14ac:dyDescent="0.25">
      <c r="A421" s="170" t="s">
        <v>460</v>
      </c>
      <c r="B421" s="164">
        <v>5638.0990000000002</v>
      </c>
      <c r="C421" s="173"/>
      <c r="F421" s="167"/>
      <c r="G421" s="169"/>
      <c r="H421" s="169"/>
      <c r="I421" s="167"/>
      <c r="J421" s="167"/>
      <c r="K421" s="167"/>
    </row>
    <row r="422" spans="1:27" ht="15" x14ac:dyDescent="0.25">
      <c r="A422" s="158" t="s">
        <v>461</v>
      </c>
      <c r="B422" s="153">
        <v>5638.0990000000002</v>
      </c>
      <c r="C422" s="157"/>
      <c r="D422" s="153"/>
      <c r="E422" s="153"/>
      <c r="F422" s="167"/>
      <c r="G422" s="169"/>
      <c r="H422" s="169"/>
      <c r="I422" s="167"/>
      <c r="J422" s="167"/>
      <c r="K422" s="167"/>
      <c r="L422" s="153"/>
      <c r="M422" s="153"/>
      <c r="N422" s="153"/>
      <c r="O422" s="153"/>
      <c r="P422" s="153"/>
      <c r="Q422" s="153"/>
      <c r="R422" s="153"/>
      <c r="T422" s="153"/>
      <c r="U422" s="153"/>
      <c r="W422" s="154"/>
      <c r="Z422" s="159"/>
      <c r="AA422" s="154"/>
    </row>
    <row r="423" spans="1:27" ht="15" x14ac:dyDescent="0.25">
      <c r="A423" s="158" t="s">
        <v>462</v>
      </c>
      <c r="B423" s="164">
        <v>5638.0990000000002</v>
      </c>
      <c r="F423" s="167"/>
      <c r="G423" s="169"/>
      <c r="H423" s="169"/>
      <c r="I423" s="167"/>
      <c r="J423" s="167"/>
      <c r="K423" s="167"/>
      <c r="Z423" s="159"/>
      <c r="AA423" s="154"/>
    </row>
    <row r="424" spans="1:27" ht="15" x14ac:dyDescent="0.25">
      <c r="A424" s="158" t="s">
        <v>463</v>
      </c>
      <c r="B424" s="164">
        <v>5638.0990000000002</v>
      </c>
      <c r="F424" s="167"/>
      <c r="G424" s="169"/>
      <c r="H424" s="169"/>
      <c r="I424" s="167"/>
      <c r="J424" s="167"/>
      <c r="K424" s="167"/>
      <c r="L424" s="153"/>
      <c r="M424" s="153"/>
      <c r="N424" s="153"/>
      <c r="O424" s="153"/>
      <c r="P424" s="153"/>
      <c r="Q424" s="153"/>
      <c r="R424" s="153"/>
      <c r="T424" s="153"/>
      <c r="U424" s="153"/>
      <c r="W424" s="154"/>
      <c r="Z424" s="159"/>
      <c r="AA424" s="154"/>
    </row>
    <row r="425" spans="1:27" ht="15" x14ac:dyDescent="0.25">
      <c r="A425" s="170" t="s">
        <v>464</v>
      </c>
      <c r="B425" s="153">
        <v>5638.0990000000002</v>
      </c>
      <c r="C425" s="157"/>
      <c r="D425" s="153"/>
      <c r="E425" s="153"/>
      <c r="F425" s="167"/>
      <c r="G425" s="169"/>
      <c r="H425" s="169"/>
      <c r="I425" s="167"/>
      <c r="J425" s="167"/>
      <c r="K425" s="167"/>
    </row>
    <row r="426" spans="1:27" ht="15" x14ac:dyDescent="0.25">
      <c r="A426" s="170" t="s">
        <v>465</v>
      </c>
      <c r="B426" s="153">
        <v>5638.0990000000002</v>
      </c>
      <c r="C426" s="157"/>
      <c r="D426" s="153"/>
      <c r="E426" s="153"/>
      <c r="F426" s="167"/>
      <c r="G426" s="169"/>
      <c r="H426" s="169"/>
      <c r="I426" s="167"/>
      <c r="J426" s="167"/>
      <c r="K426" s="167"/>
    </row>
    <row r="427" spans="1:27" ht="15" x14ac:dyDescent="0.25">
      <c r="A427" s="158" t="s">
        <v>466</v>
      </c>
      <c r="B427" s="164">
        <v>5638.0990000000002</v>
      </c>
      <c r="F427" s="167"/>
      <c r="G427" s="169"/>
      <c r="H427" s="169"/>
      <c r="I427" s="167"/>
      <c r="J427" s="167"/>
      <c r="K427" s="167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4"/>
      <c r="W427" s="154"/>
      <c r="Z427" s="159"/>
      <c r="AA427" s="154"/>
    </row>
    <row r="428" spans="1:27" ht="15" x14ac:dyDescent="0.25">
      <c r="A428" s="158"/>
      <c r="B428" s="153"/>
      <c r="C428" s="157"/>
      <c r="D428" s="153"/>
      <c r="E428" s="153"/>
      <c r="F428" s="167"/>
      <c r="G428" s="169"/>
      <c r="H428" s="169"/>
      <c r="I428" s="167"/>
      <c r="J428" s="167"/>
      <c r="K428" s="167"/>
      <c r="L428" s="153"/>
      <c r="M428" s="153"/>
      <c r="N428" s="153"/>
      <c r="O428" s="153"/>
      <c r="P428" s="153"/>
      <c r="Q428" s="153"/>
      <c r="R428" s="153"/>
      <c r="T428" s="153"/>
      <c r="W428" s="154"/>
      <c r="Z428" s="159"/>
      <c r="AA428" s="154"/>
    </row>
    <row r="429" spans="1:27" ht="15" x14ac:dyDescent="0.25">
      <c r="A429" s="170"/>
      <c r="B429" s="153"/>
      <c r="C429" s="157"/>
      <c r="D429" s="153"/>
      <c r="E429" s="153"/>
      <c r="F429" s="167"/>
      <c r="G429" s="169"/>
      <c r="H429" s="169"/>
      <c r="I429" s="167"/>
      <c r="J429" s="167"/>
      <c r="K429" s="167"/>
    </row>
    <row r="430" spans="1:27" ht="15" x14ac:dyDescent="0.25">
      <c r="A430" s="158"/>
      <c r="F430" s="167"/>
      <c r="G430" s="169"/>
      <c r="H430" s="169"/>
      <c r="I430" s="167"/>
      <c r="J430" s="167"/>
      <c r="K430" s="167"/>
      <c r="L430" s="153"/>
      <c r="M430" s="153"/>
      <c r="N430" s="153"/>
      <c r="O430" s="153"/>
      <c r="P430" s="153"/>
      <c r="Q430" s="153"/>
      <c r="R430" s="153"/>
      <c r="T430" s="153"/>
      <c r="W430" s="154"/>
      <c r="Z430" s="159"/>
      <c r="AA430" s="154"/>
    </row>
    <row r="431" spans="1:27" ht="15" x14ac:dyDescent="0.25">
      <c r="A431" s="158"/>
      <c r="B431" s="153"/>
      <c r="C431" s="157"/>
      <c r="D431" s="153"/>
      <c r="E431" s="153"/>
      <c r="F431" s="167"/>
      <c r="G431" s="169"/>
      <c r="H431" s="169"/>
      <c r="I431" s="167"/>
      <c r="J431" s="167"/>
      <c r="K431" s="167"/>
      <c r="L431" s="153"/>
      <c r="M431" s="153"/>
      <c r="N431" s="153"/>
      <c r="O431" s="153"/>
      <c r="P431" s="153"/>
      <c r="Q431" s="153"/>
      <c r="R431" s="153"/>
      <c r="T431" s="153"/>
      <c r="U431" s="153"/>
      <c r="V431" s="154"/>
      <c r="W431" s="154"/>
      <c r="Z431" s="159"/>
      <c r="AA431" s="154"/>
    </row>
    <row r="432" spans="1:27" ht="15" x14ac:dyDescent="0.25">
      <c r="A432" s="170"/>
      <c r="B432" s="153"/>
      <c r="C432" s="157"/>
      <c r="D432" s="153"/>
      <c r="E432" s="153"/>
      <c r="F432" s="167"/>
      <c r="G432" s="169"/>
      <c r="H432" s="169"/>
      <c r="I432" s="167"/>
      <c r="J432" s="167"/>
      <c r="K432" s="167"/>
    </row>
    <row r="433" spans="1:27" ht="15" x14ac:dyDescent="0.25">
      <c r="A433" s="158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4"/>
      <c r="W433" s="154"/>
      <c r="Z433" s="159"/>
      <c r="AA433" s="154"/>
    </row>
    <row r="434" spans="1:27" ht="15" x14ac:dyDescent="0.25">
      <c r="A434" s="158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T434" s="153"/>
      <c r="U434" s="153"/>
      <c r="W434" s="154"/>
      <c r="Z434" s="159"/>
      <c r="AA434" s="154"/>
    </row>
    <row r="435" spans="1:27" ht="15" x14ac:dyDescent="0.25">
      <c r="A435" s="170"/>
      <c r="K435" s="153"/>
    </row>
    <row r="436" spans="1:27" ht="15" x14ac:dyDescent="0.25">
      <c r="A436" s="170"/>
      <c r="B436" s="153"/>
      <c r="C436" s="157"/>
      <c r="D436" s="153"/>
      <c r="E436" s="153"/>
      <c r="F436" s="153"/>
    </row>
    <row r="437" spans="1:27" ht="15" x14ac:dyDescent="0.25">
      <c r="A437" s="170"/>
      <c r="B437" s="153"/>
      <c r="C437" s="157"/>
      <c r="D437" s="153"/>
      <c r="E437" s="153"/>
      <c r="F437" s="153"/>
    </row>
    <row r="438" spans="1:27" ht="15" x14ac:dyDescent="0.25">
      <c r="A438" s="158"/>
      <c r="B438" s="153"/>
      <c r="C438" s="157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4"/>
      <c r="W438" s="154"/>
      <c r="Z438" s="159"/>
      <c r="AA438" s="154"/>
    </row>
    <row r="439" spans="1:27" ht="15" x14ac:dyDescent="0.25">
      <c r="A439" s="158"/>
      <c r="C439" s="17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T439" s="153"/>
      <c r="U439" s="153"/>
      <c r="V439" s="154"/>
      <c r="W439" s="154"/>
      <c r="Z439" s="159"/>
      <c r="AA439" s="154"/>
    </row>
    <row r="440" spans="1:27" ht="15" x14ac:dyDescent="0.25">
      <c r="A440" s="158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T440" s="153"/>
      <c r="W440" s="154"/>
      <c r="Z440" s="159"/>
      <c r="AA440" s="154"/>
    </row>
    <row r="441" spans="1:27" ht="15" x14ac:dyDescent="0.25">
      <c r="A441" s="158"/>
      <c r="Z441" s="159"/>
      <c r="AA441" s="154"/>
    </row>
    <row r="442" spans="1:27" ht="15" x14ac:dyDescent="0.25">
      <c r="A442" s="170"/>
    </row>
    <row r="443" spans="1:27" ht="15" x14ac:dyDescent="0.25">
      <c r="A443" s="170"/>
      <c r="B443" s="153"/>
      <c r="C443" s="157"/>
      <c r="D443" s="153"/>
      <c r="E443" s="153"/>
      <c r="F443" s="153"/>
    </row>
    <row r="444" spans="1:27" ht="15" x14ac:dyDescent="0.25">
      <c r="A444" s="170"/>
      <c r="C444" s="173"/>
    </row>
    <row r="445" spans="1:27" ht="15" x14ac:dyDescent="0.25">
      <c r="A445" s="158"/>
      <c r="B445" s="153"/>
      <c r="C445" s="157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T445" s="153"/>
      <c r="U445" s="153"/>
      <c r="V445" s="154"/>
      <c r="W445" s="154"/>
      <c r="Z445" s="159"/>
      <c r="AA445" s="154"/>
    </row>
    <row r="446" spans="1:27" ht="15" x14ac:dyDescent="0.25">
      <c r="A446" s="158"/>
      <c r="C446" s="173"/>
      <c r="Z446" s="159"/>
      <c r="AA446" s="154"/>
    </row>
    <row r="447" spans="1:27" ht="15" x14ac:dyDescent="0.25">
      <c r="A447" s="158"/>
      <c r="B447" s="153"/>
      <c r="C447" s="157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4"/>
      <c r="W447" s="154"/>
      <c r="Z447" s="159"/>
      <c r="AA447" s="154"/>
    </row>
    <row r="448" spans="1:27" ht="15" x14ac:dyDescent="0.25">
      <c r="A448" s="158"/>
      <c r="C448" s="173"/>
      <c r="Z448" s="159"/>
      <c r="AA448" s="154"/>
    </row>
    <row r="449" spans="1:27" ht="15" x14ac:dyDescent="0.25">
      <c r="A449" s="158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T449" s="153"/>
      <c r="U449" s="153"/>
      <c r="W449" s="154"/>
      <c r="Z449" s="159"/>
      <c r="AA449" s="154"/>
    </row>
    <row r="450" spans="1:27" ht="15" x14ac:dyDescent="0.25">
      <c r="A450" s="158"/>
      <c r="Z450" s="159"/>
      <c r="AA450" s="154"/>
    </row>
    <row r="451" spans="1:27" ht="15" x14ac:dyDescent="0.25">
      <c r="A451" s="170"/>
      <c r="C451" s="173"/>
    </row>
    <row r="452" spans="1:27" ht="15" x14ac:dyDescent="0.25">
      <c r="A452" s="170"/>
      <c r="B452" s="153"/>
      <c r="C452" s="157"/>
      <c r="D452" s="153"/>
      <c r="E452" s="153"/>
      <c r="F452" s="153"/>
    </row>
    <row r="453" spans="1:27" ht="15" x14ac:dyDescent="0.25">
      <c r="A453" s="158"/>
      <c r="B453" s="153"/>
      <c r="C453" s="157"/>
      <c r="D453" s="153"/>
      <c r="E453" s="153"/>
      <c r="F453" s="153"/>
      <c r="Z453" s="159"/>
      <c r="AA453" s="154"/>
    </row>
    <row r="454" spans="1:27" ht="15" x14ac:dyDescent="0.25">
      <c r="A454" s="158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T454" s="153"/>
      <c r="U454" s="153"/>
      <c r="V454" s="154"/>
      <c r="W454" s="154"/>
      <c r="Z454" s="159"/>
      <c r="AA454" s="154"/>
    </row>
    <row r="455" spans="1:27" ht="15" x14ac:dyDescent="0.25">
      <c r="A455" s="158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T455" s="153"/>
      <c r="U455" s="153"/>
      <c r="W455" s="154"/>
      <c r="Z455" s="159"/>
      <c r="AA455" s="154"/>
    </row>
    <row r="456" spans="1:27" ht="15" x14ac:dyDescent="0.25">
      <c r="A456" s="170"/>
      <c r="C456" s="173"/>
    </row>
    <row r="457" spans="1:27" ht="15" x14ac:dyDescent="0.25">
      <c r="A457" s="170"/>
      <c r="C457" s="173"/>
    </row>
    <row r="458" spans="1:27" ht="15" x14ac:dyDescent="0.25">
      <c r="A458" s="158"/>
      <c r="Z458" s="159"/>
      <c r="AA458" s="154"/>
    </row>
    <row r="459" spans="1:27" ht="15" x14ac:dyDescent="0.25">
      <c r="A459" s="158"/>
      <c r="Z459" s="159"/>
      <c r="AA459" s="154"/>
    </row>
    <row r="460" spans="1:27" ht="15" x14ac:dyDescent="0.25">
      <c r="A460" s="170"/>
      <c r="B460" s="153"/>
      <c r="C460" s="157"/>
      <c r="D460" s="153"/>
      <c r="E460" s="153"/>
      <c r="F460" s="153"/>
    </row>
    <row r="461" spans="1:27" ht="15" x14ac:dyDescent="0.25">
      <c r="A461" s="170"/>
    </row>
    <row r="462" spans="1:27" ht="15" x14ac:dyDescent="0.25">
      <c r="A462" s="158"/>
      <c r="B462" s="153"/>
      <c r="C462" s="157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T462" s="153"/>
      <c r="U462" s="153"/>
      <c r="V462" s="154"/>
      <c r="W462" s="154"/>
      <c r="Z462" s="159"/>
      <c r="AA462" s="154"/>
    </row>
    <row r="463" spans="1:27" ht="15" x14ac:dyDescent="0.25">
      <c r="A463" s="170"/>
      <c r="B463" s="153"/>
      <c r="C463" s="157"/>
      <c r="D463" s="153"/>
      <c r="E463" s="153"/>
      <c r="F463" s="153"/>
    </row>
    <row r="464" spans="1:27" ht="15" x14ac:dyDescent="0.25">
      <c r="A464" s="158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4"/>
      <c r="W464" s="154"/>
      <c r="Z464" s="159"/>
      <c r="AA464" s="154"/>
    </row>
    <row r="465" spans="1:27" ht="15" x14ac:dyDescent="0.25">
      <c r="A465" s="158"/>
      <c r="B465" s="153"/>
      <c r="C465" s="157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T465" s="153"/>
      <c r="U465" s="153"/>
      <c r="W465" s="154"/>
      <c r="Z465" s="159"/>
      <c r="AA465" s="154"/>
    </row>
    <row r="466" spans="1:27" ht="15" x14ac:dyDescent="0.25">
      <c r="A466" s="170"/>
    </row>
    <row r="467" spans="1:27" ht="15" x14ac:dyDescent="0.25">
      <c r="A467" s="158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T467" s="153"/>
      <c r="U467" s="153"/>
      <c r="W467" s="154"/>
      <c r="Y467" s="170"/>
      <c r="Z467" s="159"/>
      <c r="AA467" s="154"/>
    </row>
    <row r="468" spans="1:27" ht="15" x14ac:dyDescent="0.25">
      <c r="A468" s="170"/>
    </row>
    <row r="469" spans="1:27" ht="15" x14ac:dyDescent="0.25">
      <c r="A469" s="170"/>
      <c r="B469" s="153"/>
      <c r="C469" s="157"/>
      <c r="D469" s="153"/>
      <c r="E469" s="153"/>
      <c r="F469" s="153"/>
    </row>
    <row r="470" spans="1:27" ht="15" x14ac:dyDescent="0.25">
      <c r="A470" s="170"/>
      <c r="B470" s="153"/>
      <c r="C470" s="157"/>
      <c r="D470" s="153"/>
      <c r="E470" s="153"/>
      <c r="F470" s="153"/>
    </row>
    <row r="471" spans="1:27" ht="15" x14ac:dyDescent="0.25">
      <c r="A471" s="158"/>
      <c r="B471" s="153"/>
      <c r="C471" s="157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T471" s="153"/>
      <c r="U471" s="153"/>
      <c r="V471" s="154"/>
      <c r="W471" s="154"/>
      <c r="Z471" s="159"/>
      <c r="AA471" s="154"/>
    </row>
    <row r="472" spans="1:27" ht="15" x14ac:dyDescent="0.25">
      <c r="A472" s="158"/>
      <c r="B472" s="153"/>
      <c r="C472" s="157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4"/>
      <c r="W472" s="154"/>
      <c r="Z472" s="159"/>
      <c r="AA472" s="154"/>
    </row>
    <row r="473" spans="1:27" ht="15" x14ac:dyDescent="0.25">
      <c r="A473" s="158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4"/>
      <c r="W473" s="154"/>
      <c r="Z473" s="159"/>
      <c r="AA473" s="154"/>
    </row>
    <row r="474" spans="1:27" ht="15" x14ac:dyDescent="0.25">
      <c r="A474" s="158"/>
      <c r="B474" s="153"/>
      <c r="C474" s="157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T474" s="153"/>
      <c r="U474" s="153"/>
      <c r="W474" s="154"/>
      <c r="Z474" s="159"/>
      <c r="AA474" s="154"/>
    </row>
    <row r="475" spans="1:27" ht="15" x14ac:dyDescent="0.25">
      <c r="A475" s="170"/>
    </row>
    <row r="476" spans="1:27" ht="15" x14ac:dyDescent="0.25">
      <c r="A476" s="158"/>
      <c r="C476" s="17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T476" s="153"/>
      <c r="U476" s="153"/>
      <c r="V476" s="154"/>
      <c r="W476" s="154"/>
      <c r="Z476" s="159"/>
      <c r="AA476" s="154"/>
    </row>
    <row r="477" spans="1:27" ht="15" x14ac:dyDescent="0.25">
      <c r="A477" s="170"/>
    </row>
    <row r="478" spans="1:27" ht="15" x14ac:dyDescent="0.25">
      <c r="A478" s="158"/>
      <c r="B478" s="153"/>
      <c r="C478" s="157"/>
      <c r="D478" s="153"/>
      <c r="E478" s="153"/>
      <c r="F478" s="153"/>
      <c r="Z478" s="159"/>
      <c r="AA478" s="154"/>
    </row>
    <row r="479" spans="1:27" ht="15" x14ac:dyDescent="0.25">
      <c r="A479" s="170"/>
      <c r="B479" s="153"/>
      <c r="C479" s="157"/>
      <c r="D479" s="153"/>
      <c r="E479" s="153"/>
      <c r="F479" s="153"/>
    </row>
    <row r="480" spans="1:27" ht="15" x14ac:dyDescent="0.25">
      <c r="A480" s="158"/>
      <c r="B480" s="153"/>
      <c r="C480" s="157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T480" s="153"/>
      <c r="U480" s="153"/>
      <c r="V480" s="154"/>
      <c r="W480" s="154"/>
      <c r="Z480" s="159"/>
      <c r="AA480" s="154"/>
    </row>
    <row r="481" spans="1:27" ht="15" x14ac:dyDescent="0.25">
      <c r="A481" s="158"/>
      <c r="B481" s="153"/>
      <c r="C481" s="157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V481" s="154"/>
      <c r="W481" s="154"/>
      <c r="Z481" s="159"/>
      <c r="AA481" s="154"/>
    </row>
    <row r="482" spans="1:27" ht="15" x14ac:dyDescent="0.25">
      <c r="A482" s="158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4"/>
      <c r="W482" s="154"/>
      <c r="Z482" s="159"/>
      <c r="AA482" s="154"/>
    </row>
    <row r="483" spans="1:27" ht="15" x14ac:dyDescent="0.25">
      <c r="A483" s="158"/>
      <c r="B483" s="153"/>
      <c r="C483" s="157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T483" s="153"/>
      <c r="U483" s="153"/>
      <c r="W483" s="154"/>
      <c r="Z483" s="159"/>
      <c r="AA483" s="154"/>
    </row>
    <row r="484" spans="1:27" ht="15" x14ac:dyDescent="0.25">
      <c r="A484" s="170"/>
      <c r="C484" s="173"/>
      <c r="Y484" s="170"/>
      <c r="Z484" s="159"/>
    </row>
    <row r="485" spans="1:27" ht="15" x14ac:dyDescent="0.25">
      <c r="A485" s="158"/>
      <c r="C485" s="17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W485" s="154"/>
      <c r="Z485" s="159"/>
      <c r="AA485" s="154"/>
    </row>
    <row r="486" spans="1:27" ht="15" x14ac:dyDescent="0.25">
      <c r="A486" s="158"/>
      <c r="B486" s="153"/>
      <c r="C486" s="157"/>
      <c r="D486" s="153"/>
      <c r="E486" s="153"/>
      <c r="F486" s="153"/>
      <c r="Z486" s="159"/>
      <c r="AA486" s="154"/>
    </row>
    <row r="487" spans="1:27" ht="15" x14ac:dyDescent="0.25">
      <c r="A487" s="158"/>
      <c r="Z487" s="159"/>
      <c r="AA487" s="154"/>
    </row>
    <row r="488" spans="1:27" ht="15" x14ac:dyDescent="0.25">
      <c r="A488" s="158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T488" s="153"/>
      <c r="U488" s="153"/>
      <c r="V488" s="154"/>
      <c r="W488" s="154"/>
      <c r="Z488" s="159"/>
      <c r="AA488" s="154"/>
    </row>
    <row r="489" spans="1:27" ht="15" x14ac:dyDescent="0.25">
      <c r="A489" s="170"/>
      <c r="B489" s="153"/>
      <c r="C489" s="157"/>
      <c r="D489" s="153"/>
      <c r="E489" s="153"/>
      <c r="F489" s="153"/>
    </row>
    <row r="490" spans="1:27" ht="15" x14ac:dyDescent="0.25">
      <c r="A490" s="170"/>
    </row>
    <row r="491" spans="1:27" ht="15" x14ac:dyDescent="0.25">
      <c r="A491" s="158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T491" s="153"/>
      <c r="U491" s="153"/>
      <c r="W491" s="154"/>
      <c r="Z491" s="159"/>
      <c r="AA491" s="154"/>
    </row>
    <row r="492" spans="1:27" ht="15" x14ac:dyDescent="0.25">
      <c r="A492" s="170"/>
    </row>
    <row r="493" spans="1:27" ht="15" x14ac:dyDescent="0.25">
      <c r="A493" s="170"/>
      <c r="B493" s="153"/>
      <c r="C493" s="157"/>
      <c r="D493" s="153"/>
      <c r="E493" s="153"/>
      <c r="F493" s="153"/>
    </row>
    <row r="494" spans="1:27" ht="15" x14ac:dyDescent="0.25">
      <c r="A494" s="170"/>
    </row>
    <row r="495" spans="1:27" ht="15" x14ac:dyDescent="0.25">
      <c r="A495" s="158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T495" s="153"/>
      <c r="U495" s="153"/>
      <c r="V495" s="154"/>
      <c r="W495" s="154"/>
      <c r="Z495" s="159"/>
      <c r="AA495" s="154"/>
    </row>
    <row r="496" spans="1:27" ht="15" x14ac:dyDescent="0.25">
      <c r="A496" s="170"/>
      <c r="B496" s="153"/>
      <c r="C496" s="157"/>
      <c r="D496" s="153"/>
      <c r="E496" s="153"/>
      <c r="F496" s="153"/>
    </row>
    <row r="497" spans="1:27" ht="15" x14ac:dyDescent="0.25">
      <c r="A497" s="170"/>
    </row>
    <row r="498" spans="1:27" ht="15" x14ac:dyDescent="0.25">
      <c r="A498" s="158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T498" s="153"/>
      <c r="U498" s="153"/>
      <c r="V498" s="154"/>
      <c r="W498" s="154"/>
      <c r="Z498" s="159"/>
      <c r="AA498" s="154"/>
    </row>
    <row r="499" spans="1:27" ht="15" x14ac:dyDescent="0.25">
      <c r="A499" s="170"/>
      <c r="B499" s="153"/>
      <c r="C499" s="157"/>
      <c r="D499" s="153"/>
      <c r="E499" s="153"/>
      <c r="F499" s="153"/>
      <c r="Y499" s="170"/>
      <c r="Z499" s="159"/>
    </row>
    <row r="500" spans="1:27" ht="15" x14ac:dyDescent="0.25">
      <c r="A500" s="170"/>
    </row>
    <row r="501" spans="1:27" ht="15" x14ac:dyDescent="0.25">
      <c r="A501" s="158"/>
      <c r="B501" s="153"/>
      <c r="C501" s="157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T501" s="153"/>
      <c r="U501" s="153"/>
      <c r="V501" s="154"/>
      <c r="W501" s="154"/>
      <c r="Z501" s="159"/>
      <c r="AA501" s="154"/>
    </row>
    <row r="502" spans="1:27" ht="15" x14ac:dyDescent="0.25">
      <c r="A502" s="170"/>
    </row>
    <row r="503" spans="1:27" ht="15" x14ac:dyDescent="0.25">
      <c r="A503" s="158"/>
      <c r="B503" s="153"/>
      <c r="C503" s="157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T503" s="153"/>
      <c r="U503" s="153"/>
      <c r="W503" s="154"/>
      <c r="Z503" s="159"/>
      <c r="AA503" s="154"/>
    </row>
    <row r="504" spans="1:27" ht="15" x14ac:dyDescent="0.25">
      <c r="A504" s="170"/>
    </row>
    <row r="505" spans="1:27" ht="15" x14ac:dyDescent="0.25">
      <c r="A505" s="158"/>
      <c r="B505" s="153"/>
      <c r="C505" s="157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T505" s="153"/>
      <c r="U505" s="153"/>
      <c r="W505" s="154"/>
      <c r="Z505" s="159"/>
      <c r="AA505" s="154"/>
    </row>
    <row r="506" spans="1:27" ht="15" x14ac:dyDescent="0.25">
      <c r="A506" s="170"/>
    </row>
    <row r="507" spans="1:27" ht="15" x14ac:dyDescent="0.25">
      <c r="A507" s="158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V507" s="154"/>
      <c r="W507" s="154"/>
      <c r="Z507" s="159"/>
      <c r="AA507" s="154"/>
    </row>
    <row r="508" spans="1:27" ht="15" x14ac:dyDescent="0.25">
      <c r="A508" s="170"/>
    </row>
    <row r="509" spans="1:27" ht="15" x14ac:dyDescent="0.25">
      <c r="A509" s="170"/>
      <c r="B509" s="153"/>
      <c r="C509" s="157"/>
      <c r="D509" s="153"/>
      <c r="E509" s="153"/>
      <c r="F509" s="153"/>
    </row>
    <row r="510" spans="1:27" ht="15" x14ac:dyDescent="0.25">
      <c r="A510" s="170"/>
    </row>
    <row r="511" spans="1:27" ht="15" x14ac:dyDescent="0.25">
      <c r="A511" s="158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4"/>
      <c r="W511" s="154"/>
      <c r="Z511" s="159"/>
      <c r="AA511" s="154"/>
    </row>
    <row r="512" spans="1:27" ht="15" x14ac:dyDescent="0.25">
      <c r="A512" s="170"/>
      <c r="B512" s="153"/>
      <c r="C512" s="157"/>
      <c r="D512" s="153"/>
      <c r="E512" s="153"/>
      <c r="F512" s="153"/>
    </row>
    <row r="513" spans="1:27" ht="15" x14ac:dyDescent="0.25">
      <c r="A513" s="170"/>
      <c r="B513" s="153"/>
      <c r="C513" s="157"/>
      <c r="D513" s="153"/>
      <c r="E513" s="153"/>
      <c r="F513" s="153"/>
    </row>
    <row r="514" spans="1:27" ht="15" x14ac:dyDescent="0.25">
      <c r="A514" s="158"/>
      <c r="B514" s="153"/>
      <c r="C514" s="157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T514" s="153"/>
      <c r="U514" s="153"/>
      <c r="W514" s="154"/>
      <c r="Z514" s="159"/>
      <c r="AA514" s="154"/>
    </row>
    <row r="515" spans="1:27" ht="15" x14ac:dyDescent="0.25">
      <c r="A515" s="158"/>
      <c r="B515" s="153"/>
      <c r="C515" s="157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T515" s="153"/>
      <c r="U515" s="153"/>
      <c r="V515" s="154"/>
      <c r="W515" s="154"/>
      <c r="Z515" s="159"/>
      <c r="AA515" s="154"/>
    </row>
    <row r="516" spans="1:27" ht="15" x14ac:dyDescent="0.25">
      <c r="A516" s="158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T516" s="153"/>
      <c r="U516" s="153"/>
      <c r="W516" s="154"/>
      <c r="Z516" s="159"/>
      <c r="AA516" s="154"/>
    </row>
    <row r="517" spans="1:27" ht="15" x14ac:dyDescent="0.25">
      <c r="A517" s="158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T517" s="153"/>
      <c r="U517" s="153"/>
      <c r="W517" s="154"/>
      <c r="Z517" s="159"/>
      <c r="AA517" s="154"/>
    </row>
    <row r="518" spans="1:27" ht="15" x14ac:dyDescent="0.25">
      <c r="A518" s="170"/>
      <c r="B518" s="153"/>
      <c r="C518" s="157"/>
      <c r="D518" s="153"/>
      <c r="E518" s="153"/>
      <c r="F518" s="153"/>
    </row>
    <row r="519" spans="1:27" ht="15" x14ac:dyDescent="0.25">
      <c r="A519" s="170"/>
      <c r="B519" s="153"/>
      <c r="C519" s="157"/>
      <c r="D519" s="153"/>
      <c r="E519" s="153"/>
      <c r="F519" s="153"/>
    </row>
    <row r="520" spans="1:27" ht="15" x14ac:dyDescent="0.25">
      <c r="A520" s="158"/>
      <c r="B520" s="153"/>
      <c r="C520" s="157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T520" s="153"/>
      <c r="U520" s="153"/>
      <c r="V520" s="154"/>
      <c r="W520" s="154"/>
      <c r="Z520" s="159"/>
      <c r="AA520" s="154"/>
    </row>
    <row r="521" spans="1:27" ht="15" x14ac:dyDescent="0.25">
      <c r="A521" s="158"/>
      <c r="B521" s="153"/>
      <c r="C521" s="157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4"/>
      <c r="W521" s="154"/>
      <c r="Z521" s="159"/>
      <c r="AA521" s="154"/>
    </row>
    <row r="522" spans="1:27" ht="15" x14ac:dyDescent="0.25">
      <c r="A522" s="158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T522" s="153"/>
      <c r="W522" s="154"/>
      <c r="Z522" s="159"/>
      <c r="AA522" s="154"/>
    </row>
    <row r="523" spans="1:27" ht="15" x14ac:dyDescent="0.25">
      <c r="A523" s="158"/>
      <c r="C523" s="17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T523" s="153"/>
      <c r="U523" s="153"/>
      <c r="V523" s="154"/>
      <c r="W523" s="154"/>
      <c r="Z523" s="159"/>
      <c r="AA523" s="154"/>
    </row>
    <row r="524" spans="1:27" ht="15" x14ac:dyDescent="0.25">
      <c r="A524" s="170"/>
      <c r="B524" s="153"/>
      <c r="C524" s="157"/>
      <c r="D524" s="153"/>
      <c r="E524" s="153"/>
      <c r="F524" s="153"/>
    </row>
    <row r="525" spans="1:27" ht="15" x14ac:dyDescent="0.25">
      <c r="A525" s="158"/>
      <c r="Z525" s="159"/>
      <c r="AA525" s="154"/>
    </row>
    <row r="526" spans="1:27" ht="15" x14ac:dyDescent="0.25">
      <c r="A526" s="158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T526" s="153"/>
      <c r="U526" s="153"/>
      <c r="V526" s="154"/>
      <c r="W526" s="154"/>
      <c r="Z526" s="159"/>
      <c r="AA526" s="154"/>
    </row>
    <row r="527" spans="1:27" ht="15" x14ac:dyDescent="0.25">
      <c r="A527" s="170"/>
      <c r="B527" s="153"/>
      <c r="C527" s="157"/>
      <c r="D527" s="153"/>
      <c r="E527" s="153"/>
      <c r="F527" s="153"/>
    </row>
    <row r="528" spans="1:27" ht="15" x14ac:dyDescent="0.25">
      <c r="A528" s="170"/>
      <c r="B528" s="153"/>
      <c r="C528" s="157"/>
      <c r="D528" s="153"/>
      <c r="E528" s="153"/>
      <c r="F528" s="153"/>
    </row>
    <row r="529" spans="1:27" ht="15" x14ac:dyDescent="0.25">
      <c r="A529" s="158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T529" s="153"/>
      <c r="W529" s="154"/>
      <c r="Z529" s="159"/>
      <c r="AA529" s="154"/>
    </row>
    <row r="530" spans="1:27" ht="15" x14ac:dyDescent="0.25">
      <c r="A530" s="158"/>
      <c r="B530" s="153"/>
      <c r="C530" s="157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W530" s="154"/>
      <c r="Z530" s="159"/>
      <c r="AA530" s="154"/>
    </row>
    <row r="531" spans="1:27" ht="15" x14ac:dyDescent="0.25">
      <c r="A531" s="170"/>
    </row>
    <row r="532" spans="1:27" ht="15" x14ac:dyDescent="0.25">
      <c r="A532" s="158"/>
      <c r="B532" s="153"/>
      <c r="C532" s="157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T532" s="153"/>
      <c r="U532" s="153"/>
      <c r="V532" s="154"/>
      <c r="W532" s="154"/>
      <c r="Z532" s="159"/>
      <c r="AA532" s="154"/>
    </row>
    <row r="533" spans="1:27" ht="15" x14ac:dyDescent="0.25">
      <c r="A533" s="170"/>
    </row>
    <row r="534" spans="1:27" ht="15" x14ac:dyDescent="0.25">
      <c r="A534" s="158"/>
      <c r="B534" s="153"/>
      <c r="C534" s="157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W534" s="154"/>
      <c r="Z534" s="159"/>
      <c r="AA534" s="154"/>
    </row>
    <row r="535" spans="1:27" ht="15" x14ac:dyDescent="0.25">
      <c r="A535" s="170"/>
    </row>
    <row r="536" spans="1:27" ht="15" x14ac:dyDescent="0.25">
      <c r="A536" s="158"/>
      <c r="B536" s="153"/>
      <c r="C536" s="157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T536" s="153"/>
      <c r="U536" s="153"/>
      <c r="V536" s="154"/>
      <c r="W536" s="154"/>
      <c r="Z536" s="159"/>
      <c r="AA536" s="154"/>
    </row>
    <row r="537" spans="1:27" ht="15" x14ac:dyDescent="0.25">
      <c r="A537" s="170"/>
      <c r="B537" s="153"/>
      <c r="C537" s="157"/>
      <c r="D537" s="153"/>
      <c r="E537" s="153"/>
      <c r="F537" s="153"/>
    </row>
    <row r="538" spans="1:27" ht="15" x14ac:dyDescent="0.25">
      <c r="A538" s="158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T538" s="153"/>
      <c r="U538" s="153"/>
      <c r="W538" s="154"/>
      <c r="Z538" s="159"/>
      <c r="AA538" s="154"/>
    </row>
    <row r="539" spans="1:27" ht="15" x14ac:dyDescent="0.25">
      <c r="A539" s="158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W539" s="154"/>
      <c r="Z539" s="159"/>
      <c r="AA539" s="154"/>
    </row>
    <row r="540" spans="1:27" ht="15" x14ac:dyDescent="0.25">
      <c r="A540" s="170"/>
      <c r="B540" s="153"/>
      <c r="C540" s="157"/>
      <c r="D540" s="153"/>
      <c r="E540" s="153"/>
      <c r="F540" s="153"/>
    </row>
    <row r="541" spans="1:27" ht="15" x14ac:dyDescent="0.25">
      <c r="A541" s="170"/>
    </row>
    <row r="542" spans="1:27" ht="15" x14ac:dyDescent="0.25">
      <c r="A542" s="158"/>
      <c r="C542" s="17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T542" s="153"/>
      <c r="W542" s="154"/>
      <c r="Z542" s="159"/>
      <c r="AA542" s="154"/>
    </row>
    <row r="543" spans="1:27" ht="15" x14ac:dyDescent="0.25">
      <c r="A543" s="170"/>
    </row>
    <row r="544" spans="1:27" ht="15" x14ac:dyDescent="0.25">
      <c r="A544" s="158"/>
      <c r="C544" s="173"/>
      <c r="Z544" s="159"/>
      <c r="AA544" s="154"/>
    </row>
    <row r="545" spans="1:27" ht="15" x14ac:dyDescent="0.25">
      <c r="A545" s="170"/>
      <c r="B545" s="153"/>
      <c r="C545" s="157"/>
      <c r="D545" s="153"/>
      <c r="E545" s="153"/>
      <c r="F545" s="153"/>
    </row>
    <row r="546" spans="1:27" ht="15" x14ac:dyDescent="0.25">
      <c r="A546" s="158"/>
      <c r="Z546" s="159"/>
      <c r="AA546" s="154"/>
    </row>
    <row r="547" spans="1:27" ht="15" x14ac:dyDescent="0.25">
      <c r="A547" s="158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T547" s="153"/>
      <c r="W547" s="154"/>
      <c r="Z547" s="159"/>
      <c r="AA547" s="154"/>
    </row>
    <row r="548" spans="1:27" ht="15" x14ac:dyDescent="0.25">
      <c r="A548" s="170"/>
      <c r="B548" s="153"/>
      <c r="C548" s="157"/>
      <c r="D548" s="153"/>
      <c r="E548" s="153"/>
      <c r="F548" s="153"/>
    </row>
    <row r="549" spans="1:27" ht="15" x14ac:dyDescent="0.25">
      <c r="A549" s="170"/>
    </row>
    <row r="550" spans="1:27" ht="15" x14ac:dyDescent="0.25">
      <c r="A550" s="158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4"/>
      <c r="W550" s="154"/>
      <c r="Z550" s="159"/>
      <c r="AA550" s="154"/>
    </row>
    <row r="551" spans="1:27" ht="15" x14ac:dyDescent="0.25">
      <c r="A551" s="170"/>
      <c r="B551" s="153"/>
      <c r="C551" s="157"/>
      <c r="D551" s="153"/>
      <c r="E551" s="153"/>
      <c r="F551" s="153"/>
    </row>
    <row r="552" spans="1:27" ht="15" x14ac:dyDescent="0.25">
      <c r="A552" s="170"/>
      <c r="B552" s="153"/>
      <c r="C552" s="157"/>
      <c r="D552" s="153"/>
      <c r="E552" s="153"/>
      <c r="F552" s="153"/>
    </row>
    <row r="553" spans="1:27" ht="15" x14ac:dyDescent="0.25">
      <c r="A553" s="158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T553" s="153"/>
      <c r="W553" s="154"/>
      <c r="Z553" s="159"/>
      <c r="AA553" s="154"/>
    </row>
    <row r="554" spans="1:27" ht="15" x14ac:dyDescent="0.25">
      <c r="A554" s="158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T554" s="153"/>
      <c r="U554" s="153"/>
      <c r="V554" s="154"/>
      <c r="W554" s="154"/>
      <c r="Z554" s="159"/>
      <c r="AA554" s="154"/>
    </row>
    <row r="555" spans="1:27" ht="15" x14ac:dyDescent="0.25">
      <c r="A555" s="170"/>
    </row>
    <row r="556" spans="1:27" ht="15" x14ac:dyDescent="0.25">
      <c r="A556" s="170"/>
      <c r="B556" s="153"/>
      <c r="C556" s="157"/>
      <c r="D556" s="153"/>
      <c r="E556" s="153"/>
      <c r="F556" s="153"/>
    </row>
    <row r="557" spans="1:27" ht="15" x14ac:dyDescent="0.25">
      <c r="A557" s="170"/>
      <c r="C557" s="173"/>
    </row>
    <row r="558" spans="1:27" ht="15" x14ac:dyDescent="0.25">
      <c r="A558" s="158"/>
      <c r="B558" s="153"/>
      <c r="C558" s="157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T558" s="153"/>
      <c r="U558" s="153"/>
      <c r="W558" s="154"/>
      <c r="Z558" s="159"/>
      <c r="AA558" s="154"/>
    </row>
    <row r="559" spans="1:27" ht="15" x14ac:dyDescent="0.25">
      <c r="A559" s="158"/>
      <c r="C559" s="173"/>
      <c r="Z559" s="159"/>
      <c r="AA559" s="154"/>
    </row>
    <row r="560" spans="1:27" ht="15" x14ac:dyDescent="0.25">
      <c r="A560" s="158"/>
      <c r="B560" s="153"/>
      <c r="C560" s="157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4"/>
      <c r="W560" s="154"/>
      <c r="Z560" s="159"/>
      <c r="AA560" s="154"/>
    </row>
    <row r="561" spans="1:27" ht="15" x14ac:dyDescent="0.25">
      <c r="A561" s="158"/>
      <c r="C561" s="173"/>
      <c r="Z561" s="159"/>
      <c r="AA561" s="154"/>
    </row>
    <row r="562" spans="1:27" ht="15" x14ac:dyDescent="0.25">
      <c r="A562" s="158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T562" s="153"/>
      <c r="U562" s="153"/>
      <c r="V562" s="154"/>
      <c r="W562" s="154"/>
      <c r="Z562" s="159"/>
      <c r="AA562" s="154"/>
    </row>
    <row r="563" spans="1:27" ht="15" x14ac:dyDescent="0.25">
      <c r="A563" s="158"/>
      <c r="Z563" s="159"/>
      <c r="AA563" s="154"/>
    </row>
    <row r="564" spans="1:27" ht="15" x14ac:dyDescent="0.25">
      <c r="A564" s="170"/>
      <c r="C564" s="173"/>
    </row>
    <row r="565" spans="1:27" ht="15" x14ac:dyDescent="0.25">
      <c r="A565" s="170"/>
      <c r="B565" s="153"/>
      <c r="C565" s="157"/>
      <c r="D565" s="153"/>
      <c r="E565" s="153"/>
      <c r="F565" s="153"/>
    </row>
    <row r="566" spans="1:27" ht="15" x14ac:dyDescent="0.25">
      <c r="A566" s="158"/>
      <c r="C566" s="173"/>
      <c r="Z566" s="159"/>
      <c r="AA566" s="154"/>
    </row>
    <row r="567" spans="1:27" ht="15" x14ac:dyDescent="0.25">
      <c r="A567" s="158"/>
      <c r="C567" s="17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4"/>
      <c r="W567" s="154"/>
      <c r="Z567" s="159"/>
      <c r="AA567" s="154"/>
    </row>
    <row r="568" spans="1:27" ht="15" x14ac:dyDescent="0.25">
      <c r="A568" s="158"/>
      <c r="Z568" s="159"/>
      <c r="AA568" s="154"/>
    </row>
    <row r="569" spans="1:27" ht="15" x14ac:dyDescent="0.25">
      <c r="A569" s="158"/>
      <c r="Z569" s="159"/>
      <c r="AA569" s="154"/>
    </row>
    <row r="570" spans="1:27" ht="15" x14ac:dyDescent="0.25">
      <c r="A570" s="170"/>
    </row>
    <row r="571" spans="1:27" ht="15" x14ac:dyDescent="0.25">
      <c r="A571" s="170"/>
      <c r="B571" s="153"/>
      <c r="C571" s="157"/>
      <c r="D571" s="153"/>
      <c r="E571" s="153"/>
      <c r="F571" s="153"/>
    </row>
    <row r="572" spans="1:27" ht="15" x14ac:dyDescent="0.25">
      <c r="A572" s="170"/>
    </row>
    <row r="573" spans="1:27" ht="15" x14ac:dyDescent="0.25">
      <c r="A573" s="158"/>
      <c r="B573" s="153"/>
      <c r="C573" s="157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T573" s="153"/>
      <c r="U573" s="153"/>
      <c r="V573" s="154"/>
      <c r="W573" s="154"/>
      <c r="Z573" s="159"/>
      <c r="AA573" s="154"/>
    </row>
    <row r="574" spans="1:27" ht="15" x14ac:dyDescent="0.25">
      <c r="A574" s="170"/>
    </row>
    <row r="575" spans="1:27" ht="15" x14ac:dyDescent="0.25">
      <c r="A575" s="158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T575" s="153"/>
      <c r="W575" s="154"/>
      <c r="Z575" s="159"/>
      <c r="AA575" s="154"/>
    </row>
    <row r="576" spans="1:27" ht="15" x14ac:dyDescent="0.25">
      <c r="A576" s="170"/>
      <c r="B576" s="153"/>
      <c r="C576" s="157"/>
      <c r="D576" s="153"/>
      <c r="E576" s="153"/>
      <c r="F576" s="153"/>
    </row>
    <row r="577" spans="1:27" ht="15" x14ac:dyDescent="0.25">
      <c r="A577" s="170"/>
      <c r="B577" s="153"/>
      <c r="C577" s="157"/>
      <c r="D577" s="153"/>
      <c r="E577" s="153"/>
      <c r="F577" s="153"/>
    </row>
    <row r="578" spans="1:27" ht="15" x14ac:dyDescent="0.25">
      <c r="A578" s="158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T578" s="153"/>
      <c r="U578" s="153"/>
      <c r="V578" s="154"/>
      <c r="W578" s="154"/>
      <c r="Z578" s="159"/>
      <c r="AA578" s="154"/>
    </row>
    <row r="579" spans="1:27" ht="15" x14ac:dyDescent="0.25">
      <c r="A579" s="158"/>
      <c r="B579" s="153"/>
      <c r="C579" s="157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W579" s="154"/>
      <c r="Z579" s="159"/>
      <c r="AA579" s="154"/>
    </row>
    <row r="580" spans="1:27" ht="15" x14ac:dyDescent="0.25">
      <c r="A580" s="170"/>
      <c r="B580" s="153"/>
      <c r="C580" s="157"/>
      <c r="D580" s="153"/>
      <c r="E580" s="153"/>
      <c r="F580" s="153"/>
    </row>
    <row r="581" spans="1:27" ht="15" x14ac:dyDescent="0.25">
      <c r="A581" s="158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T581" s="153"/>
      <c r="U581" s="153"/>
      <c r="W581" s="154"/>
      <c r="Z581" s="159"/>
      <c r="AA581" s="154"/>
    </row>
    <row r="582" spans="1:27" ht="15" x14ac:dyDescent="0.25">
      <c r="A582" s="158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T582" s="153"/>
      <c r="W582" s="154"/>
      <c r="Z582" s="159"/>
      <c r="AA582" s="154"/>
    </row>
    <row r="583" spans="1:27" ht="15" x14ac:dyDescent="0.25">
      <c r="A583" s="170"/>
      <c r="B583" s="153"/>
      <c r="C583" s="157"/>
      <c r="D583" s="153"/>
      <c r="E583" s="153"/>
      <c r="F583" s="153"/>
    </row>
    <row r="584" spans="1:27" ht="15" x14ac:dyDescent="0.25">
      <c r="A584" s="170"/>
      <c r="B584" s="153"/>
      <c r="C584" s="157"/>
      <c r="D584" s="153"/>
      <c r="E584" s="153"/>
      <c r="F584" s="153"/>
    </row>
    <row r="585" spans="1:27" ht="15" x14ac:dyDescent="0.25">
      <c r="A585" s="158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T585" s="153"/>
      <c r="U585" s="153"/>
      <c r="W585" s="154"/>
      <c r="Z585" s="159"/>
      <c r="AA585" s="154"/>
    </row>
    <row r="586" spans="1:27" ht="15" x14ac:dyDescent="0.25">
      <c r="A586" s="158"/>
      <c r="B586" s="153"/>
      <c r="C586" s="157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W586" s="154"/>
      <c r="Z586" s="159"/>
      <c r="AA586" s="154"/>
    </row>
    <row r="587" spans="1:27" ht="15" x14ac:dyDescent="0.25">
      <c r="A587" s="170"/>
      <c r="B587" s="153"/>
      <c r="C587" s="157"/>
      <c r="D587" s="153"/>
      <c r="E587" s="153"/>
      <c r="F587" s="153"/>
    </row>
    <row r="588" spans="1:27" ht="15" x14ac:dyDescent="0.25">
      <c r="A588" s="158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T588" s="153"/>
      <c r="U588" s="153"/>
      <c r="V588" s="154"/>
      <c r="W588" s="154"/>
      <c r="Z588" s="159"/>
      <c r="AA588" s="154"/>
    </row>
    <row r="589" spans="1:27" ht="15" x14ac:dyDescent="0.25">
      <c r="A589" s="158"/>
      <c r="C589" s="17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4"/>
      <c r="W589" s="154"/>
      <c r="Z589" s="159"/>
      <c r="AA589" s="154"/>
    </row>
    <row r="590" spans="1:27" ht="15" x14ac:dyDescent="0.25">
      <c r="A590" s="170"/>
      <c r="C590" s="173"/>
    </row>
    <row r="591" spans="1:27" ht="15" x14ac:dyDescent="0.25">
      <c r="A591" s="158"/>
      <c r="B591" s="153"/>
      <c r="C591" s="157"/>
      <c r="D591" s="153"/>
      <c r="E591" s="153"/>
      <c r="F591" s="153"/>
      <c r="Z591" s="159"/>
      <c r="AA591" s="154"/>
    </row>
    <row r="592" spans="1:27" ht="15" x14ac:dyDescent="0.25">
      <c r="A592" s="158"/>
      <c r="B592" s="153"/>
      <c r="C592" s="157"/>
      <c r="D592" s="153"/>
      <c r="E592" s="153"/>
      <c r="F592" s="153"/>
      <c r="Z592" s="159"/>
      <c r="AA592" s="154"/>
    </row>
    <row r="593" spans="1:27" ht="15" x14ac:dyDescent="0.25">
      <c r="A593" s="158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4"/>
      <c r="W593" s="154"/>
      <c r="Z593" s="159"/>
      <c r="AA593" s="154"/>
    </row>
    <row r="594" spans="1:27" ht="15" x14ac:dyDescent="0.25">
      <c r="A594" s="158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T594" s="153"/>
      <c r="U594" s="153"/>
      <c r="V594" s="154"/>
      <c r="W594" s="154"/>
      <c r="Z594" s="159"/>
      <c r="AA594" s="154"/>
    </row>
    <row r="595" spans="1:27" ht="15" x14ac:dyDescent="0.25">
      <c r="A595" s="170"/>
      <c r="B595" s="153"/>
      <c r="C595" s="157"/>
      <c r="D595" s="153"/>
      <c r="E595" s="153"/>
      <c r="F595" s="153"/>
    </row>
    <row r="596" spans="1:27" ht="15" x14ac:dyDescent="0.25">
      <c r="A596" s="170"/>
    </row>
    <row r="597" spans="1:27" ht="15" x14ac:dyDescent="0.25">
      <c r="A597" s="158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T597" s="153"/>
      <c r="U597" s="153"/>
      <c r="V597" s="154"/>
      <c r="W597" s="154"/>
      <c r="Z597" s="159"/>
      <c r="AA597" s="154"/>
    </row>
    <row r="598" spans="1:27" ht="15" x14ac:dyDescent="0.25">
      <c r="A598" s="170"/>
      <c r="B598" s="153"/>
      <c r="C598" s="157"/>
      <c r="D598" s="153"/>
      <c r="E598" s="153"/>
      <c r="F598" s="153"/>
    </row>
    <row r="599" spans="1:27" ht="15" x14ac:dyDescent="0.25">
      <c r="A599" s="170"/>
    </row>
    <row r="600" spans="1:27" ht="15" x14ac:dyDescent="0.25">
      <c r="A600" s="158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T600" s="153"/>
      <c r="U600" s="153"/>
      <c r="V600" s="154"/>
      <c r="W600" s="154"/>
      <c r="Z600" s="159"/>
      <c r="AA600" s="154"/>
    </row>
    <row r="601" spans="1:27" ht="15" x14ac:dyDescent="0.25">
      <c r="A601" s="170"/>
      <c r="B601" s="153"/>
      <c r="C601" s="157"/>
      <c r="D601" s="153"/>
      <c r="E601" s="153"/>
      <c r="F601" s="153"/>
    </row>
    <row r="602" spans="1:27" ht="15" x14ac:dyDescent="0.25">
      <c r="A602" s="170"/>
      <c r="B602" s="153"/>
      <c r="C602" s="157"/>
      <c r="D602" s="153"/>
      <c r="E602" s="153"/>
      <c r="F602" s="153"/>
    </row>
    <row r="603" spans="1:27" ht="15" x14ac:dyDescent="0.25">
      <c r="A603" s="158"/>
      <c r="B603" s="153"/>
      <c r="C603" s="157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T603" s="153"/>
      <c r="U603" s="153"/>
      <c r="W603" s="154"/>
      <c r="Z603" s="159"/>
      <c r="AA603" s="154"/>
    </row>
    <row r="604" spans="1:27" ht="15" x14ac:dyDescent="0.25">
      <c r="A604" s="158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W604" s="154"/>
      <c r="Z604" s="159"/>
      <c r="AA604" s="154"/>
    </row>
    <row r="605" spans="1:27" ht="15" x14ac:dyDescent="0.25">
      <c r="A605" s="158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T605" s="153"/>
      <c r="U605" s="153"/>
      <c r="W605" s="154"/>
      <c r="Z605" s="159"/>
      <c r="AA605" s="154"/>
    </row>
    <row r="606" spans="1:27" ht="15" x14ac:dyDescent="0.25">
      <c r="A606" s="170"/>
    </row>
    <row r="607" spans="1:27" ht="15" x14ac:dyDescent="0.25">
      <c r="A607" s="170"/>
    </row>
    <row r="608" spans="1:27" ht="15" x14ac:dyDescent="0.25">
      <c r="A608" s="170"/>
    </row>
    <row r="609" spans="1:27" ht="15" x14ac:dyDescent="0.25">
      <c r="A609" s="170"/>
      <c r="C609" s="173"/>
    </row>
    <row r="610" spans="1:27" ht="15" x14ac:dyDescent="0.25">
      <c r="A610" s="170"/>
      <c r="B610" s="153"/>
      <c r="C610" s="157"/>
      <c r="D610" s="153"/>
      <c r="E610" s="153"/>
      <c r="F610" s="153"/>
    </row>
    <row r="611" spans="1:27" ht="15" x14ac:dyDescent="0.25">
      <c r="A611" s="158"/>
      <c r="C611" s="173"/>
      <c r="Z611" s="159"/>
      <c r="AA611" s="154"/>
    </row>
    <row r="612" spans="1:27" ht="15" x14ac:dyDescent="0.25">
      <c r="A612" s="158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T612" s="153"/>
      <c r="W612" s="154"/>
      <c r="Z612" s="159"/>
      <c r="AA612" s="154"/>
    </row>
    <row r="613" spans="1:27" ht="15" x14ac:dyDescent="0.25">
      <c r="A613" s="158"/>
      <c r="C613" s="173"/>
      <c r="Z613" s="159"/>
      <c r="AA613" s="154"/>
    </row>
    <row r="614" spans="1:27" ht="15" x14ac:dyDescent="0.25">
      <c r="A614" s="170"/>
      <c r="B614" s="153"/>
      <c r="C614" s="157"/>
      <c r="D614" s="153"/>
      <c r="E614" s="153"/>
      <c r="F614" s="153"/>
    </row>
    <row r="615" spans="1:27" ht="15" x14ac:dyDescent="0.25">
      <c r="A615" s="158"/>
      <c r="B615" s="153"/>
      <c r="C615" s="157"/>
      <c r="D615" s="153"/>
      <c r="E615" s="153"/>
      <c r="F615" s="153"/>
      <c r="Z615" s="159"/>
      <c r="AA615" s="154"/>
    </row>
    <row r="616" spans="1:27" ht="15" x14ac:dyDescent="0.25">
      <c r="A616" s="158"/>
      <c r="C616" s="17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T616" s="153"/>
      <c r="U616" s="153"/>
      <c r="W616" s="154"/>
      <c r="Z616" s="159"/>
      <c r="AA616" s="154"/>
    </row>
    <row r="617" spans="1:27" ht="15" x14ac:dyDescent="0.25">
      <c r="A617" s="158"/>
      <c r="C617" s="17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4"/>
      <c r="W617" s="154"/>
      <c r="Z617" s="159"/>
      <c r="AA617" s="154"/>
    </row>
    <row r="618" spans="1:27" ht="15" x14ac:dyDescent="0.25">
      <c r="A618" s="158"/>
      <c r="B618" s="153"/>
      <c r="C618" s="157"/>
      <c r="D618" s="153"/>
      <c r="E618" s="153"/>
      <c r="F618" s="153"/>
      <c r="Z618" s="159"/>
      <c r="AA618" s="154"/>
    </row>
    <row r="619" spans="1:27" ht="15" x14ac:dyDescent="0.25">
      <c r="A619" s="158"/>
      <c r="B619" s="153"/>
      <c r="C619" s="157"/>
      <c r="D619" s="153"/>
      <c r="E619" s="153"/>
      <c r="F619" s="153"/>
      <c r="Z619" s="159"/>
      <c r="AA619" s="154"/>
    </row>
    <row r="620" spans="1:27" ht="15" x14ac:dyDescent="0.25">
      <c r="A620" s="158"/>
      <c r="B620" s="153"/>
      <c r="C620" s="157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T620" s="153"/>
      <c r="U620" s="153"/>
      <c r="V620" s="154"/>
      <c r="W620" s="154"/>
      <c r="Z620" s="159"/>
      <c r="AA620" s="154"/>
    </row>
    <row r="621" spans="1:27" ht="15" x14ac:dyDescent="0.25">
      <c r="A621" s="158"/>
      <c r="C621" s="17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T621" s="153"/>
      <c r="U621" s="153"/>
      <c r="V621" s="154"/>
      <c r="W621" s="154"/>
      <c r="Z621" s="159"/>
      <c r="AA621" s="154"/>
    </row>
    <row r="622" spans="1:27" ht="15" x14ac:dyDescent="0.25">
      <c r="A622" s="158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T622" s="153"/>
      <c r="U622" s="153"/>
      <c r="W622" s="154"/>
      <c r="Z622" s="159"/>
      <c r="AA622" s="154"/>
    </row>
    <row r="623" spans="1:27" ht="15" x14ac:dyDescent="0.25">
      <c r="A623" s="158"/>
      <c r="Z623" s="159"/>
      <c r="AA623" s="154"/>
    </row>
    <row r="624" spans="1:27" ht="15" x14ac:dyDescent="0.25">
      <c r="A624" s="170"/>
      <c r="C624" s="173"/>
    </row>
    <row r="625" spans="1:27" ht="15" x14ac:dyDescent="0.25">
      <c r="A625" s="170"/>
      <c r="C625" s="173"/>
    </row>
    <row r="626" spans="1:27" ht="15" x14ac:dyDescent="0.25">
      <c r="A626" s="158"/>
      <c r="Z626" s="159"/>
      <c r="AA626" s="154"/>
    </row>
    <row r="627" spans="1:27" ht="15" x14ac:dyDescent="0.25">
      <c r="A627" s="158"/>
      <c r="C627" s="173"/>
      <c r="Z627" s="159"/>
      <c r="AA627" s="154"/>
    </row>
    <row r="628" spans="1:27" ht="15" x14ac:dyDescent="0.25">
      <c r="A628" s="170"/>
    </row>
    <row r="629" spans="1:27" ht="15" x14ac:dyDescent="0.25">
      <c r="A629" s="158"/>
      <c r="Z629" s="159"/>
      <c r="AA629" s="154"/>
    </row>
    <row r="630" spans="1:27" ht="15" x14ac:dyDescent="0.25">
      <c r="A630" s="170"/>
    </row>
    <row r="631" spans="1:27" ht="15" x14ac:dyDescent="0.25">
      <c r="A631" s="170"/>
      <c r="B631" s="153"/>
      <c r="C631" s="157"/>
      <c r="D631" s="153"/>
      <c r="E631" s="153"/>
      <c r="F631" s="153"/>
    </row>
    <row r="632" spans="1:27" ht="15" x14ac:dyDescent="0.25">
      <c r="A632" s="170"/>
      <c r="B632" s="153"/>
      <c r="C632" s="157"/>
      <c r="D632" s="153"/>
      <c r="E632" s="153"/>
      <c r="F632" s="153"/>
    </row>
    <row r="633" spans="1:27" ht="15" x14ac:dyDescent="0.25">
      <c r="A633" s="158"/>
      <c r="B633" s="153"/>
      <c r="C633" s="157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T633" s="153"/>
      <c r="W633" s="154"/>
      <c r="Z633" s="159"/>
      <c r="AA633" s="154"/>
    </row>
    <row r="634" spans="1:27" ht="15" x14ac:dyDescent="0.25">
      <c r="A634" s="158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T634" s="153"/>
      <c r="U634" s="153"/>
      <c r="V634" s="154"/>
      <c r="W634" s="154"/>
      <c r="Z634" s="159"/>
      <c r="AA634" s="154"/>
    </row>
    <row r="635" spans="1:27" ht="15" x14ac:dyDescent="0.25">
      <c r="A635" s="158"/>
      <c r="B635" s="153"/>
      <c r="C635" s="157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4"/>
      <c r="W635" s="154"/>
      <c r="Z635" s="159"/>
      <c r="AA635" s="154"/>
    </row>
    <row r="636" spans="1:27" ht="15" x14ac:dyDescent="0.25">
      <c r="A636" s="170"/>
    </row>
    <row r="637" spans="1:27" ht="15" x14ac:dyDescent="0.25">
      <c r="A637" s="158"/>
      <c r="B637" s="153"/>
      <c r="C637" s="157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T637" s="153"/>
      <c r="W637" s="154"/>
      <c r="Z637" s="159"/>
      <c r="AA637" s="154"/>
    </row>
    <row r="638" spans="1:27" ht="15" x14ac:dyDescent="0.25">
      <c r="A638" s="170"/>
      <c r="C638" s="173"/>
    </row>
    <row r="639" spans="1:27" ht="15" x14ac:dyDescent="0.25">
      <c r="A639" s="158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T639" s="153"/>
      <c r="U639" s="153"/>
      <c r="V639" s="154"/>
      <c r="W639" s="154"/>
      <c r="Z639" s="159"/>
      <c r="AA639" s="154"/>
    </row>
    <row r="640" spans="1:27" ht="15" x14ac:dyDescent="0.25">
      <c r="A640" s="158"/>
      <c r="Z640" s="159"/>
      <c r="AA640" s="154"/>
    </row>
    <row r="641" spans="1:27" ht="15" x14ac:dyDescent="0.25">
      <c r="A641" s="170"/>
    </row>
    <row r="642" spans="1:27" ht="15" x14ac:dyDescent="0.25">
      <c r="A642" s="170"/>
    </row>
    <row r="643" spans="1:27" ht="15" x14ac:dyDescent="0.25">
      <c r="A643" s="170"/>
      <c r="C643" s="173"/>
    </row>
    <row r="644" spans="1:27" ht="15" x14ac:dyDescent="0.25">
      <c r="A644" s="170"/>
    </row>
    <row r="645" spans="1:27" ht="15" x14ac:dyDescent="0.25">
      <c r="A645" s="158"/>
      <c r="C645" s="173"/>
      <c r="Z645" s="159"/>
      <c r="AA645" s="154"/>
    </row>
    <row r="646" spans="1:27" ht="15" x14ac:dyDescent="0.25">
      <c r="A646" s="170"/>
    </row>
    <row r="647" spans="1:27" ht="15" x14ac:dyDescent="0.25">
      <c r="A647" s="158"/>
      <c r="Z647" s="159"/>
      <c r="AA647" s="154"/>
    </row>
    <row r="648" spans="1:27" ht="15" x14ac:dyDescent="0.25">
      <c r="A648" s="170"/>
    </row>
    <row r="649" spans="1:27" ht="15" x14ac:dyDescent="0.25">
      <c r="A649" s="170"/>
      <c r="C649" s="173"/>
    </row>
    <row r="650" spans="1:27" ht="15" x14ac:dyDescent="0.25">
      <c r="A650" s="170"/>
      <c r="B650" s="153"/>
      <c r="C650" s="157"/>
      <c r="D650" s="153"/>
      <c r="E650" s="153"/>
      <c r="F650" s="153"/>
    </row>
    <row r="651" spans="1:27" ht="15" x14ac:dyDescent="0.25">
      <c r="A651" s="158"/>
      <c r="Z651" s="159"/>
      <c r="AA651" s="154"/>
    </row>
    <row r="652" spans="1:27" ht="15" x14ac:dyDescent="0.25">
      <c r="A652" s="158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T652" s="153"/>
      <c r="U652" s="153"/>
      <c r="W652" s="154"/>
      <c r="Z652" s="159"/>
      <c r="AA652" s="154"/>
    </row>
    <row r="653" spans="1:27" ht="15" x14ac:dyDescent="0.25">
      <c r="A653" s="170"/>
      <c r="B653" s="153"/>
      <c r="C653" s="157"/>
      <c r="D653" s="153"/>
      <c r="E653" s="153"/>
      <c r="F653" s="153"/>
    </row>
    <row r="654" spans="1:27" ht="15" x14ac:dyDescent="0.25">
      <c r="A654" s="170"/>
      <c r="B654" s="153"/>
      <c r="C654" s="157"/>
      <c r="D654" s="153"/>
      <c r="E654" s="153"/>
      <c r="F654" s="153"/>
    </row>
    <row r="655" spans="1:27" ht="15" x14ac:dyDescent="0.25">
      <c r="A655" s="158"/>
      <c r="B655" s="153"/>
      <c r="C655" s="157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T655" s="153"/>
      <c r="U655" s="153"/>
      <c r="V655" s="154"/>
      <c r="W655" s="154"/>
      <c r="Z655" s="159"/>
      <c r="AA655" s="154"/>
    </row>
    <row r="656" spans="1:27" ht="15" x14ac:dyDescent="0.25">
      <c r="A656" s="158"/>
      <c r="B656" s="153"/>
      <c r="C656" s="157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T656" s="153"/>
      <c r="W656" s="154"/>
      <c r="Z656" s="159"/>
      <c r="AA656" s="154"/>
    </row>
    <row r="657" spans="1:27" ht="15" x14ac:dyDescent="0.25">
      <c r="A657" s="158"/>
      <c r="B657" s="153"/>
      <c r="C657" s="157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T657" s="153"/>
      <c r="W657" s="154"/>
      <c r="Z657" s="159"/>
      <c r="AA657" s="154"/>
    </row>
    <row r="658" spans="1:27" ht="15" x14ac:dyDescent="0.25">
      <c r="A658" s="158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4"/>
      <c r="W658" s="154"/>
      <c r="Z658" s="159"/>
      <c r="AA658" s="154"/>
    </row>
    <row r="659" spans="1:27" ht="15" x14ac:dyDescent="0.25">
      <c r="A659" s="158"/>
      <c r="B659" s="153"/>
      <c r="C659" s="157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T659" s="153"/>
      <c r="U659" s="153"/>
      <c r="V659" s="154"/>
      <c r="W659" s="154"/>
      <c r="Z659" s="159"/>
      <c r="AA659" s="154"/>
    </row>
    <row r="660" spans="1:27" ht="15" x14ac:dyDescent="0.25">
      <c r="A660" s="170"/>
      <c r="C660" s="173"/>
    </row>
    <row r="661" spans="1:27" ht="15" x14ac:dyDescent="0.25">
      <c r="A661" s="158"/>
      <c r="B661" s="153"/>
      <c r="C661" s="157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T661" s="153"/>
      <c r="U661" s="153"/>
      <c r="V661" s="154"/>
      <c r="W661" s="154"/>
      <c r="Z661" s="159"/>
      <c r="AA661" s="154"/>
    </row>
    <row r="662" spans="1:27" ht="15" x14ac:dyDescent="0.25">
      <c r="A662" s="158"/>
      <c r="B662" s="153"/>
      <c r="C662" s="157"/>
      <c r="D662" s="153"/>
      <c r="E662" s="153"/>
      <c r="F662" s="153"/>
      <c r="Z662" s="159"/>
      <c r="AA662" s="154"/>
    </row>
    <row r="663" spans="1:27" ht="15" x14ac:dyDescent="0.25">
      <c r="A663" s="158"/>
      <c r="C663" s="17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T663" s="153"/>
      <c r="U663" s="153"/>
      <c r="V663" s="154"/>
      <c r="W663" s="154"/>
      <c r="Z663" s="159"/>
      <c r="AA663" s="154"/>
    </row>
    <row r="664" spans="1:27" ht="15" x14ac:dyDescent="0.25">
      <c r="A664" s="158"/>
      <c r="B664" s="153"/>
      <c r="C664" s="157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T664" s="153"/>
      <c r="U664" s="153"/>
      <c r="V664" s="154"/>
      <c r="W664" s="154"/>
      <c r="Z664" s="159"/>
      <c r="AA664" s="154"/>
    </row>
    <row r="665" spans="1:27" ht="15" x14ac:dyDescent="0.25">
      <c r="A665" s="158"/>
      <c r="C665" s="173"/>
      <c r="Z665" s="159"/>
      <c r="AA665" s="154"/>
    </row>
    <row r="666" spans="1:27" ht="15" x14ac:dyDescent="0.25">
      <c r="A666" s="158"/>
      <c r="B666" s="153"/>
      <c r="C666" s="157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W666" s="154"/>
      <c r="Z666" s="159"/>
      <c r="AA666" s="154"/>
    </row>
    <row r="667" spans="1:27" ht="15" x14ac:dyDescent="0.25">
      <c r="A667" s="158"/>
      <c r="B667" s="153"/>
      <c r="C667" s="157"/>
      <c r="D667" s="153"/>
      <c r="E667" s="153"/>
      <c r="F667" s="153"/>
      <c r="Z667" s="159"/>
      <c r="AA667" s="154"/>
    </row>
    <row r="668" spans="1:27" ht="15" x14ac:dyDescent="0.25">
      <c r="A668" s="158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4"/>
      <c r="W668" s="154"/>
      <c r="Z668" s="159"/>
      <c r="AA668" s="154"/>
    </row>
    <row r="669" spans="1:27" ht="15" x14ac:dyDescent="0.25">
      <c r="A669" s="158"/>
      <c r="B669" s="153"/>
      <c r="C669" s="157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W669" s="154"/>
      <c r="Z669" s="159"/>
      <c r="AA669" s="154"/>
    </row>
    <row r="670" spans="1:27" ht="15" x14ac:dyDescent="0.25">
      <c r="A670" s="170"/>
      <c r="B670" s="153"/>
      <c r="C670" s="157"/>
      <c r="D670" s="153"/>
      <c r="E670" s="153"/>
      <c r="F670" s="153"/>
    </row>
    <row r="671" spans="1:27" ht="15" x14ac:dyDescent="0.25">
      <c r="A671" s="158"/>
      <c r="B671" s="153"/>
      <c r="C671" s="157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4"/>
      <c r="W671" s="154"/>
      <c r="Z671" s="159"/>
      <c r="AA671" s="154"/>
    </row>
    <row r="672" spans="1:27" ht="15" x14ac:dyDescent="0.25">
      <c r="A672" s="158"/>
      <c r="B672" s="153"/>
      <c r="C672" s="157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4"/>
      <c r="W672" s="154"/>
      <c r="Z672" s="159"/>
      <c r="AA672" s="154"/>
    </row>
    <row r="673" spans="1:27" ht="15" x14ac:dyDescent="0.25">
      <c r="A673" s="158"/>
      <c r="C673" s="17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T673" s="153"/>
      <c r="U673" s="153"/>
      <c r="W673" s="154"/>
      <c r="Z673" s="159"/>
      <c r="AA673" s="154"/>
    </row>
    <row r="674" spans="1:27" ht="15" x14ac:dyDescent="0.25">
      <c r="A674" s="158"/>
      <c r="B674" s="153"/>
      <c r="C674" s="157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T674" s="153"/>
      <c r="U674" s="153"/>
      <c r="W674" s="154"/>
      <c r="Z674" s="159"/>
      <c r="AA674" s="154"/>
    </row>
    <row r="675" spans="1:27" ht="15" x14ac:dyDescent="0.25">
      <c r="A675" s="158"/>
      <c r="B675" s="153"/>
      <c r="C675" s="157"/>
      <c r="D675" s="153"/>
      <c r="E675" s="153"/>
      <c r="F675" s="153"/>
      <c r="Z675" s="159"/>
      <c r="AA675" s="154"/>
    </row>
    <row r="676" spans="1:27" ht="15" x14ac:dyDescent="0.25">
      <c r="A676" s="158"/>
      <c r="B676" s="153"/>
      <c r="C676" s="157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T676" s="153"/>
      <c r="U676" s="153"/>
      <c r="W676" s="154"/>
      <c r="Z676" s="159"/>
      <c r="AA676" s="154"/>
    </row>
    <row r="677" spans="1:27" ht="15" x14ac:dyDescent="0.25">
      <c r="A677" s="158"/>
      <c r="B677" s="153"/>
      <c r="C677" s="157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W677" s="154"/>
      <c r="Z677" s="159"/>
      <c r="AA677" s="154"/>
    </row>
    <row r="678" spans="1:27" ht="15" x14ac:dyDescent="0.25">
      <c r="A678" s="158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T678" s="153"/>
      <c r="U678" s="153"/>
      <c r="W678" s="154"/>
      <c r="Z678" s="159"/>
      <c r="AA678" s="154"/>
    </row>
    <row r="679" spans="1:27" ht="15" x14ac:dyDescent="0.25">
      <c r="A679" s="158"/>
      <c r="B679" s="153"/>
      <c r="C679" s="157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T679" s="153"/>
      <c r="W679" s="154"/>
      <c r="Z679" s="159"/>
      <c r="AA679" s="154"/>
    </row>
    <row r="680" spans="1:27" ht="15" x14ac:dyDescent="0.25">
      <c r="A680" s="170"/>
    </row>
    <row r="681" spans="1:27" ht="15" x14ac:dyDescent="0.25">
      <c r="A681" s="158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4"/>
      <c r="W681" s="154"/>
      <c r="Z681" s="159"/>
      <c r="AA681" s="154"/>
    </row>
    <row r="682" spans="1:27" ht="15" x14ac:dyDescent="0.25">
      <c r="A682" s="170"/>
    </row>
    <row r="683" spans="1:27" ht="15" x14ac:dyDescent="0.25">
      <c r="A683" s="170"/>
    </row>
    <row r="684" spans="1:27" ht="15" x14ac:dyDescent="0.25">
      <c r="A684" s="170"/>
    </row>
    <row r="685" spans="1:27" ht="15" x14ac:dyDescent="0.25">
      <c r="A685" s="170"/>
      <c r="B685" s="153"/>
      <c r="C685" s="157"/>
      <c r="D685" s="153"/>
      <c r="E685" s="153"/>
      <c r="F685" s="153"/>
    </row>
    <row r="686" spans="1:27" ht="15" x14ac:dyDescent="0.25">
      <c r="A686" s="170"/>
      <c r="C686" s="173"/>
    </row>
    <row r="687" spans="1:27" ht="15" x14ac:dyDescent="0.25">
      <c r="A687" s="158"/>
      <c r="B687" s="153"/>
      <c r="C687" s="157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T687" s="153"/>
      <c r="U687" s="153"/>
      <c r="V687" s="154"/>
      <c r="W687" s="154"/>
      <c r="Z687" s="159"/>
      <c r="AA687" s="154"/>
    </row>
    <row r="688" spans="1:27" ht="15" x14ac:dyDescent="0.25">
      <c r="A688" s="158"/>
      <c r="Z688" s="159"/>
      <c r="AA688" s="154"/>
    </row>
    <row r="689" spans="1:27" ht="15" x14ac:dyDescent="0.25">
      <c r="A689" s="158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T689" s="153"/>
      <c r="U689" s="153"/>
      <c r="V689" s="154"/>
      <c r="W689" s="154"/>
      <c r="Z689" s="159"/>
      <c r="AA689" s="154"/>
    </row>
    <row r="690" spans="1:27" ht="15" x14ac:dyDescent="0.25">
      <c r="A690" s="170"/>
      <c r="C690" s="173"/>
    </row>
    <row r="691" spans="1:27" ht="15" x14ac:dyDescent="0.25">
      <c r="A691" s="170"/>
      <c r="B691" s="153"/>
      <c r="C691" s="157"/>
      <c r="D691" s="153"/>
      <c r="E691" s="153"/>
      <c r="F691" s="153"/>
    </row>
    <row r="692" spans="1:27" ht="15" x14ac:dyDescent="0.25">
      <c r="A692" s="158"/>
      <c r="B692" s="153"/>
      <c r="C692" s="157"/>
      <c r="D692" s="153"/>
      <c r="E692" s="153"/>
      <c r="F692" s="153"/>
      <c r="Z692" s="159"/>
      <c r="AA692" s="154"/>
    </row>
    <row r="693" spans="1:27" ht="15" x14ac:dyDescent="0.25">
      <c r="A693" s="158"/>
      <c r="B693" s="153"/>
      <c r="C693" s="157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4"/>
      <c r="W693" s="154"/>
      <c r="Z693" s="159"/>
      <c r="AA693" s="154"/>
    </row>
    <row r="694" spans="1:27" ht="15" x14ac:dyDescent="0.25">
      <c r="A694" s="158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W694" s="154"/>
      <c r="Z694" s="159"/>
      <c r="AA694" s="154"/>
    </row>
    <row r="695" spans="1:27" ht="15" x14ac:dyDescent="0.25">
      <c r="A695" s="158"/>
      <c r="B695" s="153"/>
      <c r="C695" s="157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T695" s="153"/>
      <c r="W695" s="154"/>
      <c r="Z695" s="159"/>
      <c r="AA695" s="154"/>
    </row>
    <row r="696" spans="1:27" ht="15" x14ac:dyDescent="0.25">
      <c r="A696" s="170"/>
    </row>
    <row r="697" spans="1:27" ht="15" x14ac:dyDescent="0.25">
      <c r="A697" s="158"/>
      <c r="B697" s="153"/>
      <c r="C697" s="157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T697" s="153"/>
      <c r="U697" s="153"/>
      <c r="V697" s="154"/>
      <c r="W697" s="154"/>
      <c r="Z697" s="159"/>
      <c r="AA697" s="154"/>
    </row>
    <row r="698" spans="1:27" ht="15" x14ac:dyDescent="0.25">
      <c r="A698" s="170"/>
      <c r="B698" s="153"/>
      <c r="C698" s="157"/>
      <c r="D698" s="153"/>
      <c r="E698" s="153"/>
      <c r="F698" s="153"/>
    </row>
    <row r="699" spans="1:27" ht="15" x14ac:dyDescent="0.25">
      <c r="A699" s="158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T699" s="153"/>
      <c r="U699" s="153"/>
      <c r="W699" s="154"/>
      <c r="Z699" s="159"/>
      <c r="AA699" s="154"/>
    </row>
    <row r="700" spans="1:27" ht="15" x14ac:dyDescent="0.25">
      <c r="A700" s="158"/>
      <c r="B700" s="153"/>
      <c r="C700" s="157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4"/>
      <c r="W700" s="154"/>
      <c r="Z700" s="159"/>
      <c r="AA700" s="154"/>
    </row>
    <row r="701" spans="1:27" ht="15" x14ac:dyDescent="0.25">
      <c r="A701" s="170"/>
      <c r="B701" s="153"/>
      <c r="C701" s="157"/>
      <c r="D701" s="153"/>
      <c r="E701" s="153"/>
      <c r="F701" s="153"/>
    </row>
    <row r="702" spans="1:27" ht="15" x14ac:dyDescent="0.25">
      <c r="A702" s="158"/>
      <c r="B702" s="153"/>
      <c r="C702" s="157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T702" s="153"/>
      <c r="U702" s="153"/>
      <c r="V702" s="154"/>
      <c r="W702" s="154"/>
      <c r="Z702" s="159"/>
      <c r="AA702" s="154"/>
    </row>
    <row r="703" spans="1:27" ht="15" x14ac:dyDescent="0.25">
      <c r="A703" s="158"/>
      <c r="B703" s="153"/>
      <c r="C703" s="157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4"/>
      <c r="W703" s="154"/>
      <c r="Z703" s="159"/>
      <c r="AA703" s="154"/>
    </row>
    <row r="704" spans="1:27" ht="15" x14ac:dyDescent="0.25">
      <c r="A704" s="158"/>
      <c r="C704" s="17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W704" s="154"/>
      <c r="Z704" s="159"/>
      <c r="AA704" s="154"/>
    </row>
    <row r="705" spans="1:27" ht="15" x14ac:dyDescent="0.25">
      <c r="A705" s="158"/>
      <c r="B705" s="153"/>
      <c r="C705" s="157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T705" s="153"/>
      <c r="U705" s="153"/>
      <c r="W705" s="154"/>
      <c r="Z705" s="159"/>
      <c r="AA705" s="154"/>
    </row>
    <row r="706" spans="1:27" ht="15" x14ac:dyDescent="0.25">
      <c r="A706" s="158"/>
      <c r="Z706" s="159"/>
      <c r="AA706" s="154"/>
    </row>
    <row r="707" spans="1:27" ht="15" x14ac:dyDescent="0.25">
      <c r="A707" s="158"/>
      <c r="B707" s="153"/>
      <c r="C707" s="157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4"/>
      <c r="W707" s="154"/>
      <c r="Z707" s="159"/>
      <c r="AA707" s="154"/>
    </row>
    <row r="708" spans="1:27" ht="15" x14ac:dyDescent="0.25">
      <c r="A708" s="170"/>
      <c r="B708" s="153"/>
      <c r="C708" s="157"/>
      <c r="D708" s="153"/>
      <c r="E708" s="153"/>
      <c r="F708" s="153"/>
    </row>
    <row r="709" spans="1:27" ht="15" x14ac:dyDescent="0.25">
      <c r="A709" s="158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T709" s="153"/>
      <c r="U709" s="153"/>
      <c r="V709" s="154"/>
      <c r="W709" s="154"/>
      <c r="Z709" s="159"/>
      <c r="AA709" s="154"/>
    </row>
    <row r="710" spans="1:27" ht="15" x14ac:dyDescent="0.25">
      <c r="A710" s="158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4"/>
      <c r="W710" s="154"/>
      <c r="Z710" s="159"/>
      <c r="AA710" s="154"/>
    </row>
    <row r="711" spans="1:27" ht="15" x14ac:dyDescent="0.25">
      <c r="A711" s="170"/>
      <c r="C711" s="173"/>
    </row>
    <row r="712" spans="1:27" ht="15" x14ac:dyDescent="0.25">
      <c r="A712" s="170"/>
      <c r="B712" s="153"/>
      <c r="C712" s="157"/>
      <c r="D712" s="153"/>
      <c r="E712" s="153"/>
      <c r="F712" s="153"/>
    </row>
    <row r="713" spans="1:27" ht="15" x14ac:dyDescent="0.25">
      <c r="A713" s="158"/>
      <c r="B713" s="153"/>
      <c r="C713" s="157"/>
      <c r="D713" s="153"/>
      <c r="E713" s="153"/>
      <c r="F713" s="153"/>
      <c r="Z713" s="159"/>
      <c r="AA713" s="154"/>
    </row>
    <row r="714" spans="1:27" ht="15" x14ac:dyDescent="0.25">
      <c r="A714" s="158"/>
      <c r="B714" s="153"/>
      <c r="C714" s="157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4"/>
      <c r="W714" s="154"/>
      <c r="Z714" s="159"/>
      <c r="AA714" s="154"/>
    </row>
    <row r="715" spans="1:27" ht="15" x14ac:dyDescent="0.25">
      <c r="A715" s="158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T715" s="153"/>
      <c r="W715" s="154"/>
      <c r="Z715" s="159"/>
      <c r="AA715" s="154"/>
    </row>
    <row r="716" spans="1:27" ht="15" x14ac:dyDescent="0.25">
      <c r="A716" s="158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T716" s="153"/>
      <c r="U716" s="153"/>
      <c r="W716" s="154"/>
      <c r="Z716" s="159"/>
      <c r="AA716" s="154"/>
    </row>
    <row r="717" spans="1:27" ht="15" x14ac:dyDescent="0.25">
      <c r="A717" s="170"/>
      <c r="C717" s="173"/>
    </row>
    <row r="718" spans="1:27" ht="15" x14ac:dyDescent="0.25">
      <c r="A718" s="170"/>
      <c r="C718" s="173"/>
    </row>
    <row r="719" spans="1:27" ht="15" x14ac:dyDescent="0.25">
      <c r="A719" s="158"/>
      <c r="C719" s="173"/>
      <c r="Z719" s="159"/>
      <c r="AA719" s="154"/>
    </row>
    <row r="720" spans="1:27" ht="15" x14ac:dyDescent="0.25">
      <c r="A720" s="158"/>
      <c r="C720" s="173"/>
      <c r="Z720" s="159"/>
      <c r="AA720" s="154"/>
    </row>
    <row r="721" spans="1:27" ht="15" x14ac:dyDescent="0.25">
      <c r="A721" s="158"/>
      <c r="C721" s="173"/>
      <c r="Z721" s="159"/>
      <c r="AA721" s="154"/>
    </row>
    <row r="722" spans="1:27" ht="15" x14ac:dyDescent="0.25">
      <c r="A722" s="158"/>
      <c r="Z722" s="159"/>
      <c r="AA722" s="154"/>
    </row>
    <row r="723" spans="1:27" ht="15" x14ac:dyDescent="0.25">
      <c r="A723" s="158"/>
      <c r="Z723" s="159"/>
      <c r="AA723" s="154"/>
    </row>
    <row r="724" spans="1:27" ht="15" x14ac:dyDescent="0.25"/>
    <row r="725" spans="1:27" ht="15" x14ac:dyDescent="0.25"/>
    <row r="726" spans="1:27" ht="15" x14ac:dyDescent="0.25"/>
    <row r="727" spans="1:27" ht="15" x14ac:dyDescent="0.25"/>
    <row r="728" spans="1:27" ht="15" x14ac:dyDescent="0.25"/>
    <row r="729" spans="1:27" ht="15" x14ac:dyDescent="0.25"/>
    <row r="730" spans="1:27" ht="15" x14ac:dyDescent="0.25"/>
    <row r="731" spans="1:27" ht="15" x14ac:dyDescent="0.25"/>
    <row r="732" spans="1:27" ht="15" x14ac:dyDescent="0.25"/>
    <row r="733" spans="1:27" ht="15" x14ac:dyDescent="0.25"/>
    <row r="734" spans="1:27" ht="15" x14ac:dyDescent="0.25"/>
    <row r="735" spans="1:27" ht="15" x14ac:dyDescent="0.25"/>
    <row r="736" spans="1:27" ht="15" x14ac:dyDescent="0.25"/>
    <row r="737" spans="1:1" ht="15" x14ac:dyDescent="0.25"/>
    <row r="738" spans="1:1" ht="15" x14ac:dyDescent="0.25"/>
    <row r="739" spans="1:1" ht="15" x14ac:dyDescent="0.25"/>
    <row r="740" spans="1:1" ht="15" x14ac:dyDescent="0.25"/>
    <row r="741" spans="1:1" ht="15" x14ac:dyDescent="0.25"/>
    <row r="742" spans="1:1" ht="15" x14ac:dyDescent="0.25"/>
    <row r="743" spans="1:1" ht="15" x14ac:dyDescent="0.25"/>
    <row r="744" spans="1:1" ht="15" x14ac:dyDescent="0.25"/>
    <row r="745" spans="1:1" ht="15" x14ac:dyDescent="0.25">
      <c r="A745" s="170"/>
    </row>
    <row r="746" spans="1:1" ht="15" x14ac:dyDescent="0.25"/>
    <row r="747" spans="1:1" ht="15" x14ac:dyDescent="0.25">
      <c r="A747" s="170"/>
    </row>
    <row r="748" spans="1:1" ht="15" x14ac:dyDescent="0.25"/>
    <row r="749" spans="1:1" ht="15" x14ac:dyDescent="0.25">
      <c r="A749" s="170"/>
    </row>
    <row r="750" spans="1:1" ht="15" x14ac:dyDescent="0.25"/>
    <row r="751" spans="1:1" ht="15" x14ac:dyDescent="0.25">
      <c r="A751" s="170"/>
    </row>
    <row r="752" spans="1:1" ht="15" x14ac:dyDescent="0.25"/>
    <row r="753" spans="1:1" ht="15" x14ac:dyDescent="0.25">
      <c r="A753" s="170"/>
    </row>
    <row r="754" spans="1:1" ht="15" x14ac:dyDescent="0.25"/>
    <row r="755" spans="1:1" ht="15" x14ac:dyDescent="0.25">
      <c r="A755" s="170"/>
    </row>
    <row r="756" spans="1:1" ht="15" x14ac:dyDescent="0.25"/>
    <row r="757" spans="1:1" ht="15" x14ac:dyDescent="0.25">
      <c r="A757" s="170"/>
    </row>
    <row r="758" spans="1:1" ht="15" x14ac:dyDescent="0.25"/>
    <row r="759" spans="1:1" ht="15" x14ac:dyDescent="0.25">
      <c r="A759" s="170"/>
    </row>
    <row r="760" spans="1:1" ht="15" x14ac:dyDescent="0.25"/>
    <row r="761" spans="1:1" ht="15" x14ac:dyDescent="0.25">
      <c r="A761" s="170"/>
    </row>
    <row r="762" spans="1:1" ht="15" x14ac:dyDescent="0.25"/>
    <row r="763" spans="1:1" ht="15" x14ac:dyDescent="0.25">
      <c r="A763" s="170"/>
    </row>
    <row r="764" spans="1:1" ht="15" x14ac:dyDescent="0.25"/>
    <row r="765" spans="1:1" ht="15" x14ac:dyDescent="0.25">
      <c r="A765" s="170"/>
    </row>
    <row r="766" spans="1:1" ht="15" x14ac:dyDescent="0.25"/>
    <row r="767" spans="1:1" ht="15" x14ac:dyDescent="0.25">
      <c r="A767" s="170"/>
    </row>
    <row r="768" spans="1:1" ht="15" x14ac:dyDescent="0.25"/>
    <row r="769" spans="1:1" ht="15" x14ac:dyDescent="0.25">
      <c r="A769" s="170"/>
    </row>
    <row r="770" spans="1:1" ht="15" x14ac:dyDescent="0.25"/>
    <row r="771" spans="1:1" ht="15" x14ac:dyDescent="0.25">
      <c r="A771" s="170"/>
    </row>
    <row r="772" spans="1:1" ht="15" x14ac:dyDescent="0.25"/>
    <row r="773" spans="1:1" ht="15" x14ac:dyDescent="0.25">
      <c r="A773" s="170"/>
    </row>
    <row r="774" spans="1:1" ht="15" x14ac:dyDescent="0.25"/>
    <row r="775" spans="1:1" ht="15" x14ac:dyDescent="0.25">
      <c r="A775" s="170"/>
    </row>
    <row r="776" spans="1:1" ht="15" x14ac:dyDescent="0.25"/>
    <row r="777" spans="1:1" ht="15" x14ac:dyDescent="0.25">
      <c r="A777" s="170"/>
    </row>
    <row r="778" spans="1:1" ht="15" x14ac:dyDescent="0.25"/>
    <row r="779" spans="1:1" ht="15" x14ac:dyDescent="0.25">
      <c r="A779" s="170"/>
    </row>
    <row r="780" spans="1:1" ht="15" x14ac:dyDescent="0.25"/>
    <row r="781" spans="1:1" ht="15" x14ac:dyDescent="0.25">
      <c r="A781" s="170"/>
    </row>
    <row r="782" spans="1:1" ht="15" x14ac:dyDescent="0.25"/>
    <row r="783" spans="1:1" ht="15" x14ac:dyDescent="0.25">
      <c r="A783" s="170"/>
    </row>
    <row r="784" spans="1:1" ht="15" x14ac:dyDescent="0.25"/>
    <row r="785" spans="1:1" ht="15" x14ac:dyDescent="0.25">
      <c r="A785" s="170"/>
    </row>
    <row r="786" spans="1:1" ht="15" x14ac:dyDescent="0.25"/>
    <row r="787" spans="1:1" ht="15" x14ac:dyDescent="0.25">
      <c r="A787" s="170"/>
    </row>
    <row r="788" spans="1:1" ht="15" x14ac:dyDescent="0.25"/>
    <row r="789" spans="1:1" ht="15" x14ac:dyDescent="0.25">
      <c r="A789" s="170"/>
    </row>
    <row r="790" spans="1:1" ht="15" x14ac:dyDescent="0.25"/>
    <row r="791" spans="1:1" ht="15" x14ac:dyDescent="0.25">
      <c r="A791" s="170"/>
    </row>
    <row r="792" spans="1:1" ht="15" x14ac:dyDescent="0.25"/>
    <row r="793" spans="1:1" ht="15" x14ac:dyDescent="0.25">
      <c r="A793" s="170"/>
    </row>
    <row r="794" spans="1:1" ht="15" x14ac:dyDescent="0.25"/>
    <row r="795" spans="1:1" ht="15" x14ac:dyDescent="0.25">
      <c r="A795" s="170"/>
    </row>
    <row r="796" spans="1:1" ht="15" x14ac:dyDescent="0.25"/>
    <row r="797" spans="1:1" ht="15" x14ac:dyDescent="0.25">
      <c r="A797" s="170"/>
    </row>
    <row r="798" spans="1:1" ht="15" x14ac:dyDescent="0.25"/>
    <row r="799" spans="1:1" ht="15" x14ac:dyDescent="0.25">
      <c r="A799" s="170"/>
    </row>
    <row r="800" spans="1:1" ht="15" x14ac:dyDescent="0.25"/>
    <row r="801" spans="1:1" ht="15" x14ac:dyDescent="0.25">
      <c r="A801" s="170"/>
    </row>
    <row r="802" spans="1:1" ht="15" x14ac:dyDescent="0.25"/>
    <row r="803" spans="1:1" ht="15" x14ac:dyDescent="0.25">
      <c r="A803" s="170"/>
    </row>
    <row r="804" spans="1:1" ht="15" x14ac:dyDescent="0.25"/>
    <row r="805" spans="1:1" ht="15" x14ac:dyDescent="0.25">
      <c r="A805" s="170"/>
    </row>
    <row r="806" spans="1:1" ht="15" x14ac:dyDescent="0.25"/>
    <row r="807" spans="1:1" ht="15" x14ac:dyDescent="0.25">
      <c r="A807" s="170"/>
    </row>
    <row r="808" spans="1:1" ht="15" x14ac:dyDescent="0.25"/>
    <row r="809" spans="1:1" ht="15" x14ac:dyDescent="0.25">
      <c r="A809" s="170"/>
    </row>
    <row r="810" spans="1:1" ht="15" x14ac:dyDescent="0.25"/>
    <row r="811" spans="1:1" ht="15" x14ac:dyDescent="0.25">
      <c r="A811" s="170"/>
    </row>
    <row r="812" spans="1:1" ht="15" x14ac:dyDescent="0.25"/>
    <row r="813" spans="1:1" ht="15" x14ac:dyDescent="0.25">
      <c r="A813" s="170"/>
    </row>
    <row r="814" spans="1:1" ht="15" x14ac:dyDescent="0.25"/>
    <row r="815" spans="1:1" ht="15" x14ac:dyDescent="0.25">
      <c r="A815" s="170"/>
    </row>
    <row r="816" spans="1:1" ht="15" x14ac:dyDescent="0.25"/>
  </sheetData>
  <sortState ref="A7:AA738">
    <sortCondition ref="A7:A7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A427"/>
  <sheetViews>
    <sheetView workbookViewId="0">
      <selection activeCell="E11" sqref="E11"/>
    </sheetView>
  </sheetViews>
  <sheetFormatPr defaultColWidth="17.28515625" defaultRowHeight="15.75" customHeight="1" x14ac:dyDescent="0.25"/>
  <cols>
    <col min="1" max="1" width="19.85546875" style="185" customWidth="1"/>
    <col min="2" max="2" width="7.42578125" style="185" customWidth="1"/>
    <col min="3" max="3" width="14.140625" style="41" customWidth="1"/>
    <col min="4" max="4" width="12.85546875" style="41" customWidth="1"/>
    <col min="5" max="5" width="15.140625" style="41" customWidth="1"/>
    <col min="6" max="6" width="16.28515625" style="41" customWidth="1"/>
    <col min="7" max="7" width="14.7109375" style="41" customWidth="1"/>
    <col min="8" max="8" width="13.42578125" style="41" customWidth="1"/>
    <col min="9" max="9" width="15.140625" style="41" customWidth="1"/>
    <col min="10" max="10" width="13.5703125" style="41" customWidth="1"/>
    <col min="11" max="11" width="24.140625" style="41" customWidth="1"/>
    <col min="12" max="12" width="25.5703125" style="41" customWidth="1"/>
    <col min="13" max="13" width="23.85546875" style="41" customWidth="1"/>
    <col min="14" max="14" width="18.5703125" style="41" customWidth="1"/>
    <col min="15" max="15" width="19.85546875" style="41" customWidth="1"/>
    <col min="16" max="16" width="18.28515625" style="41" customWidth="1"/>
    <col min="17" max="17" width="20.7109375" style="41" customWidth="1"/>
    <col min="18" max="18" width="22.140625" style="41" customWidth="1"/>
    <col min="19" max="19" width="20" style="41" customWidth="1"/>
    <col min="20" max="20" width="14.28515625" style="41" customWidth="1"/>
    <col min="21" max="21" width="11.7109375" style="41" customWidth="1"/>
    <col min="22" max="22" width="22.42578125" style="41" customWidth="1"/>
    <col min="23" max="23" width="21.5703125" style="41" customWidth="1"/>
    <col min="24" max="25" width="8.7109375" style="41" customWidth="1"/>
    <col min="26" max="26" width="11.5703125" style="41" customWidth="1"/>
    <col min="27" max="27" width="8.42578125" style="41" customWidth="1"/>
    <col min="28" max="16384" width="17.28515625" style="41"/>
  </cols>
  <sheetData>
    <row r="1" spans="1:27" ht="15" customHeight="1" x14ac:dyDescent="0.25">
      <c r="A1" s="185" t="s">
        <v>2</v>
      </c>
      <c r="B1" s="185" t="s">
        <v>467</v>
      </c>
      <c r="C1" s="129"/>
      <c r="E1" s="174"/>
      <c r="F1" s="175"/>
      <c r="G1" s="175"/>
      <c r="H1" s="175"/>
      <c r="I1" s="140"/>
      <c r="J1" s="176"/>
      <c r="K1" s="176"/>
      <c r="L1" s="176"/>
    </row>
    <row r="2" spans="1:27" ht="15" x14ac:dyDescent="0.25">
      <c r="A2" s="183" t="s">
        <v>41</v>
      </c>
      <c r="B2" s="184">
        <v>5865.5565999999999</v>
      </c>
      <c r="C2" s="131"/>
      <c r="D2" s="178"/>
      <c r="E2" s="178"/>
      <c r="F2" s="130"/>
      <c r="G2" s="179"/>
      <c r="H2" s="179"/>
      <c r="I2" s="130"/>
      <c r="J2" s="130"/>
      <c r="K2" s="130"/>
      <c r="L2" s="178"/>
      <c r="M2" s="178"/>
      <c r="N2" s="178"/>
      <c r="O2" s="178"/>
      <c r="P2" s="178"/>
      <c r="Q2" s="178"/>
      <c r="R2" s="178"/>
      <c r="S2" s="178"/>
      <c r="T2" s="180"/>
      <c r="U2" s="178"/>
      <c r="V2" s="180"/>
      <c r="W2" s="180"/>
      <c r="Z2" s="177"/>
      <c r="AA2" s="180"/>
    </row>
    <row r="3" spans="1:27" ht="15" x14ac:dyDescent="0.25">
      <c r="A3" s="183" t="s">
        <v>42</v>
      </c>
      <c r="B3" s="184">
        <v>5894.3729999999996</v>
      </c>
      <c r="C3" s="131"/>
      <c r="D3" s="178"/>
      <c r="E3" s="178"/>
      <c r="F3" s="130"/>
      <c r="G3" s="179"/>
      <c r="H3" s="179"/>
      <c r="I3" s="130"/>
      <c r="J3" s="130"/>
      <c r="K3" s="130"/>
      <c r="L3" s="178"/>
      <c r="M3" s="178"/>
      <c r="N3" s="178"/>
      <c r="O3" s="178"/>
      <c r="P3" s="178"/>
      <c r="Q3" s="178"/>
      <c r="R3" s="178"/>
      <c r="S3" s="178"/>
      <c r="T3" s="178"/>
      <c r="U3" s="178"/>
      <c r="W3" s="180"/>
      <c r="Z3" s="177"/>
      <c r="AA3" s="180"/>
    </row>
    <row r="4" spans="1:27" ht="15" x14ac:dyDescent="0.25">
      <c r="A4" s="183" t="s">
        <v>43</v>
      </c>
      <c r="B4" s="184">
        <v>5896.0140000000001</v>
      </c>
      <c r="C4" s="131"/>
      <c r="D4" s="178"/>
      <c r="E4" s="178"/>
      <c r="F4" s="130"/>
      <c r="G4" s="179"/>
      <c r="H4" s="179"/>
      <c r="I4" s="130"/>
      <c r="J4" s="130"/>
      <c r="K4" s="130"/>
      <c r="L4" s="178"/>
      <c r="M4" s="178"/>
      <c r="N4" s="178"/>
      <c r="O4" s="178"/>
      <c r="P4" s="178"/>
      <c r="Q4" s="178"/>
      <c r="R4" s="178"/>
      <c r="S4" s="178"/>
      <c r="T4" s="178"/>
      <c r="U4" s="178"/>
      <c r="W4" s="180"/>
      <c r="Z4" s="177"/>
      <c r="AA4" s="180"/>
    </row>
    <row r="5" spans="1:27" ht="15" x14ac:dyDescent="0.25">
      <c r="A5" s="183" t="s">
        <v>44</v>
      </c>
      <c r="B5" s="184">
        <v>5880.1670000000004</v>
      </c>
      <c r="C5" s="131"/>
      <c r="D5" s="178"/>
      <c r="E5" s="178"/>
      <c r="F5" s="130"/>
      <c r="G5" s="179"/>
      <c r="H5" s="179"/>
      <c r="I5" s="130"/>
      <c r="J5" s="130"/>
      <c r="K5" s="130"/>
      <c r="L5" s="178"/>
      <c r="M5" s="178"/>
      <c r="N5" s="178"/>
      <c r="O5" s="178"/>
      <c r="P5" s="178"/>
      <c r="Q5" s="178"/>
      <c r="R5" s="178"/>
      <c r="S5" s="178"/>
      <c r="T5" s="178"/>
      <c r="U5" s="178"/>
      <c r="W5" s="180"/>
      <c r="Z5" s="177"/>
      <c r="AA5" s="180"/>
    </row>
    <row r="6" spans="1:27" ht="15" x14ac:dyDescent="0.25">
      <c r="A6" s="183" t="s">
        <v>45</v>
      </c>
      <c r="B6" s="184">
        <v>5869.74</v>
      </c>
      <c r="C6" s="131"/>
      <c r="D6" s="178"/>
      <c r="E6" s="178"/>
      <c r="F6" s="130"/>
      <c r="G6" s="179"/>
      <c r="H6" s="179"/>
      <c r="I6" s="130"/>
      <c r="J6" s="130"/>
      <c r="K6" s="130"/>
      <c r="L6" s="178"/>
      <c r="M6" s="178"/>
      <c r="N6" s="178"/>
      <c r="O6" s="178"/>
      <c r="P6" s="178"/>
      <c r="Q6" s="178"/>
      <c r="R6" s="178"/>
      <c r="S6" s="178"/>
      <c r="T6" s="178"/>
      <c r="U6" s="178"/>
      <c r="W6" s="180"/>
      <c r="Z6" s="177"/>
      <c r="AA6" s="180"/>
    </row>
    <row r="7" spans="1:27" ht="15" x14ac:dyDescent="0.25">
      <c r="A7" s="183" t="s">
        <v>46</v>
      </c>
      <c r="B7" s="184">
        <v>5857.7650000000003</v>
      </c>
      <c r="C7" s="131"/>
      <c r="D7" s="178"/>
      <c r="E7" s="178"/>
      <c r="F7" s="130"/>
      <c r="G7" s="179"/>
      <c r="H7" s="179"/>
      <c r="I7" s="130"/>
      <c r="J7" s="130"/>
      <c r="K7" s="130"/>
      <c r="L7" s="178"/>
      <c r="M7" s="178"/>
      <c r="N7" s="178"/>
      <c r="O7" s="178"/>
      <c r="P7" s="178"/>
      <c r="Q7" s="178"/>
      <c r="R7" s="178"/>
      <c r="S7" s="178"/>
      <c r="T7" s="178"/>
      <c r="U7" s="178"/>
      <c r="W7" s="180"/>
      <c r="Z7" s="177"/>
      <c r="AA7" s="180"/>
    </row>
    <row r="8" spans="1:27" ht="15" x14ac:dyDescent="0.25">
      <c r="A8" s="183" t="s">
        <v>47</v>
      </c>
      <c r="B8" s="184">
        <v>5868.8339999999998</v>
      </c>
      <c r="C8" s="131"/>
      <c r="D8" s="178"/>
      <c r="E8" s="178"/>
      <c r="F8" s="130"/>
      <c r="G8" s="179"/>
      <c r="H8" s="179"/>
      <c r="I8" s="130"/>
      <c r="J8" s="130"/>
      <c r="K8" s="130"/>
      <c r="L8" s="178"/>
      <c r="M8" s="178"/>
      <c r="N8" s="178"/>
      <c r="O8" s="178"/>
      <c r="P8" s="178"/>
      <c r="Q8" s="178"/>
      <c r="R8" s="178"/>
      <c r="S8" s="178"/>
      <c r="T8" s="178"/>
      <c r="U8" s="178"/>
      <c r="W8" s="180"/>
      <c r="Z8" s="177"/>
      <c r="AA8" s="180"/>
    </row>
    <row r="9" spans="1:27" ht="15" x14ac:dyDescent="0.25">
      <c r="A9" s="183" t="s">
        <v>48</v>
      </c>
      <c r="B9" s="184">
        <v>5866.9462999999996</v>
      </c>
      <c r="C9" s="131"/>
      <c r="D9" s="178"/>
      <c r="E9" s="178"/>
      <c r="F9" s="130"/>
      <c r="G9" s="179"/>
      <c r="H9" s="179"/>
      <c r="I9" s="130"/>
      <c r="J9" s="130"/>
      <c r="K9" s="130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80"/>
      <c r="W9" s="180"/>
      <c r="Z9" s="177"/>
      <c r="AA9" s="180"/>
    </row>
    <row r="10" spans="1:27" ht="15" x14ac:dyDescent="0.25">
      <c r="A10" s="183" t="s">
        <v>49</v>
      </c>
      <c r="B10" s="184">
        <v>5890.933</v>
      </c>
      <c r="C10" s="131"/>
      <c r="D10" s="178"/>
      <c r="E10" s="178"/>
      <c r="F10" s="130"/>
      <c r="G10" s="179"/>
      <c r="H10" s="179"/>
      <c r="I10" s="130"/>
      <c r="J10" s="130"/>
      <c r="K10" s="130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W10" s="180"/>
      <c r="Z10" s="177"/>
      <c r="AA10" s="180"/>
    </row>
    <row r="11" spans="1:27" ht="15" x14ac:dyDescent="0.25">
      <c r="A11" s="183" t="s">
        <v>50</v>
      </c>
      <c r="B11" s="184">
        <v>5937.3720000000003</v>
      </c>
      <c r="C11" s="131"/>
      <c r="D11" s="178"/>
      <c r="E11" s="178"/>
      <c r="F11" s="130"/>
      <c r="G11" s="179"/>
      <c r="H11" s="179"/>
      <c r="I11" s="130"/>
      <c r="J11" s="130"/>
      <c r="K11" s="130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W11" s="180"/>
      <c r="Z11" s="177"/>
      <c r="AA11" s="180"/>
    </row>
    <row r="12" spans="1:27" ht="15" x14ac:dyDescent="0.25">
      <c r="A12" s="183" t="s">
        <v>51</v>
      </c>
      <c r="B12" s="184">
        <v>5930.3310000000001</v>
      </c>
      <c r="C12" s="131"/>
      <c r="D12" s="178"/>
      <c r="E12" s="178"/>
      <c r="F12" s="130"/>
      <c r="G12" s="179"/>
      <c r="H12" s="179"/>
      <c r="I12" s="130"/>
      <c r="J12" s="130"/>
      <c r="K12" s="130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W12" s="180"/>
      <c r="Z12" s="177"/>
      <c r="AA12" s="180"/>
    </row>
    <row r="13" spans="1:27" ht="15" x14ac:dyDescent="0.25">
      <c r="A13" s="183" t="s">
        <v>52</v>
      </c>
      <c r="B13" s="184">
        <v>5902.1840000000002</v>
      </c>
      <c r="C13" s="131"/>
      <c r="D13" s="178"/>
      <c r="E13" s="178"/>
      <c r="F13" s="130"/>
      <c r="G13" s="179"/>
      <c r="H13" s="179"/>
      <c r="I13" s="130"/>
      <c r="J13" s="130"/>
      <c r="K13" s="130"/>
      <c r="L13" s="178"/>
      <c r="M13" s="178"/>
      <c r="N13" s="178"/>
      <c r="O13" s="178"/>
      <c r="P13" s="178"/>
      <c r="Q13" s="178"/>
      <c r="R13" s="178"/>
      <c r="S13" s="178"/>
      <c r="T13" s="180"/>
      <c r="U13" s="178"/>
      <c r="V13" s="180"/>
      <c r="W13" s="180"/>
      <c r="Z13" s="177"/>
      <c r="AA13" s="180"/>
    </row>
    <row r="14" spans="1:27" ht="15" x14ac:dyDescent="0.25">
      <c r="A14" s="183" t="s">
        <v>53</v>
      </c>
      <c r="B14" s="184">
        <v>5863.2812000000004</v>
      </c>
      <c r="C14" s="131"/>
      <c r="D14" s="178"/>
      <c r="E14" s="178"/>
      <c r="F14" s="130"/>
      <c r="G14" s="179"/>
      <c r="H14" s="179"/>
      <c r="I14" s="130"/>
      <c r="J14" s="130"/>
      <c r="K14" s="130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W14" s="180"/>
      <c r="Z14" s="177"/>
      <c r="AA14" s="180"/>
    </row>
    <row r="15" spans="1:27" ht="15" x14ac:dyDescent="0.25">
      <c r="A15" s="183" t="s">
        <v>54</v>
      </c>
      <c r="B15" s="184">
        <v>5858.49</v>
      </c>
      <c r="C15" s="131"/>
      <c r="D15" s="178"/>
      <c r="E15" s="178"/>
      <c r="F15" s="130"/>
      <c r="G15" s="179"/>
      <c r="H15" s="179"/>
      <c r="I15" s="130"/>
      <c r="J15" s="130"/>
      <c r="K15" s="130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W15" s="180"/>
      <c r="Z15" s="177"/>
      <c r="AA15" s="180"/>
    </row>
    <row r="16" spans="1:27" ht="15" x14ac:dyDescent="0.25">
      <c r="A16" s="183" t="s">
        <v>55</v>
      </c>
      <c r="B16" s="184">
        <v>5887.4129999999996</v>
      </c>
      <c r="C16" s="131"/>
      <c r="D16" s="178"/>
      <c r="E16" s="178"/>
      <c r="F16" s="130"/>
      <c r="G16" s="179"/>
      <c r="H16" s="179"/>
      <c r="I16" s="130"/>
      <c r="J16" s="130"/>
      <c r="K16" s="130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80"/>
      <c r="W16" s="180"/>
      <c r="Z16" s="177"/>
      <c r="AA16" s="180"/>
    </row>
    <row r="17" spans="1:27" ht="15" x14ac:dyDescent="0.25">
      <c r="A17" s="183" t="s">
        <v>56</v>
      </c>
      <c r="B17" s="184">
        <v>5869.1112999999996</v>
      </c>
      <c r="C17" s="131"/>
      <c r="D17" s="178"/>
      <c r="E17" s="178"/>
      <c r="F17" s="130"/>
      <c r="G17" s="179"/>
      <c r="H17" s="179"/>
      <c r="I17" s="130"/>
      <c r="J17" s="130"/>
      <c r="K17" s="130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80"/>
      <c r="W17" s="180"/>
      <c r="Z17" s="177"/>
      <c r="AA17" s="180"/>
    </row>
    <row r="18" spans="1:27" ht="15" x14ac:dyDescent="0.25">
      <c r="A18" s="183" t="s">
        <v>57</v>
      </c>
      <c r="B18" s="184">
        <v>5875.8190000000004</v>
      </c>
      <c r="C18" s="131"/>
      <c r="D18" s="178"/>
      <c r="E18" s="178"/>
      <c r="F18" s="130"/>
      <c r="G18" s="179"/>
      <c r="H18" s="179"/>
      <c r="I18" s="130"/>
      <c r="J18" s="130"/>
      <c r="K18" s="130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80"/>
      <c r="W18" s="180"/>
      <c r="Z18" s="177"/>
      <c r="AA18" s="180"/>
    </row>
    <row r="19" spans="1:27" ht="15" x14ac:dyDescent="0.25">
      <c r="A19" s="183" t="s">
        <v>58</v>
      </c>
      <c r="B19" s="184">
        <v>5873.3209999999999</v>
      </c>
      <c r="C19" s="131"/>
      <c r="D19" s="178"/>
      <c r="E19" s="178"/>
      <c r="F19" s="130"/>
      <c r="G19" s="179"/>
      <c r="H19" s="179"/>
      <c r="I19" s="130"/>
      <c r="J19" s="130"/>
      <c r="K19" s="130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80"/>
      <c r="W19" s="180"/>
      <c r="Z19" s="177"/>
      <c r="AA19" s="180"/>
    </row>
    <row r="20" spans="1:27" ht="15" x14ac:dyDescent="0.25">
      <c r="A20" s="183" t="s">
        <v>59</v>
      </c>
      <c r="B20" s="184">
        <v>5845.2627000000002</v>
      </c>
      <c r="C20" s="131"/>
      <c r="D20" s="178"/>
      <c r="E20" s="178"/>
      <c r="F20" s="130"/>
      <c r="G20" s="179"/>
      <c r="H20" s="179"/>
      <c r="I20" s="130"/>
      <c r="J20" s="130"/>
      <c r="K20" s="130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80"/>
      <c r="W20" s="180"/>
      <c r="Z20" s="177"/>
      <c r="AA20" s="180"/>
    </row>
    <row r="21" spans="1:27" ht="15" x14ac:dyDescent="0.25">
      <c r="A21" s="183" t="s">
        <v>60</v>
      </c>
      <c r="B21" s="184">
        <v>5811.3590000000004</v>
      </c>
      <c r="C21" s="131"/>
      <c r="D21" s="178"/>
      <c r="E21" s="178"/>
      <c r="F21" s="130"/>
      <c r="G21" s="179"/>
      <c r="H21" s="179"/>
      <c r="I21" s="130"/>
      <c r="J21" s="130"/>
      <c r="K21" s="130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80"/>
      <c r="W21" s="180"/>
      <c r="Z21" s="177"/>
      <c r="AA21" s="180"/>
    </row>
    <row r="22" spans="1:27" ht="15" x14ac:dyDescent="0.25">
      <c r="A22" s="183" t="s">
        <v>61</v>
      </c>
      <c r="B22" s="184">
        <v>5723.6540000000005</v>
      </c>
      <c r="C22" s="131"/>
      <c r="D22" s="178"/>
      <c r="E22" s="178"/>
      <c r="F22" s="130"/>
      <c r="G22" s="179"/>
      <c r="H22" s="179"/>
      <c r="I22" s="130"/>
      <c r="J22" s="130"/>
      <c r="K22" s="130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W22" s="180"/>
      <c r="Z22" s="177"/>
      <c r="AA22" s="180"/>
    </row>
    <row r="23" spans="1:27" ht="15" x14ac:dyDescent="0.25">
      <c r="A23" s="183" t="s">
        <v>62</v>
      </c>
      <c r="B23" s="184">
        <v>5834.4470000000001</v>
      </c>
      <c r="C23" s="131"/>
      <c r="D23" s="178"/>
      <c r="E23" s="178"/>
      <c r="F23" s="130"/>
      <c r="G23" s="179"/>
      <c r="H23" s="179"/>
      <c r="I23" s="130"/>
      <c r="J23" s="130"/>
      <c r="K23" s="130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W23" s="180"/>
      <c r="Z23" s="177"/>
      <c r="AA23" s="180"/>
    </row>
    <row r="24" spans="1:27" ht="15" x14ac:dyDescent="0.25">
      <c r="A24" s="183" t="s">
        <v>63</v>
      </c>
      <c r="B24" s="184">
        <v>5902.2529999999997</v>
      </c>
      <c r="C24" s="131"/>
      <c r="D24" s="178"/>
      <c r="E24" s="178"/>
      <c r="F24" s="130"/>
      <c r="G24" s="179"/>
      <c r="H24" s="179"/>
      <c r="I24" s="130"/>
      <c r="J24" s="130"/>
      <c r="K24" s="130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W24" s="180"/>
      <c r="Z24" s="177"/>
      <c r="AA24" s="180"/>
    </row>
    <row r="25" spans="1:27" ht="15" x14ac:dyDescent="0.25">
      <c r="A25" s="183" t="s">
        <v>64</v>
      </c>
      <c r="B25" s="184">
        <v>5894.4809999999998</v>
      </c>
      <c r="C25" s="131"/>
      <c r="D25" s="178"/>
      <c r="E25" s="178"/>
      <c r="F25" s="130"/>
      <c r="G25" s="179"/>
      <c r="H25" s="179"/>
      <c r="I25" s="130"/>
      <c r="J25" s="130"/>
      <c r="K25" s="130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W25" s="180"/>
      <c r="Z25" s="177"/>
      <c r="AA25" s="180"/>
    </row>
    <row r="26" spans="1:27" ht="15" x14ac:dyDescent="0.25">
      <c r="A26" s="183" t="s">
        <v>65</v>
      </c>
      <c r="B26" s="184">
        <v>5895.6549999999997</v>
      </c>
      <c r="C26" s="131"/>
      <c r="D26" s="178"/>
      <c r="E26" s="178"/>
      <c r="F26" s="130"/>
      <c r="G26" s="179"/>
      <c r="H26" s="179"/>
      <c r="I26" s="130"/>
      <c r="J26" s="130"/>
      <c r="K26" s="130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80"/>
      <c r="W26" s="180"/>
      <c r="Z26" s="177"/>
      <c r="AA26" s="180"/>
    </row>
    <row r="27" spans="1:27" ht="15" x14ac:dyDescent="0.25">
      <c r="A27" s="183" t="s">
        <v>66</v>
      </c>
      <c r="B27" s="184">
        <v>5902.8559999999998</v>
      </c>
      <c r="C27" s="131"/>
      <c r="D27" s="178"/>
      <c r="E27" s="178"/>
      <c r="F27" s="130"/>
      <c r="G27" s="179"/>
      <c r="H27" s="179"/>
      <c r="I27" s="130"/>
      <c r="J27" s="130"/>
      <c r="K27" s="130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80"/>
      <c r="W27" s="180"/>
      <c r="Z27" s="177"/>
      <c r="AA27" s="180"/>
    </row>
    <row r="28" spans="1:27" ht="15" x14ac:dyDescent="0.25">
      <c r="A28" s="183" t="s">
        <v>67</v>
      </c>
      <c r="B28" s="184">
        <v>5906.3050000000003</v>
      </c>
      <c r="C28" s="131"/>
      <c r="D28" s="178"/>
      <c r="E28" s="178"/>
      <c r="F28" s="130"/>
      <c r="G28" s="179"/>
      <c r="H28" s="179"/>
      <c r="I28" s="130"/>
      <c r="J28" s="130"/>
      <c r="K28" s="130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W28" s="180"/>
      <c r="Z28" s="177"/>
      <c r="AA28" s="180"/>
    </row>
    <row r="29" spans="1:27" ht="15" x14ac:dyDescent="0.25">
      <c r="A29" s="183" t="s">
        <v>68</v>
      </c>
      <c r="B29" s="184">
        <v>5920.5810000000001</v>
      </c>
      <c r="C29" s="131"/>
      <c r="D29" s="178"/>
      <c r="E29" s="178"/>
      <c r="F29" s="130"/>
      <c r="G29" s="179"/>
      <c r="H29" s="179"/>
      <c r="I29" s="130"/>
      <c r="J29" s="130"/>
      <c r="K29" s="130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80"/>
      <c r="W29" s="180"/>
      <c r="Z29" s="177"/>
      <c r="AA29" s="180"/>
    </row>
    <row r="30" spans="1:27" ht="15" x14ac:dyDescent="0.25">
      <c r="A30" s="183" t="s">
        <v>69</v>
      </c>
      <c r="B30" s="184">
        <v>5922.7190000000001</v>
      </c>
      <c r="C30" s="131"/>
      <c r="D30" s="178"/>
      <c r="E30" s="178"/>
      <c r="F30" s="130"/>
      <c r="G30" s="179"/>
      <c r="H30" s="179"/>
      <c r="I30" s="130"/>
      <c r="J30" s="130"/>
      <c r="K30" s="130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80"/>
      <c r="W30" s="180"/>
      <c r="Z30" s="177"/>
      <c r="AA30" s="180"/>
    </row>
    <row r="31" spans="1:27" ht="15" x14ac:dyDescent="0.25">
      <c r="A31" s="183" t="s">
        <v>70</v>
      </c>
      <c r="B31" s="184">
        <v>5908.8069999999998</v>
      </c>
      <c r="C31" s="131"/>
      <c r="D31" s="178"/>
      <c r="E31" s="178"/>
      <c r="F31" s="130"/>
      <c r="G31" s="179"/>
      <c r="H31" s="179"/>
      <c r="I31" s="130"/>
      <c r="J31" s="130"/>
      <c r="K31" s="130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80"/>
      <c r="W31" s="180"/>
      <c r="Z31" s="177"/>
      <c r="AA31" s="180"/>
    </row>
    <row r="32" spans="1:27" ht="15" x14ac:dyDescent="0.25">
      <c r="A32" s="183" t="s">
        <v>71</v>
      </c>
      <c r="B32" s="184">
        <v>5908.8069999999998</v>
      </c>
      <c r="C32" s="131"/>
      <c r="D32" s="178"/>
      <c r="E32" s="178"/>
      <c r="F32" s="130"/>
      <c r="G32" s="179"/>
      <c r="H32" s="179"/>
      <c r="I32" s="130"/>
      <c r="J32" s="130"/>
      <c r="K32" s="130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W32" s="180"/>
      <c r="Z32" s="177"/>
      <c r="AA32" s="180"/>
    </row>
    <row r="33" spans="1:27" ht="15" x14ac:dyDescent="0.25">
      <c r="A33" s="183" t="s">
        <v>72</v>
      </c>
      <c r="B33" s="184">
        <v>5808.5929999999998</v>
      </c>
      <c r="C33" s="131"/>
      <c r="D33" s="178"/>
      <c r="E33" s="178"/>
      <c r="F33" s="130"/>
      <c r="G33" s="179"/>
      <c r="H33" s="179"/>
      <c r="I33" s="130"/>
      <c r="J33" s="130"/>
      <c r="K33" s="130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80"/>
      <c r="W33" s="180"/>
      <c r="Z33" s="177"/>
      <c r="AA33" s="180"/>
    </row>
    <row r="34" spans="1:27" ht="15" x14ac:dyDescent="0.25">
      <c r="A34" s="183" t="s">
        <v>73</v>
      </c>
      <c r="B34" s="184">
        <v>5833.7259999999997</v>
      </c>
      <c r="C34" s="131"/>
      <c r="D34" s="178"/>
      <c r="E34" s="178"/>
      <c r="F34" s="130"/>
      <c r="G34" s="179"/>
      <c r="H34" s="179"/>
      <c r="I34" s="130"/>
      <c r="J34" s="130"/>
      <c r="K34" s="130"/>
      <c r="L34" s="178"/>
      <c r="M34" s="178"/>
      <c r="N34" s="178"/>
      <c r="O34" s="178"/>
      <c r="P34" s="178"/>
      <c r="Q34" s="178"/>
      <c r="R34" s="178"/>
      <c r="S34" s="178"/>
      <c r="T34" s="180"/>
      <c r="U34" s="178"/>
      <c r="W34" s="180"/>
      <c r="Z34" s="177"/>
      <c r="AA34" s="180"/>
    </row>
    <row r="35" spans="1:27" ht="15" x14ac:dyDescent="0.25">
      <c r="A35" s="183" t="s">
        <v>74</v>
      </c>
      <c r="B35" s="184">
        <v>5859.0559999999996</v>
      </c>
      <c r="C35" s="131"/>
      <c r="D35" s="178"/>
      <c r="E35" s="178"/>
      <c r="F35" s="130"/>
      <c r="G35" s="179"/>
      <c r="H35" s="179"/>
      <c r="I35" s="130"/>
      <c r="J35" s="130"/>
      <c r="K35" s="130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W35" s="180"/>
      <c r="Z35" s="177"/>
      <c r="AA35" s="180"/>
    </row>
    <row r="36" spans="1:27" ht="15" x14ac:dyDescent="0.25">
      <c r="A36" s="183" t="s">
        <v>75</v>
      </c>
      <c r="B36" s="184">
        <v>5893.3940000000002</v>
      </c>
      <c r="C36" s="131"/>
      <c r="D36" s="178"/>
      <c r="E36" s="178"/>
      <c r="F36" s="130"/>
      <c r="G36" s="179"/>
      <c r="H36" s="179"/>
      <c r="I36" s="130"/>
      <c r="J36" s="130"/>
      <c r="K36" s="130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80"/>
      <c r="W36" s="180"/>
      <c r="Z36" s="177"/>
      <c r="AA36" s="180"/>
    </row>
    <row r="37" spans="1:27" ht="15" x14ac:dyDescent="0.25">
      <c r="A37" s="183" t="s">
        <v>76</v>
      </c>
      <c r="B37" s="184">
        <v>5922.2969999999996</v>
      </c>
      <c r="C37" s="131"/>
      <c r="D37" s="178"/>
      <c r="E37" s="178"/>
      <c r="F37" s="130"/>
      <c r="G37" s="179"/>
      <c r="H37" s="179"/>
      <c r="I37" s="130"/>
      <c r="J37" s="130"/>
      <c r="K37" s="130"/>
      <c r="L37" s="178"/>
      <c r="M37" s="178"/>
      <c r="N37" s="178"/>
      <c r="O37" s="178"/>
      <c r="P37" s="178"/>
      <c r="Q37" s="178"/>
      <c r="R37" s="178"/>
      <c r="S37" s="178"/>
      <c r="T37" s="180"/>
      <c r="U37" s="178"/>
      <c r="V37" s="180"/>
      <c r="W37" s="180"/>
      <c r="Z37" s="177"/>
      <c r="AA37" s="180"/>
    </row>
    <row r="38" spans="1:27" ht="15" x14ac:dyDescent="0.25">
      <c r="A38" s="183" t="s">
        <v>77</v>
      </c>
      <c r="B38" s="184">
        <v>5935.8964999999998</v>
      </c>
      <c r="C38" s="131"/>
      <c r="D38" s="178"/>
      <c r="E38" s="178"/>
      <c r="F38" s="130"/>
      <c r="G38" s="179"/>
      <c r="H38" s="179"/>
      <c r="I38" s="130"/>
      <c r="J38" s="130"/>
      <c r="K38" s="130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W38" s="180"/>
      <c r="Z38" s="177"/>
      <c r="AA38" s="180"/>
    </row>
    <row r="39" spans="1:27" ht="15" x14ac:dyDescent="0.25">
      <c r="A39" s="183" t="s">
        <v>78</v>
      </c>
      <c r="B39" s="184">
        <v>5929.7619999999997</v>
      </c>
      <c r="C39" s="131"/>
      <c r="D39" s="178"/>
      <c r="E39" s="178"/>
      <c r="F39" s="130"/>
      <c r="G39" s="179"/>
      <c r="H39" s="179"/>
      <c r="I39" s="130"/>
      <c r="J39" s="130"/>
      <c r="K39" s="130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W39" s="180"/>
      <c r="Z39" s="177"/>
      <c r="AA39" s="180"/>
    </row>
    <row r="40" spans="1:27" ht="15" x14ac:dyDescent="0.25">
      <c r="A40" s="183" t="s">
        <v>79</v>
      </c>
      <c r="B40" s="184">
        <v>5881.7889999999998</v>
      </c>
      <c r="C40" s="131"/>
      <c r="D40" s="178"/>
      <c r="E40" s="178"/>
      <c r="F40" s="130"/>
      <c r="G40" s="179"/>
      <c r="H40" s="179"/>
      <c r="I40" s="130"/>
      <c r="J40" s="130"/>
      <c r="K40" s="130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W40" s="180"/>
      <c r="Z40" s="177"/>
      <c r="AA40" s="180"/>
    </row>
    <row r="41" spans="1:27" ht="15" x14ac:dyDescent="0.25">
      <c r="A41" s="183" t="s">
        <v>80</v>
      </c>
      <c r="B41" s="184">
        <v>5864.5883999999996</v>
      </c>
      <c r="C41" s="131"/>
      <c r="D41" s="178"/>
      <c r="E41" s="178"/>
      <c r="F41" s="130"/>
      <c r="G41" s="179"/>
      <c r="H41" s="179"/>
      <c r="I41" s="130"/>
      <c r="J41" s="130"/>
      <c r="K41" s="130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W41" s="180"/>
      <c r="Z41" s="177"/>
      <c r="AA41" s="180"/>
    </row>
    <row r="42" spans="1:27" ht="15" x14ac:dyDescent="0.25">
      <c r="A42" s="183" t="s">
        <v>81</v>
      </c>
      <c r="B42" s="184">
        <v>5819.143</v>
      </c>
      <c r="C42" s="131"/>
      <c r="D42" s="178"/>
      <c r="E42" s="178"/>
      <c r="F42" s="130"/>
      <c r="G42" s="179"/>
      <c r="H42" s="179"/>
      <c r="I42" s="130"/>
      <c r="J42" s="130"/>
      <c r="K42" s="130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W42" s="180"/>
      <c r="Z42" s="177"/>
      <c r="AA42" s="180"/>
    </row>
    <row r="43" spans="1:27" ht="15" x14ac:dyDescent="0.25">
      <c r="A43" s="183" t="s">
        <v>82</v>
      </c>
      <c r="B43" s="184">
        <v>5808.0439999999999</v>
      </c>
      <c r="C43" s="131"/>
      <c r="D43" s="178"/>
      <c r="E43" s="178"/>
      <c r="F43" s="130"/>
      <c r="G43" s="179"/>
      <c r="H43" s="179"/>
      <c r="I43" s="130"/>
      <c r="J43" s="130"/>
      <c r="K43" s="130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80"/>
      <c r="W43" s="180"/>
      <c r="Z43" s="177"/>
      <c r="AA43" s="180"/>
    </row>
    <row r="44" spans="1:27" ht="15" x14ac:dyDescent="0.25">
      <c r="A44" s="183" t="s">
        <v>83</v>
      </c>
      <c r="B44" s="184">
        <v>5842.7573000000002</v>
      </c>
      <c r="C44" s="131"/>
      <c r="D44" s="178"/>
      <c r="E44" s="178"/>
      <c r="F44" s="130"/>
      <c r="G44" s="179"/>
      <c r="H44" s="179"/>
      <c r="I44" s="130"/>
      <c r="J44" s="130"/>
      <c r="K44" s="130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W44" s="180"/>
      <c r="Z44" s="177"/>
      <c r="AA44" s="180"/>
    </row>
    <row r="45" spans="1:27" ht="15" x14ac:dyDescent="0.25">
      <c r="A45" s="183" t="s">
        <v>84</v>
      </c>
      <c r="B45" s="184">
        <v>5869.1660000000002</v>
      </c>
      <c r="C45" s="131"/>
      <c r="D45" s="178"/>
      <c r="E45" s="178"/>
      <c r="F45" s="130"/>
      <c r="G45" s="179"/>
      <c r="H45" s="179"/>
      <c r="I45" s="130"/>
      <c r="J45" s="130"/>
      <c r="K45" s="130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80"/>
      <c r="W45" s="180"/>
      <c r="Z45" s="177"/>
      <c r="AA45" s="180"/>
    </row>
    <row r="46" spans="1:27" ht="15" x14ac:dyDescent="0.25">
      <c r="A46" s="183" t="s">
        <v>85</v>
      </c>
      <c r="B46" s="184">
        <v>5854.0439999999999</v>
      </c>
      <c r="C46" s="131"/>
      <c r="D46" s="178"/>
      <c r="E46" s="178"/>
      <c r="F46" s="130"/>
      <c r="G46" s="179"/>
      <c r="H46" s="179"/>
      <c r="I46" s="130"/>
      <c r="J46" s="130"/>
      <c r="K46" s="130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80"/>
      <c r="W46" s="180"/>
      <c r="Z46" s="177"/>
      <c r="AA46" s="180"/>
    </row>
    <row r="47" spans="1:27" ht="15" x14ac:dyDescent="0.25">
      <c r="A47" s="183" t="s">
        <v>86</v>
      </c>
      <c r="B47" s="184">
        <v>5860.0460000000003</v>
      </c>
      <c r="C47" s="131"/>
      <c r="D47" s="178"/>
      <c r="E47" s="178"/>
      <c r="F47" s="130"/>
      <c r="G47" s="179"/>
      <c r="H47" s="179"/>
      <c r="I47" s="130"/>
      <c r="J47" s="130"/>
      <c r="K47" s="130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80"/>
      <c r="W47" s="180"/>
      <c r="Z47" s="177"/>
      <c r="AA47" s="180"/>
    </row>
    <row r="48" spans="1:27" ht="15" x14ac:dyDescent="0.25">
      <c r="A48" s="183" t="s">
        <v>87</v>
      </c>
      <c r="B48" s="184">
        <v>5863.2910000000002</v>
      </c>
      <c r="C48" s="131"/>
      <c r="D48" s="178"/>
      <c r="E48" s="178"/>
      <c r="F48" s="130"/>
      <c r="G48" s="179"/>
      <c r="H48" s="179"/>
      <c r="I48" s="130"/>
      <c r="J48" s="130"/>
      <c r="K48" s="130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80"/>
      <c r="W48" s="180"/>
      <c r="Z48" s="177"/>
      <c r="AA48" s="180"/>
    </row>
    <row r="49" spans="1:27" ht="15" x14ac:dyDescent="0.25">
      <c r="A49" s="183" t="s">
        <v>88</v>
      </c>
      <c r="B49" s="184">
        <v>5817.2650000000003</v>
      </c>
      <c r="C49" s="131"/>
      <c r="D49" s="178"/>
      <c r="E49" s="178"/>
      <c r="F49" s="130"/>
      <c r="G49" s="179"/>
      <c r="H49" s="179"/>
      <c r="I49" s="130"/>
      <c r="J49" s="130"/>
      <c r="K49" s="130"/>
      <c r="L49" s="178"/>
      <c r="M49" s="178"/>
      <c r="N49" s="178"/>
      <c r="O49" s="178"/>
      <c r="P49" s="178"/>
      <c r="Q49" s="178"/>
      <c r="R49" s="178"/>
      <c r="S49" s="178"/>
      <c r="T49" s="181"/>
      <c r="U49" s="178"/>
      <c r="V49" s="180"/>
      <c r="W49" s="180"/>
      <c r="Z49" s="177"/>
      <c r="AA49" s="180"/>
    </row>
    <row r="50" spans="1:27" ht="15" x14ac:dyDescent="0.25">
      <c r="A50" s="183" t="s">
        <v>89</v>
      </c>
      <c r="B50" s="184">
        <v>5780.4009999999998</v>
      </c>
      <c r="C50" s="131"/>
      <c r="D50" s="178"/>
      <c r="E50" s="178"/>
      <c r="F50" s="130"/>
      <c r="G50" s="179"/>
      <c r="H50" s="179"/>
      <c r="I50" s="130"/>
      <c r="J50" s="130"/>
      <c r="K50" s="130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80"/>
      <c r="W50" s="180"/>
      <c r="Z50" s="177"/>
      <c r="AA50" s="180"/>
    </row>
    <row r="51" spans="1:27" ht="15" x14ac:dyDescent="0.25">
      <c r="A51" s="183" t="s">
        <v>90</v>
      </c>
      <c r="B51" s="184">
        <v>5823.2837</v>
      </c>
      <c r="C51" s="131"/>
      <c r="D51" s="178"/>
      <c r="E51" s="178"/>
      <c r="F51" s="130"/>
      <c r="G51" s="179"/>
      <c r="H51" s="179"/>
      <c r="I51" s="130"/>
      <c r="J51" s="130"/>
      <c r="K51" s="130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80"/>
      <c r="W51" s="180"/>
      <c r="Z51" s="177"/>
      <c r="AA51" s="180"/>
    </row>
    <row r="52" spans="1:27" ht="15" x14ac:dyDescent="0.25">
      <c r="A52" s="183" t="s">
        <v>91</v>
      </c>
      <c r="B52" s="184">
        <v>5899.07</v>
      </c>
      <c r="C52" s="131"/>
      <c r="D52" s="178"/>
      <c r="E52" s="178"/>
      <c r="F52" s="130"/>
      <c r="G52" s="179"/>
      <c r="H52" s="179"/>
      <c r="I52" s="130"/>
      <c r="J52" s="130"/>
      <c r="K52" s="130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80"/>
      <c r="W52" s="180"/>
      <c r="Z52" s="177"/>
      <c r="AA52" s="180"/>
    </row>
    <row r="53" spans="1:27" ht="15" x14ac:dyDescent="0.25">
      <c r="A53" s="183" t="s">
        <v>92</v>
      </c>
      <c r="B53" s="184">
        <v>5898.8184000000001</v>
      </c>
      <c r="C53" s="131"/>
      <c r="D53" s="178"/>
      <c r="E53" s="178"/>
      <c r="F53" s="130"/>
      <c r="G53" s="179"/>
      <c r="H53" s="179"/>
      <c r="I53" s="130"/>
      <c r="J53" s="130"/>
      <c r="K53" s="130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80"/>
      <c r="W53" s="180"/>
      <c r="Z53" s="177"/>
      <c r="AA53" s="180"/>
    </row>
    <row r="54" spans="1:27" ht="15" x14ac:dyDescent="0.25">
      <c r="A54" s="183" t="s">
        <v>93</v>
      </c>
      <c r="B54" s="184">
        <v>5876.384</v>
      </c>
      <c r="C54" s="131"/>
      <c r="D54" s="178"/>
      <c r="E54" s="178"/>
      <c r="F54" s="130"/>
      <c r="G54" s="179"/>
      <c r="H54" s="179"/>
      <c r="I54" s="130"/>
      <c r="J54" s="130"/>
      <c r="K54" s="130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W54" s="180"/>
      <c r="Z54" s="177"/>
      <c r="AA54" s="180"/>
    </row>
    <row r="55" spans="1:27" ht="15" x14ac:dyDescent="0.25">
      <c r="A55" s="183" t="s">
        <v>94</v>
      </c>
      <c r="B55" s="184">
        <v>5872.79</v>
      </c>
      <c r="C55" s="131"/>
      <c r="D55" s="178"/>
      <c r="E55" s="178"/>
      <c r="F55" s="130"/>
      <c r="G55" s="179"/>
      <c r="H55" s="179"/>
      <c r="I55" s="130"/>
      <c r="J55" s="130"/>
      <c r="K55" s="130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W55" s="180"/>
      <c r="Z55" s="177"/>
      <c r="AA55" s="180"/>
    </row>
    <row r="56" spans="1:27" ht="15" x14ac:dyDescent="0.25">
      <c r="A56" s="183" t="s">
        <v>95</v>
      </c>
      <c r="B56" s="184">
        <v>5889.1369999999997</v>
      </c>
      <c r="C56" s="131"/>
      <c r="D56" s="178"/>
      <c r="E56" s="178"/>
      <c r="F56" s="130"/>
      <c r="G56" s="179"/>
      <c r="H56" s="179"/>
      <c r="I56" s="130"/>
      <c r="J56" s="130"/>
      <c r="K56" s="130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W56" s="180"/>
      <c r="Z56" s="177"/>
      <c r="AA56" s="180"/>
    </row>
    <row r="57" spans="1:27" ht="15" x14ac:dyDescent="0.25">
      <c r="A57" s="183" t="s">
        <v>96</v>
      </c>
      <c r="B57" s="184">
        <v>5884.58</v>
      </c>
      <c r="C57" s="131"/>
      <c r="D57" s="178"/>
      <c r="E57" s="178"/>
      <c r="F57" s="130"/>
      <c r="G57" s="179"/>
      <c r="H57" s="179"/>
      <c r="I57" s="130"/>
      <c r="J57" s="130"/>
      <c r="K57" s="130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W57" s="180"/>
      <c r="Z57" s="177"/>
      <c r="AA57" s="180"/>
    </row>
    <row r="58" spans="1:27" ht="15" x14ac:dyDescent="0.25">
      <c r="A58" s="183" t="s">
        <v>97</v>
      </c>
      <c r="B58" s="184">
        <v>5758.0720000000001</v>
      </c>
      <c r="C58" s="131"/>
      <c r="D58" s="178"/>
      <c r="E58" s="178"/>
      <c r="F58" s="130"/>
      <c r="G58" s="179"/>
      <c r="H58" s="179"/>
      <c r="I58" s="130"/>
      <c r="J58" s="130"/>
      <c r="K58" s="130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W58" s="180"/>
      <c r="Z58" s="177"/>
      <c r="AA58" s="180"/>
    </row>
    <row r="59" spans="1:27" ht="15" x14ac:dyDescent="0.25">
      <c r="A59" s="183" t="s">
        <v>98</v>
      </c>
      <c r="B59" s="184">
        <v>5630.3446999999996</v>
      </c>
      <c r="C59" s="131"/>
      <c r="D59" s="178"/>
      <c r="E59" s="178"/>
      <c r="F59" s="130"/>
      <c r="G59" s="179"/>
      <c r="H59" s="179"/>
      <c r="I59" s="130"/>
      <c r="J59" s="130"/>
      <c r="K59" s="130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W59" s="180"/>
      <c r="Z59" s="177"/>
      <c r="AA59" s="180"/>
    </row>
    <row r="60" spans="1:27" ht="15" x14ac:dyDescent="0.25">
      <c r="A60" s="183" t="s">
        <v>99</v>
      </c>
      <c r="B60" s="184">
        <v>5564.6189999999997</v>
      </c>
      <c r="C60" s="131"/>
      <c r="D60" s="178"/>
      <c r="E60" s="178"/>
      <c r="F60" s="130"/>
      <c r="G60" s="179"/>
      <c r="H60" s="179"/>
      <c r="I60" s="130"/>
      <c r="J60" s="130"/>
      <c r="K60" s="130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80"/>
      <c r="W60" s="180"/>
      <c r="Z60" s="177"/>
      <c r="AA60" s="180"/>
    </row>
    <row r="61" spans="1:27" ht="15" x14ac:dyDescent="0.25">
      <c r="A61" s="183" t="s">
        <v>100</v>
      </c>
      <c r="B61" s="184">
        <v>5673.8193000000001</v>
      </c>
      <c r="C61" s="131"/>
      <c r="D61" s="178"/>
      <c r="E61" s="178"/>
      <c r="F61" s="130"/>
      <c r="G61" s="179"/>
      <c r="H61" s="179"/>
      <c r="I61" s="130"/>
      <c r="J61" s="130"/>
      <c r="K61" s="130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80"/>
      <c r="W61" s="180"/>
      <c r="Z61" s="177"/>
      <c r="AA61" s="180"/>
    </row>
    <row r="62" spans="1:27" ht="15" x14ac:dyDescent="0.25">
      <c r="A62" s="183" t="s">
        <v>101</v>
      </c>
      <c r="B62" s="184">
        <v>5673.8193000000001</v>
      </c>
      <c r="C62" s="131"/>
      <c r="D62" s="178"/>
      <c r="E62" s="178"/>
      <c r="F62" s="130"/>
      <c r="G62" s="179"/>
      <c r="H62" s="179"/>
      <c r="I62" s="130"/>
      <c r="J62" s="130"/>
      <c r="K62" s="130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80"/>
      <c r="W62" s="180"/>
      <c r="Z62" s="177"/>
      <c r="AA62" s="180"/>
    </row>
    <row r="63" spans="1:27" ht="15" x14ac:dyDescent="0.25">
      <c r="A63" s="183" t="s">
        <v>102</v>
      </c>
      <c r="B63" s="184">
        <v>5651.9690000000001</v>
      </c>
      <c r="C63" s="131"/>
      <c r="D63" s="178"/>
      <c r="E63" s="178"/>
      <c r="F63" s="130"/>
      <c r="G63" s="179"/>
      <c r="H63" s="179"/>
      <c r="I63" s="130"/>
      <c r="J63" s="130"/>
      <c r="K63" s="130"/>
      <c r="L63" s="178"/>
      <c r="M63" s="178"/>
      <c r="N63" s="178"/>
      <c r="O63" s="178"/>
      <c r="P63" s="178"/>
      <c r="Q63" s="178"/>
      <c r="R63" s="178"/>
      <c r="S63" s="178"/>
      <c r="T63" s="180"/>
      <c r="U63" s="178"/>
      <c r="W63" s="180"/>
      <c r="Z63" s="177"/>
      <c r="AA63" s="180"/>
    </row>
    <row r="64" spans="1:27" ht="15" x14ac:dyDescent="0.25">
      <c r="A64" s="183" t="s">
        <v>103</v>
      </c>
      <c r="B64" s="184">
        <v>5696.9844000000003</v>
      </c>
      <c r="C64" s="131"/>
      <c r="D64" s="178"/>
      <c r="E64" s="178"/>
      <c r="F64" s="130"/>
      <c r="G64" s="179"/>
      <c r="H64" s="179"/>
      <c r="I64" s="130"/>
      <c r="J64" s="130"/>
      <c r="K64" s="130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W64" s="180"/>
      <c r="Z64" s="177"/>
      <c r="AA64" s="180"/>
    </row>
    <row r="65" spans="1:27" ht="15" x14ac:dyDescent="0.25">
      <c r="A65" s="183" t="s">
        <v>104</v>
      </c>
      <c r="B65" s="184">
        <v>5770.634</v>
      </c>
      <c r="C65" s="131"/>
      <c r="D65" s="178"/>
      <c r="E65" s="178"/>
      <c r="F65" s="130"/>
      <c r="G65" s="179"/>
      <c r="H65" s="179"/>
      <c r="I65" s="130"/>
      <c r="J65" s="130"/>
      <c r="K65" s="130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W65" s="180"/>
      <c r="Z65" s="177"/>
      <c r="AA65" s="180"/>
    </row>
    <row r="66" spans="1:27" ht="15" x14ac:dyDescent="0.25">
      <c r="A66" s="183" t="s">
        <v>105</v>
      </c>
      <c r="B66" s="184">
        <v>5800.7950000000001</v>
      </c>
      <c r="C66" s="131"/>
      <c r="D66" s="178"/>
      <c r="E66" s="178"/>
      <c r="F66" s="130"/>
      <c r="G66" s="179"/>
      <c r="H66" s="179"/>
      <c r="I66" s="130"/>
      <c r="J66" s="130"/>
      <c r="K66" s="130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80"/>
      <c r="W66" s="180"/>
      <c r="Z66" s="177"/>
      <c r="AA66" s="180"/>
    </row>
    <row r="67" spans="1:27" ht="15" x14ac:dyDescent="0.25">
      <c r="A67" s="183" t="s">
        <v>106</v>
      </c>
      <c r="B67" s="184">
        <v>5808.5569999999998</v>
      </c>
      <c r="C67" s="131"/>
      <c r="D67" s="178"/>
      <c r="E67" s="178"/>
      <c r="F67" s="130"/>
      <c r="G67" s="179"/>
      <c r="H67" s="179"/>
      <c r="I67" s="130"/>
      <c r="J67" s="130"/>
      <c r="K67" s="130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80"/>
      <c r="W67" s="180"/>
      <c r="Z67" s="177"/>
      <c r="AA67" s="180"/>
    </row>
    <row r="68" spans="1:27" ht="15" x14ac:dyDescent="0.25">
      <c r="A68" s="183" t="s">
        <v>107</v>
      </c>
      <c r="B68" s="184">
        <v>5844.46</v>
      </c>
      <c r="C68" s="131"/>
      <c r="D68" s="178"/>
      <c r="E68" s="178"/>
      <c r="F68" s="130"/>
      <c r="G68" s="179"/>
      <c r="H68" s="179"/>
      <c r="I68" s="130"/>
      <c r="J68" s="130"/>
      <c r="K68" s="130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80"/>
      <c r="W68" s="180"/>
      <c r="Z68" s="177"/>
      <c r="AA68" s="180"/>
    </row>
    <row r="69" spans="1:27" ht="15" x14ac:dyDescent="0.25">
      <c r="A69" s="183" t="s">
        <v>108</v>
      </c>
      <c r="B69" s="184">
        <v>5838.8329999999996</v>
      </c>
      <c r="C69" s="131"/>
      <c r="D69" s="178"/>
      <c r="E69" s="178"/>
      <c r="F69" s="130"/>
      <c r="G69" s="179"/>
      <c r="H69" s="179"/>
      <c r="I69" s="130"/>
      <c r="J69" s="130"/>
      <c r="K69" s="130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W69" s="180"/>
      <c r="Z69" s="177"/>
      <c r="AA69" s="180"/>
    </row>
    <row r="70" spans="1:27" ht="15" x14ac:dyDescent="0.25">
      <c r="A70" s="183" t="s">
        <v>109</v>
      </c>
      <c r="B70" s="184">
        <v>5748.1809999999996</v>
      </c>
      <c r="C70" s="131"/>
      <c r="D70" s="178"/>
      <c r="E70" s="178"/>
      <c r="F70" s="130"/>
      <c r="G70" s="179"/>
      <c r="H70" s="179"/>
      <c r="I70" s="130"/>
      <c r="J70" s="130"/>
      <c r="K70" s="130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W70" s="180"/>
      <c r="Z70" s="177"/>
      <c r="AA70" s="180"/>
    </row>
    <row r="71" spans="1:27" ht="15" x14ac:dyDescent="0.25">
      <c r="A71" s="183" t="s">
        <v>110</v>
      </c>
      <c r="B71" s="184">
        <v>5777.3559999999998</v>
      </c>
      <c r="C71" s="131"/>
      <c r="D71" s="178"/>
      <c r="E71" s="178"/>
      <c r="F71" s="130"/>
      <c r="G71" s="179"/>
      <c r="H71" s="179"/>
      <c r="I71" s="130"/>
      <c r="J71" s="130"/>
      <c r="K71" s="130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W71" s="180"/>
      <c r="Z71" s="177"/>
      <c r="AA71" s="180"/>
    </row>
    <row r="72" spans="1:27" ht="15" x14ac:dyDescent="0.25">
      <c r="A72" s="183" t="s">
        <v>111</v>
      </c>
      <c r="B72" s="184">
        <v>5830.7173000000003</v>
      </c>
      <c r="C72" s="131"/>
      <c r="D72" s="178"/>
      <c r="E72" s="178"/>
      <c r="F72" s="130"/>
      <c r="G72" s="179"/>
      <c r="H72" s="179"/>
      <c r="I72" s="130"/>
      <c r="J72" s="130"/>
      <c r="K72" s="130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W72" s="180"/>
      <c r="Z72" s="177"/>
      <c r="AA72" s="180"/>
    </row>
    <row r="73" spans="1:27" ht="15" x14ac:dyDescent="0.25">
      <c r="A73" s="183" t="s">
        <v>112</v>
      </c>
      <c r="B73" s="184">
        <v>5815.2190000000001</v>
      </c>
      <c r="C73" s="131"/>
      <c r="D73" s="178"/>
      <c r="E73" s="178"/>
      <c r="F73" s="130"/>
      <c r="G73" s="179"/>
      <c r="H73" s="179"/>
      <c r="I73" s="130"/>
      <c r="J73" s="130"/>
      <c r="K73" s="130"/>
      <c r="L73" s="178"/>
      <c r="M73" s="178"/>
      <c r="N73" s="178"/>
      <c r="O73" s="178"/>
      <c r="P73" s="178"/>
      <c r="Q73" s="178"/>
      <c r="R73" s="178"/>
      <c r="S73" s="178"/>
      <c r="T73" s="178"/>
      <c r="U73" s="178"/>
      <c r="V73" s="180"/>
      <c r="W73" s="180"/>
      <c r="Z73" s="177"/>
      <c r="AA73" s="180"/>
    </row>
    <row r="74" spans="1:27" ht="15" x14ac:dyDescent="0.25">
      <c r="A74" s="183" t="s">
        <v>113</v>
      </c>
      <c r="B74" s="184">
        <v>5774.87</v>
      </c>
      <c r="C74" s="131"/>
      <c r="D74" s="178"/>
      <c r="E74" s="178"/>
      <c r="F74" s="130"/>
      <c r="G74" s="179"/>
      <c r="H74" s="179"/>
      <c r="I74" s="130"/>
      <c r="J74" s="130"/>
      <c r="K74" s="130"/>
      <c r="L74" s="178"/>
      <c r="M74" s="178"/>
      <c r="N74" s="178"/>
      <c r="O74" s="178"/>
      <c r="P74" s="178"/>
      <c r="Q74" s="178"/>
      <c r="R74" s="178"/>
      <c r="S74" s="178"/>
      <c r="T74" s="178"/>
      <c r="U74" s="178"/>
      <c r="W74" s="180"/>
      <c r="Z74" s="177"/>
      <c r="AA74" s="180"/>
    </row>
    <row r="75" spans="1:27" ht="15" x14ac:dyDescent="0.25">
      <c r="A75" s="183" t="s">
        <v>114</v>
      </c>
      <c r="B75" s="184">
        <v>5699.6940000000004</v>
      </c>
      <c r="C75" s="131"/>
      <c r="D75" s="178"/>
      <c r="E75" s="178"/>
      <c r="F75" s="130"/>
      <c r="G75" s="179"/>
      <c r="H75" s="179"/>
      <c r="I75" s="130"/>
      <c r="J75" s="130"/>
      <c r="K75" s="130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W75" s="180"/>
      <c r="Z75" s="177"/>
      <c r="AA75" s="180"/>
    </row>
    <row r="76" spans="1:27" ht="15" x14ac:dyDescent="0.25">
      <c r="A76" s="183" t="s">
        <v>115</v>
      </c>
      <c r="B76" s="184">
        <v>5778.1606000000002</v>
      </c>
      <c r="C76" s="131"/>
      <c r="D76" s="178"/>
      <c r="E76" s="178"/>
      <c r="F76" s="130"/>
      <c r="G76" s="179"/>
      <c r="H76" s="179"/>
      <c r="I76" s="130"/>
      <c r="J76" s="130"/>
      <c r="K76" s="130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W76" s="180"/>
      <c r="Z76" s="177"/>
      <c r="AA76" s="180"/>
    </row>
    <row r="77" spans="1:27" ht="15" x14ac:dyDescent="0.25">
      <c r="A77" s="183" t="s">
        <v>116</v>
      </c>
      <c r="B77" s="184">
        <v>5817.7330000000002</v>
      </c>
      <c r="C77" s="131"/>
      <c r="D77" s="178"/>
      <c r="E77" s="178"/>
      <c r="F77" s="130"/>
      <c r="G77" s="179"/>
      <c r="H77" s="179"/>
      <c r="I77" s="130"/>
      <c r="J77" s="130"/>
      <c r="K77" s="130"/>
      <c r="L77" s="178"/>
      <c r="M77" s="178"/>
      <c r="N77" s="178"/>
      <c r="O77" s="178"/>
      <c r="P77" s="178"/>
      <c r="Q77" s="178"/>
      <c r="R77" s="178"/>
      <c r="S77" s="178"/>
      <c r="T77" s="180"/>
      <c r="U77" s="178"/>
      <c r="V77" s="180"/>
      <c r="W77" s="180"/>
      <c r="Z77" s="177"/>
      <c r="AA77" s="180"/>
    </row>
    <row r="78" spans="1:27" ht="15" x14ac:dyDescent="0.25">
      <c r="A78" s="183" t="s">
        <v>117</v>
      </c>
      <c r="B78" s="184">
        <v>5817.7330000000002</v>
      </c>
      <c r="C78" s="131"/>
      <c r="D78" s="178"/>
      <c r="E78" s="178"/>
      <c r="F78" s="130"/>
      <c r="G78" s="179"/>
      <c r="H78" s="179"/>
      <c r="I78" s="130"/>
      <c r="J78" s="130"/>
      <c r="K78" s="130"/>
      <c r="L78" s="178"/>
      <c r="M78" s="178"/>
      <c r="N78" s="178"/>
      <c r="O78" s="178"/>
      <c r="P78" s="178"/>
      <c r="Q78" s="178"/>
      <c r="R78" s="178"/>
      <c r="S78" s="178"/>
      <c r="T78" s="181"/>
      <c r="U78" s="178"/>
      <c r="V78" s="180"/>
      <c r="W78" s="180"/>
      <c r="Z78" s="177"/>
      <c r="AA78" s="180"/>
    </row>
    <row r="79" spans="1:27" ht="15" x14ac:dyDescent="0.25">
      <c r="A79" s="183" t="s">
        <v>118</v>
      </c>
      <c r="B79" s="184">
        <v>5817.7330000000002</v>
      </c>
      <c r="C79" s="131"/>
      <c r="D79" s="178"/>
      <c r="E79" s="178"/>
      <c r="F79" s="130"/>
      <c r="G79" s="179"/>
      <c r="H79" s="179"/>
      <c r="I79" s="130"/>
      <c r="J79" s="130"/>
      <c r="K79" s="130"/>
      <c r="L79" s="178"/>
      <c r="M79" s="178"/>
      <c r="N79" s="178"/>
      <c r="O79" s="178"/>
      <c r="P79" s="178"/>
      <c r="Q79" s="178"/>
      <c r="R79" s="178"/>
      <c r="S79" s="178"/>
      <c r="T79" s="180"/>
      <c r="U79" s="178"/>
      <c r="V79" s="180"/>
      <c r="W79" s="180"/>
      <c r="Z79" s="177"/>
      <c r="AA79" s="180"/>
    </row>
    <row r="80" spans="1:27" ht="15" x14ac:dyDescent="0.25">
      <c r="A80" s="183" t="s">
        <v>119</v>
      </c>
      <c r="B80" s="184">
        <v>5817.7330000000002</v>
      </c>
      <c r="C80" s="131"/>
      <c r="D80" s="178"/>
      <c r="E80" s="178"/>
      <c r="F80" s="130"/>
      <c r="G80" s="179"/>
      <c r="H80" s="179"/>
      <c r="I80" s="130"/>
      <c r="J80" s="130"/>
      <c r="K80" s="130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W80" s="180"/>
      <c r="Z80" s="177"/>
      <c r="AA80" s="180"/>
    </row>
    <row r="81" spans="1:27" ht="15" x14ac:dyDescent="0.25">
      <c r="A81" s="183" t="s">
        <v>120</v>
      </c>
      <c r="B81" s="184">
        <v>5790.84</v>
      </c>
      <c r="C81" s="131"/>
      <c r="D81" s="178"/>
      <c r="E81" s="178"/>
      <c r="F81" s="130"/>
      <c r="G81" s="179"/>
      <c r="H81" s="179"/>
      <c r="I81" s="130"/>
      <c r="J81" s="130"/>
      <c r="K81" s="130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W81" s="180"/>
      <c r="Z81" s="177"/>
      <c r="AA81" s="180"/>
    </row>
    <row r="82" spans="1:27" ht="15" x14ac:dyDescent="0.25">
      <c r="A82" s="183" t="s">
        <v>121</v>
      </c>
      <c r="B82" s="184">
        <v>5782.2929999999997</v>
      </c>
      <c r="C82" s="131"/>
      <c r="D82" s="178"/>
      <c r="E82" s="178"/>
      <c r="F82" s="130"/>
      <c r="G82" s="179"/>
      <c r="H82" s="179"/>
      <c r="I82" s="130"/>
      <c r="J82" s="130"/>
      <c r="K82" s="130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80"/>
      <c r="W82" s="180"/>
      <c r="Z82" s="177"/>
      <c r="AA82" s="180"/>
    </row>
    <row r="83" spans="1:27" ht="15" x14ac:dyDescent="0.25">
      <c r="A83" s="183" t="s">
        <v>122</v>
      </c>
      <c r="B83" s="184">
        <v>5636.9160000000002</v>
      </c>
      <c r="C83" s="131"/>
      <c r="D83" s="178"/>
      <c r="E83" s="178"/>
      <c r="F83" s="130"/>
      <c r="G83" s="179"/>
      <c r="H83" s="179"/>
      <c r="I83" s="130"/>
      <c r="J83" s="130"/>
      <c r="K83" s="130"/>
      <c r="L83" s="178"/>
      <c r="M83" s="178"/>
      <c r="N83" s="178"/>
      <c r="O83" s="178"/>
      <c r="P83" s="178"/>
      <c r="Q83" s="178"/>
      <c r="R83" s="178"/>
      <c r="S83" s="178"/>
      <c r="T83" s="178"/>
      <c r="U83" s="178"/>
      <c r="V83" s="180"/>
      <c r="W83" s="180"/>
      <c r="Z83" s="177"/>
      <c r="AA83" s="180"/>
    </row>
    <row r="84" spans="1:27" ht="15" x14ac:dyDescent="0.25">
      <c r="A84" s="183" t="s">
        <v>123</v>
      </c>
      <c r="B84" s="184">
        <v>5563.4</v>
      </c>
      <c r="C84" s="131"/>
      <c r="D84" s="178"/>
      <c r="E84" s="178"/>
      <c r="F84" s="130"/>
      <c r="G84" s="179"/>
      <c r="H84" s="179"/>
      <c r="I84" s="130"/>
      <c r="J84" s="130"/>
      <c r="K84" s="130"/>
      <c r="L84" s="178"/>
      <c r="M84" s="178"/>
      <c r="N84" s="178"/>
      <c r="O84" s="178"/>
      <c r="P84" s="178"/>
      <c r="Q84" s="178"/>
      <c r="R84" s="178"/>
      <c r="S84" s="178"/>
      <c r="T84" s="180"/>
      <c r="U84" s="178"/>
      <c r="V84" s="180"/>
      <c r="W84" s="180"/>
      <c r="Z84" s="177"/>
      <c r="AA84" s="180"/>
    </row>
    <row r="85" spans="1:27" ht="15" x14ac:dyDescent="0.25">
      <c r="A85" s="183" t="s">
        <v>124</v>
      </c>
      <c r="B85" s="184">
        <v>5685.027</v>
      </c>
      <c r="C85" s="131"/>
      <c r="D85" s="178"/>
      <c r="E85" s="178"/>
      <c r="F85" s="130"/>
      <c r="G85" s="179"/>
      <c r="H85" s="179"/>
      <c r="I85" s="130"/>
      <c r="J85" s="130"/>
      <c r="K85" s="130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W85" s="180"/>
      <c r="Z85" s="177"/>
      <c r="AA85" s="180"/>
    </row>
    <row r="86" spans="1:27" ht="15" x14ac:dyDescent="0.25">
      <c r="A86" s="183" t="s">
        <v>125</v>
      </c>
      <c r="B86" s="184">
        <v>5701.5747000000001</v>
      </c>
      <c r="C86" s="131"/>
      <c r="D86" s="178"/>
      <c r="E86" s="178"/>
      <c r="F86" s="130"/>
      <c r="G86" s="179"/>
      <c r="H86" s="179"/>
      <c r="I86" s="130"/>
      <c r="J86" s="130"/>
      <c r="K86" s="130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W86" s="180"/>
      <c r="Z86" s="177"/>
      <c r="AA86" s="180"/>
    </row>
    <row r="87" spans="1:27" ht="15" x14ac:dyDescent="0.25">
      <c r="A87" s="183" t="s">
        <v>126</v>
      </c>
      <c r="B87" s="184">
        <v>5737.2359999999999</v>
      </c>
      <c r="C87" s="131"/>
      <c r="D87" s="178"/>
      <c r="E87" s="178"/>
      <c r="F87" s="130"/>
      <c r="G87" s="179"/>
      <c r="H87" s="179"/>
      <c r="I87" s="130"/>
      <c r="J87" s="130"/>
      <c r="K87" s="130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W87" s="180"/>
      <c r="Z87" s="177"/>
      <c r="AA87" s="180"/>
    </row>
    <row r="88" spans="1:27" ht="15" x14ac:dyDescent="0.25">
      <c r="A88" s="183" t="s">
        <v>127</v>
      </c>
      <c r="B88" s="184">
        <v>5759.634</v>
      </c>
      <c r="C88" s="131"/>
      <c r="D88" s="178"/>
      <c r="E88" s="178"/>
      <c r="F88" s="130"/>
      <c r="G88" s="179"/>
      <c r="H88" s="179"/>
      <c r="I88" s="130"/>
      <c r="J88" s="130"/>
      <c r="K88" s="130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W88" s="180"/>
      <c r="Z88" s="177"/>
      <c r="AA88" s="180"/>
    </row>
    <row r="89" spans="1:27" ht="15" x14ac:dyDescent="0.25">
      <c r="A89" s="183" t="s">
        <v>128</v>
      </c>
      <c r="B89" s="184">
        <v>5709.5780000000004</v>
      </c>
      <c r="C89" s="131"/>
      <c r="D89" s="178"/>
      <c r="E89" s="178"/>
      <c r="F89" s="130"/>
      <c r="G89" s="179"/>
      <c r="H89" s="179"/>
      <c r="I89" s="130"/>
      <c r="J89" s="130"/>
      <c r="K89" s="130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W89" s="180"/>
      <c r="Z89" s="177"/>
      <c r="AA89" s="180"/>
    </row>
    <row r="90" spans="1:27" ht="15" x14ac:dyDescent="0.25">
      <c r="A90" s="183" t="s">
        <v>129</v>
      </c>
      <c r="B90" s="184">
        <v>5754.6396000000004</v>
      </c>
      <c r="C90" s="131"/>
      <c r="D90" s="178"/>
      <c r="E90" s="178"/>
      <c r="F90" s="130"/>
      <c r="G90" s="179"/>
      <c r="H90" s="179"/>
      <c r="I90" s="130"/>
      <c r="J90" s="130"/>
      <c r="K90" s="130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W90" s="180"/>
      <c r="Z90" s="177"/>
      <c r="AA90" s="180"/>
    </row>
    <row r="91" spans="1:27" ht="15" x14ac:dyDescent="0.25">
      <c r="A91" s="183" t="s">
        <v>130</v>
      </c>
      <c r="B91" s="184">
        <v>5819.174</v>
      </c>
      <c r="C91" s="131"/>
      <c r="D91" s="178"/>
      <c r="E91" s="178"/>
      <c r="F91" s="130"/>
      <c r="G91" s="179"/>
      <c r="H91" s="179"/>
      <c r="I91" s="130"/>
      <c r="J91" s="130"/>
      <c r="K91" s="130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W91" s="180"/>
      <c r="Z91" s="177"/>
      <c r="AA91" s="180"/>
    </row>
    <row r="92" spans="1:27" ht="15" x14ac:dyDescent="0.25">
      <c r="A92" s="183" t="s">
        <v>131</v>
      </c>
      <c r="B92" s="184">
        <v>5778.99</v>
      </c>
      <c r="C92" s="131"/>
      <c r="D92" s="178"/>
      <c r="E92" s="178"/>
      <c r="F92" s="130"/>
      <c r="G92" s="179"/>
      <c r="H92" s="179"/>
      <c r="I92" s="130"/>
      <c r="J92" s="130"/>
      <c r="K92" s="130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W92" s="180"/>
      <c r="Z92" s="177"/>
      <c r="AA92" s="180"/>
    </row>
    <row r="93" spans="1:27" ht="15" x14ac:dyDescent="0.25">
      <c r="A93" s="183" t="s">
        <v>132</v>
      </c>
      <c r="B93" s="184">
        <v>5778.99</v>
      </c>
      <c r="C93" s="131"/>
      <c r="D93" s="178"/>
      <c r="E93" s="178"/>
      <c r="F93" s="130"/>
      <c r="G93" s="179"/>
      <c r="H93" s="179"/>
      <c r="I93" s="130"/>
      <c r="J93" s="130"/>
      <c r="K93" s="130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80"/>
      <c r="W93" s="180"/>
      <c r="Z93" s="177"/>
      <c r="AA93" s="180"/>
    </row>
    <row r="94" spans="1:27" ht="15" x14ac:dyDescent="0.25">
      <c r="A94" s="183" t="s">
        <v>133</v>
      </c>
      <c r="B94" s="184">
        <v>5786.7219999999998</v>
      </c>
      <c r="C94" s="131"/>
      <c r="D94" s="178"/>
      <c r="E94" s="178"/>
      <c r="F94" s="130"/>
      <c r="G94" s="179"/>
      <c r="H94" s="179"/>
      <c r="I94" s="130"/>
      <c r="J94" s="130"/>
      <c r="K94" s="130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W94" s="180"/>
      <c r="Z94" s="177"/>
      <c r="AA94" s="180"/>
    </row>
    <row r="95" spans="1:27" ht="15" x14ac:dyDescent="0.25">
      <c r="A95" s="183" t="s">
        <v>134</v>
      </c>
      <c r="B95" s="184">
        <v>5827.2150000000001</v>
      </c>
      <c r="C95" s="131"/>
      <c r="D95" s="178"/>
      <c r="E95" s="178"/>
      <c r="F95" s="130"/>
      <c r="G95" s="179"/>
      <c r="H95" s="179"/>
      <c r="I95" s="130"/>
      <c r="J95" s="130"/>
      <c r="K95" s="130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80"/>
      <c r="W95" s="180"/>
      <c r="Z95" s="177"/>
      <c r="AA95" s="180"/>
    </row>
    <row r="96" spans="1:27" ht="15" x14ac:dyDescent="0.25">
      <c r="A96" s="183" t="s">
        <v>135</v>
      </c>
      <c r="B96" s="184">
        <v>5787.3190000000004</v>
      </c>
      <c r="C96" s="131"/>
      <c r="D96" s="178"/>
      <c r="E96" s="178"/>
      <c r="F96" s="130"/>
      <c r="G96" s="179"/>
      <c r="H96" s="179"/>
      <c r="I96" s="130"/>
      <c r="J96" s="130"/>
      <c r="K96" s="130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W96" s="180"/>
      <c r="Z96" s="177"/>
      <c r="AA96" s="180"/>
    </row>
    <row r="97" spans="1:27" ht="15" x14ac:dyDescent="0.25">
      <c r="A97" s="183" t="s">
        <v>136</v>
      </c>
      <c r="B97" s="184">
        <v>5731.2353999999996</v>
      </c>
      <c r="C97" s="131"/>
      <c r="D97" s="178"/>
      <c r="E97" s="178"/>
      <c r="F97" s="130"/>
      <c r="G97" s="179"/>
      <c r="H97" s="179"/>
      <c r="I97" s="130"/>
      <c r="J97" s="130"/>
      <c r="K97" s="130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W97" s="180"/>
      <c r="Z97" s="177"/>
      <c r="AA97" s="180"/>
    </row>
    <row r="98" spans="1:27" ht="15" x14ac:dyDescent="0.25">
      <c r="A98" s="183" t="s">
        <v>137</v>
      </c>
      <c r="B98" s="184">
        <v>5814.8959999999997</v>
      </c>
      <c r="C98" s="131"/>
      <c r="D98" s="178"/>
      <c r="E98" s="178"/>
      <c r="F98" s="130"/>
      <c r="G98" s="179"/>
      <c r="H98" s="179"/>
      <c r="I98" s="130"/>
      <c r="J98" s="130"/>
      <c r="K98" s="130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W98" s="180"/>
      <c r="Z98" s="177"/>
      <c r="AA98" s="180"/>
    </row>
    <row r="99" spans="1:27" ht="15" x14ac:dyDescent="0.25">
      <c r="A99" s="183" t="s">
        <v>138</v>
      </c>
      <c r="B99" s="184">
        <v>5826.8739999999998</v>
      </c>
      <c r="C99" s="131"/>
      <c r="D99" s="178"/>
      <c r="E99" s="178"/>
      <c r="F99" s="130"/>
      <c r="G99" s="179"/>
      <c r="H99" s="179"/>
      <c r="I99" s="130"/>
      <c r="J99" s="130"/>
      <c r="K99" s="130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W99" s="180"/>
      <c r="Z99" s="177"/>
      <c r="AA99" s="180"/>
    </row>
    <row r="100" spans="1:27" ht="15" x14ac:dyDescent="0.25">
      <c r="A100" s="183" t="s">
        <v>139</v>
      </c>
      <c r="B100" s="184">
        <v>5835.3159999999998</v>
      </c>
      <c r="C100" s="131"/>
      <c r="D100" s="178"/>
      <c r="E100" s="178"/>
      <c r="F100" s="130"/>
      <c r="G100" s="179"/>
      <c r="H100" s="179"/>
      <c r="I100" s="130"/>
      <c r="J100" s="130"/>
      <c r="K100" s="130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80"/>
      <c r="W100" s="180"/>
      <c r="Z100" s="177"/>
      <c r="AA100" s="180"/>
    </row>
    <row r="101" spans="1:27" ht="15" x14ac:dyDescent="0.25">
      <c r="A101" s="183" t="s">
        <v>140</v>
      </c>
      <c r="B101" s="184">
        <v>5788.9229999999998</v>
      </c>
      <c r="C101" s="131"/>
      <c r="D101" s="178"/>
      <c r="E101" s="178"/>
      <c r="F101" s="130"/>
      <c r="G101" s="179"/>
      <c r="H101" s="179"/>
      <c r="I101" s="130"/>
      <c r="J101" s="130"/>
      <c r="K101" s="130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W101" s="180"/>
      <c r="Z101" s="177"/>
      <c r="AA101" s="180"/>
    </row>
    <row r="102" spans="1:27" ht="15" x14ac:dyDescent="0.25">
      <c r="A102" s="183" t="s">
        <v>141</v>
      </c>
      <c r="B102" s="184">
        <v>5646.902</v>
      </c>
      <c r="C102" s="131"/>
      <c r="D102" s="178"/>
      <c r="E102" s="178"/>
      <c r="F102" s="130"/>
      <c r="G102" s="179"/>
      <c r="H102" s="179"/>
      <c r="I102" s="130"/>
      <c r="J102" s="130"/>
      <c r="K102" s="130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W102" s="180"/>
      <c r="Z102" s="177"/>
      <c r="AA102" s="180"/>
    </row>
    <row r="103" spans="1:27" ht="15" x14ac:dyDescent="0.25">
      <c r="A103" s="183" t="s">
        <v>142</v>
      </c>
      <c r="B103" s="184">
        <v>5783.4129999999996</v>
      </c>
      <c r="C103" s="131"/>
      <c r="D103" s="178"/>
      <c r="E103" s="178"/>
      <c r="F103" s="130"/>
      <c r="G103" s="179"/>
      <c r="H103" s="179"/>
      <c r="I103" s="130"/>
      <c r="J103" s="130"/>
      <c r="K103" s="130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80"/>
      <c r="W103" s="180"/>
      <c r="Z103" s="177"/>
      <c r="AA103" s="180"/>
    </row>
    <row r="104" spans="1:27" ht="15" x14ac:dyDescent="0.25">
      <c r="A104" s="183" t="s">
        <v>143</v>
      </c>
      <c r="B104" s="184">
        <v>5729.22</v>
      </c>
      <c r="C104" s="131"/>
      <c r="D104" s="178"/>
      <c r="E104" s="178"/>
      <c r="F104" s="130"/>
      <c r="G104" s="179"/>
      <c r="H104" s="179"/>
      <c r="I104" s="130"/>
      <c r="J104" s="130"/>
      <c r="K104" s="130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W104" s="180"/>
      <c r="Z104" s="177"/>
      <c r="AA104" s="180"/>
    </row>
    <row r="105" spans="1:27" ht="15" x14ac:dyDescent="0.25">
      <c r="A105" s="183" t="s">
        <v>144</v>
      </c>
      <c r="B105" s="184">
        <v>5654.1719999999996</v>
      </c>
      <c r="C105" s="131"/>
      <c r="D105" s="178"/>
      <c r="E105" s="178"/>
      <c r="F105" s="130"/>
      <c r="G105" s="179"/>
      <c r="H105" s="179"/>
      <c r="I105" s="130"/>
      <c r="J105" s="130"/>
      <c r="K105" s="130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80"/>
      <c r="W105" s="180"/>
      <c r="Z105" s="177"/>
      <c r="AA105" s="180"/>
    </row>
    <row r="106" spans="1:27" ht="15" x14ac:dyDescent="0.25">
      <c r="A106" s="183" t="s">
        <v>145</v>
      </c>
      <c r="B106" s="184">
        <v>5762.6549999999997</v>
      </c>
      <c r="C106" s="131"/>
      <c r="D106" s="178"/>
      <c r="E106" s="178"/>
      <c r="F106" s="130"/>
      <c r="G106" s="179"/>
      <c r="H106" s="179"/>
      <c r="I106" s="130"/>
      <c r="J106" s="130"/>
      <c r="K106" s="130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80"/>
      <c r="W106" s="180"/>
      <c r="Z106" s="177"/>
      <c r="AA106" s="180"/>
    </row>
    <row r="107" spans="1:27" ht="15" x14ac:dyDescent="0.25">
      <c r="A107" s="183" t="s">
        <v>146</v>
      </c>
      <c r="B107" s="184">
        <v>5706.0339999999997</v>
      </c>
      <c r="C107" s="131"/>
      <c r="D107" s="178"/>
      <c r="E107" s="178"/>
      <c r="F107" s="130"/>
      <c r="G107" s="179"/>
      <c r="H107" s="179"/>
      <c r="I107" s="130"/>
      <c r="J107" s="130"/>
      <c r="K107" s="130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W107" s="180"/>
      <c r="Z107" s="177"/>
      <c r="AA107" s="180"/>
    </row>
    <row r="108" spans="1:27" ht="15" x14ac:dyDescent="0.25">
      <c r="A108" s="183" t="s">
        <v>147</v>
      </c>
      <c r="B108" s="184">
        <v>5611.1377000000002</v>
      </c>
      <c r="C108" s="131"/>
      <c r="D108" s="178"/>
      <c r="E108" s="178"/>
      <c r="F108" s="130"/>
      <c r="G108" s="179"/>
      <c r="H108" s="179"/>
      <c r="I108" s="130"/>
      <c r="J108" s="130"/>
      <c r="K108" s="130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80"/>
      <c r="W108" s="180"/>
      <c r="Z108" s="177"/>
      <c r="AA108" s="180"/>
    </row>
    <row r="109" spans="1:27" ht="15" x14ac:dyDescent="0.25">
      <c r="A109" s="183" t="s">
        <v>148</v>
      </c>
      <c r="B109" s="184">
        <v>5616.2219999999998</v>
      </c>
      <c r="C109" s="131"/>
      <c r="D109" s="178"/>
      <c r="E109" s="178"/>
      <c r="F109" s="130"/>
      <c r="G109" s="179"/>
      <c r="H109" s="179"/>
      <c r="I109" s="130"/>
      <c r="J109" s="130"/>
      <c r="K109" s="130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W109" s="180"/>
      <c r="Z109" s="177"/>
      <c r="AA109" s="180"/>
    </row>
    <row r="110" spans="1:27" ht="15" x14ac:dyDescent="0.25">
      <c r="A110" s="183" t="s">
        <v>149</v>
      </c>
      <c r="B110" s="184">
        <v>5732.2740000000003</v>
      </c>
      <c r="C110" s="131"/>
      <c r="D110" s="178"/>
      <c r="E110" s="178"/>
      <c r="F110" s="130"/>
      <c r="G110" s="179"/>
      <c r="H110" s="179"/>
      <c r="I110" s="130"/>
      <c r="J110" s="130"/>
      <c r="K110" s="130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W110" s="180"/>
      <c r="Z110" s="177"/>
      <c r="AA110" s="180"/>
    </row>
    <row r="111" spans="1:27" ht="15" x14ac:dyDescent="0.25">
      <c r="A111" s="183" t="s">
        <v>150</v>
      </c>
      <c r="B111" s="184">
        <v>5775.5923000000003</v>
      </c>
      <c r="C111" s="131"/>
      <c r="D111" s="178"/>
      <c r="E111" s="178"/>
      <c r="F111" s="130"/>
      <c r="G111" s="179"/>
      <c r="H111" s="179"/>
      <c r="I111" s="130"/>
      <c r="J111" s="130"/>
      <c r="K111" s="130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W111" s="180"/>
      <c r="Z111" s="177"/>
      <c r="AA111" s="180"/>
    </row>
    <row r="112" spans="1:27" ht="15" x14ac:dyDescent="0.25">
      <c r="A112" s="183" t="s">
        <v>151</v>
      </c>
      <c r="B112" s="184">
        <v>5565.6049999999996</v>
      </c>
      <c r="C112" s="131"/>
      <c r="D112" s="178"/>
      <c r="E112" s="178"/>
      <c r="F112" s="130"/>
      <c r="G112" s="179"/>
      <c r="H112" s="179"/>
      <c r="I112" s="130"/>
      <c r="J112" s="130"/>
      <c r="K112" s="130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80"/>
      <c r="W112" s="180"/>
      <c r="Z112" s="177"/>
      <c r="AA112" s="180"/>
    </row>
    <row r="113" spans="1:27" ht="15" x14ac:dyDescent="0.25">
      <c r="A113" s="183" t="s">
        <v>152</v>
      </c>
      <c r="B113" s="184">
        <v>5523.46</v>
      </c>
      <c r="C113" s="131"/>
      <c r="D113" s="178"/>
      <c r="E113" s="178"/>
      <c r="F113" s="130"/>
      <c r="G113" s="179"/>
      <c r="H113" s="179"/>
      <c r="I113" s="130"/>
      <c r="J113" s="130"/>
      <c r="K113" s="130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80"/>
      <c r="W113" s="180"/>
      <c r="Z113" s="177"/>
      <c r="AA113" s="180"/>
    </row>
    <row r="114" spans="1:27" ht="15" x14ac:dyDescent="0.25">
      <c r="A114" s="183" t="s">
        <v>153</v>
      </c>
      <c r="B114" s="184">
        <v>5589.5902999999998</v>
      </c>
      <c r="C114" s="131"/>
      <c r="D114" s="178"/>
      <c r="E114" s="178"/>
      <c r="F114" s="130"/>
      <c r="G114" s="179"/>
      <c r="H114" s="179"/>
      <c r="I114" s="130"/>
      <c r="J114" s="130"/>
      <c r="K114" s="130"/>
      <c r="L114" s="178"/>
      <c r="M114" s="178"/>
      <c r="N114" s="178"/>
      <c r="O114" s="178"/>
      <c r="P114" s="178"/>
      <c r="Q114" s="178"/>
      <c r="R114" s="178"/>
      <c r="S114" s="178"/>
      <c r="T114" s="178"/>
      <c r="U114" s="178"/>
      <c r="V114" s="180"/>
      <c r="W114" s="180"/>
      <c r="Z114" s="177"/>
      <c r="AA114" s="180"/>
    </row>
    <row r="115" spans="1:27" ht="15" x14ac:dyDescent="0.25">
      <c r="A115" s="183" t="s">
        <v>154</v>
      </c>
      <c r="B115" s="184">
        <v>5656.2173000000003</v>
      </c>
      <c r="C115" s="131"/>
      <c r="D115" s="178"/>
      <c r="E115" s="178"/>
      <c r="F115" s="130"/>
      <c r="G115" s="179"/>
      <c r="H115" s="179"/>
      <c r="I115" s="130"/>
      <c r="J115" s="130"/>
      <c r="K115" s="130"/>
      <c r="L115" s="178"/>
      <c r="M115" s="178"/>
      <c r="N115" s="178"/>
      <c r="O115" s="178"/>
      <c r="P115" s="178"/>
      <c r="Q115" s="178"/>
      <c r="R115" s="178"/>
      <c r="S115" s="178"/>
      <c r="T115" s="180"/>
      <c r="U115" s="178"/>
      <c r="V115" s="180"/>
      <c r="W115" s="180"/>
      <c r="Z115" s="177"/>
      <c r="AA115" s="180"/>
    </row>
    <row r="116" spans="1:27" ht="15" x14ac:dyDescent="0.25">
      <c r="A116" s="183" t="s">
        <v>155</v>
      </c>
      <c r="B116" s="184">
        <v>5697.1469999999999</v>
      </c>
      <c r="C116" s="131"/>
      <c r="D116" s="178"/>
      <c r="E116" s="178"/>
      <c r="F116" s="130"/>
      <c r="G116" s="179"/>
      <c r="H116" s="179"/>
      <c r="I116" s="130"/>
      <c r="J116" s="130"/>
      <c r="K116" s="130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W116" s="180"/>
      <c r="Z116" s="177"/>
      <c r="AA116" s="180"/>
    </row>
    <row r="117" spans="1:27" ht="15" x14ac:dyDescent="0.25">
      <c r="A117" s="183" t="s">
        <v>156</v>
      </c>
      <c r="B117" s="184">
        <v>5599.8280000000004</v>
      </c>
      <c r="C117" s="131"/>
      <c r="D117" s="178"/>
      <c r="E117" s="178"/>
      <c r="F117" s="130"/>
      <c r="G117" s="179"/>
      <c r="H117" s="179"/>
      <c r="I117" s="130"/>
      <c r="J117" s="130"/>
      <c r="K117" s="130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W117" s="180"/>
      <c r="Z117" s="177"/>
      <c r="AA117" s="180"/>
    </row>
    <row r="118" spans="1:27" ht="15" x14ac:dyDescent="0.25">
      <c r="A118" s="183" t="s">
        <v>157</v>
      </c>
      <c r="B118" s="184">
        <v>5662.893</v>
      </c>
      <c r="C118" s="131"/>
      <c r="D118" s="178"/>
      <c r="E118" s="178"/>
      <c r="F118" s="130"/>
      <c r="G118" s="179"/>
      <c r="H118" s="179"/>
      <c r="I118" s="130"/>
      <c r="J118" s="130"/>
      <c r="K118" s="130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W118" s="180"/>
      <c r="Z118" s="177"/>
      <c r="AA118" s="180"/>
    </row>
    <row r="119" spans="1:27" ht="15" x14ac:dyDescent="0.25">
      <c r="A119" s="183" t="s">
        <v>158</v>
      </c>
      <c r="B119" s="184">
        <v>5552.0550000000003</v>
      </c>
      <c r="C119" s="131"/>
      <c r="D119" s="178"/>
      <c r="E119" s="178"/>
      <c r="F119" s="130"/>
      <c r="G119" s="179"/>
      <c r="H119" s="179"/>
      <c r="I119" s="130"/>
      <c r="J119" s="130"/>
      <c r="K119" s="130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W119" s="180"/>
      <c r="Z119" s="177"/>
      <c r="AA119" s="180"/>
    </row>
    <row r="120" spans="1:27" ht="15" x14ac:dyDescent="0.25">
      <c r="A120" s="183" t="s">
        <v>159</v>
      </c>
      <c r="B120" s="184">
        <v>5608.4650000000001</v>
      </c>
      <c r="C120" s="131"/>
      <c r="D120" s="178"/>
      <c r="E120" s="178"/>
      <c r="F120" s="130"/>
      <c r="G120" s="179"/>
      <c r="H120" s="179"/>
      <c r="I120" s="130"/>
      <c r="J120" s="130"/>
      <c r="K120" s="130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W120" s="180"/>
      <c r="Z120" s="177"/>
      <c r="AA120" s="180"/>
    </row>
    <row r="121" spans="1:27" ht="15" x14ac:dyDescent="0.25">
      <c r="A121" s="183" t="s">
        <v>160</v>
      </c>
      <c r="B121" s="184">
        <v>5605.8573999999999</v>
      </c>
      <c r="C121" s="131"/>
      <c r="D121" s="178"/>
      <c r="E121" s="178"/>
      <c r="F121" s="130"/>
      <c r="G121" s="179"/>
      <c r="H121" s="179"/>
      <c r="I121" s="130"/>
      <c r="J121" s="130"/>
      <c r="K121" s="130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W121" s="180"/>
      <c r="Z121" s="177"/>
      <c r="AA121" s="180"/>
    </row>
    <row r="122" spans="1:27" ht="15" x14ac:dyDescent="0.25">
      <c r="A122" s="183" t="s">
        <v>161</v>
      </c>
      <c r="B122" s="184">
        <v>5393.2359999999999</v>
      </c>
      <c r="C122" s="131"/>
      <c r="D122" s="178"/>
      <c r="E122" s="178"/>
      <c r="F122" s="130"/>
      <c r="G122" s="179"/>
      <c r="H122" s="179"/>
      <c r="I122" s="130"/>
      <c r="J122" s="130"/>
      <c r="K122" s="130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W122" s="180"/>
      <c r="Z122" s="177"/>
      <c r="AA122" s="180"/>
    </row>
    <row r="123" spans="1:27" ht="15" x14ac:dyDescent="0.25">
      <c r="A123" s="183" t="s">
        <v>162</v>
      </c>
      <c r="B123" s="184">
        <v>5393.2359999999999</v>
      </c>
      <c r="C123" s="131"/>
      <c r="D123" s="178"/>
      <c r="E123" s="178"/>
      <c r="F123" s="130"/>
      <c r="G123" s="179"/>
      <c r="H123" s="179"/>
      <c r="I123" s="130"/>
      <c r="J123" s="130"/>
      <c r="K123" s="130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W123" s="180"/>
      <c r="Z123" s="177"/>
      <c r="AA123" s="180"/>
    </row>
    <row r="124" spans="1:27" ht="15" x14ac:dyDescent="0.25">
      <c r="A124" s="183" t="s">
        <v>163</v>
      </c>
      <c r="B124" s="184">
        <v>5380.5060000000003</v>
      </c>
      <c r="C124" s="131"/>
      <c r="D124" s="178"/>
      <c r="E124" s="178"/>
      <c r="F124" s="130"/>
      <c r="G124" s="179"/>
      <c r="H124" s="179"/>
      <c r="I124" s="130"/>
      <c r="J124" s="130"/>
      <c r="K124" s="130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80"/>
      <c r="W124" s="180"/>
      <c r="Z124" s="177"/>
      <c r="AA124" s="180"/>
    </row>
    <row r="125" spans="1:27" ht="15" x14ac:dyDescent="0.25">
      <c r="A125" s="183" t="s">
        <v>164</v>
      </c>
      <c r="B125" s="184">
        <v>5499.6763000000001</v>
      </c>
      <c r="C125" s="131"/>
      <c r="D125" s="178"/>
      <c r="E125" s="178"/>
      <c r="F125" s="130"/>
      <c r="G125" s="179"/>
      <c r="H125" s="179"/>
      <c r="I125" s="130"/>
      <c r="J125" s="130"/>
      <c r="K125" s="130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80"/>
      <c r="W125" s="180"/>
      <c r="Z125" s="177"/>
      <c r="AA125" s="180"/>
    </row>
    <row r="126" spans="1:27" ht="15" x14ac:dyDescent="0.25">
      <c r="A126" s="183" t="s">
        <v>165</v>
      </c>
      <c r="B126" s="184">
        <v>5573.4260000000004</v>
      </c>
      <c r="C126" s="131"/>
      <c r="D126" s="178"/>
      <c r="E126" s="178"/>
      <c r="F126" s="130"/>
      <c r="G126" s="179"/>
      <c r="H126" s="179"/>
      <c r="I126" s="130"/>
      <c r="J126" s="130"/>
      <c r="K126" s="130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W126" s="180"/>
      <c r="Z126" s="177"/>
      <c r="AA126" s="180"/>
    </row>
    <row r="127" spans="1:27" ht="15" x14ac:dyDescent="0.25">
      <c r="A127" s="183" t="s">
        <v>166</v>
      </c>
      <c r="B127" s="184">
        <v>5622.46</v>
      </c>
      <c r="C127" s="131"/>
      <c r="D127" s="178"/>
      <c r="E127" s="178"/>
      <c r="F127" s="130"/>
      <c r="G127" s="179"/>
      <c r="H127" s="179"/>
      <c r="I127" s="130"/>
      <c r="J127" s="130"/>
      <c r="K127" s="130"/>
      <c r="L127" s="178"/>
      <c r="M127" s="178"/>
      <c r="N127" s="178"/>
      <c r="O127" s="178"/>
      <c r="P127" s="178"/>
      <c r="Q127" s="178"/>
      <c r="R127" s="178"/>
      <c r="S127" s="178"/>
      <c r="T127" s="180"/>
      <c r="U127" s="178"/>
      <c r="W127" s="180"/>
      <c r="Z127" s="177"/>
      <c r="AA127" s="180"/>
    </row>
    <row r="128" spans="1:27" ht="15" x14ac:dyDescent="0.25">
      <c r="A128" s="183" t="s">
        <v>167</v>
      </c>
      <c r="B128" s="184">
        <v>5497.1454999999996</v>
      </c>
      <c r="C128" s="131"/>
      <c r="D128" s="178"/>
      <c r="E128" s="178"/>
      <c r="F128" s="130"/>
      <c r="G128" s="179"/>
      <c r="H128" s="179"/>
      <c r="I128" s="130"/>
      <c r="J128" s="130"/>
      <c r="K128" s="130"/>
      <c r="L128" s="178"/>
      <c r="M128" s="178"/>
      <c r="N128" s="178"/>
      <c r="O128" s="178"/>
      <c r="P128" s="178"/>
      <c r="Q128" s="178"/>
      <c r="R128" s="178"/>
      <c r="S128" s="178"/>
      <c r="T128" s="178"/>
      <c r="U128" s="178"/>
      <c r="V128" s="180"/>
      <c r="W128" s="180"/>
      <c r="Z128" s="177"/>
      <c r="AA128" s="180"/>
    </row>
    <row r="129" spans="1:27" ht="15" x14ac:dyDescent="0.25">
      <c r="A129" s="183" t="s">
        <v>168</v>
      </c>
      <c r="B129" s="184">
        <v>5583.7362999999996</v>
      </c>
      <c r="C129" s="131"/>
      <c r="D129" s="178"/>
      <c r="E129" s="178"/>
      <c r="F129" s="130"/>
      <c r="G129" s="179"/>
      <c r="H129" s="179"/>
      <c r="I129" s="130"/>
      <c r="J129" s="130"/>
      <c r="K129" s="130"/>
      <c r="L129" s="178"/>
      <c r="M129" s="178"/>
      <c r="N129" s="178"/>
      <c r="O129" s="178"/>
      <c r="P129" s="178"/>
      <c r="Q129" s="178"/>
      <c r="R129" s="178"/>
      <c r="S129" s="178"/>
      <c r="T129" s="178"/>
      <c r="U129" s="178"/>
      <c r="W129" s="180"/>
      <c r="Z129" s="177"/>
      <c r="AA129" s="180"/>
    </row>
    <row r="130" spans="1:27" ht="15" x14ac:dyDescent="0.25">
      <c r="A130" s="183" t="s">
        <v>169</v>
      </c>
      <c r="B130" s="184">
        <v>5486.9639999999999</v>
      </c>
      <c r="C130" s="131"/>
      <c r="D130" s="178"/>
      <c r="E130" s="178"/>
      <c r="F130" s="130"/>
      <c r="G130" s="179"/>
      <c r="H130" s="179"/>
      <c r="I130" s="130"/>
      <c r="J130" s="130"/>
      <c r="K130" s="130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W130" s="180"/>
      <c r="Z130" s="177"/>
      <c r="AA130" s="180"/>
    </row>
    <row r="131" spans="1:27" ht="15" x14ac:dyDescent="0.25">
      <c r="A131" s="183" t="s">
        <v>170</v>
      </c>
      <c r="B131" s="184">
        <v>5376.4809999999998</v>
      </c>
      <c r="C131" s="131"/>
      <c r="D131" s="178"/>
      <c r="E131" s="178"/>
      <c r="F131" s="130"/>
      <c r="G131" s="179"/>
      <c r="H131" s="179"/>
      <c r="I131" s="130"/>
      <c r="J131" s="130"/>
      <c r="K131" s="130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W131" s="180"/>
      <c r="Z131" s="177"/>
      <c r="AA131" s="180"/>
    </row>
    <row r="132" spans="1:27" ht="15" x14ac:dyDescent="0.25">
      <c r="A132" s="183" t="s">
        <v>171</v>
      </c>
      <c r="B132" s="184">
        <v>5379.3622999999998</v>
      </c>
      <c r="C132" s="131"/>
      <c r="D132" s="178"/>
      <c r="E132" s="178"/>
      <c r="F132" s="130"/>
      <c r="G132" s="179"/>
      <c r="H132" s="179"/>
      <c r="I132" s="130"/>
      <c r="J132" s="130"/>
      <c r="K132" s="130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80"/>
      <c r="W132" s="180"/>
      <c r="Z132" s="177"/>
      <c r="AA132" s="180"/>
    </row>
    <row r="133" spans="1:27" ht="15" x14ac:dyDescent="0.25">
      <c r="A133" s="183" t="s">
        <v>172</v>
      </c>
      <c r="B133" s="184">
        <v>5437.2974000000004</v>
      </c>
      <c r="C133" s="131"/>
      <c r="D133" s="178"/>
      <c r="E133" s="178"/>
      <c r="F133" s="130"/>
      <c r="G133" s="179"/>
      <c r="H133" s="179"/>
      <c r="I133" s="130"/>
      <c r="J133" s="130"/>
      <c r="K133" s="130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80"/>
      <c r="W133" s="180"/>
      <c r="Z133" s="177"/>
      <c r="AA133" s="180"/>
    </row>
    <row r="134" spans="1:27" ht="15" x14ac:dyDescent="0.25">
      <c r="A134" s="183" t="s">
        <v>173</v>
      </c>
      <c r="B134" s="184">
        <v>5537.2039999999997</v>
      </c>
      <c r="C134" s="131"/>
      <c r="D134" s="178"/>
      <c r="E134" s="178"/>
      <c r="F134" s="130"/>
      <c r="G134" s="179"/>
      <c r="H134" s="179"/>
      <c r="I134" s="130"/>
      <c r="J134" s="130"/>
      <c r="K134" s="130"/>
      <c r="L134" s="178"/>
      <c r="M134" s="178"/>
      <c r="N134" s="178"/>
      <c r="O134" s="178"/>
      <c r="P134" s="178"/>
      <c r="Q134" s="178"/>
      <c r="R134" s="178"/>
      <c r="S134" s="178"/>
      <c r="T134" s="178"/>
      <c r="U134" s="178"/>
      <c r="V134" s="180"/>
      <c r="W134" s="180"/>
      <c r="Z134" s="177"/>
      <c r="AA134" s="180"/>
    </row>
    <row r="135" spans="1:27" ht="15" x14ac:dyDescent="0.25">
      <c r="A135" s="183" t="s">
        <v>174</v>
      </c>
      <c r="B135" s="184">
        <v>5441.9589999999998</v>
      </c>
      <c r="C135" s="131"/>
      <c r="D135" s="178"/>
      <c r="E135" s="178"/>
      <c r="F135" s="130"/>
      <c r="G135" s="179"/>
      <c r="H135" s="179"/>
      <c r="I135" s="130"/>
      <c r="J135" s="130"/>
      <c r="K135" s="130"/>
      <c r="L135" s="178"/>
      <c r="M135" s="178"/>
      <c r="N135" s="178"/>
      <c r="O135" s="178"/>
      <c r="P135" s="178"/>
      <c r="Q135" s="178"/>
      <c r="R135" s="178"/>
      <c r="S135" s="178"/>
      <c r="T135" s="178"/>
      <c r="U135" s="178"/>
      <c r="W135" s="180"/>
      <c r="Z135" s="177"/>
      <c r="AA135" s="180"/>
    </row>
    <row r="136" spans="1:27" ht="15" x14ac:dyDescent="0.25">
      <c r="A136" s="183" t="s">
        <v>175</v>
      </c>
      <c r="B136" s="184">
        <v>5466.3852999999999</v>
      </c>
      <c r="C136" s="131"/>
      <c r="D136" s="178"/>
      <c r="E136" s="178"/>
      <c r="F136" s="130"/>
      <c r="G136" s="179"/>
      <c r="H136" s="179"/>
      <c r="I136" s="130"/>
      <c r="J136" s="130"/>
      <c r="K136" s="130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W136" s="180"/>
      <c r="Z136" s="177"/>
      <c r="AA136" s="180"/>
    </row>
    <row r="137" spans="1:27" ht="15" x14ac:dyDescent="0.25">
      <c r="A137" s="183" t="s">
        <v>176</v>
      </c>
      <c r="B137" s="184">
        <v>5374.0502999999999</v>
      </c>
      <c r="C137" s="131"/>
      <c r="D137" s="178"/>
      <c r="E137" s="178"/>
      <c r="F137" s="179"/>
      <c r="G137" s="179"/>
      <c r="H137" s="179"/>
      <c r="I137" s="130"/>
      <c r="J137" s="130"/>
      <c r="K137" s="130"/>
      <c r="L137" s="178"/>
      <c r="M137" s="178"/>
      <c r="N137" s="178"/>
      <c r="O137" s="178"/>
      <c r="P137" s="178"/>
      <c r="Q137" s="178"/>
      <c r="R137" s="178"/>
      <c r="S137" s="178"/>
      <c r="T137" s="180"/>
      <c r="U137" s="178"/>
      <c r="W137" s="180"/>
      <c r="Z137" s="177"/>
      <c r="AA137" s="180"/>
    </row>
    <row r="138" spans="1:27" ht="15" x14ac:dyDescent="0.25">
      <c r="A138" s="183" t="s">
        <v>177</v>
      </c>
      <c r="B138" s="184">
        <v>5252.5990000000002</v>
      </c>
      <c r="C138" s="131"/>
      <c r="D138" s="178"/>
      <c r="E138" s="178"/>
      <c r="F138" s="130"/>
      <c r="G138" s="179"/>
      <c r="H138" s="179"/>
      <c r="I138" s="130"/>
      <c r="J138" s="130"/>
      <c r="K138" s="130"/>
      <c r="L138" s="178"/>
      <c r="M138" s="178"/>
      <c r="N138" s="178"/>
      <c r="O138" s="178"/>
      <c r="P138" s="178"/>
      <c r="Q138" s="178"/>
      <c r="R138" s="178"/>
      <c r="S138" s="178"/>
      <c r="T138" s="178"/>
      <c r="U138" s="178"/>
      <c r="W138" s="180"/>
      <c r="Z138" s="177"/>
      <c r="AA138" s="180"/>
    </row>
    <row r="139" spans="1:27" ht="15" x14ac:dyDescent="0.25">
      <c r="A139" s="183" t="s">
        <v>178</v>
      </c>
      <c r="B139" s="184">
        <v>5459.5645000000004</v>
      </c>
      <c r="C139" s="131"/>
      <c r="D139" s="178"/>
      <c r="E139" s="178"/>
      <c r="F139" s="130"/>
      <c r="G139" s="179"/>
      <c r="H139" s="179"/>
      <c r="I139" s="130"/>
      <c r="J139" s="130"/>
      <c r="K139" s="130"/>
      <c r="L139" s="178"/>
      <c r="M139" s="178"/>
      <c r="N139" s="178"/>
      <c r="O139" s="178"/>
      <c r="P139" s="178"/>
      <c r="Q139" s="178"/>
      <c r="R139" s="178"/>
      <c r="S139" s="178"/>
      <c r="T139" s="178"/>
      <c r="U139" s="178"/>
      <c r="V139" s="180"/>
      <c r="W139" s="180"/>
      <c r="Z139" s="177"/>
      <c r="AA139" s="180"/>
    </row>
    <row r="140" spans="1:27" ht="15" x14ac:dyDescent="0.25">
      <c r="A140" s="183" t="s">
        <v>179</v>
      </c>
      <c r="B140" s="184">
        <v>5517.2709999999997</v>
      </c>
      <c r="C140" s="131"/>
      <c r="D140" s="178"/>
      <c r="E140" s="178"/>
      <c r="F140" s="130"/>
      <c r="G140" s="179"/>
      <c r="H140" s="179"/>
      <c r="I140" s="130"/>
      <c r="J140" s="130"/>
      <c r="K140" s="130"/>
      <c r="L140" s="178"/>
      <c r="M140" s="178"/>
      <c r="N140" s="178"/>
      <c r="O140" s="178"/>
      <c r="P140" s="178"/>
      <c r="Q140" s="178"/>
      <c r="R140" s="178"/>
      <c r="S140" s="178"/>
      <c r="T140" s="180"/>
      <c r="U140" s="178"/>
      <c r="V140" s="180"/>
      <c r="W140" s="180"/>
      <c r="Z140" s="177"/>
      <c r="AA140" s="180"/>
    </row>
    <row r="141" spans="1:27" ht="15" x14ac:dyDescent="0.25">
      <c r="A141" s="183" t="s">
        <v>180</v>
      </c>
      <c r="B141" s="184">
        <v>5478.4062000000004</v>
      </c>
      <c r="C141" s="131"/>
      <c r="D141" s="178"/>
      <c r="E141" s="178"/>
      <c r="F141" s="130"/>
      <c r="G141" s="179"/>
      <c r="H141" s="179"/>
      <c r="I141" s="130"/>
      <c r="J141" s="130"/>
      <c r="K141" s="130"/>
      <c r="L141" s="178"/>
      <c r="M141" s="178"/>
      <c r="N141" s="178"/>
      <c r="O141" s="178"/>
      <c r="P141" s="178"/>
      <c r="Q141" s="178"/>
      <c r="R141" s="178"/>
      <c r="S141" s="178"/>
      <c r="T141" s="178"/>
      <c r="U141" s="178"/>
      <c r="W141" s="180"/>
      <c r="Z141" s="177"/>
      <c r="AA141" s="180"/>
    </row>
    <row r="142" spans="1:27" ht="15" x14ac:dyDescent="0.25">
      <c r="A142" s="183" t="s">
        <v>181</v>
      </c>
      <c r="B142" s="184">
        <v>5512.0073000000002</v>
      </c>
      <c r="C142" s="131"/>
      <c r="D142" s="178"/>
      <c r="E142" s="178"/>
      <c r="F142" s="130"/>
      <c r="G142" s="179"/>
      <c r="H142" s="179"/>
      <c r="I142" s="130"/>
      <c r="J142" s="130"/>
      <c r="K142" s="130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W142" s="180"/>
      <c r="Z142" s="177"/>
      <c r="AA142" s="180"/>
    </row>
    <row r="143" spans="1:27" ht="15" x14ac:dyDescent="0.25">
      <c r="A143" s="183" t="s">
        <v>182</v>
      </c>
      <c r="B143" s="184">
        <v>5635.076</v>
      </c>
      <c r="C143" s="131"/>
      <c r="D143" s="178"/>
      <c r="E143" s="178"/>
      <c r="F143" s="130"/>
      <c r="G143" s="179"/>
      <c r="H143" s="179"/>
      <c r="I143" s="130"/>
      <c r="J143" s="130"/>
      <c r="K143" s="130"/>
      <c r="L143" s="178"/>
      <c r="M143" s="178"/>
      <c r="N143" s="178"/>
      <c r="O143" s="178"/>
      <c r="P143" s="178"/>
      <c r="Q143" s="178"/>
      <c r="R143" s="178"/>
      <c r="S143" s="178"/>
      <c r="T143" s="180"/>
      <c r="U143" s="178"/>
      <c r="V143" s="180"/>
      <c r="W143" s="180"/>
      <c r="Z143" s="177"/>
      <c r="AA143" s="180"/>
    </row>
    <row r="144" spans="1:27" ht="15" x14ac:dyDescent="0.25">
      <c r="A144" s="183" t="s">
        <v>183</v>
      </c>
      <c r="B144" s="184">
        <v>5593.5829999999996</v>
      </c>
      <c r="C144" s="131"/>
      <c r="D144" s="178"/>
      <c r="E144" s="178"/>
      <c r="F144" s="130"/>
      <c r="G144" s="179"/>
      <c r="H144" s="179"/>
      <c r="I144" s="130"/>
      <c r="J144" s="130"/>
      <c r="K144" s="130"/>
      <c r="L144" s="178"/>
      <c r="M144" s="178"/>
      <c r="N144" s="178"/>
      <c r="O144" s="178"/>
      <c r="P144" s="178"/>
      <c r="Q144" s="178"/>
      <c r="R144" s="178"/>
      <c r="S144" s="178"/>
      <c r="T144" s="180"/>
      <c r="U144" s="178"/>
      <c r="V144" s="180"/>
      <c r="W144" s="180"/>
      <c r="Z144" s="177"/>
      <c r="AA144" s="180"/>
    </row>
    <row r="145" spans="1:27" ht="15" x14ac:dyDescent="0.25">
      <c r="A145" s="183" t="s">
        <v>184</v>
      </c>
      <c r="B145" s="184">
        <v>5538.4970000000003</v>
      </c>
      <c r="C145" s="131"/>
      <c r="D145" s="178"/>
      <c r="E145" s="178"/>
      <c r="F145" s="130"/>
      <c r="G145" s="179"/>
      <c r="H145" s="179"/>
      <c r="I145" s="130"/>
      <c r="J145" s="130"/>
      <c r="K145" s="130"/>
      <c r="L145" s="178"/>
      <c r="M145" s="178"/>
      <c r="N145" s="178"/>
      <c r="O145" s="178"/>
      <c r="P145" s="178"/>
      <c r="Q145" s="178"/>
      <c r="R145" s="178"/>
      <c r="S145" s="178"/>
      <c r="T145" s="178"/>
      <c r="U145" s="178"/>
      <c r="W145" s="180"/>
      <c r="Z145" s="177"/>
      <c r="AA145" s="180"/>
    </row>
    <row r="146" spans="1:27" ht="15" x14ac:dyDescent="0.25">
      <c r="A146" s="183" t="s">
        <v>185</v>
      </c>
      <c r="B146" s="184">
        <v>5637.0073000000002</v>
      </c>
      <c r="C146" s="131"/>
      <c r="D146" s="178"/>
      <c r="E146" s="178"/>
      <c r="F146" s="130"/>
      <c r="G146" s="179"/>
      <c r="H146" s="179"/>
      <c r="I146" s="130"/>
      <c r="J146" s="130"/>
      <c r="K146" s="130"/>
      <c r="L146" s="178"/>
      <c r="M146" s="178"/>
      <c r="N146" s="178"/>
      <c r="O146" s="178"/>
      <c r="P146" s="178"/>
      <c r="Q146" s="178"/>
      <c r="R146" s="178"/>
      <c r="S146" s="178"/>
      <c r="T146" s="178"/>
      <c r="U146" s="178"/>
      <c r="W146" s="180"/>
      <c r="Z146" s="177"/>
      <c r="AA146" s="180"/>
    </row>
    <row r="147" spans="1:27" ht="15" x14ac:dyDescent="0.25">
      <c r="A147" s="183" t="s">
        <v>186</v>
      </c>
      <c r="B147" s="184">
        <v>5637.0073000000002</v>
      </c>
      <c r="C147" s="131"/>
      <c r="D147" s="178"/>
      <c r="E147" s="178"/>
      <c r="F147" s="130"/>
      <c r="G147" s="179"/>
      <c r="H147" s="179"/>
      <c r="I147" s="130"/>
      <c r="J147" s="130"/>
      <c r="K147" s="130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W147" s="180"/>
      <c r="Z147" s="177"/>
      <c r="AA147" s="180"/>
    </row>
    <row r="148" spans="1:27" ht="15" x14ac:dyDescent="0.25">
      <c r="A148" s="183" t="s">
        <v>187</v>
      </c>
      <c r="B148" s="184">
        <v>5752.1970000000001</v>
      </c>
      <c r="C148" s="131"/>
      <c r="D148" s="178"/>
      <c r="E148" s="178"/>
      <c r="F148" s="130"/>
      <c r="G148" s="179"/>
      <c r="H148" s="179"/>
      <c r="I148" s="130"/>
      <c r="J148" s="130"/>
      <c r="K148" s="130"/>
      <c r="L148" s="178"/>
      <c r="M148" s="178"/>
      <c r="N148" s="178"/>
      <c r="O148" s="178"/>
      <c r="P148" s="178"/>
      <c r="Q148" s="178"/>
      <c r="R148" s="178"/>
      <c r="S148" s="178"/>
      <c r="T148" s="180"/>
      <c r="U148" s="178"/>
      <c r="W148" s="180"/>
      <c r="Z148" s="177"/>
      <c r="AA148" s="180"/>
    </row>
    <row r="149" spans="1:27" ht="15" x14ac:dyDescent="0.25">
      <c r="A149" s="183" t="s">
        <v>188</v>
      </c>
      <c r="B149" s="184">
        <v>5779.192</v>
      </c>
      <c r="C149" s="131"/>
      <c r="D149" s="178"/>
      <c r="E149" s="178"/>
      <c r="F149" s="130"/>
      <c r="G149" s="179"/>
      <c r="H149" s="179"/>
      <c r="I149" s="130"/>
      <c r="J149" s="130"/>
      <c r="K149" s="130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W149" s="180"/>
      <c r="Z149" s="177"/>
      <c r="AA149" s="180"/>
    </row>
    <row r="150" spans="1:27" ht="15" x14ac:dyDescent="0.25">
      <c r="A150" s="183" t="s">
        <v>189</v>
      </c>
      <c r="B150" s="184">
        <v>5616.6670000000004</v>
      </c>
      <c r="C150" s="131"/>
      <c r="D150" s="178"/>
      <c r="E150" s="178"/>
      <c r="F150" s="130"/>
      <c r="G150" s="179"/>
      <c r="H150" s="179"/>
      <c r="I150" s="130"/>
      <c r="J150" s="130"/>
      <c r="K150" s="130"/>
      <c r="L150" s="178"/>
      <c r="M150" s="178"/>
      <c r="N150" s="178"/>
      <c r="O150" s="178"/>
      <c r="P150" s="178"/>
      <c r="Q150" s="178"/>
      <c r="R150" s="178"/>
      <c r="S150" s="178"/>
      <c r="T150" s="178"/>
      <c r="U150" s="178"/>
      <c r="W150" s="180"/>
      <c r="Z150" s="177"/>
      <c r="AA150" s="180"/>
    </row>
    <row r="151" spans="1:27" ht="15" x14ac:dyDescent="0.25">
      <c r="A151" s="183" t="s">
        <v>190</v>
      </c>
      <c r="B151" s="184">
        <v>5582.7889999999998</v>
      </c>
      <c r="C151" s="131"/>
      <c r="D151" s="178"/>
      <c r="E151" s="178"/>
      <c r="F151" s="130"/>
      <c r="G151" s="179"/>
      <c r="H151" s="179"/>
      <c r="I151" s="130"/>
      <c r="J151" s="130"/>
      <c r="K151" s="130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W151" s="180"/>
      <c r="Z151" s="177"/>
      <c r="AA151" s="180"/>
    </row>
    <row r="152" spans="1:27" ht="15" x14ac:dyDescent="0.25">
      <c r="A152" s="183" t="s">
        <v>191</v>
      </c>
      <c r="B152" s="184">
        <v>5403.2809999999999</v>
      </c>
      <c r="C152" s="131"/>
      <c r="D152" s="178"/>
      <c r="E152" s="178"/>
      <c r="F152" s="130"/>
      <c r="G152" s="179"/>
      <c r="H152" s="179"/>
      <c r="I152" s="130"/>
      <c r="J152" s="130"/>
      <c r="K152" s="130"/>
      <c r="L152" s="178"/>
      <c r="M152" s="178"/>
      <c r="N152" s="178"/>
      <c r="O152" s="178"/>
      <c r="P152" s="178"/>
      <c r="Q152" s="178"/>
      <c r="R152" s="178"/>
      <c r="S152" s="178"/>
      <c r="T152" s="178"/>
      <c r="U152" s="178"/>
      <c r="W152" s="180"/>
      <c r="Z152" s="177"/>
      <c r="AA152" s="180"/>
    </row>
    <row r="153" spans="1:27" ht="15" x14ac:dyDescent="0.25">
      <c r="A153" s="183" t="s">
        <v>192</v>
      </c>
      <c r="B153" s="184">
        <v>5292.7964000000002</v>
      </c>
      <c r="C153" s="131"/>
      <c r="D153" s="178"/>
      <c r="E153" s="178"/>
      <c r="F153" s="130"/>
      <c r="G153" s="179"/>
      <c r="H153" s="179"/>
      <c r="I153" s="130"/>
      <c r="J153" s="130"/>
      <c r="K153" s="130"/>
      <c r="L153" s="178"/>
      <c r="M153" s="178"/>
      <c r="N153" s="178"/>
      <c r="O153" s="178"/>
      <c r="P153" s="178"/>
      <c r="Q153" s="178"/>
      <c r="R153" s="178"/>
      <c r="S153" s="178"/>
      <c r="T153" s="178"/>
      <c r="U153" s="178"/>
      <c r="W153" s="180"/>
      <c r="Z153" s="177"/>
      <c r="AA153" s="180"/>
    </row>
    <row r="154" spans="1:27" ht="15" x14ac:dyDescent="0.25">
      <c r="A154" s="183" t="s">
        <v>193</v>
      </c>
      <c r="B154" s="184">
        <v>5292.7964000000002</v>
      </c>
      <c r="C154" s="131"/>
      <c r="D154" s="178"/>
      <c r="E154" s="178"/>
      <c r="F154" s="130"/>
      <c r="G154" s="179"/>
      <c r="H154" s="179"/>
      <c r="I154" s="130"/>
      <c r="J154" s="130"/>
      <c r="K154" s="130"/>
      <c r="L154" s="178"/>
      <c r="M154" s="178"/>
      <c r="N154" s="178"/>
      <c r="O154" s="178"/>
      <c r="P154" s="178"/>
      <c r="Q154" s="178"/>
      <c r="R154" s="178"/>
      <c r="S154" s="178"/>
      <c r="T154" s="180"/>
      <c r="U154" s="178"/>
      <c r="V154" s="180"/>
      <c r="W154" s="180"/>
      <c r="Z154" s="177"/>
      <c r="AA154" s="180"/>
    </row>
    <row r="155" spans="1:27" ht="15" x14ac:dyDescent="0.25">
      <c r="A155" s="183" t="s">
        <v>194</v>
      </c>
      <c r="B155" s="184">
        <v>5488.0727999999999</v>
      </c>
      <c r="C155" s="131"/>
      <c r="D155" s="178"/>
      <c r="E155" s="178"/>
      <c r="F155" s="130"/>
      <c r="G155" s="179"/>
      <c r="H155" s="179"/>
      <c r="I155" s="130"/>
      <c r="J155" s="130"/>
      <c r="K155" s="130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80"/>
      <c r="W155" s="180"/>
      <c r="Z155" s="177"/>
      <c r="AA155" s="180"/>
    </row>
    <row r="156" spans="1:27" ht="15" x14ac:dyDescent="0.25">
      <c r="A156" s="183" t="s">
        <v>195</v>
      </c>
      <c r="B156" s="184">
        <v>5635.6445000000003</v>
      </c>
      <c r="C156" s="131"/>
      <c r="D156" s="178"/>
      <c r="E156" s="178"/>
      <c r="F156" s="130"/>
      <c r="G156" s="179"/>
      <c r="H156" s="179"/>
      <c r="I156" s="130"/>
      <c r="J156" s="130"/>
      <c r="K156" s="130"/>
      <c r="L156" s="178"/>
      <c r="M156" s="178"/>
      <c r="N156" s="178"/>
      <c r="O156" s="178"/>
      <c r="P156" s="178"/>
      <c r="Q156" s="178"/>
      <c r="R156" s="178"/>
      <c r="S156" s="178"/>
      <c r="T156" s="180"/>
      <c r="U156" s="178"/>
      <c r="V156" s="180"/>
      <c r="W156" s="180"/>
      <c r="Z156" s="177"/>
      <c r="AA156" s="180"/>
    </row>
    <row r="157" spans="1:27" ht="15" x14ac:dyDescent="0.25">
      <c r="A157" s="183" t="s">
        <v>196</v>
      </c>
      <c r="B157" s="184">
        <v>5628.8329999999996</v>
      </c>
      <c r="C157" s="131"/>
      <c r="D157" s="178"/>
      <c r="E157" s="178"/>
      <c r="F157" s="130"/>
      <c r="G157" s="179"/>
      <c r="H157" s="179"/>
      <c r="I157" s="130"/>
      <c r="J157" s="130"/>
      <c r="K157" s="130"/>
      <c r="L157" s="178"/>
      <c r="M157" s="178"/>
      <c r="N157" s="178"/>
      <c r="O157" s="178"/>
      <c r="P157" s="178"/>
      <c r="Q157" s="178"/>
      <c r="R157" s="178"/>
      <c r="S157" s="178"/>
      <c r="T157" s="178"/>
      <c r="U157" s="178"/>
      <c r="W157" s="180"/>
      <c r="Z157" s="177"/>
      <c r="AA157" s="180"/>
    </row>
    <row r="158" spans="1:27" ht="15" x14ac:dyDescent="0.25">
      <c r="A158" s="183" t="s">
        <v>197</v>
      </c>
      <c r="B158" s="184">
        <v>5390.2870000000003</v>
      </c>
      <c r="C158" s="131"/>
      <c r="D158" s="178"/>
      <c r="E158" s="178"/>
      <c r="F158" s="130"/>
      <c r="G158" s="179"/>
      <c r="H158" s="179"/>
      <c r="I158" s="130"/>
      <c r="J158" s="130"/>
      <c r="K158" s="130"/>
      <c r="L158" s="178"/>
      <c r="M158" s="178"/>
      <c r="N158" s="178"/>
      <c r="O158" s="178"/>
      <c r="P158" s="178"/>
      <c r="Q158" s="178"/>
      <c r="R158" s="178"/>
      <c r="S158" s="178"/>
      <c r="T158" s="178"/>
      <c r="U158" s="178"/>
      <c r="V158" s="180"/>
      <c r="W158" s="180"/>
      <c r="Z158" s="177"/>
      <c r="AA158" s="180"/>
    </row>
    <row r="159" spans="1:27" ht="15" x14ac:dyDescent="0.25">
      <c r="A159" s="183" t="s">
        <v>198</v>
      </c>
      <c r="B159" s="184">
        <v>5315.1289999999999</v>
      </c>
      <c r="C159" s="131"/>
      <c r="D159" s="178"/>
      <c r="E159" s="178"/>
      <c r="F159" s="130"/>
      <c r="G159" s="179"/>
      <c r="H159" s="179"/>
      <c r="I159" s="130"/>
      <c r="J159" s="130"/>
      <c r="K159" s="130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80"/>
      <c r="W159" s="180"/>
      <c r="Z159" s="177"/>
      <c r="AA159" s="180"/>
    </row>
    <row r="160" spans="1:27" ht="15" x14ac:dyDescent="0.25">
      <c r="A160" s="183" t="s">
        <v>199</v>
      </c>
      <c r="B160" s="184">
        <v>5221.97</v>
      </c>
      <c r="C160" s="131"/>
      <c r="D160" s="178"/>
      <c r="E160" s="178"/>
      <c r="F160" s="130"/>
      <c r="G160" s="179"/>
      <c r="H160" s="179"/>
      <c r="I160" s="130"/>
      <c r="J160" s="130"/>
      <c r="K160" s="130"/>
      <c r="L160" s="178"/>
      <c r="M160" s="178"/>
      <c r="N160" s="178"/>
      <c r="O160" s="178"/>
      <c r="P160" s="178"/>
      <c r="Q160" s="178"/>
      <c r="R160" s="178"/>
      <c r="S160" s="178"/>
      <c r="T160" s="178"/>
      <c r="U160" s="178"/>
      <c r="W160" s="180"/>
      <c r="Z160" s="177"/>
      <c r="AA160" s="180"/>
    </row>
    <row r="161" spans="1:27" ht="15" x14ac:dyDescent="0.25">
      <c r="A161" s="183" t="s">
        <v>200</v>
      </c>
      <c r="B161" s="184">
        <v>5339.0282999999999</v>
      </c>
      <c r="C161" s="131"/>
      <c r="D161" s="178"/>
      <c r="E161" s="178"/>
      <c r="F161" s="130"/>
      <c r="G161" s="179"/>
      <c r="H161" s="179"/>
      <c r="I161" s="130"/>
      <c r="J161" s="130"/>
      <c r="K161" s="130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80"/>
      <c r="W161" s="180"/>
      <c r="Z161" s="177"/>
      <c r="AA161" s="180"/>
    </row>
    <row r="162" spans="1:27" ht="15" x14ac:dyDescent="0.25">
      <c r="A162" s="183" t="s">
        <v>201</v>
      </c>
      <c r="B162" s="184">
        <v>5316.7803000000004</v>
      </c>
      <c r="C162" s="131"/>
      <c r="D162" s="178"/>
      <c r="E162" s="178"/>
      <c r="F162" s="130"/>
      <c r="G162" s="179"/>
      <c r="H162" s="179"/>
      <c r="I162" s="130"/>
      <c r="J162" s="130"/>
      <c r="K162" s="130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80"/>
      <c r="W162" s="180"/>
      <c r="Z162" s="177"/>
      <c r="AA162" s="180"/>
    </row>
    <row r="163" spans="1:27" ht="15" x14ac:dyDescent="0.25">
      <c r="A163" s="183" t="s">
        <v>202</v>
      </c>
      <c r="B163" s="184">
        <v>5453.4497000000001</v>
      </c>
      <c r="C163" s="131"/>
      <c r="D163" s="178"/>
      <c r="E163" s="178"/>
      <c r="F163" s="130"/>
      <c r="G163" s="179"/>
      <c r="H163" s="179"/>
      <c r="I163" s="130"/>
      <c r="J163" s="130"/>
      <c r="K163" s="130"/>
      <c r="L163" s="178"/>
      <c r="M163" s="178"/>
      <c r="N163" s="178"/>
      <c r="O163" s="178"/>
      <c r="P163" s="178"/>
      <c r="Q163" s="178"/>
      <c r="R163" s="178"/>
      <c r="S163" s="178"/>
      <c r="T163" s="178"/>
      <c r="U163" s="178"/>
      <c r="V163" s="180"/>
      <c r="W163" s="180"/>
      <c r="Z163" s="177"/>
      <c r="AA163" s="180"/>
    </row>
    <row r="164" spans="1:27" ht="15" x14ac:dyDescent="0.25">
      <c r="A164" s="183" t="s">
        <v>203</v>
      </c>
      <c r="B164" s="184">
        <v>5594.2964000000002</v>
      </c>
      <c r="C164" s="131"/>
      <c r="D164" s="178"/>
      <c r="E164" s="178"/>
      <c r="F164" s="130"/>
      <c r="G164" s="179"/>
      <c r="H164" s="179"/>
      <c r="I164" s="130"/>
      <c r="J164" s="130"/>
      <c r="K164" s="130"/>
      <c r="L164" s="178"/>
      <c r="M164" s="178"/>
      <c r="N164" s="178"/>
      <c r="O164" s="178"/>
      <c r="P164" s="178"/>
      <c r="Q164" s="178"/>
      <c r="R164" s="178"/>
      <c r="S164" s="178"/>
      <c r="T164" s="178"/>
      <c r="U164" s="178"/>
      <c r="W164" s="180"/>
      <c r="Z164" s="177"/>
      <c r="AA164" s="180"/>
    </row>
    <row r="165" spans="1:27" ht="15" x14ac:dyDescent="0.25">
      <c r="A165" s="183" t="s">
        <v>204</v>
      </c>
      <c r="B165" s="184">
        <v>5468.3710000000001</v>
      </c>
      <c r="C165" s="131"/>
      <c r="D165" s="178"/>
      <c r="E165" s="178"/>
      <c r="F165" s="130"/>
      <c r="G165" s="179"/>
      <c r="H165" s="179"/>
      <c r="I165" s="130"/>
      <c r="J165" s="130"/>
      <c r="K165" s="130"/>
      <c r="L165" s="178"/>
      <c r="M165" s="178"/>
      <c r="N165" s="178"/>
      <c r="O165" s="178"/>
      <c r="P165" s="178"/>
      <c r="Q165" s="178"/>
      <c r="R165" s="178"/>
      <c r="S165" s="178"/>
      <c r="T165" s="178"/>
      <c r="U165" s="178"/>
      <c r="W165" s="180"/>
      <c r="Z165" s="177"/>
      <c r="AA165" s="180"/>
    </row>
    <row r="166" spans="1:27" ht="15" x14ac:dyDescent="0.25">
      <c r="A166" s="183" t="s">
        <v>205</v>
      </c>
      <c r="B166" s="184">
        <v>5599.9629999999997</v>
      </c>
      <c r="C166" s="131"/>
      <c r="D166" s="178"/>
      <c r="E166" s="178"/>
      <c r="F166" s="130"/>
      <c r="G166" s="179"/>
      <c r="H166" s="179"/>
      <c r="I166" s="130"/>
      <c r="J166" s="130"/>
      <c r="K166" s="130"/>
      <c r="L166" s="178"/>
      <c r="M166" s="178"/>
      <c r="N166" s="178"/>
      <c r="O166" s="178"/>
      <c r="P166" s="178"/>
      <c r="Q166" s="178"/>
      <c r="R166" s="178"/>
      <c r="S166" s="178"/>
      <c r="T166" s="178"/>
      <c r="U166" s="178"/>
      <c r="W166" s="180"/>
      <c r="Z166" s="177"/>
      <c r="AA166" s="180"/>
    </row>
    <row r="167" spans="1:27" ht="15" x14ac:dyDescent="0.25">
      <c r="A167" s="183" t="s">
        <v>206</v>
      </c>
      <c r="B167" s="184">
        <v>5653.1769999999997</v>
      </c>
      <c r="C167" s="131"/>
      <c r="D167" s="178"/>
      <c r="E167" s="178"/>
      <c r="F167" s="130"/>
      <c r="G167" s="179"/>
      <c r="H167" s="179"/>
      <c r="I167" s="130"/>
      <c r="J167" s="130"/>
      <c r="K167" s="130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W167" s="180"/>
      <c r="Z167" s="177"/>
      <c r="AA167" s="180"/>
    </row>
    <row r="168" spans="1:27" ht="15" x14ac:dyDescent="0.25">
      <c r="A168" s="183" t="s">
        <v>207</v>
      </c>
      <c r="B168" s="184">
        <v>5717.4949999999999</v>
      </c>
      <c r="C168" s="131"/>
      <c r="D168" s="178"/>
      <c r="E168" s="178"/>
      <c r="F168" s="130"/>
      <c r="G168" s="179"/>
      <c r="H168" s="179"/>
      <c r="I168" s="130"/>
      <c r="J168" s="130"/>
      <c r="K168" s="130"/>
      <c r="L168" s="178"/>
      <c r="M168" s="178"/>
      <c r="N168" s="178"/>
      <c r="O168" s="178"/>
      <c r="P168" s="178"/>
      <c r="Q168" s="178"/>
      <c r="R168" s="178"/>
      <c r="S168" s="178"/>
      <c r="T168" s="180"/>
      <c r="U168" s="178"/>
      <c r="V168" s="180"/>
      <c r="W168" s="180"/>
      <c r="Z168" s="177"/>
      <c r="AA168" s="180"/>
    </row>
    <row r="169" spans="1:27" ht="15" x14ac:dyDescent="0.25">
      <c r="A169" s="183" t="s">
        <v>208</v>
      </c>
      <c r="B169" s="184">
        <v>5672.7219999999998</v>
      </c>
      <c r="C169" s="131"/>
      <c r="D169" s="178"/>
      <c r="E169" s="178"/>
      <c r="F169" s="130"/>
      <c r="G169" s="179"/>
      <c r="H169" s="179"/>
      <c r="I169" s="130"/>
      <c r="J169" s="130"/>
      <c r="K169" s="130"/>
      <c r="L169" s="178"/>
      <c r="M169" s="178"/>
      <c r="N169" s="178"/>
      <c r="O169" s="178"/>
      <c r="P169" s="178"/>
      <c r="Q169" s="178"/>
      <c r="R169" s="178"/>
      <c r="S169" s="178"/>
      <c r="T169" s="180"/>
      <c r="U169" s="178"/>
      <c r="V169" s="180"/>
      <c r="W169" s="180"/>
      <c r="Z169" s="177"/>
      <c r="AA169" s="180"/>
    </row>
    <row r="170" spans="1:27" ht="15" x14ac:dyDescent="0.25">
      <c r="A170" s="183" t="s">
        <v>209</v>
      </c>
      <c r="B170" s="184">
        <v>5685.2583000000004</v>
      </c>
      <c r="C170" s="131"/>
      <c r="D170" s="178"/>
      <c r="E170" s="178"/>
      <c r="F170" s="130"/>
      <c r="G170" s="179"/>
      <c r="H170" s="179"/>
      <c r="I170" s="130"/>
      <c r="J170" s="130"/>
      <c r="K170" s="130"/>
      <c r="L170" s="178"/>
      <c r="M170" s="178"/>
      <c r="N170" s="178"/>
      <c r="O170" s="178"/>
      <c r="P170" s="178"/>
      <c r="Q170" s="178"/>
      <c r="R170" s="178"/>
      <c r="S170" s="178"/>
      <c r="T170" s="178"/>
      <c r="U170" s="178"/>
      <c r="W170" s="180"/>
      <c r="Z170" s="177"/>
      <c r="AA170" s="180"/>
    </row>
    <row r="171" spans="1:27" ht="15" x14ac:dyDescent="0.25">
      <c r="A171" s="183" t="s">
        <v>210</v>
      </c>
      <c r="B171" s="184">
        <v>5634.2650000000003</v>
      </c>
      <c r="C171" s="131"/>
      <c r="D171" s="178"/>
      <c r="E171" s="178"/>
      <c r="F171" s="130"/>
      <c r="G171" s="179"/>
      <c r="H171" s="179"/>
      <c r="I171" s="130"/>
      <c r="J171" s="130"/>
      <c r="K171" s="130"/>
      <c r="L171" s="178"/>
      <c r="M171" s="178"/>
      <c r="N171" s="178"/>
      <c r="O171" s="178"/>
      <c r="P171" s="178"/>
      <c r="Q171" s="178"/>
      <c r="R171" s="178"/>
      <c r="S171" s="178"/>
      <c r="T171" s="178"/>
      <c r="U171" s="178"/>
      <c r="V171" s="180"/>
      <c r="W171" s="180"/>
      <c r="Z171" s="177"/>
      <c r="AA171" s="180"/>
    </row>
    <row r="172" spans="1:27" ht="15" x14ac:dyDescent="0.25">
      <c r="A172" s="183" t="s">
        <v>211</v>
      </c>
      <c r="B172" s="184">
        <v>5516.7870000000003</v>
      </c>
      <c r="C172" s="131"/>
      <c r="D172" s="178"/>
      <c r="E172" s="178"/>
      <c r="F172" s="130"/>
      <c r="G172" s="179"/>
      <c r="H172" s="179"/>
      <c r="I172" s="130"/>
      <c r="J172" s="130"/>
      <c r="K172" s="130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W172" s="180"/>
      <c r="Z172" s="177"/>
      <c r="AA172" s="180"/>
    </row>
    <row r="173" spans="1:27" ht="15" x14ac:dyDescent="0.25">
      <c r="A173" s="183" t="s">
        <v>212</v>
      </c>
      <c r="B173" s="184">
        <v>5707.4660000000003</v>
      </c>
      <c r="C173" s="131"/>
      <c r="D173" s="178"/>
      <c r="E173" s="178"/>
      <c r="F173" s="130"/>
      <c r="G173" s="179"/>
      <c r="H173" s="179"/>
      <c r="I173" s="130"/>
      <c r="J173" s="130"/>
      <c r="K173" s="130"/>
      <c r="L173" s="178"/>
      <c r="M173" s="178"/>
      <c r="N173" s="178"/>
      <c r="O173" s="178"/>
      <c r="P173" s="178"/>
      <c r="Q173" s="178"/>
      <c r="R173" s="178"/>
      <c r="S173" s="178"/>
      <c r="T173" s="181"/>
      <c r="U173" s="178"/>
      <c r="V173" s="180"/>
      <c r="W173" s="180"/>
      <c r="Z173" s="177"/>
      <c r="AA173" s="180"/>
    </row>
    <row r="174" spans="1:27" ht="15" x14ac:dyDescent="0.25">
      <c r="A174" s="183" t="s">
        <v>213</v>
      </c>
      <c r="B174" s="184">
        <v>5588.8374000000003</v>
      </c>
      <c r="C174" s="131"/>
      <c r="D174" s="178"/>
      <c r="E174" s="178"/>
      <c r="F174" s="130"/>
      <c r="G174" s="179"/>
      <c r="H174" s="179"/>
      <c r="I174" s="130"/>
      <c r="J174" s="130"/>
      <c r="K174" s="130"/>
      <c r="L174" s="178"/>
      <c r="M174" s="178"/>
      <c r="N174" s="178"/>
      <c r="O174" s="178"/>
      <c r="P174" s="178"/>
      <c r="Q174" s="178"/>
      <c r="R174" s="178"/>
      <c r="S174" s="178"/>
      <c r="T174" s="180"/>
      <c r="U174" s="178"/>
      <c r="V174" s="180"/>
      <c r="W174" s="180"/>
      <c r="Z174" s="177"/>
      <c r="AA174" s="180"/>
    </row>
    <row r="175" spans="1:27" ht="15" x14ac:dyDescent="0.25">
      <c r="A175" s="183" t="s">
        <v>214</v>
      </c>
      <c r="B175" s="184">
        <v>5580.8549999999996</v>
      </c>
      <c r="C175" s="131"/>
      <c r="D175" s="178"/>
      <c r="E175" s="178"/>
      <c r="F175" s="130"/>
      <c r="G175" s="179"/>
      <c r="H175" s="179"/>
      <c r="I175" s="130"/>
      <c r="J175" s="130"/>
      <c r="K175" s="130"/>
      <c r="L175" s="178"/>
      <c r="M175" s="178"/>
      <c r="N175" s="178"/>
      <c r="O175" s="178"/>
      <c r="P175" s="178"/>
      <c r="Q175" s="178"/>
      <c r="R175" s="178"/>
      <c r="S175" s="178"/>
      <c r="T175" s="180"/>
      <c r="U175" s="178"/>
      <c r="W175" s="180"/>
      <c r="Z175" s="177"/>
      <c r="AA175" s="180"/>
    </row>
    <row r="176" spans="1:27" ht="15" x14ac:dyDescent="0.25">
      <c r="A176" s="183" t="s">
        <v>215</v>
      </c>
      <c r="B176" s="184">
        <v>5512.4620000000004</v>
      </c>
      <c r="C176" s="131"/>
      <c r="D176" s="178"/>
      <c r="E176" s="178"/>
      <c r="F176" s="130"/>
      <c r="G176" s="179"/>
      <c r="H176" s="179"/>
      <c r="I176" s="130"/>
      <c r="J176" s="130"/>
      <c r="K176" s="130"/>
      <c r="L176" s="178"/>
      <c r="M176" s="178"/>
      <c r="N176" s="178"/>
      <c r="O176" s="178"/>
      <c r="P176" s="178"/>
      <c r="Q176" s="178"/>
      <c r="R176" s="178"/>
      <c r="S176" s="178"/>
      <c r="T176" s="180"/>
      <c r="U176" s="178"/>
      <c r="V176" s="180"/>
      <c r="W176" s="180"/>
      <c r="Z176" s="177"/>
      <c r="AA176" s="180"/>
    </row>
    <row r="177" spans="1:27" ht="15" x14ac:dyDescent="0.25">
      <c r="A177" s="183" t="s">
        <v>216</v>
      </c>
      <c r="B177" s="184">
        <v>5492.0720000000001</v>
      </c>
      <c r="C177" s="131"/>
      <c r="D177" s="178"/>
      <c r="E177" s="178"/>
      <c r="F177" s="130"/>
      <c r="G177" s="179"/>
      <c r="H177" s="179"/>
      <c r="I177" s="130"/>
      <c r="J177" s="130"/>
      <c r="K177" s="130"/>
      <c r="L177" s="178"/>
      <c r="M177" s="178"/>
      <c r="N177" s="178"/>
      <c r="O177" s="178"/>
      <c r="P177" s="178"/>
      <c r="Q177" s="178"/>
      <c r="R177" s="178"/>
      <c r="S177" s="178"/>
      <c r="T177" s="178"/>
      <c r="U177" s="178"/>
      <c r="W177" s="180"/>
      <c r="Z177" s="177"/>
      <c r="AA177" s="180"/>
    </row>
    <row r="178" spans="1:27" ht="15" x14ac:dyDescent="0.25">
      <c r="A178" s="183" t="s">
        <v>217</v>
      </c>
      <c r="B178" s="184">
        <v>5491.2079999999996</v>
      </c>
      <c r="C178" s="131"/>
      <c r="D178" s="178"/>
      <c r="E178" s="178"/>
      <c r="F178" s="130"/>
      <c r="G178" s="179"/>
      <c r="H178" s="179"/>
      <c r="I178" s="130"/>
      <c r="J178" s="130"/>
      <c r="K178" s="130"/>
      <c r="L178" s="178"/>
      <c r="M178" s="178"/>
      <c r="N178" s="178"/>
      <c r="O178" s="178"/>
      <c r="P178" s="178"/>
      <c r="Q178" s="178"/>
      <c r="R178" s="178"/>
      <c r="S178" s="178"/>
      <c r="T178" s="178"/>
      <c r="U178" s="178"/>
      <c r="W178" s="180"/>
      <c r="Z178" s="177"/>
      <c r="AA178" s="180"/>
    </row>
    <row r="179" spans="1:27" ht="15" x14ac:dyDescent="0.25">
      <c r="A179" s="183" t="s">
        <v>218</v>
      </c>
      <c r="B179" s="184">
        <v>5524.9745999999996</v>
      </c>
      <c r="C179" s="131"/>
      <c r="D179" s="178"/>
      <c r="E179" s="178"/>
      <c r="F179" s="130"/>
      <c r="G179" s="179"/>
      <c r="H179" s="179"/>
      <c r="I179" s="130"/>
      <c r="J179" s="130"/>
      <c r="K179" s="130"/>
      <c r="L179" s="178"/>
      <c r="M179" s="178"/>
      <c r="N179" s="178"/>
      <c r="O179" s="178"/>
      <c r="P179" s="178"/>
      <c r="Q179" s="178"/>
      <c r="R179" s="178"/>
      <c r="S179" s="178"/>
      <c r="T179" s="180"/>
      <c r="U179" s="178"/>
      <c r="V179" s="180"/>
      <c r="W179" s="180"/>
      <c r="Z179" s="177"/>
      <c r="AA179" s="180"/>
    </row>
    <row r="180" spans="1:27" ht="15" x14ac:dyDescent="0.25">
      <c r="A180" s="183" t="s">
        <v>219</v>
      </c>
      <c r="B180" s="184">
        <v>5307.8670000000002</v>
      </c>
      <c r="C180" s="131"/>
      <c r="D180" s="178"/>
      <c r="E180" s="178"/>
      <c r="F180" s="130"/>
      <c r="G180" s="179"/>
      <c r="H180" s="179"/>
      <c r="I180" s="130"/>
      <c r="J180" s="130"/>
      <c r="K180" s="130"/>
      <c r="L180" s="178"/>
      <c r="M180" s="178"/>
      <c r="N180" s="178"/>
      <c r="O180" s="178"/>
      <c r="P180" s="178"/>
      <c r="Q180" s="178"/>
      <c r="R180" s="178"/>
      <c r="S180" s="178"/>
      <c r="T180" s="178"/>
      <c r="U180" s="178"/>
      <c r="W180" s="180"/>
      <c r="Z180" s="177"/>
      <c r="AA180" s="180"/>
    </row>
    <row r="181" spans="1:27" ht="15" x14ac:dyDescent="0.25">
      <c r="A181" s="183" t="s">
        <v>220</v>
      </c>
      <c r="B181" s="184">
        <v>5370.8689999999997</v>
      </c>
      <c r="C181" s="131"/>
      <c r="D181" s="178"/>
      <c r="E181" s="178"/>
      <c r="F181" s="130"/>
      <c r="G181" s="179"/>
      <c r="H181" s="179"/>
      <c r="I181" s="130"/>
      <c r="J181" s="130"/>
      <c r="K181" s="130"/>
      <c r="L181" s="178"/>
      <c r="M181" s="178"/>
      <c r="N181" s="178"/>
      <c r="O181" s="178"/>
      <c r="P181" s="178"/>
      <c r="Q181" s="178"/>
      <c r="R181" s="178"/>
      <c r="S181" s="178"/>
      <c r="T181" s="178"/>
      <c r="U181" s="178"/>
      <c r="W181" s="180"/>
      <c r="Z181" s="177"/>
      <c r="AA181" s="180"/>
    </row>
    <row r="182" spans="1:27" ht="15" x14ac:dyDescent="0.25">
      <c r="A182" s="183" t="s">
        <v>221</v>
      </c>
      <c r="B182" s="184">
        <v>5348.4472999999998</v>
      </c>
      <c r="C182" s="131"/>
      <c r="D182" s="178"/>
      <c r="E182" s="178"/>
      <c r="F182" s="130"/>
      <c r="G182" s="179"/>
      <c r="H182" s="179"/>
      <c r="I182" s="130"/>
      <c r="J182" s="130"/>
      <c r="K182" s="130"/>
      <c r="L182" s="178"/>
      <c r="M182" s="178"/>
      <c r="N182" s="178"/>
      <c r="O182" s="178"/>
      <c r="P182" s="178"/>
      <c r="Q182" s="178"/>
      <c r="R182" s="178"/>
      <c r="S182" s="178"/>
      <c r="T182" s="178"/>
      <c r="U182" s="178"/>
      <c r="W182" s="180"/>
      <c r="Z182" s="177"/>
      <c r="AA182" s="180"/>
    </row>
    <row r="183" spans="1:27" ht="15" x14ac:dyDescent="0.25">
      <c r="A183" s="183" t="s">
        <v>222</v>
      </c>
      <c r="B183" s="184">
        <v>5279.6885000000002</v>
      </c>
      <c r="C183" s="131"/>
      <c r="D183" s="178"/>
      <c r="E183" s="178"/>
      <c r="F183" s="130"/>
      <c r="G183" s="179"/>
      <c r="H183" s="179"/>
      <c r="I183" s="130"/>
      <c r="J183" s="130"/>
      <c r="K183" s="130"/>
      <c r="L183" s="178"/>
      <c r="M183" s="178"/>
      <c r="N183" s="178"/>
      <c r="O183" s="178"/>
      <c r="P183" s="178"/>
      <c r="Q183" s="178"/>
      <c r="R183" s="178"/>
      <c r="S183" s="178"/>
      <c r="T183" s="180"/>
      <c r="U183" s="178"/>
      <c r="V183" s="180"/>
      <c r="W183" s="180"/>
      <c r="Z183" s="177"/>
      <c r="AA183" s="180"/>
    </row>
    <row r="184" spans="1:27" ht="15" x14ac:dyDescent="0.25">
      <c r="A184" s="183" t="s">
        <v>223</v>
      </c>
      <c r="B184" s="184">
        <v>5272.5565999999999</v>
      </c>
      <c r="C184" s="131"/>
      <c r="D184" s="178"/>
      <c r="E184" s="178"/>
      <c r="F184" s="130"/>
      <c r="G184" s="179"/>
      <c r="H184" s="179"/>
      <c r="I184" s="130"/>
      <c r="J184" s="130"/>
      <c r="K184" s="130"/>
      <c r="L184" s="178"/>
      <c r="M184" s="178"/>
      <c r="N184" s="178"/>
      <c r="O184" s="178"/>
      <c r="P184" s="178"/>
      <c r="Q184" s="178"/>
      <c r="R184" s="178"/>
      <c r="S184" s="178"/>
      <c r="T184" s="178"/>
      <c r="U184" s="178"/>
      <c r="V184" s="180"/>
      <c r="W184" s="180"/>
      <c r="Z184" s="177"/>
      <c r="AA184" s="180"/>
    </row>
    <row r="185" spans="1:27" ht="15" x14ac:dyDescent="0.25">
      <c r="A185" s="183" t="s">
        <v>224</v>
      </c>
      <c r="B185" s="184">
        <v>5272.5565999999999</v>
      </c>
      <c r="C185" s="131"/>
      <c r="D185" s="178"/>
      <c r="E185" s="178"/>
      <c r="F185" s="130"/>
      <c r="G185" s="179"/>
      <c r="H185" s="179"/>
      <c r="I185" s="130"/>
      <c r="J185" s="130"/>
      <c r="K185" s="130"/>
      <c r="L185" s="178"/>
      <c r="M185" s="178"/>
      <c r="N185" s="178"/>
      <c r="O185" s="178"/>
      <c r="P185" s="178"/>
      <c r="Q185" s="178"/>
      <c r="R185" s="178"/>
      <c r="S185" s="178"/>
      <c r="T185" s="178"/>
      <c r="U185" s="178"/>
      <c r="W185" s="180"/>
      <c r="Z185" s="177"/>
      <c r="AA185" s="180"/>
    </row>
    <row r="186" spans="1:27" ht="15" x14ac:dyDescent="0.25">
      <c r="A186" s="183" t="s">
        <v>225</v>
      </c>
      <c r="B186" s="184">
        <v>5402.5590000000002</v>
      </c>
      <c r="C186" s="131"/>
      <c r="D186" s="178"/>
      <c r="E186" s="178"/>
      <c r="F186" s="130"/>
      <c r="G186" s="179"/>
      <c r="H186" s="179"/>
      <c r="I186" s="130"/>
      <c r="J186" s="130"/>
      <c r="K186" s="130"/>
      <c r="L186" s="178"/>
      <c r="M186" s="178"/>
      <c r="N186" s="178"/>
      <c r="O186" s="178"/>
      <c r="P186" s="178"/>
      <c r="Q186" s="178"/>
      <c r="R186" s="178"/>
      <c r="S186" s="178"/>
      <c r="T186" s="178"/>
      <c r="U186" s="178"/>
      <c r="W186" s="180"/>
      <c r="Z186" s="177"/>
      <c r="AA186" s="180"/>
    </row>
    <row r="187" spans="1:27" ht="15" x14ac:dyDescent="0.25">
      <c r="A187" s="183" t="s">
        <v>226</v>
      </c>
      <c r="B187" s="184">
        <v>5431.0749999999998</v>
      </c>
      <c r="C187" s="131"/>
      <c r="D187" s="178"/>
      <c r="E187" s="178"/>
      <c r="F187" s="130"/>
      <c r="G187" s="179"/>
      <c r="H187" s="179"/>
      <c r="I187" s="130"/>
      <c r="J187" s="130"/>
      <c r="K187" s="130"/>
      <c r="L187" s="178"/>
      <c r="M187" s="178"/>
      <c r="N187" s="178"/>
      <c r="O187" s="178"/>
      <c r="P187" s="178"/>
      <c r="Q187" s="178"/>
      <c r="R187" s="178"/>
      <c r="S187" s="178"/>
      <c r="T187" s="178"/>
      <c r="U187" s="178"/>
      <c r="W187" s="180"/>
      <c r="Z187" s="177"/>
      <c r="AA187" s="180"/>
    </row>
    <row r="188" spans="1:27" ht="15" x14ac:dyDescent="0.25">
      <c r="A188" s="183" t="s">
        <v>227</v>
      </c>
      <c r="B188" s="184">
        <v>5466.8530000000001</v>
      </c>
      <c r="C188" s="131"/>
      <c r="D188" s="178"/>
      <c r="E188" s="178"/>
      <c r="F188" s="130"/>
      <c r="G188" s="179"/>
      <c r="H188" s="179"/>
      <c r="I188" s="130"/>
      <c r="J188" s="130"/>
      <c r="K188" s="130"/>
      <c r="L188" s="178"/>
      <c r="M188" s="178"/>
      <c r="N188" s="178"/>
      <c r="O188" s="178"/>
      <c r="P188" s="178"/>
      <c r="Q188" s="178"/>
      <c r="R188" s="178"/>
      <c r="S188" s="178"/>
      <c r="T188" s="178"/>
      <c r="U188" s="178"/>
      <c r="W188" s="180"/>
      <c r="Z188" s="177"/>
      <c r="AA188" s="180"/>
    </row>
    <row r="189" spans="1:27" ht="15" x14ac:dyDescent="0.25">
      <c r="A189" s="183" t="s">
        <v>228</v>
      </c>
      <c r="B189" s="184">
        <v>5492.2820000000002</v>
      </c>
      <c r="C189" s="131"/>
      <c r="D189" s="178"/>
      <c r="E189" s="178"/>
      <c r="F189" s="130"/>
      <c r="G189" s="179"/>
      <c r="H189" s="179"/>
      <c r="I189" s="130"/>
      <c r="J189" s="130"/>
      <c r="K189" s="130"/>
      <c r="L189" s="178"/>
      <c r="M189" s="178"/>
      <c r="N189" s="178"/>
      <c r="O189" s="178"/>
      <c r="P189" s="178"/>
      <c r="Q189" s="178"/>
      <c r="R189" s="178"/>
      <c r="S189" s="178"/>
      <c r="T189" s="178"/>
      <c r="U189" s="178"/>
      <c r="W189" s="180"/>
      <c r="Z189" s="177"/>
      <c r="AA189" s="180"/>
    </row>
    <row r="190" spans="1:27" ht="15" x14ac:dyDescent="0.25">
      <c r="A190" s="183" t="s">
        <v>229</v>
      </c>
      <c r="B190" s="184">
        <v>5483.8940000000002</v>
      </c>
      <c r="C190" s="131"/>
      <c r="D190" s="178"/>
      <c r="E190" s="178"/>
      <c r="F190" s="130"/>
      <c r="G190" s="179"/>
      <c r="H190" s="179"/>
      <c r="I190" s="130"/>
      <c r="J190" s="130"/>
      <c r="K190" s="130"/>
      <c r="L190" s="178"/>
      <c r="M190" s="178"/>
      <c r="N190" s="178"/>
      <c r="O190" s="178"/>
      <c r="P190" s="178"/>
      <c r="Q190" s="178"/>
      <c r="R190" s="178"/>
      <c r="S190" s="178"/>
      <c r="T190" s="178"/>
      <c r="U190" s="178"/>
      <c r="W190" s="180"/>
      <c r="Z190" s="177"/>
      <c r="AA190" s="180"/>
    </row>
    <row r="191" spans="1:27" ht="15" x14ac:dyDescent="0.25">
      <c r="A191" s="183" t="s">
        <v>230</v>
      </c>
      <c r="B191" s="184">
        <v>5557.4849999999997</v>
      </c>
      <c r="C191" s="131"/>
      <c r="D191" s="178"/>
      <c r="E191" s="178"/>
      <c r="F191" s="130"/>
      <c r="G191" s="179"/>
      <c r="H191" s="179"/>
      <c r="I191" s="130"/>
      <c r="J191" s="130"/>
      <c r="K191" s="130"/>
      <c r="L191" s="178"/>
      <c r="M191" s="178"/>
      <c r="N191" s="178"/>
      <c r="O191" s="178"/>
      <c r="P191" s="178"/>
      <c r="Q191" s="178"/>
      <c r="R191" s="178"/>
      <c r="S191" s="178"/>
      <c r="T191" s="178"/>
      <c r="U191" s="178"/>
      <c r="W191" s="180"/>
      <c r="Z191" s="177"/>
      <c r="AA191" s="180"/>
    </row>
    <row r="192" spans="1:27" ht="15" x14ac:dyDescent="0.25">
      <c r="A192" s="183" t="s">
        <v>231</v>
      </c>
      <c r="B192" s="184">
        <v>5577.7309999999998</v>
      </c>
      <c r="C192" s="131"/>
      <c r="D192" s="178"/>
      <c r="E192" s="178"/>
      <c r="F192" s="130"/>
      <c r="G192" s="179"/>
      <c r="H192" s="179"/>
      <c r="I192" s="130"/>
      <c r="J192" s="130"/>
      <c r="K192" s="130"/>
      <c r="L192" s="178"/>
      <c r="M192" s="178"/>
      <c r="N192" s="178"/>
      <c r="O192" s="178"/>
      <c r="P192" s="178"/>
      <c r="Q192" s="178"/>
      <c r="R192" s="178"/>
      <c r="S192" s="178"/>
      <c r="T192" s="178"/>
      <c r="U192" s="178"/>
      <c r="W192" s="180"/>
      <c r="Z192" s="177"/>
      <c r="AA192" s="180"/>
    </row>
    <row r="193" spans="1:27" ht="15" x14ac:dyDescent="0.25">
      <c r="A193" s="183" t="s">
        <v>232</v>
      </c>
      <c r="B193" s="184">
        <v>5482.3037000000004</v>
      </c>
      <c r="C193" s="131"/>
      <c r="D193" s="178"/>
      <c r="E193" s="178"/>
      <c r="F193" s="130"/>
      <c r="G193" s="179"/>
      <c r="H193" s="179"/>
      <c r="I193" s="130"/>
      <c r="J193" s="130"/>
      <c r="K193" s="130"/>
      <c r="L193" s="178"/>
      <c r="M193" s="178"/>
      <c r="N193" s="178"/>
      <c r="O193" s="178"/>
      <c r="P193" s="178"/>
      <c r="Q193" s="178"/>
      <c r="R193" s="178"/>
      <c r="S193" s="178"/>
      <c r="T193" s="178"/>
      <c r="U193" s="178"/>
      <c r="V193" s="180"/>
      <c r="W193" s="180"/>
      <c r="Z193" s="177"/>
      <c r="AA193" s="180"/>
    </row>
    <row r="194" spans="1:27" ht="15" x14ac:dyDescent="0.25">
      <c r="A194" s="183" t="s">
        <v>233</v>
      </c>
      <c r="B194" s="184">
        <v>5345.3450000000003</v>
      </c>
      <c r="C194" s="131"/>
      <c r="D194" s="178"/>
      <c r="E194" s="178"/>
      <c r="F194" s="130"/>
      <c r="G194" s="179"/>
      <c r="H194" s="179"/>
      <c r="I194" s="130"/>
      <c r="J194" s="130"/>
      <c r="K194" s="130"/>
      <c r="L194" s="178"/>
      <c r="M194" s="178"/>
      <c r="N194" s="178"/>
      <c r="O194" s="178"/>
      <c r="P194" s="178"/>
      <c r="Q194" s="178"/>
      <c r="R194" s="178"/>
      <c r="S194" s="178"/>
      <c r="T194" s="178"/>
      <c r="U194" s="178"/>
      <c r="V194" s="180"/>
      <c r="W194" s="180"/>
      <c r="Z194" s="177"/>
      <c r="AA194" s="180"/>
    </row>
    <row r="195" spans="1:27" ht="15" x14ac:dyDescent="0.25">
      <c r="A195" s="183" t="s">
        <v>234</v>
      </c>
      <c r="B195" s="184">
        <v>5530.7124000000003</v>
      </c>
      <c r="C195" s="131"/>
      <c r="D195" s="178"/>
      <c r="E195" s="178"/>
      <c r="F195" s="130"/>
      <c r="G195" s="179"/>
      <c r="H195" s="179"/>
      <c r="I195" s="130"/>
      <c r="J195" s="130"/>
      <c r="K195" s="130"/>
      <c r="L195" s="178"/>
      <c r="M195" s="178"/>
      <c r="N195" s="178"/>
      <c r="O195" s="178"/>
      <c r="P195" s="178"/>
      <c r="Q195" s="178"/>
      <c r="R195" s="178"/>
      <c r="S195" s="178"/>
      <c r="T195" s="178"/>
      <c r="U195" s="178"/>
      <c r="W195" s="180"/>
      <c r="Z195" s="177"/>
      <c r="AA195" s="180"/>
    </row>
    <row r="196" spans="1:27" ht="15" x14ac:dyDescent="0.25">
      <c r="A196" s="183" t="s">
        <v>235</v>
      </c>
      <c r="B196" s="184">
        <v>5644.0559999999996</v>
      </c>
      <c r="C196" s="131"/>
      <c r="D196" s="178"/>
      <c r="E196" s="178"/>
      <c r="F196" s="130"/>
      <c r="G196" s="179"/>
      <c r="H196" s="179"/>
      <c r="I196" s="130"/>
      <c r="J196" s="130"/>
      <c r="K196" s="130"/>
      <c r="L196" s="178"/>
      <c r="M196" s="178"/>
      <c r="N196" s="178"/>
      <c r="O196" s="178"/>
      <c r="P196" s="178"/>
      <c r="Q196" s="178"/>
      <c r="R196" s="178"/>
      <c r="S196" s="178"/>
      <c r="T196" s="178"/>
      <c r="U196" s="178"/>
      <c r="W196" s="180"/>
      <c r="Z196" s="177"/>
      <c r="AA196" s="180"/>
    </row>
    <row r="197" spans="1:27" ht="15" x14ac:dyDescent="0.25">
      <c r="A197" s="183" t="s">
        <v>236</v>
      </c>
      <c r="B197" s="184">
        <v>5647.6090000000004</v>
      </c>
      <c r="C197" s="131"/>
      <c r="D197" s="178"/>
      <c r="E197" s="178"/>
      <c r="F197" s="130"/>
      <c r="G197" s="179"/>
      <c r="H197" s="179"/>
      <c r="I197" s="130"/>
      <c r="J197" s="130"/>
      <c r="K197" s="130"/>
      <c r="L197" s="178"/>
      <c r="M197" s="178"/>
      <c r="N197" s="178"/>
      <c r="O197" s="178"/>
      <c r="P197" s="178"/>
      <c r="Q197" s="178"/>
      <c r="R197" s="178"/>
      <c r="S197" s="178"/>
      <c r="T197" s="178"/>
      <c r="U197" s="178"/>
      <c r="W197" s="180"/>
      <c r="Z197" s="177"/>
      <c r="AA197" s="180"/>
    </row>
    <row r="198" spans="1:27" ht="15" x14ac:dyDescent="0.25">
      <c r="A198" s="183" t="s">
        <v>237</v>
      </c>
      <c r="B198" s="184">
        <v>5581.9889999999996</v>
      </c>
      <c r="C198" s="131"/>
      <c r="D198" s="178"/>
      <c r="E198" s="178"/>
      <c r="F198" s="130"/>
      <c r="G198" s="179"/>
      <c r="H198" s="179"/>
      <c r="I198" s="130"/>
      <c r="J198" s="130"/>
      <c r="K198" s="130"/>
      <c r="L198" s="178"/>
      <c r="M198" s="178"/>
      <c r="N198" s="178"/>
      <c r="O198" s="178"/>
      <c r="P198" s="178"/>
      <c r="Q198" s="178"/>
      <c r="R198" s="178"/>
      <c r="S198" s="178"/>
      <c r="T198" s="180"/>
      <c r="U198" s="178"/>
      <c r="V198" s="180"/>
      <c r="W198" s="180"/>
      <c r="Z198" s="177"/>
      <c r="AA198" s="180"/>
    </row>
    <row r="199" spans="1:27" ht="15" x14ac:dyDescent="0.25">
      <c r="A199" s="183" t="s">
        <v>238</v>
      </c>
      <c r="B199" s="184">
        <v>5534.9179999999997</v>
      </c>
      <c r="C199" s="131"/>
      <c r="D199" s="178"/>
      <c r="E199" s="178"/>
      <c r="F199" s="130"/>
      <c r="G199" s="179"/>
      <c r="H199" s="179"/>
      <c r="I199" s="130"/>
      <c r="J199" s="130"/>
      <c r="K199" s="130"/>
      <c r="L199" s="178"/>
      <c r="M199" s="178"/>
      <c r="N199" s="178"/>
      <c r="O199" s="178"/>
      <c r="P199" s="178"/>
      <c r="Q199" s="178"/>
      <c r="R199" s="178"/>
      <c r="S199" s="178"/>
      <c r="T199" s="178"/>
      <c r="U199" s="178"/>
      <c r="W199" s="180"/>
      <c r="Z199" s="177"/>
      <c r="AA199" s="180"/>
    </row>
    <row r="200" spans="1:27" ht="15" x14ac:dyDescent="0.25">
      <c r="A200" s="183" t="s">
        <v>239</v>
      </c>
      <c r="B200" s="184">
        <v>5377.6016</v>
      </c>
      <c r="C200" s="131"/>
      <c r="D200" s="178"/>
      <c r="E200" s="178"/>
      <c r="F200" s="130"/>
      <c r="G200" s="179"/>
      <c r="H200" s="179"/>
      <c r="I200" s="130"/>
      <c r="J200" s="130"/>
      <c r="K200" s="130"/>
      <c r="L200" s="178"/>
      <c r="M200" s="178"/>
      <c r="N200" s="178"/>
      <c r="O200" s="178"/>
      <c r="P200" s="178"/>
      <c r="Q200" s="178"/>
      <c r="R200" s="178"/>
      <c r="S200" s="178"/>
      <c r="T200" s="178"/>
      <c r="U200" s="178"/>
      <c r="V200" s="180"/>
      <c r="W200" s="180"/>
      <c r="Z200" s="177"/>
      <c r="AA200" s="180"/>
    </row>
    <row r="201" spans="1:27" ht="15" x14ac:dyDescent="0.25">
      <c r="A201" s="183" t="s">
        <v>240</v>
      </c>
      <c r="B201" s="184">
        <v>5383.1943000000001</v>
      </c>
      <c r="C201" s="131"/>
      <c r="D201" s="178"/>
      <c r="E201" s="178"/>
      <c r="F201" s="130"/>
      <c r="G201" s="179"/>
      <c r="H201" s="179"/>
      <c r="I201" s="130"/>
      <c r="J201" s="130"/>
      <c r="K201" s="130"/>
      <c r="L201" s="178"/>
      <c r="M201" s="178"/>
      <c r="N201" s="178"/>
      <c r="O201" s="178"/>
      <c r="P201" s="178"/>
      <c r="Q201" s="178"/>
      <c r="R201" s="178"/>
      <c r="S201" s="178"/>
      <c r="T201" s="180"/>
      <c r="U201" s="178"/>
      <c r="W201" s="180"/>
      <c r="Z201" s="177"/>
      <c r="AA201" s="180"/>
    </row>
    <row r="202" spans="1:27" ht="15" x14ac:dyDescent="0.25">
      <c r="A202" s="183" t="s">
        <v>241</v>
      </c>
      <c r="B202" s="184">
        <v>5656.11</v>
      </c>
      <c r="C202" s="131"/>
      <c r="D202" s="178"/>
      <c r="E202" s="178"/>
      <c r="F202" s="130"/>
      <c r="G202" s="179"/>
      <c r="H202" s="179"/>
      <c r="I202" s="130"/>
      <c r="J202" s="130"/>
      <c r="K202" s="130"/>
      <c r="L202" s="178"/>
      <c r="M202" s="178"/>
      <c r="N202" s="178"/>
      <c r="O202" s="178"/>
      <c r="P202" s="178"/>
      <c r="Q202" s="178"/>
      <c r="R202" s="178"/>
      <c r="S202" s="178"/>
      <c r="T202" s="178"/>
      <c r="U202" s="178"/>
      <c r="W202" s="180"/>
      <c r="Z202" s="177"/>
      <c r="AA202" s="180"/>
    </row>
    <row r="203" spans="1:27" ht="15" x14ac:dyDescent="0.25">
      <c r="A203" s="183" t="s">
        <v>242</v>
      </c>
      <c r="B203" s="184">
        <v>5643.0439999999999</v>
      </c>
      <c r="C203" s="131"/>
      <c r="D203" s="178"/>
      <c r="E203" s="178"/>
      <c r="F203" s="130"/>
      <c r="G203" s="179"/>
      <c r="H203" s="179"/>
      <c r="I203" s="130"/>
      <c r="J203" s="130"/>
      <c r="K203" s="130"/>
      <c r="L203" s="178"/>
      <c r="M203" s="178"/>
      <c r="N203" s="178"/>
      <c r="O203" s="178"/>
      <c r="P203" s="178"/>
      <c r="Q203" s="178"/>
      <c r="R203" s="178"/>
      <c r="S203" s="178"/>
      <c r="T203" s="178"/>
      <c r="U203" s="178"/>
      <c r="W203" s="180"/>
      <c r="Z203" s="177"/>
      <c r="AA203" s="180"/>
    </row>
    <row r="204" spans="1:27" ht="15" x14ac:dyDescent="0.25">
      <c r="A204" s="183" t="s">
        <v>243</v>
      </c>
      <c r="B204" s="184">
        <v>5711.1629999999996</v>
      </c>
      <c r="C204" s="131"/>
      <c r="D204" s="178"/>
      <c r="E204" s="178"/>
      <c r="F204" s="130"/>
      <c r="G204" s="179"/>
      <c r="H204" s="179"/>
      <c r="I204" s="130"/>
      <c r="J204" s="130"/>
      <c r="K204" s="130"/>
      <c r="L204" s="178"/>
      <c r="M204" s="178"/>
      <c r="N204" s="178"/>
      <c r="O204" s="178"/>
      <c r="P204" s="178"/>
      <c r="Q204" s="178"/>
      <c r="R204" s="178"/>
      <c r="S204" s="178"/>
      <c r="T204" s="178"/>
      <c r="U204" s="178"/>
      <c r="W204" s="180"/>
      <c r="Z204" s="177"/>
      <c r="AA204" s="180"/>
    </row>
    <row r="205" spans="1:27" ht="15" x14ac:dyDescent="0.25">
      <c r="A205" s="183" t="s">
        <v>244</v>
      </c>
      <c r="B205" s="184">
        <v>5783.46</v>
      </c>
      <c r="C205" s="131"/>
      <c r="D205" s="178"/>
      <c r="E205" s="178"/>
      <c r="F205" s="130"/>
      <c r="G205" s="179"/>
      <c r="H205" s="179"/>
      <c r="I205" s="130"/>
      <c r="J205" s="130"/>
      <c r="K205" s="130"/>
      <c r="L205" s="178"/>
      <c r="M205" s="178"/>
      <c r="N205" s="178"/>
      <c r="O205" s="178"/>
      <c r="P205" s="178"/>
      <c r="Q205" s="178"/>
      <c r="R205" s="178"/>
      <c r="S205" s="178"/>
      <c r="T205" s="178"/>
      <c r="U205" s="178"/>
      <c r="W205" s="180"/>
      <c r="Z205" s="177"/>
      <c r="AA205" s="180"/>
    </row>
    <row r="206" spans="1:27" ht="15" x14ac:dyDescent="0.25">
      <c r="A206" s="183" t="s">
        <v>245</v>
      </c>
      <c r="B206" s="184">
        <v>5686.2407000000003</v>
      </c>
      <c r="C206" s="131"/>
      <c r="D206" s="178"/>
      <c r="E206" s="178"/>
      <c r="F206" s="130"/>
      <c r="G206" s="179"/>
      <c r="H206" s="179"/>
      <c r="I206" s="130"/>
      <c r="J206" s="130"/>
      <c r="K206" s="130"/>
      <c r="L206" s="178"/>
      <c r="M206" s="178"/>
      <c r="N206" s="178"/>
      <c r="O206" s="178"/>
      <c r="P206" s="178"/>
      <c r="Q206" s="178"/>
      <c r="R206" s="178"/>
      <c r="S206" s="178"/>
      <c r="T206" s="180"/>
      <c r="U206" s="178"/>
      <c r="V206" s="180"/>
      <c r="W206" s="180"/>
      <c r="Z206" s="177"/>
      <c r="AA206" s="180"/>
    </row>
    <row r="207" spans="1:27" ht="15" x14ac:dyDescent="0.25">
      <c r="A207" s="183" t="s">
        <v>246</v>
      </c>
      <c r="B207" s="184">
        <v>5642.8013000000001</v>
      </c>
      <c r="C207" s="131"/>
      <c r="D207" s="178"/>
      <c r="E207" s="178"/>
      <c r="F207" s="130"/>
      <c r="G207" s="179"/>
      <c r="H207" s="179"/>
      <c r="I207" s="130"/>
      <c r="J207" s="130"/>
      <c r="K207" s="130"/>
      <c r="L207" s="178"/>
      <c r="M207" s="178"/>
      <c r="N207" s="178"/>
      <c r="O207" s="178"/>
      <c r="P207" s="178"/>
      <c r="Q207" s="178"/>
      <c r="R207" s="178"/>
      <c r="S207" s="178"/>
      <c r="T207" s="180"/>
      <c r="U207" s="178"/>
      <c r="W207" s="180"/>
      <c r="Z207" s="177"/>
      <c r="AA207" s="180"/>
    </row>
    <row r="208" spans="1:27" ht="15" x14ac:dyDescent="0.25">
      <c r="A208" s="183" t="s">
        <v>247</v>
      </c>
      <c r="B208" s="184">
        <v>5605.2110000000002</v>
      </c>
      <c r="C208" s="131"/>
      <c r="D208" s="178"/>
      <c r="E208" s="178"/>
      <c r="F208" s="130"/>
      <c r="G208" s="179"/>
      <c r="H208" s="179"/>
      <c r="I208" s="130"/>
      <c r="J208" s="130"/>
      <c r="K208" s="130"/>
      <c r="L208" s="178"/>
      <c r="M208" s="178"/>
      <c r="N208" s="178"/>
      <c r="O208" s="178"/>
      <c r="P208" s="178"/>
      <c r="Q208" s="178"/>
      <c r="R208" s="178"/>
      <c r="S208" s="178"/>
      <c r="T208" s="178"/>
      <c r="U208" s="178"/>
      <c r="V208" s="180"/>
      <c r="W208" s="180"/>
      <c r="Z208" s="177"/>
      <c r="AA208" s="180"/>
    </row>
    <row r="209" spans="1:27" ht="15" x14ac:dyDescent="0.25">
      <c r="A209" s="183" t="s">
        <v>248</v>
      </c>
      <c r="B209" s="184">
        <v>5579.1522999999997</v>
      </c>
      <c r="C209" s="131"/>
      <c r="D209" s="178"/>
      <c r="E209" s="178"/>
      <c r="F209" s="130"/>
      <c r="G209" s="179"/>
      <c r="H209" s="179"/>
      <c r="I209" s="130"/>
      <c r="J209" s="130"/>
      <c r="K209" s="130"/>
      <c r="L209" s="178"/>
      <c r="M209" s="178"/>
      <c r="N209" s="178"/>
      <c r="O209" s="178"/>
      <c r="P209" s="178"/>
      <c r="Q209" s="178"/>
      <c r="R209" s="178"/>
      <c r="S209" s="178"/>
      <c r="T209" s="178"/>
      <c r="U209" s="178"/>
      <c r="V209" s="180"/>
      <c r="W209" s="180"/>
      <c r="Z209" s="177"/>
      <c r="AA209" s="180"/>
    </row>
    <row r="210" spans="1:27" ht="15" x14ac:dyDescent="0.25">
      <c r="A210" s="183" t="s">
        <v>249</v>
      </c>
      <c r="B210" s="184">
        <v>5299.799</v>
      </c>
      <c r="C210" s="131"/>
      <c r="D210" s="178"/>
      <c r="E210" s="178"/>
      <c r="F210" s="130"/>
      <c r="G210" s="179"/>
      <c r="H210" s="179"/>
      <c r="I210" s="130"/>
      <c r="J210" s="130"/>
      <c r="K210" s="130"/>
      <c r="L210" s="178"/>
      <c r="M210" s="178"/>
      <c r="N210" s="178"/>
      <c r="O210" s="178"/>
      <c r="P210" s="178"/>
      <c r="Q210" s="178"/>
      <c r="R210" s="178"/>
      <c r="S210" s="178"/>
      <c r="T210" s="178"/>
      <c r="U210" s="178"/>
      <c r="W210" s="180"/>
      <c r="Z210" s="177"/>
      <c r="AA210" s="180"/>
    </row>
    <row r="211" spans="1:27" ht="15" x14ac:dyDescent="0.25">
      <c r="A211" s="183" t="s">
        <v>250</v>
      </c>
      <c r="B211" s="184">
        <v>5383.3046999999997</v>
      </c>
      <c r="C211" s="131"/>
      <c r="D211" s="178"/>
      <c r="E211" s="178"/>
      <c r="F211" s="130"/>
      <c r="G211" s="179"/>
      <c r="H211" s="179"/>
      <c r="I211" s="130"/>
      <c r="J211" s="130"/>
      <c r="K211" s="130"/>
      <c r="L211" s="178"/>
      <c r="M211" s="178"/>
      <c r="N211" s="178"/>
      <c r="O211" s="178"/>
      <c r="P211" s="178"/>
      <c r="Q211" s="178"/>
      <c r="R211" s="178"/>
      <c r="S211" s="178"/>
      <c r="T211" s="178"/>
      <c r="U211" s="178"/>
      <c r="W211" s="180"/>
      <c r="Z211" s="177"/>
      <c r="AA211" s="180"/>
    </row>
    <row r="212" spans="1:27" ht="15" x14ac:dyDescent="0.25">
      <c r="A212" s="183" t="s">
        <v>251</v>
      </c>
      <c r="B212" s="184">
        <v>5561.4780000000001</v>
      </c>
      <c r="C212" s="131"/>
      <c r="D212" s="178"/>
      <c r="E212" s="178"/>
      <c r="F212" s="130"/>
      <c r="G212" s="179"/>
      <c r="H212" s="179"/>
      <c r="I212" s="130"/>
      <c r="J212" s="130"/>
      <c r="K212" s="130"/>
      <c r="L212" s="178"/>
      <c r="M212" s="178"/>
      <c r="N212" s="178"/>
      <c r="O212" s="178"/>
      <c r="P212" s="178"/>
      <c r="Q212" s="178"/>
      <c r="R212" s="178"/>
      <c r="S212" s="178"/>
      <c r="T212" s="178"/>
      <c r="U212" s="178"/>
      <c r="W212" s="180"/>
      <c r="Z212" s="177"/>
      <c r="AA212" s="180"/>
    </row>
    <row r="213" spans="1:27" ht="15" x14ac:dyDescent="0.25">
      <c r="A213" s="183" t="s">
        <v>252</v>
      </c>
      <c r="B213" s="184">
        <v>5561.4780000000001</v>
      </c>
      <c r="C213" s="131"/>
      <c r="D213" s="178"/>
      <c r="E213" s="178"/>
      <c r="F213" s="130"/>
      <c r="G213" s="179"/>
      <c r="H213" s="179"/>
      <c r="I213" s="130"/>
      <c r="J213" s="130"/>
      <c r="K213" s="130"/>
      <c r="L213" s="178"/>
      <c r="M213" s="178"/>
      <c r="N213" s="178"/>
      <c r="O213" s="178"/>
      <c r="P213" s="178"/>
      <c r="Q213" s="178"/>
      <c r="R213" s="178"/>
      <c r="S213" s="178"/>
      <c r="T213" s="178"/>
      <c r="U213" s="178"/>
      <c r="V213" s="180"/>
      <c r="W213" s="180"/>
      <c r="Z213" s="177"/>
      <c r="AA213" s="180"/>
    </row>
    <row r="214" spans="1:27" ht="15" x14ac:dyDescent="0.25">
      <c r="A214" s="183" t="s">
        <v>253</v>
      </c>
      <c r="B214" s="184">
        <v>5437.5749999999998</v>
      </c>
      <c r="C214" s="131"/>
      <c r="D214" s="178"/>
      <c r="E214" s="178"/>
      <c r="F214" s="130"/>
      <c r="G214" s="179"/>
      <c r="H214" s="179"/>
      <c r="I214" s="130"/>
      <c r="J214" s="130"/>
      <c r="K214" s="130"/>
      <c r="L214" s="178"/>
      <c r="M214" s="178"/>
      <c r="N214" s="178"/>
      <c r="O214" s="178"/>
      <c r="P214" s="178"/>
      <c r="Q214" s="178"/>
      <c r="R214" s="178"/>
      <c r="S214" s="178"/>
      <c r="T214" s="178"/>
      <c r="U214" s="178"/>
      <c r="V214" s="180"/>
      <c r="W214" s="180"/>
      <c r="Z214" s="177"/>
      <c r="AA214" s="180"/>
    </row>
    <row r="215" spans="1:27" ht="15" x14ac:dyDescent="0.25">
      <c r="A215" s="183" t="s">
        <v>254</v>
      </c>
      <c r="B215" s="184">
        <v>5349.0389999999998</v>
      </c>
      <c r="C215" s="131"/>
      <c r="D215" s="178"/>
      <c r="E215" s="178"/>
      <c r="F215" s="130"/>
      <c r="G215" s="179"/>
      <c r="H215" s="179"/>
      <c r="I215" s="130"/>
      <c r="J215" s="130"/>
      <c r="K215" s="130"/>
      <c r="L215" s="178"/>
      <c r="M215" s="178"/>
      <c r="N215" s="178"/>
      <c r="O215" s="178"/>
      <c r="P215" s="178"/>
      <c r="Q215" s="178"/>
      <c r="R215" s="178"/>
      <c r="S215" s="178"/>
      <c r="T215" s="178"/>
      <c r="U215" s="178"/>
      <c r="V215" s="180"/>
      <c r="W215" s="180"/>
      <c r="Z215" s="177"/>
      <c r="AA215" s="180"/>
    </row>
    <row r="216" spans="1:27" ht="15" x14ac:dyDescent="0.25">
      <c r="A216" s="183" t="s">
        <v>255</v>
      </c>
      <c r="B216" s="184">
        <v>5427.2030000000004</v>
      </c>
      <c r="C216" s="131"/>
      <c r="D216" s="178"/>
      <c r="E216" s="178"/>
      <c r="F216" s="130"/>
      <c r="G216" s="179"/>
      <c r="H216" s="179"/>
      <c r="I216" s="130"/>
      <c r="J216" s="130"/>
      <c r="K216" s="130"/>
      <c r="L216" s="178"/>
      <c r="M216" s="178"/>
      <c r="N216" s="178"/>
      <c r="O216" s="178"/>
      <c r="P216" s="178"/>
      <c r="Q216" s="178"/>
      <c r="R216" s="178"/>
      <c r="S216" s="178"/>
      <c r="T216" s="178"/>
      <c r="U216" s="178"/>
      <c r="V216" s="180"/>
      <c r="W216" s="180"/>
      <c r="Z216" s="177"/>
      <c r="AA216" s="180"/>
    </row>
    <row r="217" spans="1:27" ht="15" x14ac:dyDescent="0.25">
      <c r="A217" s="183" t="s">
        <v>256</v>
      </c>
      <c r="B217" s="184">
        <v>5605.9549999999999</v>
      </c>
      <c r="C217" s="131"/>
      <c r="D217" s="178"/>
      <c r="E217" s="178"/>
      <c r="F217" s="130"/>
      <c r="G217" s="179"/>
      <c r="H217" s="179"/>
      <c r="I217" s="130"/>
      <c r="J217" s="130"/>
      <c r="K217" s="130"/>
      <c r="L217" s="178"/>
      <c r="M217" s="178"/>
      <c r="N217" s="178"/>
      <c r="O217" s="178"/>
      <c r="P217" s="178"/>
      <c r="Q217" s="178"/>
      <c r="R217" s="178"/>
      <c r="S217" s="178"/>
      <c r="T217" s="180"/>
      <c r="U217" s="178"/>
      <c r="V217" s="180"/>
      <c r="W217" s="180"/>
      <c r="Z217" s="177"/>
      <c r="AA217" s="180"/>
    </row>
    <row r="218" spans="1:27" ht="15" x14ac:dyDescent="0.25">
      <c r="A218" s="183" t="s">
        <v>257</v>
      </c>
      <c r="B218" s="184">
        <v>5690.8019999999997</v>
      </c>
      <c r="C218" s="131"/>
      <c r="D218" s="178"/>
      <c r="E218" s="178"/>
      <c r="F218" s="130"/>
      <c r="G218" s="179"/>
      <c r="H218" s="179"/>
      <c r="I218" s="130"/>
      <c r="J218" s="130"/>
      <c r="K218" s="130"/>
      <c r="L218" s="178"/>
      <c r="M218" s="178"/>
      <c r="N218" s="178"/>
      <c r="O218" s="178"/>
      <c r="P218" s="178"/>
      <c r="Q218" s="178"/>
      <c r="R218" s="178"/>
      <c r="S218" s="178"/>
      <c r="T218" s="178"/>
      <c r="U218" s="178"/>
      <c r="W218" s="180"/>
      <c r="Z218" s="177"/>
      <c r="AA218" s="180"/>
    </row>
    <row r="219" spans="1:27" ht="15" x14ac:dyDescent="0.25">
      <c r="A219" s="183" t="s">
        <v>258</v>
      </c>
      <c r="B219" s="184">
        <v>5688.7529999999997</v>
      </c>
      <c r="C219" s="131"/>
      <c r="D219" s="178"/>
      <c r="E219" s="178"/>
      <c r="F219" s="130"/>
      <c r="G219" s="179"/>
      <c r="H219" s="179"/>
      <c r="I219" s="130"/>
      <c r="J219" s="130"/>
      <c r="K219" s="130"/>
      <c r="L219" s="178"/>
      <c r="M219" s="178"/>
      <c r="N219" s="178"/>
      <c r="O219" s="178"/>
      <c r="P219" s="178"/>
      <c r="Q219" s="178"/>
      <c r="R219" s="178"/>
      <c r="S219" s="178"/>
      <c r="T219" s="178"/>
      <c r="U219" s="178"/>
      <c r="W219" s="180"/>
      <c r="Z219" s="177"/>
      <c r="AA219" s="180"/>
    </row>
    <row r="220" spans="1:27" ht="15" x14ac:dyDescent="0.25">
      <c r="A220" s="183" t="s">
        <v>259</v>
      </c>
      <c r="B220" s="184">
        <v>5549.6840000000002</v>
      </c>
      <c r="C220" s="131"/>
      <c r="D220" s="178"/>
      <c r="E220" s="178"/>
      <c r="F220" s="130"/>
      <c r="G220" s="179"/>
      <c r="H220" s="179"/>
      <c r="I220" s="130"/>
      <c r="J220" s="130"/>
      <c r="K220" s="130"/>
      <c r="L220" s="178"/>
      <c r="M220" s="178"/>
      <c r="N220" s="178"/>
      <c r="O220" s="178"/>
      <c r="P220" s="178"/>
      <c r="Q220" s="178"/>
      <c r="R220" s="178"/>
      <c r="S220" s="178"/>
      <c r="T220" s="180"/>
      <c r="U220" s="178"/>
      <c r="V220" s="180"/>
      <c r="W220" s="180"/>
      <c r="Z220" s="177"/>
      <c r="AA220" s="180"/>
    </row>
    <row r="221" spans="1:27" ht="15" x14ac:dyDescent="0.25">
      <c r="A221" s="183" t="s">
        <v>260</v>
      </c>
      <c r="B221" s="184">
        <v>5494.8130000000001</v>
      </c>
      <c r="C221" s="131"/>
      <c r="D221" s="178"/>
      <c r="E221" s="178"/>
      <c r="F221" s="130"/>
      <c r="G221" s="179"/>
      <c r="H221" s="179"/>
      <c r="I221" s="130"/>
      <c r="J221" s="130"/>
      <c r="K221" s="130"/>
      <c r="L221" s="178"/>
      <c r="M221" s="178"/>
      <c r="N221" s="178"/>
      <c r="O221" s="178"/>
      <c r="P221" s="178"/>
      <c r="Q221" s="178"/>
      <c r="R221" s="178"/>
      <c r="S221" s="178"/>
      <c r="T221" s="178"/>
      <c r="U221" s="178"/>
      <c r="V221" s="180"/>
      <c r="W221" s="180"/>
      <c r="Z221" s="177"/>
      <c r="AA221" s="180"/>
    </row>
    <row r="222" spans="1:27" ht="15" x14ac:dyDescent="0.25">
      <c r="A222" s="183" t="s">
        <v>261</v>
      </c>
      <c r="B222" s="184">
        <v>5562.5590000000002</v>
      </c>
      <c r="C222" s="131"/>
      <c r="D222" s="178"/>
      <c r="E222" s="178"/>
      <c r="F222" s="130"/>
      <c r="G222" s="179"/>
      <c r="H222" s="179"/>
      <c r="I222" s="130"/>
      <c r="J222" s="130"/>
      <c r="K222" s="130"/>
      <c r="L222" s="178"/>
      <c r="M222" s="178"/>
      <c r="N222" s="178"/>
      <c r="O222" s="178"/>
      <c r="P222" s="178"/>
      <c r="Q222" s="178"/>
      <c r="R222" s="178"/>
      <c r="S222" s="178"/>
      <c r="T222" s="178"/>
      <c r="U222" s="178"/>
      <c r="W222" s="180"/>
      <c r="Z222" s="177"/>
      <c r="AA222" s="180"/>
    </row>
    <row r="223" spans="1:27" ht="15" x14ac:dyDescent="0.25">
      <c r="A223" s="183" t="s">
        <v>262</v>
      </c>
      <c r="B223" s="184">
        <v>5436.2669999999998</v>
      </c>
      <c r="C223" s="131"/>
      <c r="D223" s="178"/>
      <c r="E223" s="178"/>
      <c r="F223" s="130"/>
      <c r="G223" s="179"/>
      <c r="H223" s="179"/>
      <c r="I223" s="130"/>
      <c r="J223" s="130"/>
      <c r="K223" s="130"/>
      <c r="L223" s="178"/>
      <c r="M223" s="178"/>
      <c r="N223" s="178"/>
      <c r="O223" s="178"/>
      <c r="P223" s="178"/>
      <c r="Q223" s="178"/>
      <c r="R223" s="178"/>
      <c r="S223" s="178"/>
      <c r="T223" s="178"/>
      <c r="U223" s="178"/>
      <c r="W223" s="180"/>
      <c r="Z223" s="177"/>
      <c r="AA223" s="180"/>
    </row>
    <row r="224" spans="1:27" ht="15" x14ac:dyDescent="0.25">
      <c r="A224" s="183" t="s">
        <v>263</v>
      </c>
      <c r="B224" s="184">
        <v>5484.3029999999999</v>
      </c>
      <c r="C224" s="131"/>
      <c r="D224" s="178"/>
      <c r="E224" s="178"/>
      <c r="F224" s="130"/>
      <c r="G224" s="179"/>
      <c r="H224" s="179"/>
      <c r="I224" s="130"/>
      <c r="J224" s="130"/>
      <c r="K224" s="130"/>
      <c r="L224" s="178"/>
      <c r="M224" s="178"/>
      <c r="N224" s="178"/>
      <c r="O224" s="178"/>
      <c r="P224" s="178"/>
      <c r="Q224" s="178"/>
      <c r="R224" s="178"/>
      <c r="S224" s="178"/>
      <c r="T224" s="178"/>
      <c r="U224" s="178"/>
      <c r="W224" s="180"/>
      <c r="Z224" s="177"/>
      <c r="AA224" s="180"/>
    </row>
    <row r="225" spans="1:27" ht="15" x14ac:dyDescent="0.25">
      <c r="A225" s="183" t="s">
        <v>264</v>
      </c>
      <c r="B225" s="184">
        <v>5502.3289999999997</v>
      </c>
      <c r="C225" s="131"/>
      <c r="D225" s="178"/>
      <c r="E225" s="178"/>
      <c r="F225" s="130"/>
      <c r="G225" s="179"/>
      <c r="H225" s="179"/>
      <c r="I225" s="130"/>
      <c r="J225" s="130"/>
      <c r="K225" s="130"/>
      <c r="L225" s="178"/>
      <c r="M225" s="178"/>
      <c r="N225" s="178"/>
      <c r="O225" s="178"/>
      <c r="P225" s="178"/>
      <c r="Q225" s="178"/>
      <c r="R225" s="178"/>
      <c r="S225" s="178"/>
      <c r="T225" s="178"/>
      <c r="U225" s="178"/>
      <c r="W225" s="180"/>
      <c r="Z225" s="177"/>
      <c r="AA225" s="180"/>
    </row>
    <row r="226" spans="1:27" ht="15" x14ac:dyDescent="0.25">
      <c r="A226" s="183" t="s">
        <v>265</v>
      </c>
      <c r="B226" s="184">
        <v>5438.0630000000001</v>
      </c>
      <c r="C226" s="131"/>
      <c r="D226" s="178"/>
      <c r="E226" s="178"/>
      <c r="F226" s="130"/>
      <c r="G226" s="179"/>
      <c r="H226" s="179"/>
      <c r="I226" s="130"/>
      <c r="J226" s="130"/>
      <c r="K226" s="130"/>
      <c r="L226" s="178"/>
      <c r="M226" s="178"/>
      <c r="N226" s="178"/>
      <c r="O226" s="178"/>
      <c r="P226" s="178"/>
      <c r="Q226" s="178"/>
      <c r="R226" s="178"/>
      <c r="S226" s="178"/>
      <c r="T226" s="178"/>
      <c r="U226" s="178"/>
      <c r="V226" s="180"/>
      <c r="W226" s="180"/>
      <c r="Z226" s="177"/>
      <c r="AA226" s="180"/>
    </row>
    <row r="227" spans="1:27" ht="15" x14ac:dyDescent="0.25">
      <c r="A227" s="183" t="s">
        <v>266</v>
      </c>
      <c r="B227" s="184">
        <v>5276.96</v>
      </c>
      <c r="C227" s="131"/>
      <c r="D227" s="178"/>
      <c r="E227" s="178"/>
      <c r="F227" s="130"/>
      <c r="G227" s="179"/>
      <c r="H227" s="179"/>
      <c r="I227" s="130"/>
      <c r="J227" s="130"/>
      <c r="K227" s="130"/>
      <c r="L227" s="178"/>
      <c r="M227" s="178"/>
      <c r="N227" s="178"/>
      <c r="O227" s="178"/>
      <c r="P227" s="178"/>
      <c r="Q227" s="178"/>
      <c r="R227" s="178"/>
      <c r="S227" s="178"/>
      <c r="T227" s="178"/>
      <c r="U227" s="178"/>
      <c r="V227" s="180"/>
      <c r="W227" s="180"/>
      <c r="Z227" s="177"/>
      <c r="AA227" s="180"/>
    </row>
    <row r="228" spans="1:27" ht="15" x14ac:dyDescent="0.25">
      <c r="A228" s="183" t="s">
        <v>267</v>
      </c>
      <c r="B228" s="184">
        <v>5391.0010000000002</v>
      </c>
      <c r="C228" s="131"/>
      <c r="D228" s="178"/>
      <c r="E228" s="178"/>
      <c r="F228" s="130"/>
      <c r="G228" s="179"/>
      <c r="H228" s="179"/>
      <c r="I228" s="130"/>
      <c r="J228" s="130"/>
      <c r="K228" s="130"/>
      <c r="L228" s="178"/>
      <c r="M228" s="178"/>
      <c r="N228" s="178"/>
      <c r="O228" s="178"/>
      <c r="P228" s="178"/>
      <c r="Q228" s="178"/>
      <c r="R228" s="178"/>
      <c r="S228" s="178"/>
      <c r="T228" s="178"/>
      <c r="U228" s="178"/>
      <c r="W228" s="180"/>
      <c r="Z228" s="177"/>
      <c r="AA228" s="180"/>
    </row>
    <row r="229" spans="1:27" ht="15" x14ac:dyDescent="0.25">
      <c r="A229" s="183" t="s">
        <v>268</v>
      </c>
      <c r="B229" s="184">
        <v>5532.7</v>
      </c>
      <c r="C229" s="131"/>
      <c r="D229" s="178"/>
      <c r="E229" s="178"/>
      <c r="F229" s="130"/>
      <c r="G229" s="179"/>
      <c r="H229" s="179"/>
      <c r="I229" s="130"/>
      <c r="J229" s="130"/>
      <c r="K229" s="130"/>
      <c r="L229" s="178"/>
      <c r="M229" s="178"/>
      <c r="N229" s="178"/>
      <c r="O229" s="178"/>
      <c r="P229" s="178"/>
      <c r="Q229" s="178"/>
      <c r="R229" s="178"/>
      <c r="S229" s="178"/>
      <c r="T229" s="178"/>
      <c r="U229" s="178"/>
      <c r="W229" s="180"/>
      <c r="Z229" s="177"/>
      <c r="AA229" s="180"/>
    </row>
    <row r="230" spans="1:27" ht="15" x14ac:dyDescent="0.25">
      <c r="A230" s="183" t="s">
        <v>269</v>
      </c>
      <c r="B230" s="184">
        <v>5615.7049999999999</v>
      </c>
      <c r="C230" s="131"/>
      <c r="D230" s="178"/>
      <c r="E230" s="178"/>
      <c r="F230" s="130"/>
      <c r="G230" s="179"/>
      <c r="H230" s="179"/>
      <c r="I230" s="130"/>
      <c r="J230" s="130"/>
      <c r="K230" s="130"/>
      <c r="L230" s="178"/>
      <c r="M230" s="178"/>
      <c r="N230" s="178"/>
      <c r="O230" s="178"/>
      <c r="P230" s="178"/>
      <c r="Q230" s="178"/>
      <c r="R230" s="178"/>
      <c r="S230" s="178"/>
      <c r="T230" s="178"/>
      <c r="U230" s="178"/>
      <c r="W230" s="180"/>
      <c r="Z230" s="177"/>
      <c r="AA230" s="180"/>
    </row>
    <row r="231" spans="1:27" ht="15" x14ac:dyDescent="0.25">
      <c r="A231" s="183" t="s">
        <v>270</v>
      </c>
      <c r="B231" s="184">
        <v>5615.7049999999999</v>
      </c>
      <c r="C231" s="131"/>
      <c r="D231" s="178"/>
      <c r="E231" s="178"/>
      <c r="F231" s="130"/>
      <c r="G231" s="179"/>
      <c r="H231" s="179"/>
      <c r="I231" s="130"/>
      <c r="J231" s="130"/>
      <c r="K231" s="130"/>
      <c r="L231" s="178"/>
      <c r="M231" s="178"/>
      <c r="N231" s="178"/>
      <c r="O231" s="178"/>
      <c r="P231" s="178"/>
      <c r="Q231" s="178"/>
      <c r="R231" s="178"/>
      <c r="S231" s="178"/>
      <c r="T231" s="178"/>
      <c r="U231" s="178"/>
      <c r="W231" s="180"/>
      <c r="Z231" s="177"/>
      <c r="AA231" s="180"/>
    </row>
    <row r="232" spans="1:27" ht="15" x14ac:dyDescent="0.25">
      <c r="A232" s="183" t="s">
        <v>271</v>
      </c>
      <c r="B232" s="184">
        <v>5615.7049999999999</v>
      </c>
      <c r="C232" s="131"/>
      <c r="D232" s="178"/>
      <c r="E232" s="178"/>
      <c r="F232" s="130"/>
      <c r="G232" s="179"/>
      <c r="H232" s="179"/>
      <c r="I232" s="130"/>
      <c r="J232" s="130"/>
      <c r="K232" s="130"/>
      <c r="L232" s="178"/>
      <c r="M232" s="178"/>
      <c r="N232" s="178"/>
      <c r="O232" s="178"/>
      <c r="P232" s="178"/>
      <c r="Q232" s="178"/>
      <c r="R232" s="178"/>
      <c r="S232" s="178"/>
      <c r="T232" s="178"/>
      <c r="U232" s="178"/>
      <c r="W232" s="180"/>
      <c r="Z232" s="177"/>
      <c r="AA232" s="180"/>
    </row>
    <row r="233" spans="1:27" ht="15" x14ac:dyDescent="0.25">
      <c r="A233" s="183" t="s">
        <v>272</v>
      </c>
      <c r="B233" s="184">
        <v>5733.0820000000003</v>
      </c>
      <c r="C233" s="131"/>
      <c r="D233" s="178"/>
      <c r="E233" s="178"/>
      <c r="F233" s="130"/>
      <c r="G233" s="179"/>
      <c r="H233" s="179"/>
      <c r="I233" s="130"/>
      <c r="J233" s="130"/>
      <c r="K233" s="130"/>
      <c r="L233" s="178"/>
      <c r="M233" s="178"/>
      <c r="N233" s="178"/>
      <c r="O233" s="178"/>
      <c r="P233" s="178"/>
      <c r="Q233" s="178"/>
      <c r="R233" s="178"/>
      <c r="S233" s="178"/>
      <c r="T233" s="178"/>
      <c r="U233" s="178"/>
      <c r="W233" s="180"/>
      <c r="Z233" s="177"/>
      <c r="AA233" s="180"/>
    </row>
    <row r="234" spans="1:27" ht="15" x14ac:dyDescent="0.25">
      <c r="A234" s="183" t="s">
        <v>273</v>
      </c>
      <c r="B234" s="184">
        <v>5664.7120000000004</v>
      </c>
      <c r="C234" s="131"/>
      <c r="D234" s="178"/>
      <c r="E234" s="178"/>
      <c r="F234" s="130"/>
      <c r="G234" s="179"/>
      <c r="H234" s="179"/>
      <c r="I234" s="130"/>
      <c r="J234" s="130"/>
      <c r="K234" s="130"/>
      <c r="L234" s="178"/>
      <c r="M234" s="178"/>
      <c r="N234" s="178"/>
      <c r="O234" s="178"/>
      <c r="P234" s="178"/>
      <c r="Q234" s="178"/>
      <c r="R234" s="178"/>
      <c r="S234" s="178"/>
      <c r="T234" s="178"/>
      <c r="U234" s="178"/>
      <c r="V234" s="180"/>
      <c r="W234" s="180"/>
      <c r="Z234" s="177"/>
      <c r="AA234" s="180"/>
    </row>
    <row r="235" spans="1:27" ht="15" x14ac:dyDescent="0.25">
      <c r="A235" s="183" t="s">
        <v>274</v>
      </c>
      <c r="B235" s="184">
        <v>5579.6139999999996</v>
      </c>
      <c r="C235" s="131"/>
      <c r="D235" s="178"/>
      <c r="E235" s="178"/>
      <c r="F235" s="130"/>
      <c r="G235" s="179"/>
      <c r="H235" s="179"/>
      <c r="I235" s="130"/>
      <c r="J235" s="130"/>
      <c r="K235" s="130"/>
      <c r="L235" s="178"/>
      <c r="M235" s="178"/>
      <c r="N235" s="178"/>
      <c r="O235" s="178"/>
      <c r="P235" s="178"/>
      <c r="Q235" s="178"/>
      <c r="R235" s="178"/>
      <c r="S235" s="178"/>
      <c r="T235" s="178"/>
      <c r="U235" s="178"/>
      <c r="W235" s="180"/>
      <c r="Z235" s="177"/>
      <c r="AA235" s="180"/>
    </row>
    <row r="236" spans="1:27" ht="15" x14ac:dyDescent="0.25">
      <c r="A236" s="183" t="s">
        <v>275</v>
      </c>
      <c r="B236" s="184">
        <v>5674.567</v>
      </c>
      <c r="C236" s="131"/>
      <c r="D236" s="178"/>
      <c r="E236" s="178"/>
      <c r="F236" s="130"/>
      <c r="G236" s="179"/>
      <c r="H236" s="179"/>
      <c r="I236" s="130"/>
      <c r="J236" s="130"/>
      <c r="K236" s="130"/>
      <c r="L236" s="178"/>
      <c r="M236" s="178"/>
      <c r="N236" s="178"/>
      <c r="O236" s="178"/>
      <c r="P236" s="178"/>
      <c r="Q236" s="178"/>
      <c r="R236" s="178"/>
      <c r="S236" s="178"/>
      <c r="T236" s="178"/>
      <c r="U236" s="178"/>
      <c r="W236" s="180"/>
      <c r="Z236" s="177"/>
      <c r="AA236" s="180"/>
    </row>
    <row r="237" spans="1:27" ht="15" x14ac:dyDescent="0.25">
      <c r="A237" s="183" t="s">
        <v>276</v>
      </c>
      <c r="B237" s="184">
        <v>5759.8370000000004</v>
      </c>
      <c r="C237" s="131"/>
      <c r="D237" s="178"/>
      <c r="E237" s="178"/>
      <c r="F237" s="130"/>
      <c r="G237" s="179"/>
      <c r="H237" s="179"/>
      <c r="I237" s="130"/>
      <c r="J237" s="130"/>
      <c r="K237" s="130"/>
      <c r="L237" s="178"/>
      <c r="M237" s="178"/>
      <c r="N237" s="178"/>
      <c r="O237" s="178"/>
      <c r="P237" s="178"/>
      <c r="Q237" s="178"/>
      <c r="R237" s="178"/>
      <c r="S237" s="178"/>
      <c r="T237" s="178"/>
      <c r="U237" s="178"/>
      <c r="V237" s="180"/>
      <c r="W237" s="180"/>
      <c r="Z237" s="177"/>
      <c r="AA237" s="180"/>
    </row>
    <row r="238" spans="1:27" ht="15" x14ac:dyDescent="0.25">
      <c r="A238" s="183" t="s">
        <v>277</v>
      </c>
      <c r="B238" s="184">
        <v>5719.5263999999997</v>
      </c>
      <c r="C238" s="131"/>
      <c r="D238" s="178"/>
      <c r="E238" s="178"/>
      <c r="F238" s="130"/>
      <c r="G238" s="179"/>
      <c r="H238" s="179"/>
      <c r="I238" s="130"/>
      <c r="J238" s="130"/>
      <c r="K238" s="130"/>
      <c r="L238" s="178"/>
      <c r="M238" s="178"/>
      <c r="N238" s="178"/>
      <c r="O238" s="178"/>
      <c r="P238" s="178"/>
      <c r="Q238" s="178"/>
      <c r="R238" s="178"/>
      <c r="S238" s="178"/>
      <c r="T238" s="178"/>
      <c r="U238" s="178"/>
      <c r="W238" s="180"/>
      <c r="Z238" s="177"/>
      <c r="AA238" s="180"/>
    </row>
    <row r="239" spans="1:27" ht="15" x14ac:dyDescent="0.25">
      <c r="A239" s="183" t="s">
        <v>278</v>
      </c>
      <c r="B239" s="184">
        <v>5683.5159999999996</v>
      </c>
      <c r="C239" s="131"/>
      <c r="D239" s="178"/>
      <c r="E239" s="178"/>
      <c r="F239" s="130"/>
      <c r="G239" s="179"/>
      <c r="H239" s="179"/>
      <c r="I239" s="130"/>
      <c r="J239" s="130"/>
      <c r="K239" s="130"/>
      <c r="L239" s="178"/>
      <c r="M239" s="178"/>
      <c r="N239" s="178"/>
      <c r="O239" s="178"/>
      <c r="P239" s="178"/>
      <c r="Q239" s="178"/>
      <c r="R239" s="178"/>
      <c r="S239" s="178"/>
      <c r="T239" s="178"/>
      <c r="U239" s="178"/>
      <c r="V239" s="180"/>
      <c r="W239" s="180"/>
      <c r="Z239" s="177"/>
      <c r="AA239" s="180"/>
    </row>
    <row r="240" spans="1:27" ht="15" x14ac:dyDescent="0.25">
      <c r="A240" s="183" t="s">
        <v>279</v>
      </c>
      <c r="B240" s="184">
        <v>5630.4160000000002</v>
      </c>
      <c r="C240" s="131"/>
      <c r="D240" s="178"/>
      <c r="E240" s="178"/>
      <c r="F240" s="130"/>
      <c r="G240" s="179"/>
      <c r="H240" s="179"/>
      <c r="I240" s="130"/>
      <c r="J240" s="130"/>
      <c r="K240" s="130"/>
      <c r="L240" s="178"/>
      <c r="M240" s="178"/>
      <c r="N240" s="178"/>
      <c r="O240" s="178"/>
      <c r="P240" s="178"/>
      <c r="Q240" s="178"/>
      <c r="R240" s="178"/>
      <c r="S240" s="178"/>
      <c r="T240" s="178"/>
      <c r="U240" s="178"/>
      <c r="V240" s="180"/>
      <c r="W240" s="180"/>
      <c r="Z240" s="177"/>
      <c r="AA240" s="180"/>
    </row>
    <row r="241" spans="1:27" ht="15" x14ac:dyDescent="0.25">
      <c r="A241" s="183" t="s">
        <v>280</v>
      </c>
      <c r="B241" s="184">
        <v>5626.4184999999998</v>
      </c>
      <c r="C241" s="131"/>
      <c r="D241" s="178"/>
      <c r="E241" s="178"/>
      <c r="F241" s="130"/>
      <c r="G241" s="179"/>
      <c r="H241" s="179"/>
      <c r="I241" s="130"/>
      <c r="J241" s="130"/>
      <c r="K241" s="130"/>
      <c r="L241" s="178"/>
      <c r="M241" s="178"/>
      <c r="N241" s="178"/>
      <c r="O241" s="178"/>
      <c r="P241" s="178"/>
      <c r="Q241" s="178"/>
      <c r="R241" s="178"/>
      <c r="S241" s="178"/>
      <c r="T241" s="178"/>
      <c r="U241" s="178"/>
      <c r="V241" s="180"/>
      <c r="W241" s="180"/>
      <c r="Z241" s="177"/>
      <c r="AA241" s="180"/>
    </row>
    <row r="242" spans="1:27" ht="15" x14ac:dyDescent="0.25">
      <c r="A242" s="183" t="s">
        <v>281</v>
      </c>
      <c r="B242" s="184">
        <v>5703.6679999999997</v>
      </c>
      <c r="C242" s="131"/>
      <c r="D242" s="178"/>
      <c r="E242" s="178"/>
      <c r="F242" s="130"/>
      <c r="G242" s="179"/>
      <c r="H242" s="179"/>
      <c r="I242" s="130"/>
      <c r="J242" s="130"/>
      <c r="K242" s="130"/>
      <c r="L242" s="178"/>
      <c r="M242" s="178"/>
      <c r="N242" s="178"/>
      <c r="O242" s="178"/>
      <c r="P242" s="178"/>
      <c r="Q242" s="178"/>
      <c r="R242" s="178"/>
      <c r="S242" s="178"/>
      <c r="T242" s="181"/>
      <c r="U242" s="178"/>
      <c r="V242" s="180"/>
      <c r="W242" s="180"/>
      <c r="Z242" s="177"/>
      <c r="AA242" s="180"/>
    </row>
    <row r="243" spans="1:27" ht="15" x14ac:dyDescent="0.25">
      <c r="A243" s="183" t="s">
        <v>282</v>
      </c>
      <c r="B243" s="184">
        <v>5690.692</v>
      </c>
      <c r="C243" s="131"/>
      <c r="D243" s="178"/>
      <c r="E243" s="178"/>
      <c r="F243" s="130"/>
      <c r="G243" s="179"/>
      <c r="H243" s="179"/>
      <c r="I243" s="130"/>
      <c r="J243" s="130"/>
      <c r="K243" s="130"/>
      <c r="L243" s="178"/>
      <c r="M243" s="178"/>
      <c r="N243" s="178"/>
      <c r="O243" s="178"/>
      <c r="P243" s="178"/>
      <c r="Q243" s="178"/>
      <c r="R243" s="178"/>
      <c r="S243" s="178"/>
      <c r="T243" s="178"/>
      <c r="U243" s="178"/>
      <c r="V243" s="180"/>
      <c r="W243" s="180"/>
      <c r="Z243" s="177"/>
      <c r="AA243" s="180"/>
    </row>
    <row r="244" spans="1:27" ht="15" x14ac:dyDescent="0.25">
      <c r="A244" s="183" t="s">
        <v>283</v>
      </c>
      <c r="B244" s="184">
        <v>5690.692</v>
      </c>
      <c r="C244" s="131"/>
      <c r="D244" s="178"/>
      <c r="E244" s="178"/>
      <c r="F244" s="130"/>
      <c r="G244" s="179"/>
      <c r="H244" s="179"/>
      <c r="I244" s="130"/>
      <c r="J244" s="130"/>
      <c r="K244" s="130"/>
      <c r="L244" s="178"/>
      <c r="M244" s="178"/>
      <c r="N244" s="178"/>
      <c r="O244" s="178"/>
      <c r="P244" s="178"/>
      <c r="Q244" s="178"/>
      <c r="R244" s="178"/>
      <c r="S244" s="178"/>
      <c r="T244" s="180"/>
      <c r="U244" s="178"/>
      <c r="V244" s="180"/>
      <c r="W244" s="180"/>
      <c r="Z244" s="177"/>
      <c r="AA244" s="180"/>
    </row>
    <row r="245" spans="1:27" ht="15" x14ac:dyDescent="0.25">
      <c r="A245" s="183" t="s">
        <v>284</v>
      </c>
      <c r="B245" s="184">
        <v>5627.6229999999996</v>
      </c>
      <c r="C245" s="131"/>
      <c r="D245" s="178"/>
      <c r="E245" s="178"/>
      <c r="F245" s="130"/>
      <c r="G245" s="179"/>
      <c r="H245" s="179"/>
      <c r="I245" s="130"/>
      <c r="J245" s="130"/>
      <c r="K245" s="130"/>
      <c r="L245" s="178"/>
      <c r="M245" s="178"/>
      <c r="N245" s="178"/>
      <c r="O245" s="178"/>
      <c r="P245" s="178"/>
      <c r="Q245" s="178"/>
      <c r="R245" s="178"/>
      <c r="S245" s="178"/>
      <c r="T245" s="178"/>
      <c r="U245" s="178"/>
      <c r="W245" s="180"/>
      <c r="Z245" s="177"/>
      <c r="AA245" s="180"/>
    </row>
    <row r="246" spans="1:27" ht="15" x14ac:dyDescent="0.25">
      <c r="A246" s="183" t="s">
        <v>285</v>
      </c>
      <c r="B246" s="184">
        <v>5693.527</v>
      </c>
      <c r="C246" s="131"/>
      <c r="D246" s="178"/>
      <c r="E246" s="178"/>
      <c r="F246" s="130"/>
      <c r="G246" s="179"/>
      <c r="H246" s="179"/>
      <c r="I246" s="130"/>
      <c r="J246" s="130"/>
      <c r="K246" s="130"/>
      <c r="L246" s="178"/>
      <c r="M246" s="178"/>
      <c r="N246" s="178"/>
      <c r="O246" s="178"/>
      <c r="P246" s="178"/>
      <c r="Q246" s="178"/>
      <c r="R246" s="178"/>
      <c r="S246" s="178"/>
      <c r="T246" s="178"/>
      <c r="U246" s="178"/>
      <c r="W246" s="180"/>
      <c r="Z246" s="177"/>
      <c r="AA246" s="180"/>
    </row>
    <row r="247" spans="1:27" ht="15" x14ac:dyDescent="0.25">
      <c r="A247" s="183" t="s">
        <v>286</v>
      </c>
      <c r="B247" s="184">
        <v>5677.3440000000001</v>
      </c>
      <c r="C247" s="131"/>
      <c r="D247" s="178"/>
      <c r="E247" s="178"/>
      <c r="F247" s="130"/>
      <c r="G247" s="179"/>
      <c r="H247" s="179"/>
      <c r="I247" s="130"/>
      <c r="J247" s="130"/>
      <c r="K247" s="130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W247" s="180"/>
      <c r="Z247" s="177"/>
      <c r="AA247" s="180"/>
    </row>
    <row r="248" spans="1:27" ht="15" x14ac:dyDescent="0.25">
      <c r="A248" s="183" t="s">
        <v>287</v>
      </c>
      <c r="B248" s="184">
        <v>5489.13</v>
      </c>
      <c r="C248" s="131"/>
      <c r="D248" s="178"/>
      <c r="E248" s="178"/>
      <c r="F248" s="130"/>
      <c r="G248" s="179"/>
      <c r="H248" s="179"/>
      <c r="I248" s="130"/>
      <c r="J248" s="130"/>
      <c r="K248" s="130"/>
      <c r="L248" s="178"/>
      <c r="M248" s="178"/>
      <c r="N248" s="178"/>
      <c r="O248" s="178"/>
      <c r="P248" s="178"/>
      <c r="Q248" s="178"/>
      <c r="R248" s="178"/>
      <c r="S248" s="178"/>
      <c r="T248" s="178"/>
      <c r="U248" s="178"/>
      <c r="W248" s="180"/>
      <c r="Z248" s="177"/>
      <c r="AA248" s="180"/>
    </row>
    <row r="249" spans="1:27" ht="15" x14ac:dyDescent="0.25">
      <c r="A249" s="183" t="s">
        <v>288</v>
      </c>
      <c r="B249" s="184">
        <v>5607.4750000000004</v>
      </c>
      <c r="C249" s="131"/>
      <c r="D249" s="178"/>
      <c r="E249" s="178"/>
      <c r="F249" s="130"/>
      <c r="G249" s="179"/>
      <c r="H249" s="179"/>
      <c r="I249" s="130"/>
      <c r="J249" s="130"/>
      <c r="K249" s="130"/>
      <c r="L249" s="178"/>
      <c r="M249" s="178"/>
      <c r="N249" s="178"/>
      <c r="O249" s="178"/>
      <c r="P249" s="178"/>
      <c r="Q249" s="178"/>
      <c r="R249" s="178"/>
      <c r="S249" s="178"/>
      <c r="T249" s="178"/>
      <c r="U249" s="178"/>
      <c r="W249" s="180"/>
      <c r="Z249" s="177"/>
      <c r="AA249" s="180"/>
    </row>
    <row r="250" spans="1:27" ht="15" x14ac:dyDescent="0.25">
      <c r="A250" s="183" t="s">
        <v>289</v>
      </c>
      <c r="B250" s="184">
        <v>5423.9834000000001</v>
      </c>
      <c r="C250" s="131"/>
      <c r="D250" s="178"/>
      <c r="E250" s="178"/>
      <c r="F250" s="130"/>
      <c r="G250" s="179"/>
      <c r="H250" s="179"/>
      <c r="I250" s="130"/>
      <c r="J250" s="130"/>
      <c r="K250" s="130"/>
      <c r="L250" s="178"/>
      <c r="M250" s="178"/>
      <c r="N250" s="178"/>
      <c r="O250" s="178"/>
      <c r="P250" s="178"/>
      <c r="Q250" s="178"/>
      <c r="R250" s="178"/>
      <c r="S250" s="178"/>
      <c r="T250" s="180"/>
      <c r="U250" s="178"/>
      <c r="W250" s="180"/>
      <c r="Z250" s="177"/>
      <c r="AA250" s="180"/>
    </row>
    <row r="251" spans="1:27" ht="15" x14ac:dyDescent="0.25">
      <c r="A251" s="183" t="s">
        <v>290</v>
      </c>
      <c r="B251" s="184">
        <v>5440.7560000000003</v>
      </c>
      <c r="C251" s="131"/>
      <c r="D251" s="178"/>
      <c r="E251" s="178"/>
      <c r="F251" s="130"/>
      <c r="G251" s="179"/>
      <c r="H251" s="179"/>
      <c r="I251" s="130"/>
      <c r="J251" s="130"/>
      <c r="K251" s="130"/>
      <c r="L251" s="178"/>
      <c r="M251" s="178"/>
      <c r="N251" s="178"/>
      <c r="O251" s="178"/>
      <c r="P251" s="178"/>
      <c r="Q251" s="178"/>
      <c r="R251" s="178"/>
      <c r="S251" s="178"/>
      <c r="T251" s="178"/>
      <c r="U251" s="178"/>
      <c r="V251" s="180"/>
      <c r="W251" s="180"/>
      <c r="Z251" s="177"/>
      <c r="AA251" s="180"/>
    </row>
    <row r="252" spans="1:27" ht="15" x14ac:dyDescent="0.25">
      <c r="A252" s="183" t="s">
        <v>291</v>
      </c>
      <c r="B252" s="184">
        <v>5617.3760000000002</v>
      </c>
      <c r="C252" s="131"/>
      <c r="D252" s="178"/>
      <c r="E252" s="178"/>
      <c r="F252" s="130"/>
      <c r="G252" s="179"/>
      <c r="H252" s="179"/>
      <c r="I252" s="130"/>
      <c r="J252" s="130"/>
      <c r="K252" s="130"/>
      <c r="L252" s="178"/>
      <c r="M252" s="178"/>
      <c r="N252" s="178"/>
      <c r="O252" s="178"/>
      <c r="P252" s="178"/>
      <c r="Q252" s="178"/>
      <c r="R252" s="178"/>
      <c r="S252" s="178"/>
      <c r="T252" s="178"/>
      <c r="U252" s="178"/>
      <c r="V252" s="180"/>
      <c r="W252" s="180"/>
      <c r="Z252" s="177"/>
      <c r="AA252" s="180"/>
    </row>
    <row r="253" spans="1:27" ht="15" x14ac:dyDescent="0.25">
      <c r="A253" s="183" t="s">
        <v>292</v>
      </c>
      <c r="B253" s="184">
        <v>5709.9610000000002</v>
      </c>
      <c r="C253" s="131"/>
      <c r="D253" s="178"/>
      <c r="E253" s="178"/>
      <c r="F253" s="130"/>
      <c r="G253" s="179"/>
      <c r="H253" s="179"/>
      <c r="I253" s="130"/>
      <c r="J253" s="130"/>
      <c r="K253" s="130"/>
      <c r="L253" s="178"/>
      <c r="M253" s="178"/>
      <c r="N253" s="178"/>
      <c r="O253" s="178"/>
      <c r="P253" s="178"/>
      <c r="Q253" s="178"/>
      <c r="R253" s="178"/>
      <c r="S253" s="178"/>
      <c r="T253" s="178"/>
      <c r="U253" s="178"/>
      <c r="V253" s="180"/>
      <c r="W253" s="180"/>
      <c r="Z253" s="177"/>
      <c r="AA253" s="180"/>
    </row>
    <row r="254" spans="1:27" ht="15" x14ac:dyDescent="0.25">
      <c r="A254" s="183" t="s">
        <v>293</v>
      </c>
      <c r="B254" s="184">
        <v>5717.7793000000001</v>
      </c>
      <c r="C254" s="131"/>
      <c r="D254" s="178"/>
      <c r="E254" s="178"/>
      <c r="F254" s="130"/>
      <c r="G254" s="179"/>
      <c r="H254" s="179"/>
      <c r="I254" s="130"/>
      <c r="J254" s="130"/>
      <c r="K254" s="130"/>
      <c r="L254" s="178"/>
      <c r="M254" s="178"/>
      <c r="N254" s="178"/>
      <c r="O254" s="178"/>
      <c r="P254" s="178"/>
      <c r="Q254" s="178"/>
      <c r="R254" s="178"/>
      <c r="S254" s="178"/>
      <c r="T254" s="178"/>
      <c r="U254" s="178"/>
      <c r="W254" s="180"/>
      <c r="Z254" s="177"/>
      <c r="AA254" s="180"/>
    </row>
    <row r="255" spans="1:27" ht="15" x14ac:dyDescent="0.25">
      <c r="A255" s="183" t="s">
        <v>294</v>
      </c>
      <c r="B255" s="184">
        <v>5691.5429999999997</v>
      </c>
      <c r="C255" s="131"/>
      <c r="D255" s="178"/>
      <c r="E255" s="178"/>
      <c r="F255" s="130"/>
      <c r="G255" s="179"/>
      <c r="H255" s="179"/>
      <c r="I255" s="130"/>
      <c r="J255" s="130"/>
      <c r="K255" s="130"/>
      <c r="L255" s="178"/>
      <c r="M255" s="178"/>
      <c r="N255" s="178"/>
      <c r="O255" s="178"/>
      <c r="P255" s="178"/>
      <c r="Q255" s="178"/>
      <c r="R255" s="178"/>
      <c r="S255" s="178"/>
      <c r="T255" s="178"/>
      <c r="U255" s="178"/>
      <c r="V255" s="180"/>
      <c r="W255" s="180"/>
      <c r="Z255" s="177"/>
      <c r="AA255" s="180"/>
    </row>
    <row r="256" spans="1:27" ht="15" x14ac:dyDescent="0.25">
      <c r="A256" s="183" t="s">
        <v>295</v>
      </c>
      <c r="B256" s="184">
        <v>5696.3193000000001</v>
      </c>
      <c r="C256" s="131"/>
      <c r="D256" s="178"/>
      <c r="E256" s="178"/>
      <c r="F256" s="130"/>
      <c r="G256" s="179"/>
      <c r="H256" s="179"/>
      <c r="I256" s="130"/>
      <c r="J256" s="130"/>
      <c r="K256" s="130"/>
      <c r="L256" s="178"/>
      <c r="M256" s="178"/>
      <c r="N256" s="178"/>
      <c r="O256" s="178"/>
      <c r="P256" s="178"/>
      <c r="Q256" s="178"/>
      <c r="R256" s="178"/>
      <c r="S256" s="178"/>
      <c r="T256" s="180"/>
      <c r="U256" s="178"/>
      <c r="V256" s="180"/>
      <c r="W256" s="180"/>
      <c r="Z256" s="177"/>
      <c r="AA256" s="180"/>
    </row>
    <row r="257" spans="1:27" ht="15" x14ac:dyDescent="0.25">
      <c r="A257" s="183" t="s">
        <v>296</v>
      </c>
      <c r="B257" s="184">
        <v>5724.8603999999996</v>
      </c>
      <c r="C257" s="131"/>
      <c r="D257" s="178"/>
      <c r="E257" s="178"/>
      <c r="F257" s="130"/>
      <c r="G257" s="179"/>
      <c r="H257" s="179"/>
      <c r="I257" s="130"/>
      <c r="J257" s="130"/>
      <c r="K257" s="130"/>
      <c r="L257" s="178"/>
      <c r="M257" s="178"/>
      <c r="N257" s="178"/>
      <c r="O257" s="178"/>
      <c r="P257" s="178"/>
      <c r="Q257" s="178"/>
      <c r="R257" s="178"/>
      <c r="S257" s="178"/>
      <c r="T257" s="178"/>
      <c r="U257" s="178"/>
      <c r="W257" s="180"/>
      <c r="Z257" s="177"/>
      <c r="AA257" s="180"/>
    </row>
    <row r="258" spans="1:27" ht="15" x14ac:dyDescent="0.25">
      <c r="A258" s="183" t="s">
        <v>297</v>
      </c>
      <c r="B258" s="184">
        <v>5774.8584000000001</v>
      </c>
      <c r="C258" s="131"/>
      <c r="D258" s="178"/>
      <c r="E258" s="178"/>
      <c r="F258" s="130"/>
      <c r="G258" s="179"/>
      <c r="H258" s="179"/>
      <c r="I258" s="130"/>
      <c r="J258" s="130"/>
      <c r="K258" s="130"/>
      <c r="L258" s="178"/>
      <c r="M258" s="178"/>
      <c r="N258" s="178"/>
      <c r="O258" s="178"/>
      <c r="P258" s="178"/>
      <c r="Q258" s="178"/>
      <c r="R258" s="178"/>
      <c r="S258" s="178"/>
      <c r="T258" s="178"/>
      <c r="U258" s="178"/>
      <c r="V258" s="180"/>
      <c r="W258" s="180"/>
      <c r="Z258" s="177"/>
      <c r="AA258" s="180"/>
    </row>
    <row r="259" spans="1:27" ht="15" x14ac:dyDescent="0.25">
      <c r="A259" s="183" t="s">
        <v>298</v>
      </c>
      <c r="B259" s="184">
        <v>5764.4639999999999</v>
      </c>
      <c r="C259" s="131"/>
      <c r="D259" s="178"/>
      <c r="E259" s="178"/>
      <c r="F259" s="130"/>
      <c r="G259" s="179"/>
      <c r="H259" s="179"/>
      <c r="I259" s="130"/>
      <c r="J259" s="130"/>
      <c r="K259" s="130"/>
      <c r="L259" s="178"/>
      <c r="M259" s="178"/>
      <c r="N259" s="178"/>
      <c r="O259" s="178"/>
      <c r="P259" s="178"/>
      <c r="Q259" s="178"/>
      <c r="R259" s="178"/>
      <c r="S259" s="178"/>
      <c r="T259" s="178"/>
      <c r="U259" s="178"/>
      <c r="W259" s="180"/>
      <c r="Z259" s="177"/>
      <c r="AA259" s="180"/>
    </row>
    <row r="260" spans="1:27" ht="15" x14ac:dyDescent="0.25">
      <c r="A260" s="183" t="s">
        <v>299</v>
      </c>
      <c r="B260" s="184">
        <v>5709.6450000000004</v>
      </c>
      <c r="C260" s="131"/>
      <c r="D260" s="178"/>
      <c r="E260" s="178"/>
      <c r="F260" s="130"/>
      <c r="G260" s="179"/>
      <c r="H260" s="179"/>
      <c r="I260" s="130"/>
      <c r="J260" s="130"/>
      <c r="K260" s="130"/>
      <c r="L260" s="178"/>
      <c r="M260" s="178"/>
      <c r="N260" s="178"/>
      <c r="O260" s="178"/>
      <c r="P260" s="178"/>
      <c r="Q260" s="178"/>
      <c r="R260" s="178"/>
      <c r="S260" s="178"/>
      <c r="T260" s="178"/>
      <c r="U260" s="178"/>
      <c r="W260" s="180"/>
      <c r="Z260" s="177"/>
      <c r="AA260" s="180"/>
    </row>
    <row r="261" spans="1:27" ht="15" x14ac:dyDescent="0.25">
      <c r="A261" s="183" t="s">
        <v>300</v>
      </c>
      <c r="B261" s="184">
        <v>5680.5990000000002</v>
      </c>
      <c r="C261" s="131"/>
      <c r="D261" s="178"/>
      <c r="E261" s="178"/>
      <c r="F261" s="130"/>
      <c r="G261" s="179"/>
      <c r="H261" s="179"/>
      <c r="I261" s="130"/>
      <c r="J261" s="130"/>
      <c r="K261" s="130"/>
      <c r="L261" s="178"/>
      <c r="M261" s="178"/>
      <c r="N261" s="178"/>
      <c r="O261" s="178"/>
      <c r="P261" s="178"/>
      <c r="Q261" s="178"/>
      <c r="R261" s="178"/>
      <c r="S261" s="178"/>
      <c r="T261" s="178"/>
      <c r="U261" s="178"/>
      <c r="W261" s="180"/>
      <c r="Z261" s="177"/>
      <c r="AA261" s="180"/>
    </row>
    <row r="262" spans="1:27" ht="15" x14ac:dyDescent="0.25">
      <c r="A262" s="183" t="s">
        <v>301</v>
      </c>
      <c r="B262" s="184">
        <v>5737.2730000000001</v>
      </c>
      <c r="C262" s="131"/>
      <c r="D262" s="178"/>
      <c r="E262" s="178"/>
      <c r="F262" s="130"/>
      <c r="G262" s="179"/>
      <c r="H262" s="179"/>
      <c r="I262" s="130"/>
      <c r="J262" s="130"/>
      <c r="K262" s="130"/>
      <c r="L262" s="178"/>
      <c r="M262" s="178"/>
      <c r="N262" s="178"/>
      <c r="O262" s="178"/>
      <c r="P262" s="178"/>
      <c r="Q262" s="178"/>
      <c r="R262" s="178"/>
      <c r="S262" s="178"/>
      <c r="T262" s="178"/>
      <c r="U262" s="178"/>
      <c r="W262" s="180"/>
      <c r="Z262" s="177"/>
      <c r="AA262" s="180"/>
    </row>
    <row r="263" spans="1:27" ht="15" x14ac:dyDescent="0.25">
      <c r="A263" s="183" t="s">
        <v>302</v>
      </c>
      <c r="B263" s="184">
        <v>5737.2730000000001</v>
      </c>
      <c r="C263" s="131"/>
      <c r="D263" s="178"/>
      <c r="E263" s="178"/>
      <c r="F263" s="130"/>
      <c r="G263" s="179"/>
      <c r="H263" s="179"/>
      <c r="I263" s="130"/>
      <c r="J263" s="130"/>
      <c r="K263" s="130"/>
      <c r="L263" s="178"/>
      <c r="M263" s="178"/>
      <c r="N263" s="178"/>
      <c r="O263" s="178"/>
      <c r="P263" s="178"/>
      <c r="Q263" s="178"/>
      <c r="R263" s="178"/>
      <c r="S263" s="178"/>
      <c r="T263" s="178"/>
      <c r="U263" s="178"/>
      <c r="W263" s="180"/>
      <c r="Z263" s="177"/>
      <c r="AA263" s="180"/>
    </row>
    <row r="264" spans="1:27" ht="15" x14ac:dyDescent="0.25">
      <c r="A264" s="183" t="s">
        <v>303</v>
      </c>
      <c r="B264" s="184">
        <v>5729.7160000000003</v>
      </c>
      <c r="C264" s="131"/>
      <c r="D264" s="178"/>
      <c r="E264" s="178"/>
      <c r="F264" s="130"/>
      <c r="G264" s="179"/>
      <c r="H264" s="179"/>
      <c r="I264" s="130"/>
      <c r="J264" s="130"/>
      <c r="K264" s="130"/>
      <c r="L264" s="178"/>
      <c r="M264" s="178"/>
      <c r="N264" s="178"/>
      <c r="O264" s="178"/>
      <c r="P264" s="178"/>
      <c r="Q264" s="178"/>
      <c r="R264" s="178"/>
      <c r="S264" s="178"/>
      <c r="T264" s="178"/>
      <c r="U264" s="178"/>
      <c r="W264" s="180"/>
      <c r="Z264" s="177"/>
      <c r="AA264" s="180"/>
    </row>
    <row r="265" spans="1:27" ht="15" x14ac:dyDescent="0.25">
      <c r="A265" s="183" t="s">
        <v>304</v>
      </c>
      <c r="B265" s="184">
        <v>5669.0522000000001</v>
      </c>
      <c r="C265" s="131"/>
      <c r="D265" s="178"/>
      <c r="E265" s="178"/>
      <c r="F265" s="130"/>
      <c r="G265" s="179"/>
      <c r="H265" s="179"/>
      <c r="I265" s="130"/>
      <c r="J265" s="130"/>
      <c r="K265" s="130"/>
      <c r="L265" s="178"/>
      <c r="M265" s="178"/>
      <c r="N265" s="178"/>
      <c r="O265" s="178"/>
      <c r="P265" s="178"/>
      <c r="Q265" s="178"/>
      <c r="R265" s="178"/>
      <c r="S265" s="178"/>
      <c r="T265" s="178"/>
      <c r="U265" s="178"/>
      <c r="W265" s="180"/>
      <c r="Z265" s="177"/>
      <c r="AA265" s="180"/>
    </row>
    <row r="266" spans="1:27" ht="15" x14ac:dyDescent="0.25">
      <c r="A266" s="183" t="s">
        <v>305</v>
      </c>
      <c r="B266" s="184">
        <v>5620.9066999999995</v>
      </c>
      <c r="C266" s="131"/>
      <c r="D266" s="178"/>
      <c r="E266" s="178"/>
      <c r="F266" s="130"/>
      <c r="G266" s="179"/>
      <c r="H266" s="179"/>
      <c r="I266" s="130"/>
      <c r="J266" s="130"/>
      <c r="K266" s="130"/>
      <c r="L266" s="178"/>
      <c r="M266" s="178"/>
      <c r="N266" s="178"/>
      <c r="O266" s="178"/>
      <c r="P266" s="178"/>
      <c r="Q266" s="178"/>
      <c r="R266" s="178"/>
      <c r="S266" s="178"/>
      <c r="T266" s="178"/>
      <c r="U266" s="178"/>
      <c r="W266" s="180"/>
      <c r="Z266" s="177"/>
      <c r="AA266" s="180"/>
    </row>
    <row r="267" spans="1:27" ht="15" x14ac:dyDescent="0.25">
      <c r="A267" s="183" t="s">
        <v>306</v>
      </c>
      <c r="B267" s="184">
        <v>5674.085</v>
      </c>
      <c r="C267" s="131"/>
      <c r="D267" s="178"/>
      <c r="E267" s="178"/>
      <c r="F267" s="130"/>
      <c r="G267" s="179"/>
      <c r="H267" s="179"/>
      <c r="I267" s="130"/>
      <c r="J267" s="130"/>
      <c r="K267" s="130"/>
      <c r="L267" s="178"/>
      <c r="M267" s="178"/>
      <c r="N267" s="178"/>
      <c r="O267" s="178"/>
      <c r="P267" s="178"/>
      <c r="Q267" s="178"/>
      <c r="R267" s="178"/>
      <c r="S267" s="178"/>
      <c r="T267" s="178"/>
      <c r="U267" s="178"/>
      <c r="V267" s="180"/>
      <c r="W267" s="180"/>
      <c r="Z267" s="177"/>
      <c r="AA267" s="180"/>
    </row>
    <row r="268" spans="1:27" ht="15" x14ac:dyDescent="0.25">
      <c r="A268" s="183" t="s">
        <v>307</v>
      </c>
      <c r="B268" s="184">
        <v>5699.1419999999998</v>
      </c>
      <c r="C268" s="131"/>
      <c r="D268" s="178"/>
      <c r="E268" s="178"/>
      <c r="F268" s="130"/>
      <c r="G268" s="179"/>
      <c r="H268" s="179"/>
      <c r="I268" s="130"/>
      <c r="J268" s="130"/>
      <c r="K268" s="130"/>
      <c r="L268" s="178"/>
      <c r="M268" s="178"/>
      <c r="N268" s="178"/>
      <c r="O268" s="178"/>
      <c r="P268" s="178"/>
      <c r="Q268" s="178"/>
      <c r="R268" s="178"/>
      <c r="S268" s="178"/>
      <c r="T268" s="178"/>
      <c r="U268" s="178"/>
      <c r="W268" s="180"/>
      <c r="Z268" s="177"/>
      <c r="AA268" s="180"/>
    </row>
    <row r="269" spans="1:27" ht="15" x14ac:dyDescent="0.25">
      <c r="A269" s="183" t="s">
        <v>308</v>
      </c>
      <c r="B269" s="184">
        <v>5678.6480000000001</v>
      </c>
      <c r="C269" s="131"/>
      <c r="D269" s="178"/>
      <c r="E269" s="178"/>
      <c r="F269" s="130"/>
      <c r="G269" s="179"/>
      <c r="H269" s="179"/>
      <c r="I269" s="130"/>
      <c r="J269" s="130"/>
      <c r="K269" s="130"/>
      <c r="L269" s="178"/>
      <c r="M269" s="178"/>
      <c r="N269" s="178"/>
      <c r="O269" s="178"/>
      <c r="P269" s="178"/>
      <c r="Q269" s="178"/>
      <c r="R269" s="178"/>
      <c r="S269" s="178"/>
      <c r="T269" s="178"/>
      <c r="U269" s="178"/>
      <c r="V269" s="180"/>
      <c r="W269" s="180"/>
      <c r="Z269" s="177"/>
      <c r="AA269" s="180"/>
    </row>
    <row r="270" spans="1:27" ht="15" x14ac:dyDescent="0.25">
      <c r="A270" s="183" t="s">
        <v>309</v>
      </c>
      <c r="B270" s="184">
        <v>5685.21</v>
      </c>
      <c r="C270" s="131"/>
      <c r="D270" s="178"/>
      <c r="E270" s="178"/>
      <c r="F270" s="130"/>
      <c r="G270" s="179"/>
      <c r="H270" s="179"/>
      <c r="I270" s="130"/>
      <c r="J270" s="130"/>
      <c r="K270" s="130"/>
      <c r="L270" s="178"/>
      <c r="M270" s="178"/>
      <c r="N270" s="178"/>
      <c r="O270" s="178"/>
      <c r="P270" s="178"/>
      <c r="Q270" s="178"/>
      <c r="R270" s="178"/>
      <c r="S270" s="178"/>
      <c r="T270" s="178"/>
      <c r="U270" s="178"/>
      <c r="V270" s="180"/>
      <c r="W270" s="180"/>
      <c r="Z270" s="177"/>
      <c r="AA270" s="180"/>
    </row>
    <row r="271" spans="1:27" ht="15" x14ac:dyDescent="0.25">
      <c r="A271" s="183" t="s">
        <v>310</v>
      </c>
      <c r="B271" s="184">
        <v>5528.0492999999997</v>
      </c>
      <c r="C271" s="131"/>
      <c r="D271" s="178"/>
      <c r="E271" s="178"/>
      <c r="F271" s="130"/>
      <c r="G271" s="179"/>
      <c r="H271" s="179"/>
      <c r="I271" s="130"/>
      <c r="J271" s="130"/>
      <c r="K271" s="130"/>
      <c r="L271" s="178"/>
      <c r="M271" s="178"/>
      <c r="N271" s="178"/>
      <c r="O271" s="178"/>
      <c r="P271" s="178"/>
      <c r="Q271" s="178"/>
      <c r="R271" s="178"/>
      <c r="S271" s="178"/>
      <c r="T271" s="178"/>
      <c r="U271" s="178"/>
      <c r="V271" s="180"/>
      <c r="W271" s="180"/>
      <c r="Z271" s="177"/>
      <c r="AA271" s="180"/>
    </row>
    <row r="272" spans="1:27" ht="15" x14ac:dyDescent="0.25">
      <c r="A272" s="183" t="s">
        <v>311</v>
      </c>
      <c r="B272" s="184">
        <v>5669.5640000000003</v>
      </c>
      <c r="C272" s="131"/>
      <c r="D272" s="178"/>
      <c r="E272" s="178"/>
      <c r="F272" s="130"/>
      <c r="G272" s="179"/>
      <c r="H272" s="179"/>
      <c r="I272" s="130"/>
      <c r="J272" s="130"/>
      <c r="K272" s="130"/>
      <c r="L272" s="178"/>
      <c r="M272" s="178"/>
      <c r="N272" s="178"/>
      <c r="O272" s="178"/>
      <c r="P272" s="178"/>
      <c r="Q272" s="178"/>
      <c r="R272" s="178"/>
      <c r="S272" s="178"/>
      <c r="T272" s="178"/>
      <c r="U272" s="178"/>
      <c r="V272" s="180"/>
      <c r="W272" s="180"/>
      <c r="Z272" s="177"/>
      <c r="AA272" s="180"/>
    </row>
    <row r="273" spans="1:27" ht="15" x14ac:dyDescent="0.25">
      <c r="A273" s="183" t="s">
        <v>312</v>
      </c>
      <c r="B273" s="184">
        <v>5785.5720000000001</v>
      </c>
      <c r="C273" s="131"/>
      <c r="D273" s="178"/>
      <c r="E273" s="178"/>
      <c r="F273" s="130"/>
      <c r="G273" s="179"/>
      <c r="H273" s="179"/>
      <c r="I273" s="130"/>
      <c r="J273" s="130"/>
      <c r="K273" s="130"/>
      <c r="L273" s="178"/>
      <c r="M273" s="178"/>
      <c r="N273" s="178"/>
      <c r="O273" s="178"/>
      <c r="P273" s="178"/>
      <c r="Q273" s="178"/>
      <c r="R273" s="178"/>
      <c r="S273" s="178"/>
      <c r="T273" s="178"/>
      <c r="U273" s="178"/>
      <c r="V273" s="180"/>
      <c r="W273" s="180"/>
      <c r="Z273" s="177"/>
      <c r="AA273" s="180"/>
    </row>
    <row r="274" spans="1:27" ht="15" x14ac:dyDescent="0.25">
      <c r="A274" s="183" t="s">
        <v>313</v>
      </c>
      <c r="B274" s="184">
        <v>5785.5720000000001</v>
      </c>
      <c r="C274" s="131"/>
      <c r="D274" s="178"/>
      <c r="E274" s="178"/>
      <c r="F274" s="130"/>
      <c r="G274" s="179"/>
      <c r="H274" s="179"/>
      <c r="I274" s="130"/>
      <c r="J274" s="130"/>
      <c r="K274" s="130"/>
      <c r="L274" s="178"/>
      <c r="M274" s="178"/>
      <c r="N274" s="178"/>
      <c r="O274" s="178"/>
      <c r="P274" s="178"/>
      <c r="Q274" s="178"/>
      <c r="R274" s="178"/>
      <c r="S274" s="178"/>
      <c r="T274" s="180"/>
      <c r="U274" s="178"/>
      <c r="V274" s="180"/>
      <c r="W274" s="180"/>
      <c r="Z274" s="177"/>
      <c r="AA274" s="180"/>
    </row>
    <row r="275" spans="1:27" ht="15" x14ac:dyDescent="0.25">
      <c r="A275" s="183" t="s">
        <v>314</v>
      </c>
      <c r="B275" s="184">
        <v>5478.9844000000003</v>
      </c>
      <c r="C275" s="131"/>
      <c r="D275" s="178"/>
      <c r="E275" s="178"/>
      <c r="F275" s="130"/>
      <c r="G275" s="179"/>
      <c r="H275" s="179"/>
      <c r="I275" s="130"/>
      <c r="J275" s="130"/>
      <c r="K275" s="130"/>
      <c r="L275" s="178"/>
      <c r="M275" s="178"/>
      <c r="N275" s="178"/>
      <c r="O275" s="178"/>
      <c r="P275" s="178"/>
      <c r="Q275" s="178"/>
      <c r="R275" s="178"/>
      <c r="S275" s="178"/>
      <c r="T275" s="180"/>
      <c r="U275" s="178"/>
      <c r="W275" s="180"/>
      <c r="Z275" s="177"/>
      <c r="AA275" s="180"/>
    </row>
    <row r="276" spans="1:27" ht="15" x14ac:dyDescent="0.25">
      <c r="A276" s="183" t="s">
        <v>315</v>
      </c>
      <c r="B276" s="184">
        <v>5487.3339999999998</v>
      </c>
      <c r="C276" s="131"/>
      <c r="D276" s="178"/>
      <c r="E276" s="178"/>
      <c r="F276" s="130"/>
      <c r="G276" s="179"/>
      <c r="H276" s="179"/>
      <c r="I276" s="130"/>
      <c r="J276" s="130"/>
      <c r="K276" s="130"/>
      <c r="L276" s="178"/>
      <c r="M276" s="178"/>
      <c r="N276" s="178"/>
      <c r="O276" s="178"/>
      <c r="P276" s="178"/>
      <c r="Q276" s="178"/>
      <c r="R276" s="178"/>
      <c r="S276" s="178"/>
      <c r="T276" s="180"/>
      <c r="U276" s="178"/>
      <c r="V276" s="180"/>
      <c r="W276" s="180"/>
      <c r="Z276" s="177"/>
      <c r="AA276" s="180"/>
    </row>
    <row r="277" spans="1:27" ht="15" x14ac:dyDescent="0.25">
      <c r="A277" s="183" t="s">
        <v>316</v>
      </c>
      <c r="B277" s="184">
        <v>5641.1440000000002</v>
      </c>
      <c r="C277" s="131"/>
      <c r="D277" s="178"/>
      <c r="E277" s="178"/>
      <c r="F277" s="130"/>
      <c r="G277" s="179"/>
      <c r="H277" s="179"/>
      <c r="I277" s="130"/>
      <c r="J277" s="130"/>
      <c r="K277" s="130"/>
      <c r="L277" s="178"/>
      <c r="M277" s="178"/>
      <c r="N277" s="178"/>
      <c r="O277" s="178"/>
      <c r="P277" s="178"/>
      <c r="Q277" s="178"/>
      <c r="R277" s="178"/>
      <c r="S277" s="178"/>
      <c r="T277" s="178"/>
      <c r="U277" s="178"/>
      <c r="W277" s="180"/>
      <c r="Z277" s="177"/>
      <c r="AA277" s="180"/>
    </row>
    <row r="278" spans="1:27" ht="15" x14ac:dyDescent="0.25">
      <c r="A278" s="183" t="s">
        <v>317</v>
      </c>
      <c r="B278" s="184">
        <v>5605.616</v>
      </c>
      <c r="C278" s="131"/>
      <c r="D278" s="178"/>
      <c r="E278" s="178"/>
      <c r="F278" s="130"/>
      <c r="G278" s="179"/>
      <c r="H278" s="179"/>
      <c r="I278" s="130"/>
      <c r="J278" s="130"/>
      <c r="K278" s="130"/>
      <c r="L278" s="178"/>
      <c r="M278" s="178"/>
      <c r="N278" s="178"/>
      <c r="O278" s="178"/>
      <c r="P278" s="178"/>
      <c r="Q278" s="178"/>
      <c r="R278" s="178"/>
      <c r="S278" s="178"/>
      <c r="T278" s="178"/>
      <c r="U278" s="178"/>
      <c r="V278" s="180"/>
      <c r="W278" s="180"/>
      <c r="Z278" s="177"/>
      <c r="AA278" s="180"/>
    </row>
    <row r="279" spans="1:27" ht="15" x14ac:dyDescent="0.25">
      <c r="A279" s="183" t="s">
        <v>318</v>
      </c>
      <c r="B279" s="184">
        <v>5519.0810000000001</v>
      </c>
      <c r="C279" s="131"/>
      <c r="D279" s="178"/>
      <c r="E279" s="178"/>
      <c r="F279" s="130"/>
      <c r="G279" s="179"/>
      <c r="H279" s="179"/>
      <c r="I279" s="130"/>
      <c r="J279" s="130"/>
      <c r="K279" s="130"/>
      <c r="L279" s="178"/>
      <c r="M279" s="178"/>
      <c r="N279" s="178"/>
      <c r="O279" s="178"/>
      <c r="P279" s="178"/>
      <c r="Q279" s="178"/>
      <c r="R279" s="178"/>
      <c r="S279" s="178"/>
      <c r="T279" s="178"/>
      <c r="U279" s="178"/>
      <c r="V279" s="180"/>
      <c r="W279" s="180"/>
      <c r="Z279" s="177"/>
      <c r="AA279" s="180"/>
    </row>
    <row r="280" spans="1:27" ht="15" x14ac:dyDescent="0.25">
      <c r="A280" s="183" t="s">
        <v>319</v>
      </c>
      <c r="B280" s="184">
        <v>5452.7393000000002</v>
      </c>
      <c r="C280" s="131"/>
      <c r="D280" s="178"/>
      <c r="E280" s="178"/>
      <c r="F280" s="130"/>
      <c r="G280" s="179"/>
      <c r="H280" s="179"/>
      <c r="I280" s="130"/>
      <c r="J280" s="130"/>
      <c r="K280" s="130"/>
      <c r="L280" s="178"/>
      <c r="M280" s="178"/>
      <c r="N280" s="178"/>
      <c r="O280" s="178"/>
      <c r="P280" s="178"/>
      <c r="Q280" s="178"/>
      <c r="R280" s="178"/>
      <c r="S280" s="178"/>
      <c r="T280" s="178"/>
      <c r="U280" s="178"/>
      <c r="W280" s="180"/>
      <c r="Z280" s="177"/>
      <c r="AA280" s="180"/>
    </row>
    <row r="281" spans="1:27" ht="15" x14ac:dyDescent="0.25">
      <c r="A281" s="183" t="s">
        <v>320</v>
      </c>
      <c r="B281" s="184">
        <v>5580.768</v>
      </c>
      <c r="C281" s="131"/>
      <c r="D281" s="178"/>
      <c r="E281" s="178"/>
      <c r="F281" s="130"/>
      <c r="G281" s="179"/>
      <c r="H281" s="179"/>
      <c r="I281" s="130"/>
      <c r="J281" s="130"/>
      <c r="K281" s="130"/>
      <c r="L281" s="178"/>
      <c r="M281" s="178"/>
      <c r="N281" s="178"/>
      <c r="O281" s="178"/>
      <c r="P281" s="178"/>
      <c r="Q281" s="178"/>
      <c r="R281" s="178"/>
      <c r="S281" s="178"/>
      <c r="T281" s="178"/>
      <c r="U281" s="178"/>
      <c r="V281" s="180"/>
      <c r="W281" s="180"/>
      <c r="Z281" s="177"/>
      <c r="AA281" s="180"/>
    </row>
    <row r="282" spans="1:27" ht="15" x14ac:dyDescent="0.25">
      <c r="A282" s="183" t="s">
        <v>321</v>
      </c>
      <c r="B282" s="184">
        <v>5672.0889999999999</v>
      </c>
      <c r="C282" s="131"/>
      <c r="D282" s="178"/>
      <c r="E282" s="178"/>
      <c r="F282" s="130"/>
      <c r="G282" s="179"/>
      <c r="H282" s="179"/>
      <c r="I282" s="130"/>
      <c r="J282" s="130"/>
      <c r="K282" s="130"/>
      <c r="L282" s="178"/>
      <c r="M282" s="178"/>
      <c r="N282" s="178"/>
      <c r="O282" s="178"/>
      <c r="P282" s="178"/>
      <c r="Q282" s="178"/>
      <c r="R282" s="178"/>
      <c r="S282" s="178"/>
      <c r="T282" s="178"/>
      <c r="U282" s="178"/>
      <c r="W282" s="180"/>
      <c r="Z282" s="177"/>
      <c r="AA282" s="180"/>
    </row>
    <row r="283" spans="1:27" ht="15" x14ac:dyDescent="0.25">
      <c r="A283" s="183" t="s">
        <v>322</v>
      </c>
      <c r="B283" s="184">
        <v>5727.1962999999996</v>
      </c>
      <c r="C283" s="131"/>
      <c r="D283" s="178"/>
      <c r="E283" s="178"/>
      <c r="F283" s="130"/>
      <c r="G283" s="179"/>
      <c r="H283" s="179"/>
      <c r="I283" s="130"/>
      <c r="J283" s="130"/>
      <c r="K283" s="130"/>
      <c r="L283" s="178"/>
      <c r="M283" s="178"/>
      <c r="N283" s="178"/>
      <c r="O283" s="178"/>
      <c r="P283" s="178"/>
      <c r="Q283" s="178"/>
      <c r="R283" s="178"/>
      <c r="S283" s="178"/>
      <c r="T283" s="178"/>
      <c r="U283" s="178"/>
      <c r="V283" s="180"/>
      <c r="W283" s="180"/>
      <c r="Z283" s="177"/>
      <c r="AA283" s="180"/>
    </row>
    <row r="284" spans="1:27" ht="15" x14ac:dyDescent="0.25">
      <c r="A284" s="183" t="s">
        <v>323</v>
      </c>
      <c r="B284" s="184">
        <v>5765.1030000000001</v>
      </c>
      <c r="C284" s="131"/>
      <c r="D284" s="178"/>
      <c r="E284" s="178"/>
      <c r="F284" s="130"/>
      <c r="G284" s="179"/>
      <c r="H284" s="179"/>
      <c r="I284" s="130"/>
      <c r="J284" s="130"/>
      <c r="K284" s="130"/>
      <c r="L284" s="178"/>
      <c r="M284" s="178"/>
      <c r="N284" s="178"/>
      <c r="O284" s="178"/>
      <c r="P284" s="178"/>
      <c r="Q284" s="178"/>
      <c r="R284" s="178"/>
      <c r="S284" s="178"/>
      <c r="T284" s="178"/>
      <c r="U284" s="178"/>
      <c r="V284" s="180"/>
      <c r="W284" s="180"/>
      <c r="Z284" s="177"/>
      <c r="AA284" s="180"/>
    </row>
    <row r="285" spans="1:27" ht="15" x14ac:dyDescent="0.25">
      <c r="A285" s="183" t="s">
        <v>324</v>
      </c>
      <c r="B285" s="184">
        <v>5709.1972999999998</v>
      </c>
      <c r="C285" s="131"/>
      <c r="D285" s="178"/>
      <c r="E285" s="178"/>
      <c r="F285" s="130"/>
      <c r="G285" s="179"/>
      <c r="H285" s="179"/>
      <c r="I285" s="130"/>
      <c r="J285" s="130"/>
      <c r="K285" s="130"/>
      <c r="L285" s="178"/>
      <c r="M285" s="178"/>
      <c r="N285" s="178"/>
      <c r="O285" s="178"/>
      <c r="P285" s="178"/>
      <c r="Q285" s="178"/>
      <c r="R285" s="178"/>
      <c r="S285" s="178"/>
      <c r="T285" s="178"/>
      <c r="U285" s="178"/>
      <c r="V285" s="180"/>
      <c r="W285" s="180"/>
      <c r="Z285" s="177"/>
      <c r="AA285" s="180"/>
    </row>
    <row r="286" spans="1:27" ht="15" x14ac:dyDescent="0.25">
      <c r="A286" s="183" t="s">
        <v>325</v>
      </c>
      <c r="B286" s="184">
        <v>5651.7539999999999</v>
      </c>
      <c r="C286" s="131"/>
      <c r="D286" s="178"/>
      <c r="E286" s="178"/>
      <c r="F286" s="130"/>
      <c r="G286" s="179"/>
      <c r="H286" s="179"/>
      <c r="I286" s="130"/>
      <c r="J286" s="130"/>
      <c r="K286" s="130"/>
      <c r="L286" s="178"/>
      <c r="M286" s="178"/>
      <c r="N286" s="178"/>
      <c r="O286" s="178"/>
      <c r="P286" s="178"/>
      <c r="Q286" s="178"/>
      <c r="R286" s="178"/>
      <c r="S286" s="178"/>
      <c r="T286" s="178"/>
      <c r="U286" s="178"/>
      <c r="V286" s="180"/>
      <c r="W286" s="180"/>
      <c r="Z286" s="177"/>
      <c r="AA286" s="180"/>
    </row>
    <row r="287" spans="1:27" ht="15" x14ac:dyDescent="0.25">
      <c r="A287" s="183" t="s">
        <v>326</v>
      </c>
      <c r="B287" s="184">
        <v>5664.8076000000001</v>
      </c>
      <c r="C287" s="131"/>
      <c r="D287" s="178"/>
      <c r="E287" s="178"/>
      <c r="F287" s="130"/>
      <c r="G287" s="179"/>
      <c r="H287" s="179"/>
      <c r="I287" s="130"/>
      <c r="J287" s="130"/>
      <c r="K287" s="130"/>
      <c r="L287" s="178"/>
      <c r="M287" s="178"/>
      <c r="N287" s="178"/>
      <c r="O287" s="178"/>
      <c r="P287" s="178"/>
      <c r="Q287" s="178"/>
      <c r="R287" s="178"/>
      <c r="S287" s="178"/>
      <c r="T287" s="178"/>
      <c r="U287" s="178"/>
      <c r="W287" s="180"/>
      <c r="Z287" s="177"/>
      <c r="AA287" s="180"/>
    </row>
    <row r="288" spans="1:27" ht="15" x14ac:dyDescent="0.25">
      <c r="A288" s="183" t="s">
        <v>327</v>
      </c>
      <c r="B288" s="184">
        <v>5727.77</v>
      </c>
      <c r="C288" s="131"/>
      <c r="D288" s="178"/>
      <c r="E288" s="178"/>
      <c r="F288" s="130"/>
      <c r="G288" s="179"/>
      <c r="H288" s="179"/>
      <c r="I288" s="130"/>
      <c r="J288" s="130"/>
      <c r="K288" s="130"/>
      <c r="L288" s="178"/>
      <c r="M288" s="178"/>
      <c r="N288" s="178"/>
      <c r="O288" s="178"/>
      <c r="P288" s="178"/>
      <c r="Q288" s="178"/>
      <c r="R288" s="178"/>
      <c r="S288" s="178"/>
      <c r="T288" s="178"/>
      <c r="U288" s="178"/>
      <c r="W288" s="180"/>
      <c r="Z288" s="177"/>
      <c r="AA288" s="180"/>
    </row>
    <row r="289" spans="1:27" ht="15" x14ac:dyDescent="0.25">
      <c r="A289" s="183" t="s">
        <v>328</v>
      </c>
      <c r="B289" s="184">
        <v>5788.875</v>
      </c>
      <c r="C289" s="131"/>
      <c r="D289" s="178"/>
      <c r="E289" s="178"/>
      <c r="F289" s="130"/>
      <c r="G289" s="179"/>
      <c r="H289" s="179"/>
      <c r="I289" s="130"/>
      <c r="J289" s="130"/>
      <c r="K289" s="130"/>
      <c r="L289" s="178"/>
      <c r="M289" s="178"/>
      <c r="N289" s="178"/>
      <c r="O289" s="178"/>
      <c r="P289" s="178"/>
      <c r="Q289" s="178"/>
      <c r="R289" s="178"/>
      <c r="S289" s="178"/>
      <c r="T289" s="181"/>
      <c r="U289" s="178"/>
      <c r="V289" s="180"/>
      <c r="W289" s="180"/>
      <c r="Z289" s="177"/>
      <c r="AA289" s="180"/>
    </row>
    <row r="290" spans="1:27" ht="15" x14ac:dyDescent="0.25">
      <c r="A290" s="183" t="s">
        <v>329</v>
      </c>
      <c r="B290" s="184">
        <v>5803.9129999999996</v>
      </c>
      <c r="C290" s="131"/>
      <c r="D290" s="178"/>
      <c r="E290" s="178"/>
      <c r="F290" s="130"/>
      <c r="G290" s="179"/>
      <c r="H290" s="179"/>
      <c r="I290" s="130"/>
      <c r="J290" s="130"/>
      <c r="K290" s="130"/>
      <c r="L290" s="178"/>
      <c r="M290" s="178"/>
      <c r="N290" s="178"/>
      <c r="O290" s="178"/>
      <c r="P290" s="178"/>
      <c r="Q290" s="178"/>
      <c r="R290" s="178"/>
      <c r="T290" s="178"/>
      <c r="U290" s="178"/>
      <c r="W290" s="180"/>
      <c r="Z290" s="177"/>
      <c r="AA290" s="180"/>
    </row>
    <row r="291" spans="1:27" ht="15" x14ac:dyDescent="0.25">
      <c r="A291" s="183" t="s">
        <v>330</v>
      </c>
      <c r="B291" s="186">
        <v>5791.3959999999997</v>
      </c>
      <c r="C291" s="132"/>
      <c r="D291" s="182"/>
      <c r="F291" s="130"/>
      <c r="G291" s="179"/>
      <c r="H291" s="179"/>
      <c r="I291" s="130"/>
      <c r="J291" s="130"/>
      <c r="K291" s="130"/>
      <c r="Z291" s="177"/>
      <c r="AA291" s="180"/>
    </row>
    <row r="292" spans="1:27" ht="15" x14ac:dyDescent="0.25">
      <c r="A292" s="183" t="s">
        <v>331</v>
      </c>
      <c r="B292" s="186">
        <v>5760.7397000000001</v>
      </c>
      <c r="C292" s="132"/>
      <c r="D292" s="182"/>
      <c r="F292" s="130"/>
      <c r="G292" s="179"/>
      <c r="H292" s="179"/>
      <c r="I292" s="130"/>
      <c r="J292" s="130"/>
      <c r="K292" s="130"/>
      <c r="Z292" s="177"/>
      <c r="AA292" s="180"/>
    </row>
    <row r="293" spans="1:27" ht="15" x14ac:dyDescent="0.25">
      <c r="A293" s="183" t="s">
        <v>332</v>
      </c>
      <c r="B293" s="186">
        <v>5778.6229999999996</v>
      </c>
      <c r="C293" s="132"/>
      <c r="D293" s="182"/>
      <c r="F293" s="130"/>
      <c r="G293" s="179"/>
      <c r="H293" s="179"/>
      <c r="I293" s="130"/>
      <c r="J293" s="130"/>
      <c r="K293" s="130"/>
      <c r="Z293" s="177"/>
      <c r="AA293" s="180"/>
    </row>
    <row r="294" spans="1:27" ht="15" x14ac:dyDescent="0.25">
      <c r="A294" s="183" t="s">
        <v>333</v>
      </c>
      <c r="B294" s="185">
        <v>5819.9013999999997</v>
      </c>
      <c r="C294" s="132"/>
      <c r="F294" s="130"/>
      <c r="G294" s="179"/>
      <c r="H294" s="179"/>
      <c r="I294" s="130"/>
      <c r="J294" s="130"/>
      <c r="K294" s="130"/>
      <c r="Z294" s="177"/>
      <c r="AA294" s="180"/>
    </row>
    <row r="295" spans="1:27" ht="15" x14ac:dyDescent="0.25">
      <c r="A295" s="183" t="s">
        <v>334</v>
      </c>
      <c r="B295" s="185">
        <v>5750.3770000000004</v>
      </c>
      <c r="C295" s="129"/>
      <c r="F295" s="130"/>
      <c r="G295" s="179"/>
      <c r="H295" s="179"/>
      <c r="I295" s="130"/>
      <c r="J295" s="130"/>
      <c r="K295" s="130"/>
      <c r="Z295" s="177"/>
      <c r="AA295" s="180"/>
    </row>
    <row r="296" spans="1:27" ht="15" x14ac:dyDescent="0.25">
      <c r="A296" s="183" t="s">
        <v>335</v>
      </c>
      <c r="B296" s="185">
        <v>5695.576</v>
      </c>
      <c r="C296" s="129"/>
      <c r="F296" s="130"/>
      <c r="G296" s="179"/>
      <c r="H296" s="179"/>
      <c r="I296" s="130"/>
      <c r="J296" s="130"/>
      <c r="K296" s="130"/>
      <c r="Z296" s="177"/>
      <c r="AA296" s="180"/>
    </row>
    <row r="297" spans="1:27" ht="15" x14ac:dyDescent="0.25">
      <c r="A297" s="183" t="s">
        <v>336</v>
      </c>
      <c r="B297" s="185">
        <v>5625.3867</v>
      </c>
      <c r="C297" s="129"/>
      <c r="F297" s="130"/>
      <c r="G297" s="179"/>
      <c r="H297" s="179"/>
      <c r="I297" s="130"/>
      <c r="J297" s="130"/>
      <c r="K297" s="130"/>
      <c r="Z297" s="177"/>
      <c r="AA297" s="180"/>
    </row>
    <row r="298" spans="1:27" ht="15" x14ac:dyDescent="0.25">
      <c r="A298" s="183" t="s">
        <v>337</v>
      </c>
      <c r="B298" s="185">
        <v>5559.5464000000002</v>
      </c>
      <c r="C298" s="129"/>
      <c r="F298" s="130"/>
      <c r="G298" s="179"/>
      <c r="H298" s="179"/>
      <c r="I298" s="130"/>
      <c r="J298" s="130"/>
      <c r="K298" s="130"/>
      <c r="Z298" s="177"/>
      <c r="AA298" s="180"/>
    </row>
    <row r="299" spans="1:27" ht="15" x14ac:dyDescent="0.25">
      <c r="A299" s="183" t="s">
        <v>338</v>
      </c>
      <c r="B299" s="185">
        <v>5591.92</v>
      </c>
      <c r="C299" s="129"/>
      <c r="F299" s="130"/>
      <c r="G299" s="179"/>
      <c r="H299" s="179"/>
      <c r="I299" s="130"/>
      <c r="J299" s="130"/>
      <c r="K299" s="130"/>
      <c r="Z299" s="177"/>
      <c r="AA299" s="180"/>
    </row>
    <row r="300" spans="1:27" ht="15" x14ac:dyDescent="0.25">
      <c r="A300" s="183" t="s">
        <v>339</v>
      </c>
      <c r="B300" s="185">
        <v>5741.4663</v>
      </c>
      <c r="C300" s="129"/>
      <c r="F300" s="130"/>
      <c r="G300" s="179"/>
      <c r="H300" s="179"/>
      <c r="I300" s="130"/>
      <c r="J300" s="130"/>
      <c r="K300" s="130"/>
      <c r="Z300" s="177"/>
      <c r="AA300" s="180"/>
    </row>
    <row r="301" spans="1:27" ht="15" x14ac:dyDescent="0.25">
      <c r="A301" s="183" t="s">
        <v>340</v>
      </c>
      <c r="B301" s="185">
        <v>5765.5479999999998</v>
      </c>
      <c r="C301" s="129"/>
      <c r="F301" s="130"/>
      <c r="G301" s="179"/>
      <c r="H301" s="179"/>
      <c r="I301" s="130"/>
      <c r="J301" s="130"/>
      <c r="K301" s="130"/>
      <c r="Z301" s="177"/>
      <c r="AA301" s="180"/>
    </row>
    <row r="302" spans="1:27" ht="15" x14ac:dyDescent="0.25">
      <c r="A302" s="183" t="s">
        <v>341</v>
      </c>
      <c r="B302" s="185">
        <v>5700.0102999999999</v>
      </c>
      <c r="C302" s="129"/>
      <c r="F302" s="130"/>
      <c r="G302" s="179"/>
      <c r="H302" s="179"/>
      <c r="I302" s="130"/>
      <c r="J302" s="130"/>
      <c r="K302" s="130"/>
      <c r="Z302" s="177"/>
      <c r="AA302" s="180"/>
    </row>
    <row r="303" spans="1:27" ht="15" x14ac:dyDescent="0.25">
      <c r="A303" s="183" t="s">
        <v>342</v>
      </c>
      <c r="B303" s="185">
        <v>5676.8580000000002</v>
      </c>
      <c r="C303" s="129"/>
      <c r="F303" s="130"/>
      <c r="G303" s="179"/>
      <c r="H303" s="179"/>
      <c r="I303" s="130"/>
      <c r="J303" s="130"/>
      <c r="K303" s="130"/>
      <c r="Z303" s="177"/>
      <c r="AA303" s="180"/>
    </row>
    <row r="304" spans="1:27" ht="15" x14ac:dyDescent="0.25">
      <c r="A304" s="183" t="s">
        <v>343</v>
      </c>
      <c r="B304" s="185">
        <v>5656.6880000000001</v>
      </c>
      <c r="C304" s="129"/>
      <c r="F304" s="130"/>
      <c r="G304" s="179"/>
      <c r="H304" s="179"/>
      <c r="I304" s="130"/>
      <c r="J304" s="130"/>
      <c r="K304" s="130"/>
      <c r="Z304" s="177"/>
      <c r="AA304" s="180"/>
    </row>
    <row r="305" spans="1:27" ht="15" x14ac:dyDescent="0.25">
      <c r="A305" s="183" t="s">
        <v>344</v>
      </c>
      <c r="B305" s="185">
        <v>5656.6880000000001</v>
      </c>
      <c r="C305" s="129"/>
      <c r="F305" s="130"/>
      <c r="G305" s="179"/>
      <c r="H305" s="179"/>
      <c r="I305" s="130"/>
      <c r="J305" s="130"/>
      <c r="K305" s="130"/>
      <c r="Z305" s="177"/>
      <c r="AA305" s="180"/>
    </row>
    <row r="306" spans="1:27" ht="15" x14ac:dyDescent="0.25">
      <c r="A306" s="183" t="s">
        <v>345</v>
      </c>
      <c r="B306" s="185">
        <v>5735.576</v>
      </c>
      <c r="C306" s="129"/>
      <c r="F306" s="130"/>
      <c r="G306" s="179"/>
      <c r="H306" s="179"/>
      <c r="I306" s="130"/>
      <c r="J306" s="130"/>
      <c r="K306" s="130"/>
      <c r="Z306" s="177"/>
      <c r="AA306" s="180"/>
    </row>
    <row r="307" spans="1:27" ht="15" x14ac:dyDescent="0.25">
      <c r="A307" s="183" t="s">
        <v>346</v>
      </c>
      <c r="B307" s="185">
        <v>5787.8549999999996</v>
      </c>
      <c r="C307" s="129"/>
      <c r="F307" s="130"/>
      <c r="G307" s="179"/>
      <c r="H307" s="179"/>
      <c r="I307" s="130"/>
      <c r="J307" s="130"/>
      <c r="K307" s="130"/>
      <c r="Z307" s="177"/>
      <c r="AA307" s="180"/>
    </row>
    <row r="308" spans="1:27" ht="15" x14ac:dyDescent="0.25">
      <c r="A308" s="183" t="s">
        <v>347</v>
      </c>
      <c r="B308" s="185">
        <v>5821.8310000000001</v>
      </c>
      <c r="C308" s="129"/>
      <c r="F308" s="130"/>
      <c r="G308" s="179"/>
      <c r="H308" s="179"/>
      <c r="I308" s="130"/>
      <c r="J308" s="130"/>
      <c r="K308" s="130"/>
      <c r="Z308" s="177"/>
      <c r="AA308" s="180"/>
    </row>
    <row r="309" spans="1:27" ht="15" x14ac:dyDescent="0.25">
      <c r="A309" s="183" t="s">
        <v>348</v>
      </c>
      <c r="B309" s="185">
        <v>5780.9385000000002</v>
      </c>
      <c r="C309" s="129"/>
      <c r="F309" s="130"/>
      <c r="G309" s="179"/>
      <c r="H309" s="179"/>
      <c r="I309" s="130"/>
      <c r="J309" s="130"/>
      <c r="K309" s="130"/>
      <c r="Z309" s="177"/>
      <c r="AA309" s="180"/>
    </row>
    <row r="310" spans="1:27" ht="15" x14ac:dyDescent="0.25">
      <c r="A310" s="183" t="s">
        <v>349</v>
      </c>
      <c r="B310" s="185">
        <v>5716.8140000000003</v>
      </c>
      <c r="C310" s="129"/>
      <c r="F310" s="130"/>
      <c r="G310" s="179"/>
      <c r="H310" s="179"/>
      <c r="I310" s="130"/>
      <c r="J310" s="130"/>
      <c r="K310" s="130"/>
      <c r="Z310" s="177"/>
      <c r="AA310" s="180"/>
    </row>
    <row r="311" spans="1:27" ht="15" x14ac:dyDescent="0.25">
      <c r="A311" s="183" t="s">
        <v>350</v>
      </c>
      <c r="B311" s="185">
        <v>5684.9204</v>
      </c>
      <c r="C311" s="129"/>
      <c r="F311" s="130"/>
      <c r="G311" s="179"/>
      <c r="H311" s="179"/>
      <c r="I311" s="130"/>
      <c r="J311" s="130"/>
      <c r="K311" s="130"/>
      <c r="Z311" s="177"/>
      <c r="AA311" s="180"/>
    </row>
    <row r="312" spans="1:27" ht="15" x14ac:dyDescent="0.25">
      <c r="A312" s="183" t="s">
        <v>351</v>
      </c>
      <c r="B312" s="185">
        <v>5730.2129999999997</v>
      </c>
      <c r="C312" s="129"/>
      <c r="F312" s="130"/>
      <c r="G312" s="179"/>
      <c r="H312" s="179"/>
      <c r="I312" s="130"/>
      <c r="J312" s="130"/>
      <c r="K312" s="130"/>
      <c r="Z312" s="177"/>
      <c r="AA312" s="180"/>
    </row>
    <row r="313" spans="1:27" ht="15" x14ac:dyDescent="0.25">
      <c r="A313" s="183" t="s">
        <v>352</v>
      </c>
      <c r="B313" s="185">
        <v>5736.7943999999998</v>
      </c>
      <c r="C313" s="129"/>
      <c r="F313" s="130"/>
      <c r="G313" s="179"/>
      <c r="H313" s="179"/>
      <c r="I313" s="130"/>
      <c r="J313" s="130"/>
      <c r="K313" s="130"/>
      <c r="Z313" s="177"/>
      <c r="AA313" s="180"/>
    </row>
    <row r="314" spans="1:27" ht="15" x14ac:dyDescent="0.25">
      <c r="A314" s="183" t="s">
        <v>353</v>
      </c>
      <c r="B314" s="185">
        <v>5737.1769999999997</v>
      </c>
      <c r="C314" s="129"/>
      <c r="F314" s="130"/>
      <c r="G314" s="179"/>
      <c r="H314" s="179"/>
      <c r="I314" s="130"/>
      <c r="J314" s="130"/>
      <c r="K314" s="130"/>
      <c r="Z314" s="177"/>
      <c r="AA314" s="180"/>
    </row>
    <row r="315" spans="1:27" ht="15" x14ac:dyDescent="0.25">
      <c r="A315" s="183" t="s">
        <v>354</v>
      </c>
      <c r="B315" s="185">
        <v>5842.5379999999996</v>
      </c>
      <c r="C315" s="129"/>
      <c r="F315" s="130"/>
      <c r="G315" s="179"/>
      <c r="H315" s="179"/>
      <c r="I315" s="130"/>
      <c r="J315" s="130"/>
      <c r="K315" s="130"/>
      <c r="Z315" s="177"/>
      <c r="AA315" s="180"/>
    </row>
    <row r="316" spans="1:27" ht="15" x14ac:dyDescent="0.25">
      <c r="A316" s="183" t="s">
        <v>355</v>
      </c>
      <c r="B316" s="185">
        <v>5905.3630000000003</v>
      </c>
      <c r="C316" s="129"/>
      <c r="F316" s="130"/>
      <c r="G316" s="179"/>
      <c r="H316" s="179"/>
      <c r="I316" s="130"/>
      <c r="J316" s="130"/>
      <c r="K316" s="130"/>
      <c r="Z316" s="177"/>
      <c r="AA316" s="180"/>
    </row>
    <row r="317" spans="1:27" ht="15" x14ac:dyDescent="0.25">
      <c r="A317" s="183" t="s">
        <v>356</v>
      </c>
      <c r="B317" s="185">
        <v>5900.8630000000003</v>
      </c>
      <c r="C317" s="129"/>
      <c r="F317" s="130"/>
      <c r="G317" s="179"/>
      <c r="H317" s="179"/>
      <c r="I317" s="130"/>
      <c r="J317" s="130"/>
      <c r="K317" s="130"/>
      <c r="Z317" s="177"/>
      <c r="AA317" s="180"/>
    </row>
    <row r="318" spans="1:27" ht="15" x14ac:dyDescent="0.25">
      <c r="A318" s="183" t="s">
        <v>357</v>
      </c>
      <c r="B318" s="185">
        <v>5876.7650000000003</v>
      </c>
      <c r="C318" s="129"/>
      <c r="F318" s="130"/>
      <c r="G318" s="179"/>
      <c r="H318" s="179"/>
      <c r="I318" s="130"/>
      <c r="J318" s="130"/>
      <c r="K318" s="130"/>
      <c r="Z318" s="177"/>
      <c r="AA318" s="180"/>
    </row>
    <row r="319" spans="1:27" ht="15" x14ac:dyDescent="0.25">
      <c r="A319" s="183" t="s">
        <v>358</v>
      </c>
      <c r="B319" s="185">
        <v>5858.0703000000003</v>
      </c>
      <c r="C319" s="129"/>
      <c r="F319" s="130"/>
      <c r="G319" s="179"/>
      <c r="H319" s="179"/>
      <c r="I319" s="130"/>
      <c r="J319" s="130"/>
      <c r="K319" s="130"/>
      <c r="Z319" s="177"/>
      <c r="AA319" s="180"/>
    </row>
    <row r="320" spans="1:27" ht="15" x14ac:dyDescent="0.25">
      <c r="A320" s="183" t="s">
        <v>359</v>
      </c>
      <c r="B320" s="185">
        <v>5812.3046999999997</v>
      </c>
      <c r="C320" s="129"/>
      <c r="F320" s="130"/>
      <c r="G320" s="179"/>
      <c r="H320" s="179"/>
      <c r="I320" s="130"/>
      <c r="J320" s="130"/>
      <c r="K320" s="130"/>
      <c r="Z320" s="177"/>
      <c r="AA320" s="180"/>
    </row>
    <row r="321" spans="1:27" ht="15" x14ac:dyDescent="0.25">
      <c r="A321" s="183" t="s">
        <v>360</v>
      </c>
      <c r="B321" s="185">
        <v>5784.8609999999999</v>
      </c>
      <c r="C321" s="129"/>
      <c r="F321" s="130"/>
      <c r="G321" s="179"/>
      <c r="H321" s="179"/>
      <c r="I321" s="130"/>
      <c r="J321" s="130"/>
      <c r="K321" s="130"/>
      <c r="Z321" s="177"/>
      <c r="AA321" s="180"/>
    </row>
    <row r="322" spans="1:27" ht="15" x14ac:dyDescent="0.25">
      <c r="A322" s="183" t="s">
        <v>361</v>
      </c>
      <c r="B322" s="185">
        <v>5791.0630000000001</v>
      </c>
      <c r="C322" s="129"/>
      <c r="F322" s="130"/>
      <c r="G322" s="179"/>
      <c r="H322" s="179"/>
      <c r="I322" s="130"/>
      <c r="J322" s="130"/>
      <c r="K322" s="130"/>
      <c r="Z322" s="177"/>
      <c r="AA322" s="180"/>
    </row>
    <row r="323" spans="1:27" ht="15" x14ac:dyDescent="0.25">
      <c r="A323" s="183" t="s">
        <v>362</v>
      </c>
      <c r="B323" s="185">
        <v>5746.0439999999999</v>
      </c>
      <c r="C323" s="129"/>
      <c r="F323" s="130"/>
      <c r="G323" s="179"/>
      <c r="H323" s="179"/>
      <c r="I323" s="130"/>
      <c r="J323" s="130"/>
      <c r="K323" s="130"/>
      <c r="Z323" s="177"/>
      <c r="AA323" s="180"/>
    </row>
    <row r="324" spans="1:27" ht="15" x14ac:dyDescent="0.25">
      <c r="A324" s="183" t="s">
        <v>363</v>
      </c>
      <c r="B324" s="185">
        <v>5679.9139999999998</v>
      </c>
      <c r="C324" s="129"/>
      <c r="F324" s="130"/>
      <c r="G324" s="179"/>
      <c r="H324" s="179"/>
      <c r="I324" s="130"/>
      <c r="J324" s="130"/>
      <c r="K324" s="130"/>
      <c r="Z324" s="177"/>
      <c r="AA324" s="180"/>
    </row>
    <row r="325" spans="1:27" ht="15" x14ac:dyDescent="0.25">
      <c r="A325" s="183" t="s">
        <v>364</v>
      </c>
      <c r="B325" s="185">
        <v>5737.2974000000004</v>
      </c>
      <c r="C325" s="129"/>
      <c r="F325" s="130"/>
      <c r="G325" s="179"/>
      <c r="H325" s="179"/>
      <c r="I325" s="130"/>
      <c r="J325" s="130"/>
      <c r="K325" s="130"/>
      <c r="Z325" s="177"/>
      <c r="AA325" s="180"/>
    </row>
    <row r="326" spans="1:27" ht="15" x14ac:dyDescent="0.25">
      <c r="A326" s="183" t="s">
        <v>365</v>
      </c>
      <c r="B326" s="185">
        <v>5816.2550000000001</v>
      </c>
      <c r="C326" s="129"/>
      <c r="F326" s="130"/>
      <c r="G326" s="179"/>
      <c r="H326" s="179"/>
      <c r="I326" s="130"/>
      <c r="J326" s="130"/>
      <c r="K326" s="130"/>
      <c r="Z326" s="177"/>
      <c r="AA326" s="180"/>
    </row>
    <row r="327" spans="1:27" ht="15" x14ac:dyDescent="0.25">
      <c r="A327" s="183" t="s">
        <v>366</v>
      </c>
      <c r="B327" s="185">
        <v>5851.2803000000004</v>
      </c>
      <c r="C327" s="129"/>
      <c r="F327" s="130"/>
      <c r="G327" s="179"/>
      <c r="H327" s="179"/>
      <c r="I327" s="130"/>
      <c r="J327" s="130"/>
      <c r="K327" s="130"/>
      <c r="Z327" s="177"/>
      <c r="AA327" s="180"/>
    </row>
    <row r="328" spans="1:27" ht="15" x14ac:dyDescent="0.25">
      <c r="A328" s="183" t="s">
        <v>367</v>
      </c>
      <c r="B328" s="185">
        <v>5768.03</v>
      </c>
      <c r="C328" s="129"/>
      <c r="F328" s="130"/>
      <c r="G328" s="179"/>
      <c r="H328" s="179"/>
      <c r="I328" s="130"/>
      <c r="J328" s="130"/>
      <c r="K328" s="130"/>
      <c r="Z328" s="177"/>
      <c r="AA328" s="180"/>
    </row>
    <row r="329" spans="1:27" ht="15" x14ac:dyDescent="0.25">
      <c r="A329" s="183" t="s">
        <v>368</v>
      </c>
      <c r="B329" s="185">
        <v>5707.4449999999997</v>
      </c>
      <c r="C329" s="129"/>
      <c r="F329" s="130"/>
      <c r="G329" s="179"/>
      <c r="H329" s="179"/>
      <c r="I329" s="130"/>
      <c r="J329" s="130"/>
      <c r="K329" s="130"/>
      <c r="Z329" s="177"/>
      <c r="AA329" s="180"/>
    </row>
    <row r="330" spans="1:27" ht="15" x14ac:dyDescent="0.25">
      <c r="A330" s="183" t="s">
        <v>369</v>
      </c>
      <c r="B330" s="185">
        <v>5684.1405999999997</v>
      </c>
      <c r="C330" s="129"/>
      <c r="F330" s="130"/>
      <c r="G330" s="179"/>
      <c r="H330" s="179"/>
      <c r="I330" s="130"/>
      <c r="J330" s="130"/>
      <c r="K330" s="130"/>
      <c r="Z330" s="177"/>
      <c r="AA330" s="180"/>
    </row>
    <row r="331" spans="1:27" ht="15" x14ac:dyDescent="0.25">
      <c r="A331" s="183" t="s">
        <v>370</v>
      </c>
      <c r="B331" s="185">
        <v>5663.56</v>
      </c>
      <c r="C331" s="129"/>
      <c r="F331" s="130"/>
      <c r="G331" s="179"/>
      <c r="H331" s="179"/>
      <c r="I331" s="130"/>
      <c r="J331" s="130"/>
      <c r="K331" s="130"/>
      <c r="Z331" s="177"/>
      <c r="AA331" s="180"/>
    </row>
    <row r="332" spans="1:27" ht="15" x14ac:dyDescent="0.25">
      <c r="A332" s="183" t="s">
        <v>371</v>
      </c>
      <c r="B332" s="185">
        <v>5695.4750000000004</v>
      </c>
      <c r="C332" s="129"/>
      <c r="F332" s="130"/>
      <c r="G332" s="179"/>
      <c r="H332" s="179"/>
      <c r="I332" s="130"/>
      <c r="J332" s="130"/>
      <c r="K332" s="130"/>
      <c r="Z332" s="177"/>
      <c r="AA332" s="180"/>
    </row>
    <row r="333" spans="1:27" ht="15" x14ac:dyDescent="0.25">
      <c r="A333" s="183" t="s">
        <v>372</v>
      </c>
      <c r="B333" s="185">
        <v>5812.9129999999996</v>
      </c>
      <c r="C333" s="129"/>
      <c r="F333" s="130"/>
      <c r="G333" s="179"/>
      <c r="H333" s="179"/>
      <c r="I333" s="130"/>
      <c r="J333" s="130"/>
      <c r="K333" s="130"/>
      <c r="Z333" s="177"/>
      <c r="AA333" s="180"/>
    </row>
    <row r="334" spans="1:27" ht="15" x14ac:dyDescent="0.25">
      <c r="A334" s="183" t="s">
        <v>373</v>
      </c>
      <c r="B334" s="185">
        <v>5818.1189999999997</v>
      </c>
      <c r="C334" s="129"/>
      <c r="F334" s="130"/>
      <c r="G334" s="179"/>
      <c r="H334" s="179"/>
      <c r="I334" s="130"/>
      <c r="J334" s="130"/>
      <c r="K334" s="130"/>
      <c r="Z334" s="177"/>
      <c r="AA334" s="180"/>
    </row>
    <row r="335" spans="1:27" ht="15" x14ac:dyDescent="0.25">
      <c r="A335" s="183" t="s">
        <v>374</v>
      </c>
      <c r="B335" s="185">
        <v>5818.1189999999997</v>
      </c>
      <c r="C335" s="129"/>
      <c r="F335" s="130"/>
      <c r="G335" s="179"/>
      <c r="H335" s="179"/>
      <c r="I335" s="130"/>
      <c r="J335" s="130"/>
      <c r="K335" s="130"/>
      <c r="Z335" s="177"/>
      <c r="AA335" s="180"/>
    </row>
    <row r="336" spans="1:27" ht="15" x14ac:dyDescent="0.25">
      <c r="A336" s="183" t="s">
        <v>375</v>
      </c>
      <c r="B336" s="185">
        <v>5777.8209999999999</v>
      </c>
      <c r="C336" s="129"/>
      <c r="F336" s="130"/>
      <c r="G336" s="179"/>
      <c r="H336" s="179"/>
      <c r="I336" s="130"/>
      <c r="J336" s="130"/>
      <c r="K336" s="130"/>
      <c r="Z336" s="177"/>
      <c r="AA336" s="180"/>
    </row>
    <row r="337" spans="1:27" ht="15" x14ac:dyDescent="0.25">
      <c r="A337" s="183" t="s">
        <v>376</v>
      </c>
      <c r="B337" s="185">
        <v>5842.6869999999999</v>
      </c>
      <c r="C337" s="129"/>
      <c r="F337" s="130"/>
      <c r="G337" s="179"/>
      <c r="H337" s="179"/>
      <c r="I337" s="130"/>
      <c r="J337" s="130"/>
      <c r="K337" s="130"/>
      <c r="Z337" s="177"/>
      <c r="AA337" s="180"/>
    </row>
    <row r="338" spans="1:27" ht="15" x14ac:dyDescent="0.25">
      <c r="A338" s="183" t="s">
        <v>377</v>
      </c>
      <c r="B338" s="185">
        <v>5851.3090000000002</v>
      </c>
      <c r="C338" s="129"/>
      <c r="F338" s="130"/>
      <c r="G338" s="179"/>
      <c r="H338" s="179"/>
      <c r="I338" s="130"/>
      <c r="J338" s="130"/>
      <c r="K338" s="130"/>
      <c r="Z338" s="177"/>
      <c r="AA338" s="180"/>
    </row>
    <row r="339" spans="1:27" ht="15" x14ac:dyDescent="0.25">
      <c r="A339" s="183" t="s">
        <v>378</v>
      </c>
      <c r="B339" s="185">
        <v>5868.1513999999997</v>
      </c>
      <c r="C339" s="129"/>
      <c r="F339" s="130"/>
      <c r="G339" s="179"/>
      <c r="H339" s="179"/>
      <c r="I339" s="130"/>
      <c r="J339" s="130"/>
      <c r="K339" s="130"/>
      <c r="Z339" s="177"/>
      <c r="AA339" s="180"/>
    </row>
    <row r="340" spans="1:27" ht="15" x14ac:dyDescent="0.25">
      <c r="A340" s="183" t="s">
        <v>379</v>
      </c>
      <c r="B340" s="185">
        <v>5879.6580000000004</v>
      </c>
      <c r="C340" s="129"/>
      <c r="F340" s="130"/>
      <c r="G340" s="179"/>
      <c r="H340" s="179"/>
      <c r="I340" s="130"/>
      <c r="J340" s="130"/>
      <c r="K340" s="130"/>
      <c r="Z340" s="177"/>
      <c r="AA340" s="180"/>
    </row>
    <row r="341" spans="1:27" ht="15" x14ac:dyDescent="0.25">
      <c r="A341" s="183" t="s">
        <v>380</v>
      </c>
      <c r="B341" s="185">
        <v>5850.9960000000001</v>
      </c>
      <c r="C341" s="129"/>
      <c r="F341" s="130"/>
      <c r="G341" s="179"/>
      <c r="H341" s="179"/>
      <c r="I341" s="130"/>
      <c r="J341" s="130"/>
      <c r="K341" s="130"/>
      <c r="Z341" s="177"/>
      <c r="AA341" s="180"/>
    </row>
    <row r="342" spans="1:27" ht="15" x14ac:dyDescent="0.25">
      <c r="A342" s="183" t="s">
        <v>381</v>
      </c>
      <c r="B342" s="185">
        <v>5815.7849999999999</v>
      </c>
      <c r="C342" s="129"/>
      <c r="F342" s="130"/>
      <c r="G342" s="179"/>
      <c r="H342" s="179"/>
      <c r="I342" s="130"/>
      <c r="J342" s="130"/>
      <c r="K342" s="130"/>
      <c r="Z342" s="177"/>
      <c r="AA342" s="180"/>
    </row>
    <row r="343" spans="1:27" ht="15" x14ac:dyDescent="0.25">
      <c r="A343" s="183" t="s">
        <v>382</v>
      </c>
      <c r="B343" s="185">
        <v>5772.8842999999997</v>
      </c>
      <c r="C343" s="129"/>
      <c r="F343" s="130"/>
      <c r="G343" s="179"/>
      <c r="H343" s="179"/>
      <c r="I343" s="130"/>
      <c r="J343" s="130"/>
      <c r="K343" s="130"/>
      <c r="Z343" s="177"/>
      <c r="AA343" s="180"/>
    </row>
    <row r="344" spans="1:27" ht="15" customHeight="1" x14ac:dyDescent="0.25">
      <c r="A344" s="183" t="s">
        <v>383</v>
      </c>
      <c r="B344" s="185">
        <v>5828.0673999999999</v>
      </c>
      <c r="C344" s="129"/>
      <c r="F344" s="130"/>
      <c r="G344" s="179"/>
      <c r="H344" s="179"/>
      <c r="I344" s="130"/>
      <c r="J344" s="130"/>
      <c r="K344" s="130"/>
      <c r="Z344" s="177"/>
      <c r="AA344" s="180"/>
    </row>
    <row r="345" spans="1:27" ht="15" customHeight="1" x14ac:dyDescent="0.25">
      <c r="A345" s="183" t="s">
        <v>384</v>
      </c>
      <c r="B345" s="185">
        <v>5826.9610000000002</v>
      </c>
      <c r="C345" s="129"/>
      <c r="F345" s="130"/>
      <c r="G345" s="179"/>
      <c r="H345" s="179"/>
      <c r="I345" s="130"/>
      <c r="J345" s="130"/>
      <c r="K345" s="130"/>
      <c r="Z345" s="177"/>
      <c r="AA345" s="180"/>
    </row>
    <row r="346" spans="1:27" ht="15" customHeight="1" x14ac:dyDescent="0.25">
      <c r="A346" s="183" t="s">
        <v>385</v>
      </c>
      <c r="B346" s="185">
        <v>5863.2030000000004</v>
      </c>
      <c r="C346" s="129"/>
      <c r="F346" s="130"/>
      <c r="G346" s="179"/>
      <c r="H346" s="179"/>
      <c r="I346" s="130"/>
      <c r="J346" s="130"/>
      <c r="K346" s="130"/>
      <c r="Z346" s="177"/>
      <c r="AA346" s="180"/>
    </row>
    <row r="347" spans="1:27" ht="15" customHeight="1" x14ac:dyDescent="0.25">
      <c r="A347" s="183" t="s">
        <v>386</v>
      </c>
      <c r="B347" s="185">
        <v>5898.7714999999998</v>
      </c>
      <c r="C347" s="129"/>
      <c r="F347" s="130"/>
      <c r="G347" s="179"/>
      <c r="H347" s="179"/>
      <c r="I347" s="130"/>
      <c r="J347" s="130"/>
      <c r="K347" s="130"/>
      <c r="Z347" s="177"/>
      <c r="AA347" s="180"/>
    </row>
    <row r="348" spans="1:27" ht="15" customHeight="1" x14ac:dyDescent="0.25">
      <c r="A348" s="183" t="s">
        <v>387</v>
      </c>
      <c r="B348" s="185">
        <v>5904.5063</v>
      </c>
      <c r="C348" s="129"/>
      <c r="F348" s="130"/>
      <c r="G348" s="179"/>
      <c r="H348" s="179"/>
      <c r="I348" s="130"/>
      <c r="J348" s="130"/>
      <c r="K348" s="130"/>
      <c r="Z348" s="177"/>
      <c r="AA348" s="180"/>
    </row>
    <row r="349" spans="1:27" ht="15" customHeight="1" x14ac:dyDescent="0.25">
      <c r="A349" s="183" t="s">
        <v>388</v>
      </c>
      <c r="B349" s="185">
        <v>5879.8729999999996</v>
      </c>
      <c r="C349" s="129"/>
      <c r="F349" s="130"/>
      <c r="G349" s="179"/>
      <c r="H349" s="179"/>
      <c r="I349" s="130"/>
      <c r="J349" s="130"/>
      <c r="K349" s="130"/>
      <c r="Z349" s="177"/>
      <c r="AA349" s="180"/>
    </row>
    <row r="350" spans="1:27" ht="15" customHeight="1" x14ac:dyDescent="0.25">
      <c r="A350" s="183" t="s">
        <v>389</v>
      </c>
      <c r="B350" s="185">
        <v>5890.9853999999996</v>
      </c>
      <c r="C350" s="129"/>
      <c r="F350" s="130"/>
      <c r="G350" s="179"/>
      <c r="H350" s="179"/>
      <c r="I350" s="130"/>
      <c r="J350" s="130"/>
      <c r="K350" s="130"/>
      <c r="Z350" s="177"/>
      <c r="AA350" s="180"/>
    </row>
    <row r="351" spans="1:27" ht="15" customHeight="1" x14ac:dyDescent="0.25">
      <c r="A351" s="183" t="s">
        <v>390</v>
      </c>
      <c r="B351" s="185">
        <v>5890.9853999999996</v>
      </c>
      <c r="C351" s="129"/>
      <c r="F351" s="130"/>
      <c r="G351" s="179"/>
      <c r="H351" s="179"/>
      <c r="I351" s="130"/>
      <c r="J351" s="130"/>
      <c r="K351" s="130"/>
      <c r="Z351" s="177"/>
      <c r="AA351" s="180"/>
    </row>
    <row r="352" spans="1:27" ht="15" customHeight="1" x14ac:dyDescent="0.25">
      <c r="A352" s="183" t="s">
        <v>391</v>
      </c>
      <c r="B352" s="185">
        <v>5890.9853999999996</v>
      </c>
      <c r="C352" s="129"/>
      <c r="F352" s="130"/>
      <c r="G352" s="179"/>
      <c r="H352" s="179"/>
      <c r="I352" s="130"/>
      <c r="J352" s="130"/>
      <c r="K352" s="130"/>
      <c r="Z352" s="177"/>
      <c r="AA352" s="180"/>
    </row>
    <row r="353" spans="1:27" ht="15" customHeight="1" x14ac:dyDescent="0.25">
      <c r="A353" s="183" t="s">
        <v>392</v>
      </c>
      <c r="B353" s="185">
        <v>5890.9853999999996</v>
      </c>
      <c r="C353" s="129"/>
      <c r="F353" s="130"/>
      <c r="G353" s="179"/>
      <c r="H353" s="179"/>
      <c r="I353" s="130"/>
      <c r="J353" s="130"/>
      <c r="K353" s="130"/>
      <c r="Z353" s="177"/>
      <c r="AA353" s="180"/>
    </row>
    <row r="354" spans="1:27" ht="15" customHeight="1" x14ac:dyDescent="0.25">
      <c r="A354" s="183" t="s">
        <v>393</v>
      </c>
      <c r="B354" s="185">
        <v>5890.9853999999996</v>
      </c>
      <c r="C354" s="129"/>
      <c r="F354" s="130"/>
      <c r="G354" s="179"/>
      <c r="H354" s="179"/>
      <c r="I354" s="130"/>
      <c r="J354" s="130"/>
      <c r="K354" s="130"/>
      <c r="Z354" s="177"/>
      <c r="AA354" s="180"/>
    </row>
    <row r="355" spans="1:27" ht="15" customHeight="1" x14ac:dyDescent="0.25">
      <c r="A355" s="183" t="s">
        <v>394</v>
      </c>
      <c r="B355" s="185">
        <v>5890.9853999999996</v>
      </c>
      <c r="C355" s="129"/>
      <c r="F355" s="130"/>
      <c r="G355" s="179"/>
      <c r="H355" s="179"/>
      <c r="I355" s="130"/>
      <c r="J355" s="130"/>
      <c r="K355" s="130"/>
      <c r="Z355" s="177"/>
      <c r="AA355" s="180"/>
    </row>
    <row r="356" spans="1:27" ht="15" customHeight="1" x14ac:dyDescent="0.25">
      <c r="A356" s="183" t="s">
        <v>395</v>
      </c>
      <c r="B356" s="185">
        <v>5890.9853999999996</v>
      </c>
      <c r="C356" s="129"/>
      <c r="F356" s="130"/>
      <c r="G356" s="179"/>
      <c r="H356" s="179"/>
      <c r="I356" s="130"/>
      <c r="J356" s="130"/>
      <c r="K356" s="130"/>
      <c r="Z356" s="177"/>
      <c r="AA356" s="180"/>
    </row>
    <row r="357" spans="1:27" ht="15" customHeight="1" x14ac:dyDescent="0.25">
      <c r="A357" s="183" t="s">
        <v>396</v>
      </c>
      <c r="B357" s="185">
        <v>5890.9853999999996</v>
      </c>
      <c r="C357" s="129"/>
      <c r="F357" s="130"/>
      <c r="G357" s="179"/>
      <c r="H357" s="179"/>
      <c r="I357" s="130"/>
      <c r="J357" s="130"/>
      <c r="K357" s="130"/>
      <c r="Z357" s="177"/>
      <c r="AA357" s="180"/>
    </row>
    <row r="358" spans="1:27" ht="15" customHeight="1" x14ac:dyDescent="0.25">
      <c r="A358" s="183" t="s">
        <v>397</v>
      </c>
      <c r="B358" s="185">
        <v>5890.9853999999996</v>
      </c>
      <c r="C358" s="129"/>
      <c r="F358" s="130"/>
      <c r="G358" s="179"/>
      <c r="H358" s="179"/>
      <c r="I358" s="130"/>
      <c r="J358" s="130"/>
      <c r="K358" s="130"/>
      <c r="Z358" s="177"/>
      <c r="AA358" s="180"/>
    </row>
    <row r="359" spans="1:27" ht="15" customHeight="1" x14ac:dyDescent="0.25">
      <c r="A359" s="183" t="s">
        <v>398</v>
      </c>
      <c r="B359" s="185">
        <v>5890.9853999999996</v>
      </c>
      <c r="C359" s="129"/>
      <c r="F359" s="130"/>
      <c r="G359" s="179"/>
      <c r="H359" s="179"/>
      <c r="I359" s="130"/>
      <c r="J359" s="130"/>
      <c r="K359" s="130"/>
      <c r="Z359" s="177"/>
      <c r="AA359" s="180"/>
    </row>
    <row r="360" spans="1:27" ht="15" customHeight="1" x14ac:dyDescent="0.25">
      <c r="A360" s="183" t="s">
        <v>399</v>
      </c>
      <c r="B360" s="185">
        <v>5890.9853999999996</v>
      </c>
      <c r="C360" s="129"/>
      <c r="F360" s="130"/>
      <c r="G360" s="179"/>
      <c r="H360" s="179"/>
      <c r="I360" s="130"/>
      <c r="J360" s="130"/>
      <c r="K360" s="130"/>
      <c r="Z360" s="177"/>
      <c r="AA360" s="180"/>
    </row>
    <row r="361" spans="1:27" ht="15" customHeight="1" x14ac:dyDescent="0.25">
      <c r="A361" s="183" t="s">
        <v>400</v>
      </c>
      <c r="B361" s="185">
        <v>5890.9853999999996</v>
      </c>
      <c r="C361" s="129"/>
      <c r="F361" s="130"/>
      <c r="G361" s="179"/>
      <c r="H361" s="179"/>
      <c r="I361" s="130"/>
      <c r="J361" s="130"/>
      <c r="K361" s="130"/>
      <c r="Z361" s="177"/>
      <c r="AA361" s="180"/>
    </row>
    <row r="362" spans="1:27" ht="15" customHeight="1" x14ac:dyDescent="0.25">
      <c r="A362" s="183" t="s">
        <v>401</v>
      </c>
      <c r="B362" s="185">
        <v>5890.9853999999996</v>
      </c>
      <c r="C362" s="129"/>
      <c r="F362" s="130"/>
      <c r="G362" s="179"/>
      <c r="H362" s="179"/>
      <c r="I362" s="130"/>
      <c r="J362" s="130"/>
      <c r="K362" s="130"/>
      <c r="Z362" s="177"/>
      <c r="AA362" s="180"/>
    </row>
    <row r="363" spans="1:27" ht="15" customHeight="1" x14ac:dyDescent="0.25">
      <c r="A363" s="183" t="s">
        <v>402</v>
      </c>
      <c r="B363" s="185">
        <v>5890.9853999999996</v>
      </c>
      <c r="C363" s="129"/>
      <c r="F363" s="130"/>
      <c r="G363" s="179"/>
      <c r="H363" s="179"/>
      <c r="I363" s="130"/>
      <c r="J363" s="130"/>
      <c r="K363" s="130"/>
      <c r="Z363" s="177"/>
      <c r="AA363" s="180"/>
    </row>
    <row r="364" spans="1:27" ht="15" customHeight="1" x14ac:dyDescent="0.25">
      <c r="A364" s="183" t="s">
        <v>403</v>
      </c>
      <c r="B364" s="185">
        <v>5890.9853999999996</v>
      </c>
      <c r="C364" s="129"/>
      <c r="F364" s="130"/>
      <c r="G364" s="179"/>
      <c r="H364" s="179"/>
      <c r="I364" s="130"/>
      <c r="J364" s="130"/>
      <c r="K364" s="130"/>
      <c r="Z364" s="177"/>
      <c r="AA364" s="180"/>
    </row>
    <row r="365" spans="1:27" ht="15" customHeight="1" x14ac:dyDescent="0.25">
      <c r="A365" s="183" t="s">
        <v>404</v>
      </c>
      <c r="B365" s="185">
        <v>5890.9853999999996</v>
      </c>
      <c r="C365" s="129"/>
      <c r="F365" s="130"/>
      <c r="G365" s="179"/>
      <c r="H365" s="179"/>
      <c r="I365" s="130"/>
      <c r="J365" s="130"/>
      <c r="K365" s="130"/>
      <c r="Z365" s="177"/>
      <c r="AA365" s="180"/>
    </row>
    <row r="366" spans="1:27" ht="15" customHeight="1" x14ac:dyDescent="0.25">
      <c r="A366" s="183" t="s">
        <v>405</v>
      </c>
      <c r="B366" s="185">
        <v>5890.9853999999996</v>
      </c>
      <c r="C366" s="129"/>
      <c r="F366" s="130"/>
      <c r="G366" s="179"/>
      <c r="H366" s="179"/>
      <c r="I366" s="130"/>
      <c r="J366" s="130"/>
      <c r="K366" s="130"/>
      <c r="Z366" s="177"/>
      <c r="AA366" s="180"/>
    </row>
    <row r="367" spans="1:27" ht="15" customHeight="1" x14ac:dyDescent="0.25">
      <c r="A367" s="183" t="s">
        <v>406</v>
      </c>
      <c r="B367" s="185">
        <v>5890.9853999999996</v>
      </c>
      <c r="C367" s="129"/>
      <c r="F367" s="130"/>
      <c r="G367" s="179"/>
      <c r="H367" s="179"/>
      <c r="I367" s="130"/>
      <c r="J367" s="130"/>
      <c r="K367" s="130"/>
      <c r="Z367" s="177"/>
      <c r="AA367" s="180"/>
    </row>
    <row r="368" spans="1:27" ht="15" customHeight="1" x14ac:dyDescent="0.25">
      <c r="A368" s="183" t="s">
        <v>407</v>
      </c>
      <c r="B368" s="185">
        <v>5890.9853999999996</v>
      </c>
      <c r="C368" s="129"/>
      <c r="F368" s="130"/>
      <c r="G368" s="179"/>
      <c r="H368" s="179"/>
      <c r="I368" s="130"/>
      <c r="J368" s="130"/>
      <c r="K368" s="130"/>
      <c r="Z368" s="177"/>
      <c r="AA368" s="180"/>
    </row>
    <row r="369" spans="1:27" ht="15" customHeight="1" x14ac:dyDescent="0.25">
      <c r="A369" s="183" t="s">
        <v>408</v>
      </c>
      <c r="B369" s="185">
        <v>5890.9853999999996</v>
      </c>
      <c r="C369" s="129"/>
      <c r="F369" s="130"/>
      <c r="G369" s="179"/>
      <c r="H369" s="179"/>
      <c r="I369" s="130"/>
      <c r="J369" s="130"/>
      <c r="K369" s="130"/>
      <c r="Z369" s="177"/>
      <c r="AA369" s="180"/>
    </row>
    <row r="370" spans="1:27" ht="15" customHeight="1" x14ac:dyDescent="0.25">
      <c r="A370" s="183" t="s">
        <v>409</v>
      </c>
      <c r="B370" s="185">
        <v>5890.9853999999996</v>
      </c>
      <c r="C370" s="129"/>
      <c r="F370" s="130"/>
      <c r="G370" s="179"/>
      <c r="H370" s="179"/>
      <c r="I370" s="130"/>
      <c r="J370" s="130"/>
      <c r="K370" s="130"/>
      <c r="Z370" s="177"/>
      <c r="AA370" s="180"/>
    </row>
    <row r="371" spans="1:27" ht="15" customHeight="1" x14ac:dyDescent="0.25">
      <c r="A371" s="183" t="s">
        <v>410</v>
      </c>
      <c r="B371" s="185">
        <v>5890.9853999999996</v>
      </c>
      <c r="C371" s="129"/>
      <c r="F371" s="130"/>
      <c r="G371" s="179"/>
      <c r="H371" s="179"/>
      <c r="I371" s="130"/>
      <c r="J371" s="130"/>
      <c r="K371" s="130"/>
      <c r="Z371" s="177"/>
      <c r="AA371" s="180"/>
    </row>
    <row r="372" spans="1:27" ht="15" customHeight="1" x14ac:dyDescent="0.25">
      <c r="A372" s="183" t="s">
        <v>411</v>
      </c>
      <c r="B372" s="185">
        <v>5890.9853999999996</v>
      </c>
      <c r="C372" s="129"/>
      <c r="F372" s="130"/>
      <c r="G372" s="179"/>
      <c r="H372" s="179"/>
      <c r="I372" s="130"/>
      <c r="J372" s="130"/>
      <c r="K372" s="130"/>
      <c r="Z372" s="177"/>
      <c r="AA372" s="180"/>
    </row>
    <row r="373" spans="1:27" ht="15" customHeight="1" x14ac:dyDescent="0.25">
      <c r="A373" s="183" t="s">
        <v>412</v>
      </c>
      <c r="B373" s="185">
        <v>5890.9853999999996</v>
      </c>
      <c r="C373" s="129"/>
      <c r="F373" s="130"/>
      <c r="G373" s="179"/>
      <c r="H373" s="179"/>
      <c r="I373" s="130"/>
      <c r="J373" s="130"/>
      <c r="K373" s="130"/>
      <c r="Z373" s="177"/>
      <c r="AA373" s="180"/>
    </row>
    <row r="374" spans="1:27" ht="15" customHeight="1" x14ac:dyDescent="0.25">
      <c r="A374" s="183" t="s">
        <v>413</v>
      </c>
      <c r="B374" s="185">
        <v>5890.9853999999996</v>
      </c>
      <c r="C374" s="129"/>
      <c r="F374" s="130"/>
      <c r="G374" s="179"/>
      <c r="H374" s="179"/>
      <c r="I374" s="130"/>
      <c r="J374" s="130"/>
      <c r="K374" s="130"/>
      <c r="Z374" s="177"/>
      <c r="AA374" s="180"/>
    </row>
    <row r="375" spans="1:27" ht="15" customHeight="1" x14ac:dyDescent="0.25">
      <c r="A375" s="183" t="s">
        <v>414</v>
      </c>
      <c r="B375" s="185">
        <v>5890.9853999999996</v>
      </c>
      <c r="C375" s="129"/>
      <c r="F375" s="130"/>
      <c r="G375" s="179"/>
      <c r="H375" s="179"/>
      <c r="I375" s="130"/>
      <c r="J375" s="130"/>
      <c r="K375" s="130"/>
      <c r="Z375" s="177"/>
      <c r="AA375" s="180"/>
    </row>
    <row r="376" spans="1:27" ht="15" customHeight="1" x14ac:dyDescent="0.25">
      <c r="A376" s="183" t="s">
        <v>415</v>
      </c>
      <c r="B376" s="185">
        <v>5890.9853999999996</v>
      </c>
      <c r="C376" s="129"/>
      <c r="F376" s="130"/>
      <c r="G376" s="179"/>
      <c r="H376" s="179"/>
      <c r="I376" s="130"/>
      <c r="J376" s="130"/>
      <c r="K376" s="130"/>
      <c r="Z376" s="177"/>
      <c r="AA376" s="180"/>
    </row>
    <row r="377" spans="1:27" ht="15" customHeight="1" x14ac:dyDescent="0.25">
      <c r="A377" s="183" t="s">
        <v>416</v>
      </c>
      <c r="B377" s="185">
        <v>5890.9853999999996</v>
      </c>
      <c r="C377" s="129"/>
      <c r="F377" s="130"/>
      <c r="G377" s="179"/>
      <c r="H377" s="179"/>
      <c r="I377" s="130"/>
      <c r="J377" s="130"/>
      <c r="K377" s="130"/>
      <c r="Z377" s="177"/>
      <c r="AA377" s="180"/>
    </row>
    <row r="378" spans="1:27" ht="15" customHeight="1" x14ac:dyDescent="0.25">
      <c r="A378" s="183" t="s">
        <v>417</v>
      </c>
      <c r="B378" s="185">
        <v>5890.9853999999996</v>
      </c>
      <c r="C378" s="129"/>
      <c r="F378" s="130"/>
      <c r="G378" s="179"/>
      <c r="H378" s="179"/>
      <c r="I378" s="130"/>
      <c r="J378" s="130"/>
      <c r="K378" s="130"/>
      <c r="Z378" s="177"/>
      <c r="AA378" s="180"/>
    </row>
    <row r="379" spans="1:27" ht="15" customHeight="1" x14ac:dyDescent="0.25">
      <c r="A379" s="183" t="s">
        <v>418</v>
      </c>
      <c r="B379" s="185">
        <v>5890.9853999999996</v>
      </c>
      <c r="C379" s="129"/>
      <c r="F379" s="130"/>
      <c r="G379" s="179"/>
      <c r="H379" s="179"/>
      <c r="I379" s="130"/>
      <c r="J379" s="130"/>
      <c r="K379" s="130"/>
      <c r="Z379" s="177"/>
      <c r="AA379" s="180"/>
    </row>
    <row r="380" spans="1:27" ht="15" customHeight="1" x14ac:dyDescent="0.25">
      <c r="A380" s="183" t="s">
        <v>419</v>
      </c>
      <c r="B380" s="185">
        <v>5890.9853999999996</v>
      </c>
      <c r="C380" s="129"/>
      <c r="F380" s="130"/>
      <c r="G380" s="179"/>
      <c r="H380" s="179"/>
      <c r="I380" s="130"/>
      <c r="J380" s="130"/>
      <c r="K380" s="130"/>
      <c r="Z380" s="177"/>
      <c r="AA380" s="180"/>
    </row>
    <row r="381" spans="1:27" ht="15" customHeight="1" x14ac:dyDescent="0.25">
      <c r="A381" s="183" t="s">
        <v>420</v>
      </c>
      <c r="B381" s="185">
        <v>5890.9853999999996</v>
      </c>
      <c r="C381" s="129"/>
      <c r="F381" s="130"/>
      <c r="G381" s="179"/>
      <c r="H381" s="179"/>
      <c r="I381" s="130"/>
      <c r="J381" s="130"/>
      <c r="K381" s="130"/>
      <c r="Z381" s="177"/>
      <c r="AA381" s="180"/>
    </row>
    <row r="382" spans="1:27" ht="15" customHeight="1" x14ac:dyDescent="0.25">
      <c r="A382" s="183" t="s">
        <v>421</v>
      </c>
      <c r="B382" s="185">
        <v>5890.9853999999996</v>
      </c>
      <c r="C382" s="129"/>
      <c r="F382" s="130"/>
      <c r="G382" s="179"/>
      <c r="H382" s="179"/>
      <c r="I382" s="130"/>
      <c r="J382" s="130"/>
      <c r="K382" s="130"/>
      <c r="Z382" s="177"/>
      <c r="AA382" s="180"/>
    </row>
    <row r="383" spans="1:27" ht="15" customHeight="1" x14ac:dyDescent="0.25">
      <c r="A383" s="183" t="s">
        <v>422</v>
      </c>
      <c r="B383" s="185">
        <v>5890.9853999999996</v>
      </c>
      <c r="C383" s="129"/>
      <c r="F383" s="130"/>
      <c r="G383" s="179"/>
      <c r="H383" s="179"/>
      <c r="I383" s="130"/>
      <c r="J383" s="130"/>
      <c r="K383" s="130"/>
      <c r="Z383" s="177"/>
      <c r="AA383" s="180"/>
    </row>
    <row r="384" spans="1:27" ht="15" customHeight="1" x14ac:dyDescent="0.25">
      <c r="A384" s="183" t="s">
        <v>423</v>
      </c>
      <c r="B384" s="185">
        <v>5890.9853999999996</v>
      </c>
      <c r="C384" s="129"/>
      <c r="F384" s="130"/>
      <c r="G384" s="179"/>
      <c r="H384" s="179"/>
      <c r="I384" s="130"/>
      <c r="J384" s="130"/>
      <c r="K384" s="130"/>
      <c r="Z384" s="177"/>
      <c r="AA384" s="180"/>
    </row>
    <row r="385" spans="1:27" ht="15" customHeight="1" x14ac:dyDescent="0.25">
      <c r="A385" s="183" t="s">
        <v>424</v>
      </c>
      <c r="B385" s="185">
        <v>5890.9853999999996</v>
      </c>
      <c r="C385" s="129"/>
      <c r="F385" s="130"/>
      <c r="G385" s="179"/>
      <c r="H385" s="179"/>
      <c r="I385" s="130"/>
      <c r="J385" s="130"/>
      <c r="K385" s="130"/>
      <c r="Z385" s="177"/>
      <c r="AA385" s="180"/>
    </row>
    <row r="386" spans="1:27" ht="15" customHeight="1" x14ac:dyDescent="0.25">
      <c r="A386" s="183" t="s">
        <v>425</v>
      </c>
      <c r="B386" s="185">
        <v>5890.9853999999996</v>
      </c>
      <c r="C386" s="129"/>
      <c r="F386" s="130"/>
      <c r="G386" s="179"/>
      <c r="H386" s="179"/>
      <c r="I386" s="130"/>
      <c r="J386" s="130"/>
      <c r="K386" s="130"/>
      <c r="Z386" s="177"/>
      <c r="AA386" s="180"/>
    </row>
    <row r="387" spans="1:27" ht="15" customHeight="1" x14ac:dyDescent="0.25">
      <c r="A387" s="183" t="s">
        <v>426</v>
      </c>
      <c r="B387" s="185">
        <v>5890.9853999999996</v>
      </c>
      <c r="C387" s="129"/>
      <c r="F387" s="130"/>
      <c r="G387" s="179"/>
      <c r="H387" s="179"/>
      <c r="I387" s="130"/>
      <c r="J387" s="130"/>
      <c r="K387" s="130"/>
      <c r="Z387" s="177"/>
      <c r="AA387" s="180"/>
    </row>
    <row r="388" spans="1:27" ht="15" customHeight="1" x14ac:dyDescent="0.25">
      <c r="A388" s="183" t="s">
        <v>427</v>
      </c>
      <c r="B388" s="185">
        <v>5890.9853999999996</v>
      </c>
      <c r="C388" s="129"/>
      <c r="F388" s="130"/>
      <c r="G388" s="179"/>
      <c r="H388" s="179"/>
      <c r="I388" s="130"/>
      <c r="J388" s="130"/>
      <c r="K388" s="130"/>
      <c r="Z388" s="177"/>
      <c r="AA388" s="180"/>
    </row>
    <row r="389" spans="1:27" ht="15" customHeight="1" x14ac:dyDescent="0.25">
      <c r="A389" s="183" t="s">
        <v>428</v>
      </c>
      <c r="B389" s="185">
        <v>5890.9853999999996</v>
      </c>
      <c r="C389" s="129"/>
      <c r="F389" s="130"/>
      <c r="G389" s="179"/>
      <c r="H389" s="179"/>
      <c r="I389" s="130"/>
      <c r="J389" s="130"/>
      <c r="K389" s="130"/>
      <c r="Z389" s="177"/>
      <c r="AA389" s="180"/>
    </row>
    <row r="390" spans="1:27" ht="15" customHeight="1" x14ac:dyDescent="0.25">
      <c r="A390" s="183" t="s">
        <v>429</v>
      </c>
      <c r="B390" s="185">
        <v>5890.9853999999996</v>
      </c>
      <c r="C390" s="129"/>
      <c r="F390" s="130"/>
      <c r="G390" s="179"/>
      <c r="H390" s="179"/>
      <c r="I390" s="130"/>
      <c r="J390" s="130"/>
      <c r="K390" s="130"/>
      <c r="Z390" s="177"/>
      <c r="AA390" s="180"/>
    </row>
    <row r="391" spans="1:27" ht="15" customHeight="1" x14ac:dyDescent="0.25">
      <c r="A391" s="183" t="s">
        <v>430</v>
      </c>
      <c r="B391" s="185">
        <v>5890.9853999999996</v>
      </c>
      <c r="C391" s="129"/>
      <c r="F391" s="130"/>
      <c r="G391" s="179"/>
      <c r="H391" s="179"/>
      <c r="I391" s="130"/>
      <c r="J391" s="130"/>
      <c r="K391" s="130"/>
      <c r="Z391" s="177"/>
      <c r="AA391" s="180"/>
    </row>
    <row r="392" spans="1:27" ht="15" customHeight="1" x14ac:dyDescent="0.25">
      <c r="A392" s="183" t="s">
        <v>431</v>
      </c>
      <c r="B392" s="185">
        <v>5890.9853999999996</v>
      </c>
      <c r="C392" s="129"/>
      <c r="F392" s="130"/>
      <c r="G392" s="179"/>
      <c r="H392" s="179"/>
      <c r="I392" s="130"/>
      <c r="J392" s="130"/>
      <c r="K392" s="130"/>
      <c r="Z392" s="177"/>
      <c r="AA392" s="180"/>
    </row>
    <row r="393" spans="1:27" ht="15" customHeight="1" x14ac:dyDescent="0.25">
      <c r="A393" s="183" t="s">
        <v>432</v>
      </c>
      <c r="B393" s="185">
        <v>5890.9853999999996</v>
      </c>
      <c r="C393" s="129"/>
      <c r="F393" s="130"/>
      <c r="G393" s="179"/>
      <c r="H393" s="179"/>
      <c r="I393" s="130"/>
      <c r="J393" s="130"/>
      <c r="K393" s="130"/>
      <c r="Z393" s="177"/>
      <c r="AA393" s="180"/>
    </row>
    <row r="394" spans="1:27" ht="15" customHeight="1" x14ac:dyDescent="0.25">
      <c r="A394" s="183" t="s">
        <v>433</v>
      </c>
      <c r="B394" s="185">
        <v>5890.9853999999996</v>
      </c>
      <c r="C394" s="129"/>
      <c r="F394" s="130"/>
      <c r="G394" s="179"/>
      <c r="H394" s="179"/>
      <c r="I394" s="130"/>
      <c r="J394" s="130"/>
      <c r="K394" s="130"/>
      <c r="Z394" s="177"/>
      <c r="AA394" s="180"/>
    </row>
    <row r="395" spans="1:27" ht="15" customHeight="1" x14ac:dyDescent="0.25">
      <c r="A395" s="183" t="s">
        <v>434</v>
      </c>
      <c r="B395" s="185">
        <v>5890.9853999999996</v>
      </c>
      <c r="C395" s="129"/>
      <c r="F395" s="130"/>
      <c r="G395" s="179"/>
      <c r="H395" s="179"/>
      <c r="I395" s="130"/>
      <c r="J395" s="130"/>
      <c r="K395" s="130"/>
      <c r="Z395" s="177"/>
      <c r="AA395" s="180"/>
    </row>
    <row r="396" spans="1:27" ht="15" customHeight="1" x14ac:dyDescent="0.25">
      <c r="A396" s="183" t="s">
        <v>435</v>
      </c>
      <c r="B396" s="185">
        <v>5890.9853999999996</v>
      </c>
      <c r="C396" s="129"/>
      <c r="F396" s="130"/>
      <c r="G396" s="179"/>
      <c r="H396" s="179"/>
      <c r="I396" s="130"/>
      <c r="J396" s="130"/>
      <c r="K396" s="130"/>
      <c r="Z396" s="177"/>
      <c r="AA396" s="180"/>
    </row>
    <row r="397" spans="1:27" ht="15" customHeight="1" x14ac:dyDescent="0.25">
      <c r="A397" s="183" t="s">
        <v>436</v>
      </c>
      <c r="B397" s="185">
        <v>5890.9853999999996</v>
      </c>
      <c r="C397" s="129"/>
      <c r="F397" s="130"/>
      <c r="G397" s="179"/>
      <c r="H397" s="179"/>
      <c r="I397" s="130"/>
      <c r="J397" s="130"/>
      <c r="K397" s="130"/>
      <c r="Z397" s="177"/>
      <c r="AA397" s="180"/>
    </row>
    <row r="398" spans="1:27" ht="15" customHeight="1" x14ac:dyDescent="0.25">
      <c r="A398" s="185" t="s">
        <v>437</v>
      </c>
      <c r="B398" s="185">
        <v>5890.9853999999996</v>
      </c>
      <c r="C398" s="129"/>
      <c r="F398" s="130"/>
      <c r="G398" s="179"/>
      <c r="H398" s="179"/>
      <c r="I398" s="130"/>
      <c r="J398" s="130"/>
      <c r="K398" s="130"/>
      <c r="Z398" s="177">
        <v>41914</v>
      </c>
      <c r="AA398" s="180" t="str">
        <f>IF(Z398&lt;E1,EXACT(A398,Z398),".")</f>
        <v>.</v>
      </c>
    </row>
    <row r="399" spans="1:27" ht="15.75" customHeight="1" x14ac:dyDescent="0.25">
      <c r="A399" s="185" t="s">
        <v>438</v>
      </c>
      <c r="B399" s="185">
        <v>5890.9853999999996</v>
      </c>
      <c r="F399" s="130"/>
      <c r="G399" s="179"/>
      <c r="H399" s="179"/>
      <c r="I399" s="130"/>
      <c r="J399" s="130"/>
      <c r="K399" s="130"/>
    </row>
    <row r="400" spans="1:27" ht="15.75" customHeight="1" x14ac:dyDescent="0.25">
      <c r="A400" s="185" t="s">
        <v>439</v>
      </c>
      <c r="B400" s="185">
        <v>5890.9853999999996</v>
      </c>
      <c r="F400" s="130"/>
      <c r="G400" s="179"/>
      <c r="H400" s="179"/>
      <c r="I400" s="130"/>
      <c r="J400" s="130"/>
      <c r="K400" s="130"/>
    </row>
    <row r="401" spans="1:11" ht="15.75" customHeight="1" x14ac:dyDescent="0.25">
      <c r="A401" s="185" t="s">
        <v>440</v>
      </c>
      <c r="B401" s="185">
        <v>5890.9853999999996</v>
      </c>
      <c r="F401" s="130"/>
      <c r="G401" s="179"/>
      <c r="H401" s="179"/>
      <c r="I401" s="130"/>
      <c r="J401" s="130"/>
      <c r="K401" s="130"/>
    </row>
    <row r="402" spans="1:11" ht="15.75" customHeight="1" x14ac:dyDescent="0.25">
      <c r="A402" s="185" t="s">
        <v>441</v>
      </c>
      <c r="B402" s="185">
        <v>5890.9853999999996</v>
      </c>
      <c r="F402" s="130"/>
      <c r="G402" s="179"/>
      <c r="H402" s="179"/>
      <c r="I402" s="130"/>
      <c r="J402" s="130"/>
      <c r="K402" s="130"/>
    </row>
    <row r="403" spans="1:11" ht="15.75" customHeight="1" x14ac:dyDescent="0.25">
      <c r="A403" s="185" t="s">
        <v>442</v>
      </c>
      <c r="B403" s="185">
        <v>5890.9853999999996</v>
      </c>
      <c r="F403" s="130"/>
      <c r="G403" s="179"/>
      <c r="H403" s="179"/>
      <c r="I403" s="130"/>
      <c r="J403" s="130"/>
      <c r="K403" s="130"/>
    </row>
    <row r="404" spans="1:11" ht="15.75" customHeight="1" x14ac:dyDescent="0.25">
      <c r="A404" s="185" t="s">
        <v>443</v>
      </c>
      <c r="B404" s="185">
        <v>5890.9853999999996</v>
      </c>
      <c r="F404" s="130"/>
      <c r="G404" s="179"/>
      <c r="H404" s="179"/>
      <c r="I404" s="130"/>
      <c r="J404" s="130"/>
      <c r="K404" s="130"/>
    </row>
    <row r="405" spans="1:11" ht="15.75" customHeight="1" x14ac:dyDescent="0.25">
      <c r="A405" s="185" t="s">
        <v>444</v>
      </c>
      <c r="B405" s="185">
        <v>5890.9853999999996</v>
      </c>
      <c r="F405" s="130"/>
      <c r="G405" s="179"/>
      <c r="H405" s="179"/>
      <c r="I405" s="130"/>
      <c r="J405" s="130"/>
      <c r="K405" s="130"/>
    </row>
    <row r="406" spans="1:11" ht="15.75" customHeight="1" x14ac:dyDescent="0.25">
      <c r="A406" s="185" t="s">
        <v>445</v>
      </c>
      <c r="B406" s="185">
        <v>5890.9853999999996</v>
      </c>
      <c r="F406" s="130"/>
      <c r="G406" s="179"/>
      <c r="H406" s="179"/>
      <c r="I406" s="130"/>
      <c r="J406" s="130"/>
      <c r="K406" s="130"/>
    </row>
    <row r="407" spans="1:11" ht="15.75" customHeight="1" x14ac:dyDescent="0.25">
      <c r="A407" s="185" t="s">
        <v>446</v>
      </c>
      <c r="B407" s="185">
        <v>5890.9853999999996</v>
      </c>
      <c r="F407" s="130"/>
      <c r="G407" s="179"/>
      <c r="H407" s="179"/>
      <c r="I407" s="130"/>
      <c r="J407" s="130"/>
      <c r="K407" s="130"/>
    </row>
    <row r="408" spans="1:11" ht="15.75" customHeight="1" x14ac:dyDescent="0.25">
      <c r="A408" s="185" t="s">
        <v>447</v>
      </c>
      <c r="B408" s="185">
        <v>5890.9853999999996</v>
      </c>
      <c r="F408" s="130"/>
      <c r="G408" s="179"/>
      <c r="H408" s="179"/>
      <c r="I408" s="130"/>
      <c r="J408" s="130"/>
      <c r="K408" s="130"/>
    </row>
    <row r="409" spans="1:11" ht="15.75" customHeight="1" x14ac:dyDescent="0.25">
      <c r="A409" s="185" t="s">
        <v>448</v>
      </c>
      <c r="B409" s="185">
        <v>5890.9853999999996</v>
      </c>
      <c r="F409" s="130"/>
      <c r="G409" s="179"/>
      <c r="H409" s="179"/>
      <c r="I409" s="130"/>
      <c r="J409" s="130"/>
      <c r="K409" s="130"/>
    </row>
    <row r="410" spans="1:11" ht="15.75" customHeight="1" x14ac:dyDescent="0.25">
      <c r="A410" s="185" t="s">
        <v>449</v>
      </c>
      <c r="B410" s="185">
        <v>5890.9853999999996</v>
      </c>
      <c r="F410" s="130"/>
      <c r="G410" s="179"/>
      <c r="H410" s="179"/>
      <c r="I410" s="130"/>
      <c r="J410" s="130"/>
      <c r="K410" s="130"/>
    </row>
    <row r="411" spans="1:11" ht="15.75" customHeight="1" x14ac:dyDescent="0.25">
      <c r="A411" s="185" t="s">
        <v>450</v>
      </c>
      <c r="B411" s="185">
        <v>5890.9853999999996</v>
      </c>
      <c r="F411" s="130"/>
      <c r="G411" s="179"/>
      <c r="H411" s="179"/>
      <c r="I411" s="130"/>
      <c r="J411" s="130"/>
      <c r="K411" s="130"/>
    </row>
    <row r="412" spans="1:11" ht="15.75" customHeight="1" x14ac:dyDescent="0.25">
      <c r="A412" s="185" t="s">
        <v>451</v>
      </c>
      <c r="B412" s="185">
        <v>5890.9853999999996</v>
      </c>
      <c r="F412" s="130"/>
      <c r="G412" s="179"/>
      <c r="H412" s="179"/>
      <c r="I412" s="130"/>
      <c r="J412" s="130"/>
      <c r="K412" s="130"/>
    </row>
    <row r="413" spans="1:11" ht="15.75" customHeight="1" x14ac:dyDescent="0.25">
      <c r="A413" s="185" t="s">
        <v>452</v>
      </c>
      <c r="B413" s="185">
        <v>5890.9853999999996</v>
      </c>
      <c r="F413" s="130"/>
      <c r="G413" s="179"/>
      <c r="H413" s="179"/>
      <c r="I413" s="130"/>
      <c r="J413" s="130"/>
      <c r="K413" s="130"/>
    </row>
    <row r="414" spans="1:11" ht="15.75" customHeight="1" x14ac:dyDescent="0.25">
      <c r="A414" s="185" t="s">
        <v>453</v>
      </c>
      <c r="B414" s="185">
        <v>5890.9853999999996</v>
      </c>
      <c r="F414" s="130"/>
      <c r="G414" s="179"/>
      <c r="H414" s="179"/>
      <c r="I414" s="130"/>
      <c r="J414" s="130"/>
      <c r="K414" s="130"/>
    </row>
    <row r="415" spans="1:11" ht="15.75" customHeight="1" x14ac:dyDescent="0.25">
      <c r="A415" s="185" t="s">
        <v>454</v>
      </c>
      <c r="B415" s="185">
        <v>5890.9853999999996</v>
      </c>
      <c r="F415" s="130"/>
      <c r="G415" s="179"/>
      <c r="H415" s="179"/>
      <c r="I415" s="130"/>
      <c r="J415" s="130"/>
      <c r="K415" s="130"/>
    </row>
    <row r="416" spans="1:11" ht="15.75" customHeight="1" x14ac:dyDescent="0.25">
      <c r="A416" s="185" t="s">
        <v>455</v>
      </c>
      <c r="B416" s="185">
        <v>5890.9853999999996</v>
      </c>
      <c r="F416" s="130"/>
      <c r="G416" s="179"/>
      <c r="H416" s="179"/>
      <c r="I416" s="130"/>
      <c r="J416" s="130"/>
      <c r="K416" s="130"/>
    </row>
    <row r="417" spans="1:11" ht="15.75" customHeight="1" x14ac:dyDescent="0.25">
      <c r="A417" s="185" t="s">
        <v>456</v>
      </c>
      <c r="B417" s="185">
        <v>5890.9853999999996</v>
      </c>
      <c r="F417" s="130"/>
      <c r="G417" s="179"/>
      <c r="H417" s="179"/>
      <c r="I417" s="130"/>
      <c r="J417" s="130"/>
      <c r="K417" s="130"/>
    </row>
    <row r="418" spans="1:11" ht="15.75" customHeight="1" x14ac:dyDescent="0.25">
      <c r="A418" s="185" t="s">
        <v>457</v>
      </c>
      <c r="B418" s="185">
        <v>5890.9853999999996</v>
      </c>
      <c r="F418" s="130"/>
      <c r="G418" s="179"/>
      <c r="H418" s="179"/>
      <c r="I418" s="130"/>
      <c r="J418" s="130"/>
      <c r="K418" s="130"/>
    </row>
    <row r="419" spans="1:11" ht="15.75" customHeight="1" x14ac:dyDescent="0.25">
      <c r="A419" s="185" t="s">
        <v>458</v>
      </c>
      <c r="B419" s="185">
        <v>5890.9853999999996</v>
      </c>
      <c r="F419" s="130"/>
      <c r="G419" s="179"/>
      <c r="H419" s="179"/>
      <c r="I419" s="130"/>
      <c r="J419" s="130"/>
      <c r="K419" s="130"/>
    </row>
    <row r="420" spans="1:11" ht="15.75" customHeight="1" x14ac:dyDescent="0.25">
      <c r="A420" s="185" t="s">
        <v>459</v>
      </c>
      <c r="B420" s="185">
        <v>5890.9853999999996</v>
      </c>
      <c r="F420" s="130"/>
      <c r="G420" s="179"/>
      <c r="H420" s="179"/>
      <c r="I420" s="130"/>
      <c r="J420" s="130"/>
      <c r="K420" s="130"/>
    </row>
    <row r="421" spans="1:11" ht="15.75" customHeight="1" x14ac:dyDescent="0.25">
      <c r="A421" s="185" t="s">
        <v>460</v>
      </c>
      <c r="B421" s="185">
        <v>5890.9853999999996</v>
      </c>
      <c r="F421" s="130"/>
      <c r="G421" s="179"/>
      <c r="H421" s="179"/>
      <c r="I421" s="130"/>
      <c r="J421" s="130"/>
      <c r="K421" s="130"/>
    </row>
    <row r="422" spans="1:11" ht="15.75" customHeight="1" x14ac:dyDescent="0.25">
      <c r="A422" s="185" t="s">
        <v>461</v>
      </c>
      <c r="B422" s="185">
        <v>5890.9853999999996</v>
      </c>
      <c r="F422" s="130"/>
      <c r="G422" s="179"/>
      <c r="H422" s="179"/>
      <c r="I422" s="130"/>
      <c r="J422" s="130"/>
      <c r="K422" s="130"/>
    </row>
    <row r="423" spans="1:11" ht="15.75" customHeight="1" x14ac:dyDescent="0.25">
      <c r="A423" s="185" t="s">
        <v>462</v>
      </c>
      <c r="B423" s="185">
        <v>5890.9853999999996</v>
      </c>
      <c r="F423" s="130"/>
      <c r="G423" s="179"/>
      <c r="H423" s="179"/>
      <c r="I423" s="130"/>
      <c r="J423" s="130"/>
      <c r="K423" s="130"/>
    </row>
    <row r="424" spans="1:11" ht="15.75" customHeight="1" x14ac:dyDescent="0.25">
      <c r="A424" s="185" t="s">
        <v>463</v>
      </c>
      <c r="B424" s="185">
        <v>5890.9853999999996</v>
      </c>
      <c r="F424" s="130"/>
      <c r="G424" s="179"/>
      <c r="H424" s="179"/>
      <c r="I424" s="130"/>
      <c r="J424" s="130"/>
      <c r="K424" s="130"/>
    </row>
    <row r="425" spans="1:11" ht="15.75" customHeight="1" x14ac:dyDescent="0.25">
      <c r="A425" s="185" t="s">
        <v>464</v>
      </c>
      <c r="B425" s="185">
        <v>5890.9853999999996</v>
      </c>
      <c r="F425" s="130"/>
      <c r="G425" s="179"/>
      <c r="H425" s="179"/>
      <c r="I425" s="130"/>
      <c r="J425" s="130"/>
      <c r="K425" s="130"/>
    </row>
    <row r="426" spans="1:11" ht="15.75" customHeight="1" x14ac:dyDescent="0.25">
      <c r="A426" s="185" t="s">
        <v>465</v>
      </c>
      <c r="B426" s="185">
        <v>5890.9853999999996</v>
      </c>
      <c r="F426" s="130"/>
      <c r="G426" s="179"/>
      <c r="H426" s="179"/>
      <c r="I426" s="130"/>
      <c r="J426" s="130"/>
      <c r="K426" s="130"/>
    </row>
    <row r="427" spans="1:11" ht="15.75" customHeight="1" x14ac:dyDescent="0.25">
      <c r="A427" s="185" t="s">
        <v>466</v>
      </c>
      <c r="B427" s="185">
        <v>5890.9853999999996</v>
      </c>
      <c r="F427" s="130"/>
      <c r="G427" s="179"/>
      <c r="H427" s="179"/>
      <c r="I427" s="130"/>
      <c r="J427" s="130"/>
      <c r="K427" s="1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474"/>
  <sheetViews>
    <sheetView zoomScale="80" zoomScaleNormal="80" workbookViewId="0">
      <pane ySplit="2" topLeftCell="A9" activePane="bottomLeft" state="frozen"/>
      <selection pane="bottomLeft" sqref="A1:XFD1048576"/>
    </sheetView>
  </sheetViews>
  <sheetFormatPr defaultColWidth="5.85546875" defaultRowHeight="15.75" customHeight="1" x14ac:dyDescent="0.2"/>
  <cols>
    <col min="1" max="1" width="11.5703125" style="36" bestFit="1" customWidth="1"/>
    <col min="2" max="5" width="6.28515625" bestFit="1" customWidth="1"/>
    <col min="6" max="6" width="11.5703125" bestFit="1" customWidth="1"/>
    <col min="8" max="8" width="5.140625" bestFit="1" customWidth="1"/>
    <col min="9" max="9" width="5.85546875" bestFit="1" customWidth="1"/>
    <col min="10" max="10" width="5" bestFit="1" customWidth="1"/>
    <col min="11" max="11" width="5.7109375" bestFit="1" customWidth="1"/>
    <col min="12" max="12" width="11.5703125" bestFit="1" customWidth="1"/>
    <col min="15" max="15" width="11.5703125" bestFit="1" customWidth="1"/>
    <col min="16" max="16" width="10" bestFit="1" customWidth="1"/>
    <col min="17" max="17" width="9.85546875" bestFit="1" customWidth="1"/>
    <col min="18" max="18" width="11.5703125" bestFit="1" customWidth="1"/>
    <col min="20" max="20" width="21.28515625" bestFit="1" customWidth="1"/>
  </cols>
  <sheetData>
    <row r="1" spans="1:20" ht="15" customHeight="1" x14ac:dyDescent="0.25">
      <c r="A1" s="2"/>
      <c r="B1" s="6"/>
      <c r="C1" s="6"/>
      <c r="D1" s="6"/>
      <c r="E1" s="6"/>
      <c r="F1" s="7"/>
      <c r="G1" s="8"/>
      <c r="H1" s="6"/>
      <c r="I1" s="9"/>
      <c r="J1" s="6"/>
      <c r="K1" s="9"/>
      <c r="L1" s="6"/>
      <c r="M1" s="8"/>
      <c r="N1" s="10"/>
      <c r="O1" s="11"/>
      <c r="P1" s="12"/>
      <c r="Q1" s="12"/>
      <c r="R1" s="12"/>
    </row>
    <row r="2" spans="1:20" ht="15" customHeight="1" x14ac:dyDescent="0.25">
      <c r="A2" s="2"/>
      <c r="B2" s="6"/>
      <c r="C2" s="6"/>
      <c r="D2" s="6"/>
      <c r="E2" s="6"/>
      <c r="F2" s="6"/>
      <c r="G2" s="8"/>
      <c r="H2" s="6"/>
      <c r="I2" s="9"/>
      <c r="J2" s="6"/>
      <c r="K2" s="9"/>
      <c r="L2" s="6"/>
      <c r="M2" s="8"/>
      <c r="N2" s="8"/>
      <c r="O2" s="11"/>
      <c r="P2" s="8"/>
      <c r="Q2" s="8"/>
      <c r="R2" s="8"/>
      <c r="T2" s="3"/>
    </row>
    <row r="3" spans="1:20" ht="15" customHeight="1" x14ac:dyDescent="0.25">
      <c r="A3" s="13"/>
      <c r="B3" s="14"/>
      <c r="C3" s="6"/>
      <c r="D3" s="14"/>
      <c r="E3" s="6"/>
      <c r="F3" s="6"/>
      <c r="G3" s="8"/>
      <c r="H3" s="14"/>
      <c r="I3" s="9"/>
      <c r="J3" s="14"/>
      <c r="K3" s="9"/>
      <c r="L3" s="6"/>
      <c r="M3" s="8"/>
      <c r="N3" s="8"/>
      <c r="O3" s="13"/>
      <c r="P3" s="20"/>
      <c r="Q3" s="20"/>
      <c r="R3" s="8"/>
      <c r="T3" s="4"/>
    </row>
    <row r="4" spans="1:20" ht="15" customHeight="1" x14ac:dyDescent="0.25">
      <c r="A4" s="13"/>
      <c r="B4" s="14"/>
      <c r="C4" s="6"/>
      <c r="D4" s="14"/>
      <c r="E4" s="6"/>
      <c r="F4" s="6"/>
      <c r="G4" s="8"/>
      <c r="H4" s="14"/>
      <c r="I4" s="9"/>
      <c r="J4" s="14"/>
      <c r="K4" s="9"/>
      <c r="L4" s="6"/>
      <c r="M4" s="8"/>
      <c r="N4" s="8"/>
      <c r="O4" s="13"/>
      <c r="P4" s="20"/>
      <c r="Q4" s="15"/>
      <c r="R4" s="8"/>
      <c r="T4" s="4"/>
    </row>
    <row r="5" spans="1:20" ht="15" customHeight="1" x14ac:dyDescent="0.25">
      <c r="A5" s="13"/>
      <c r="B5" s="14"/>
      <c r="C5" s="6"/>
      <c r="D5" s="14"/>
      <c r="E5" s="6"/>
      <c r="F5" s="6"/>
      <c r="G5" s="8"/>
      <c r="H5" s="14"/>
      <c r="I5" s="9"/>
      <c r="J5" s="14"/>
      <c r="K5" s="9"/>
      <c r="L5" s="6"/>
      <c r="M5" s="8"/>
      <c r="N5" s="8"/>
      <c r="O5" s="13"/>
      <c r="P5" s="15"/>
      <c r="Q5" s="15"/>
      <c r="R5" s="8"/>
      <c r="T5" s="4"/>
    </row>
    <row r="6" spans="1:20" ht="15" customHeight="1" x14ac:dyDescent="0.25">
      <c r="A6" s="13"/>
      <c r="B6" s="14"/>
      <c r="C6" s="6"/>
      <c r="D6" s="14"/>
      <c r="E6" s="6"/>
      <c r="F6" s="6"/>
      <c r="G6" s="8"/>
      <c r="H6" s="14"/>
      <c r="I6" s="9"/>
      <c r="J6" s="14"/>
      <c r="K6" s="9"/>
      <c r="L6" s="6"/>
      <c r="M6" s="8"/>
      <c r="N6" s="8"/>
      <c r="O6" s="13"/>
      <c r="P6" s="15"/>
      <c r="Q6" s="15"/>
      <c r="R6" s="8"/>
      <c r="T6" s="4"/>
    </row>
    <row r="7" spans="1:20" ht="15" customHeight="1" x14ac:dyDescent="0.25">
      <c r="A7" s="13"/>
      <c r="B7" s="14"/>
      <c r="C7" s="6"/>
      <c r="D7" s="14"/>
      <c r="E7" s="6"/>
      <c r="F7" s="6"/>
      <c r="G7" s="8"/>
      <c r="H7" s="14"/>
      <c r="I7" s="9"/>
      <c r="J7" s="14"/>
      <c r="K7" s="9"/>
      <c r="L7" s="6"/>
      <c r="M7" s="8"/>
      <c r="N7" s="8"/>
      <c r="O7" s="13"/>
      <c r="P7" s="15"/>
      <c r="Q7" s="15"/>
      <c r="R7" s="8"/>
      <c r="T7" s="4"/>
    </row>
    <row r="8" spans="1:20" ht="15" customHeight="1" x14ac:dyDescent="0.25">
      <c r="A8" s="13"/>
      <c r="B8" s="14"/>
      <c r="C8" s="6"/>
      <c r="D8" s="14"/>
      <c r="E8" s="6"/>
      <c r="F8" s="6"/>
      <c r="G8" s="8"/>
      <c r="H8" s="14"/>
      <c r="I8" s="9"/>
      <c r="J8" s="14"/>
      <c r="K8" s="9"/>
      <c r="L8" s="6"/>
      <c r="M8" s="8"/>
      <c r="N8" s="8"/>
      <c r="O8" s="13"/>
      <c r="P8" s="15"/>
      <c r="Q8" s="15"/>
      <c r="R8" s="8"/>
      <c r="T8" s="4"/>
    </row>
    <row r="9" spans="1:20" ht="15" customHeight="1" x14ac:dyDescent="0.25">
      <c r="A9" s="13"/>
      <c r="B9" s="14"/>
      <c r="C9" s="6"/>
      <c r="D9" s="14"/>
      <c r="E9" s="6"/>
      <c r="F9" s="6"/>
      <c r="G9" s="8"/>
      <c r="H9" s="14"/>
      <c r="I9" s="9"/>
      <c r="J9" s="14"/>
      <c r="K9" s="9"/>
      <c r="L9" s="6"/>
      <c r="M9" s="8"/>
      <c r="N9" s="8"/>
      <c r="O9" s="13"/>
      <c r="P9" s="15"/>
      <c r="Q9" s="15"/>
      <c r="R9" s="8"/>
      <c r="T9" s="4"/>
    </row>
    <row r="10" spans="1:20" ht="15" customHeight="1" x14ac:dyDescent="0.25">
      <c r="A10" s="13"/>
      <c r="B10" s="14"/>
      <c r="C10" s="6"/>
      <c r="D10" s="14"/>
      <c r="E10" s="6"/>
      <c r="F10" s="6"/>
      <c r="G10" s="8"/>
      <c r="H10" s="14"/>
      <c r="I10" s="9"/>
      <c r="J10" s="14"/>
      <c r="K10" s="9"/>
      <c r="L10" s="6"/>
      <c r="M10" s="8"/>
      <c r="N10" s="8"/>
      <c r="O10" s="13"/>
      <c r="P10" s="15"/>
      <c r="Q10" s="15"/>
      <c r="R10" s="8"/>
      <c r="T10" s="4"/>
    </row>
    <row r="11" spans="1:20" ht="15" customHeight="1" x14ac:dyDescent="0.25">
      <c r="A11" s="13"/>
      <c r="B11" s="14"/>
      <c r="C11" s="6"/>
      <c r="D11" s="14"/>
      <c r="E11" s="6"/>
      <c r="F11" s="6"/>
      <c r="G11" s="8"/>
      <c r="H11" s="14"/>
      <c r="I11" s="9"/>
      <c r="J11" s="14"/>
      <c r="K11" s="9"/>
      <c r="L11" s="6"/>
      <c r="M11" s="8"/>
      <c r="N11" s="8"/>
      <c r="O11" s="13"/>
      <c r="P11" s="15"/>
      <c r="Q11" s="15"/>
      <c r="R11" s="8"/>
      <c r="T11" s="4"/>
    </row>
    <row r="12" spans="1:20" ht="15" customHeight="1" x14ac:dyDescent="0.25">
      <c r="A12" s="13"/>
      <c r="B12" s="14"/>
      <c r="C12" s="6"/>
      <c r="D12" s="14"/>
      <c r="E12" s="6"/>
      <c r="F12" s="6"/>
      <c r="G12" s="8"/>
      <c r="H12" s="14"/>
      <c r="I12" s="9"/>
      <c r="J12" s="14"/>
      <c r="K12" s="9"/>
      <c r="L12" s="6"/>
      <c r="M12" s="8"/>
      <c r="N12" s="8"/>
      <c r="O12" s="13"/>
      <c r="P12" s="15"/>
      <c r="Q12" s="15"/>
      <c r="R12" s="8"/>
      <c r="T12" s="4"/>
    </row>
    <row r="13" spans="1:20" ht="15" customHeight="1" x14ac:dyDescent="0.25">
      <c r="A13" s="13"/>
      <c r="B13" s="14"/>
      <c r="C13" s="6"/>
      <c r="D13" s="14"/>
      <c r="E13" s="6"/>
      <c r="F13" s="6"/>
      <c r="G13" s="8"/>
      <c r="H13" s="14"/>
      <c r="I13" s="9"/>
      <c r="J13" s="14"/>
      <c r="K13" s="9"/>
      <c r="L13" s="6"/>
      <c r="M13" s="8"/>
      <c r="N13" s="8"/>
      <c r="O13" s="13"/>
      <c r="P13" s="15"/>
      <c r="Q13" s="15"/>
      <c r="R13" s="8"/>
      <c r="T13" s="4"/>
    </row>
    <row r="14" spans="1:20" ht="15" customHeight="1" x14ac:dyDescent="0.25">
      <c r="A14" s="13"/>
      <c r="B14" s="14"/>
      <c r="C14" s="6"/>
      <c r="D14" s="14"/>
      <c r="E14" s="6"/>
      <c r="F14" s="6"/>
      <c r="G14" s="8"/>
      <c r="H14" s="14"/>
      <c r="I14" s="9"/>
      <c r="J14" s="14"/>
      <c r="K14" s="9"/>
      <c r="L14" s="6"/>
      <c r="M14" s="8"/>
      <c r="N14" s="8"/>
      <c r="O14" s="13"/>
      <c r="P14" s="15"/>
      <c r="Q14" s="15"/>
      <c r="R14" s="8"/>
      <c r="T14" s="4"/>
    </row>
    <row r="15" spans="1:20" ht="15" customHeight="1" x14ac:dyDescent="0.25">
      <c r="A15" s="13"/>
      <c r="B15" s="14"/>
      <c r="C15" s="6"/>
      <c r="D15" s="14"/>
      <c r="E15" s="6"/>
      <c r="F15" s="6"/>
      <c r="G15" s="8"/>
      <c r="H15" s="14"/>
      <c r="I15" s="9"/>
      <c r="J15" s="14"/>
      <c r="K15" s="9"/>
      <c r="L15" s="6"/>
      <c r="M15" s="8"/>
      <c r="N15" s="8"/>
      <c r="O15" s="13"/>
      <c r="P15" s="15"/>
      <c r="Q15" s="15"/>
      <c r="R15" s="8"/>
      <c r="T15" s="4"/>
    </row>
    <row r="16" spans="1:20" ht="15" customHeight="1" x14ac:dyDescent="0.25">
      <c r="A16" s="13"/>
      <c r="B16" s="14"/>
      <c r="C16" s="6"/>
      <c r="D16" s="14"/>
      <c r="E16" s="6"/>
      <c r="F16" s="6"/>
      <c r="G16" s="8"/>
      <c r="H16" s="14"/>
      <c r="I16" s="9"/>
      <c r="J16" s="14"/>
      <c r="K16" s="9"/>
      <c r="L16" s="6"/>
      <c r="M16" s="8"/>
      <c r="N16" s="8"/>
      <c r="O16" s="13"/>
      <c r="P16" s="16"/>
      <c r="Q16" s="16"/>
      <c r="R16" s="8"/>
      <c r="T16" s="4"/>
    </row>
    <row r="17" spans="1:20" ht="15" customHeight="1" x14ac:dyDescent="0.25">
      <c r="A17" s="13"/>
      <c r="B17" s="14"/>
      <c r="C17" s="6"/>
      <c r="D17" s="14"/>
      <c r="E17" s="6"/>
      <c r="F17" s="6"/>
      <c r="G17" s="8"/>
      <c r="H17" s="14"/>
      <c r="I17" s="9"/>
      <c r="J17" s="14"/>
      <c r="K17" s="9"/>
      <c r="L17" s="6"/>
      <c r="M17" s="8"/>
      <c r="N17" s="8"/>
      <c r="O17" s="13"/>
      <c r="P17" s="15"/>
      <c r="Q17" s="15"/>
      <c r="R17" s="8"/>
      <c r="T17" s="4"/>
    </row>
    <row r="18" spans="1:20" ht="15" customHeight="1" x14ac:dyDescent="0.25">
      <c r="A18" s="13"/>
      <c r="B18" s="14"/>
      <c r="C18" s="6"/>
      <c r="D18" s="14"/>
      <c r="E18" s="6"/>
      <c r="F18" s="6"/>
      <c r="G18" s="8"/>
      <c r="H18" s="14"/>
      <c r="I18" s="9"/>
      <c r="J18" s="14"/>
      <c r="K18" s="9"/>
      <c r="L18" s="6"/>
      <c r="M18" s="8"/>
      <c r="N18" s="8"/>
      <c r="O18" s="13"/>
      <c r="P18" s="15"/>
      <c r="Q18" s="15"/>
      <c r="R18" s="8"/>
      <c r="T18" s="4"/>
    </row>
    <row r="19" spans="1:20" ht="15" customHeight="1" x14ac:dyDescent="0.25">
      <c r="A19" s="13"/>
      <c r="B19" s="14"/>
      <c r="C19" s="6"/>
      <c r="D19" s="14"/>
      <c r="E19" s="6"/>
      <c r="F19" s="6"/>
      <c r="G19" s="8"/>
      <c r="H19" s="14"/>
      <c r="I19" s="9"/>
      <c r="J19" s="14"/>
      <c r="K19" s="9"/>
      <c r="L19" s="6"/>
      <c r="M19" s="8"/>
      <c r="N19" s="8"/>
      <c r="O19" s="13"/>
      <c r="P19" s="15"/>
      <c r="Q19" s="15"/>
      <c r="R19" s="8"/>
      <c r="T19" s="4"/>
    </row>
    <row r="20" spans="1:20" ht="15" customHeight="1" x14ac:dyDescent="0.25">
      <c r="A20" s="13"/>
      <c r="B20" s="14"/>
      <c r="C20" s="6"/>
      <c r="D20" s="14"/>
      <c r="E20" s="6"/>
      <c r="F20" s="6"/>
      <c r="G20" s="8"/>
      <c r="H20" s="14"/>
      <c r="I20" s="9"/>
      <c r="J20" s="14"/>
      <c r="K20" s="9"/>
      <c r="L20" s="6"/>
      <c r="M20" s="8"/>
      <c r="N20" s="8"/>
      <c r="O20" s="13"/>
      <c r="P20" s="15"/>
      <c r="Q20" s="15"/>
      <c r="R20" s="8"/>
      <c r="T20" s="4"/>
    </row>
    <row r="21" spans="1:20" ht="15" customHeight="1" x14ac:dyDescent="0.25">
      <c r="A21" s="13"/>
      <c r="B21" s="14"/>
      <c r="C21" s="6"/>
      <c r="D21" s="14"/>
      <c r="E21" s="6"/>
      <c r="F21" s="6"/>
      <c r="G21" s="8"/>
      <c r="H21" s="14"/>
      <c r="I21" s="9"/>
      <c r="J21" s="14"/>
      <c r="K21" s="9"/>
      <c r="L21" s="6"/>
      <c r="M21" s="8"/>
      <c r="N21" s="8"/>
      <c r="O21" s="13"/>
      <c r="P21" s="15"/>
      <c r="Q21" s="15"/>
      <c r="R21" s="8"/>
      <c r="T21" s="4"/>
    </row>
    <row r="22" spans="1:20" ht="15" customHeight="1" x14ac:dyDescent="0.25">
      <c r="A22" s="13"/>
      <c r="B22" s="14"/>
      <c r="C22" s="6"/>
      <c r="D22" s="14"/>
      <c r="E22" s="6"/>
      <c r="F22" s="6"/>
      <c r="G22" s="8"/>
      <c r="H22" s="14"/>
      <c r="I22" s="9"/>
      <c r="J22" s="14"/>
      <c r="K22" s="9"/>
      <c r="L22" s="6"/>
      <c r="M22" s="8"/>
      <c r="N22" s="8"/>
      <c r="O22" s="13"/>
      <c r="P22" s="15"/>
      <c r="Q22" s="15"/>
      <c r="R22" s="8"/>
      <c r="T22" s="4"/>
    </row>
    <row r="23" spans="1:20" ht="15" customHeight="1" x14ac:dyDescent="0.25">
      <c r="A23" s="13"/>
      <c r="B23" s="14"/>
      <c r="C23" s="6"/>
      <c r="D23" s="14"/>
      <c r="E23" s="6"/>
      <c r="F23" s="6"/>
      <c r="G23" s="8"/>
      <c r="H23" s="14"/>
      <c r="I23" s="9"/>
      <c r="J23" s="14"/>
      <c r="K23" s="9"/>
      <c r="L23" s="6"/>
      <c r="M23" s="8"/>
      <c r="N23" s="8"/>
      <c r="O23" s="13"/>
      <c r="P23" s="15"/>
      <c r="Q23" s="15"/>
      <c r="R23" s="8"/>
      <c r="T23" s="4"/>
    </row>
    <row r="24" spans="1:20" ht="15" customHeight="1" x14ac:dyDescent="0.25">
      <c r="A24" s="13"/>
      <c r="B24" s="14"/>
      <c r="C24" s="6"/>
      <c r="D24" s="14"/>
      <c r="E24" s="6"/>
      <c r="F24" s="6"/>
      <c r="G24" s="8"/>
      <c r="H24" s="14"/>
      <c r="I24" s="9"/>
      <c r="J24" s="14"/>
      <c r="K24" s="9"/>
      <c r="L24" s="6"/>
      <c r="M24" s="8"/>
      <c r="N24" s="8"/>
      <c r="O24" s="13"/>
      <c r="P24" s="15"/>
      <c r="Q24" s="15"/>
      <c r="R24" s="8"/>
      <c r="T24" s="4"/>
    </row>
    <row r="25" spans="1:20" ht="15" customHeight="1" x14ac:dyDescent="0.25">
      <c r="A25" s="13"/>
      <c r="B25" s="14"/>
      <c r="C25" s="6"/>
      <c r="D25" s="14"/>
      <c r="E25" s="6"/>
      <c r="F25" s="6"/>
      <c r="G25" s="8"/>
      <c r="H25" s="14"/>
      <c r="I25" s="9"/>
      <c r="J25" s="14"/>
      <c r="K25" s="9"/>
      <c r="L25" s="6"/>
      <c r="M25" s="8"/>
      <c r="N25" s="8"/>
      <c r="O25" s="13"/>
      <c r="P25" s="15"/>
      <c r="Q25" s="15"/>
      <c r="R25" s="8"/>
      <c r="T25" s="4"/>
    </row>
    <row r="26" spans="1:20" ht="15" customHeight="1" x14ac:dyDescent="0.25">
      <c r="A26" s="13"/>
      <c r="B26" s="14"/>
      <c r="C26" s="6"/>
      <c r="D26" s="14"/>
      <c r="E26" s="6"/>
      <c r="F26" s="6"/>
      <c r="G26" s="8"/>
      <c r="H26" s="14"/>
      <c r="I26" s="9"/>
      <c r="J26" s="14"/>
      <c r="K26" s="9"/>
      <c r="L26" s="6"/>
      <c r="M26" s="8"/>
      <c r="N26" s="8"/>
      <c r="O26" s="13"/>
      <c r="P26" s="15"/>
      <c r="Q26" s="15"/>
      <c r="R26" s="8"/>
      <c r="T26" s="4"/>
    </row>
    <row r="27" spans="1:20" ht="15" customHeight="1" x14ac:dyDescent="0.25">
      <c r="A27" s="13"/>
      <c r="B27" s="14"/>
      <c r="C27" s="6"/>
      <c r="D27" s="14"/>
      <c r="E27" s="6"/>
      <c r="F27" s="6"/>
      <c r="G27" s="8"/>
      <c r="H27" s="14"/>
      <c r="I27" s="9"/>
      <c r="J27" s="14"/>
      <c r="K27" s="9"/>
      <c r="L27" s="6"/>
      <c r="M27" s="8"/>
      <c r="N27" s="8"/>
      <c r="O27" s="13"/>
      <c r="P27" s="15"/>
      <c r="Q27" s="15"/>
      <c r="R27" s="8"/>
      <c r="T27" s="4"/>
    </row>
    <row r="28" spans="1:20" ht="15" customHeight="1" x14ac:dyDescent="0.25">
      <c r="A28" s="13"/>
      <c r="B28" s="14"/>
      <c r="C28" s="6"/>
      <c r="D28" s="14"/>
      <c r="E28" s="6"/>
      <c r="F28" s="6"/>
      <c r="G28" s="8"/>
      <c r="H28" s="14"/>
      <c r="I28" s="9"/>
      <c r="J28" s="14"/>
      <c r="K28" s="9"/>
      <c r="L28" s="6"/>
      <c r="M28" s="8"/>
      <c r="N28" s="8"/>
      <c r="O28" s="13"/>
      <c r="P28" s="15"/>
      <c r="Q28" s="15"/>
      <c r="R28" s="8"/>
      <c r="T28" s="4"/>
    </row>
    <row r="29" spans="1:20" ht="15" customHeight="1" x14ac:dyDescent="0.25">
      <c r="A29" s="13"/>
      <c r="B29" s="14"/>
      <c r="C29" s="6"/>
      <c r="D29" s="14"/>
      <c r="E29" s="6"/>
      <c r="F29" s="6"/>
      <c r="G29" s="8"/>
      <c r="H29" s="14"/>
      <c r="I29" s="9"/>
      <c r="J29" s="14"/>
      <c r="K29" s="9"/>
      <c r="L29" s="6"/>
      <c r="M29" s="8"/>
      <c r="N29" s="8"/>
      <c r="O29" s="13"/>
      <c r="P29" s="15"/>
      <c r="Q29" s="15"/>
      <c r="R29" s="8"/>
      <c r="T29" s="4"/>
    </row>
    <row r="30" spans="1:20" ht="15" customHeight="1" x14ac:dyDescent="0.25">
      <c r="A30" s="13"/>
      <c r="B30" s="14"/>
      <c r="C30" s="6"/>
      <c r="D30" s="14"/>
      <c r="E30" s="6"/>
      <c r="F30" s="6"/>
      <c r="G30" s="8"/>
      <c r="H30" s="14"/>
      <c r="I30" s="9"/>
      <c r="J30" s="14"/>
      <c r="K30" s="9"/>
      <c r="L30" s="6"/>
      <c r="M30" s="8"/>
      <c r="N30" s="8"/>
      <c r="O30" s="13"/>
      <c r="P30" s="15"/>
      <c r="Q30" s="15"/>
      <c r="R30" s="8"/>
      <c r="T30" s="4"/>
    </row>
    <row r="31" spans="1:20" ht="15" customHeight="1" x14ac:dyDescent="0.25">
      <c r="A31" s="13"/>
      <c r="B31" s="14"/>
      <c r="C31" s="6"/>
      <c r="D31" s="14"/>
      <c r="E31" s="6"/>
      <c r="F31" s="6"/>
      <c r="G31" s="8"/>
      <c r="H31" s="14"/>
      <c r="I31" s="9"/>
      <c r="J31" s="14"/>
      <c r="K31" s="9"/>
      <c r="L31" s="6"/>
      <c r="M31" s="8"/>
      <c r="N31" s="8"/>
      <c r="O31" s="13"/>
      <c r="P31" s="15"/>
      <c r="Q31" s="15"/>
      <c r="R31" s="8"/>
      <c r="T31" s="4"/>
    </row>
    <row r="32" spans="1:20" ht="15" customHeight="1" x14ac:dyDescent="0.25">
      <c r="A32" s="13"/>
      <c r="B32" s="14"/>
      <c r="C32" s="6"/>
      <c r="D32" s="14"/>
      <c r="E32" s="6"/>
      <c r="F32" s="6"/>
      <c r="G32" s="8"/>
      <c r="H32" s="14"/>
      <c r="I32" s="9"/>
      <c r="J32" s="14"/>
      <c r="K32" s="9"/>
      <c r="L32" s="6"/>
      <c r="M32" s="8"/>
      <c r="N32" s="8"/>
      <c r="O32" s="13"/>
      <c r="P32" s="15"/>
      <c r="Q32" s="15"/>
      <c r="R32" s="8"/>
      <c r="T32" s="4"/>
    </row>
    <row r="33" spans="1:20" ht="15" customHeight="1" x14ac:dyDescent="0.25">
      <c r="A33" s="13"/>
      <c r="B33" s="14"/>
      <c r="C33" s="6"/>
      <c r="D33" s="14"/>
      <c r="E33" s="6"/>
      <c r="F33" s="6"/>
      <c r="G33" s="8"/>
      <c r="H33" s="14"/>
      <c r="I33" s="9"/>
      <c r="J33" s="14"/>
      <c r="K33" s="9"/>
      <c r="L33" s="6"/>
      <c r="M33" s="8"/>
      <c r="N33" s="8"/>
      <c r="O33" s="13"/>
      <c r="P33" s="15"/>
      <c r="Q33" s="15"/>
      <c r="R33" s="8"/>
      <c r="T33" s="4"/>
    </row>
    <row r="34" spans="1:20" ht="15" customHeight="1" x14ac:dyDescent="0.25">
      <c r="A34" s="13"/>
      <c r="B34" s="14"/>
      <c r="C34" s="6"/>
      <c r="D34" s="14"/>
      <c r="E34" s="6"/>
      <c r="F34" s="6"/>
      <c r="G34" s="8"/>
      <c r="H34" s="14"/>
      <c r="I34" s="9"/>
      <c r="J34" s="14"/>
      <c r="K34" s="9"/>
      <c r="L34" s="6"/>
      <c r="M34" s="8"/>
      <c r="N34" s="8"/>
      <c r="O34" s="13"/>
      <c r="P34" s="15"/>
      <c r="Q34" s="15"/>
      <c r="R34" s="8"/>
      <c r="T34" s="4"/>
    </row>
    <row r="35" spans="1:20" ht="15" customHeight="1" x14ac:dyDescent="0.25">
      <c r="A35" s="13"/>
      <c r="B35" s="14"/>
      <c r="C35" s="6"/>
      <c r="D35" s="14"/>
      <c r="E35" s="6"/>
      <c r="F35" s="6"/>
      <c r="G35" s="8"/>
      <c r="H35" s="14"/>
      <c r="I35" s="9"/>
      <c r="J35" s="14"/>
      <c r="K35" s="9"/>
      <c r="L35" s="6"/>
      <c r="M35" s="8"/>
      <c r="N35" s="8"/>
      <c r="O35" s="13"/>
      <c r="P35" s="15"/>
      <c r="Q35" s="15"/>
      <c r="R35" s="8"/>
      <c r="T35" s="4"/>
    </row>
    <row r="36" spans="1:20" ht="15" customHeight="1" x14ac:dyDescent="0.25">
      <c r="A36" s="13"/>
      <c r="B36" s="14"/>
      <c r="C36" s="6"/>
      <c r="D36" s="14"/>
      <c r="E36" s="6"/>
      <c r="F36" s="6"/>
      <c r="G36" s="8"/>
      <c r="H36" s="14"/>
      <c r="I36" s="9"/>
      <c r="J36" s="14"/>
      <c r="K36" s="9"/>
      <c r="L36" s="6"/>
      <c r="M36" s="8"/>
      <c r="N36" s="8"/>
      <c r="O36" s="13"/>
      <c r="P36" s="15"/>
      <c r="Q36" s="15"/>
      <c r="R36" s="8"/>
      <c r="T36" s="4"/>
    </row>
    <row r="37" spans="1:20" ht="15" customHeight="1" x14ac:dyDescent="0.25">
      <c r="A37" s="13"/>
      <c r="B37" s="14"/>
      <c r="C37" s="6"/>
      <c r="D37" s="14"/>
      <c r="E37" s="6"/>
      <c r="F37" s="6"/>
      <c r="G37" s="8"/>
      <c r="H37" s="14"/>
      <c r="I37" s="9"/>
      <c r="J37" s="14"/>
      <c r="K37" s="9"/>
      <c r="L37" s="6"/>
      <c r="M37" s="8"/>
      <c r="N37" s="8"/>
      <c r="O37" s="13"/>
      <c r="P37" s="15"/>
      <c r="Q37" s="15"/>
      <c r="R37" s="8"/>
      <c r="T37" s="4"/>
    </row>
    <row r="38" spans="1:20" ht="15" customHeight="1" x14ac:dyDescent="0.25">
      <c r="A38" s="13"/>
      <c r="B38" s="14"/>
      <c r="C38" s="6"/>
      <c r="D38" s="14"/>
      <c r="E38" s="6"/>
      <c r="F38" s="6"/>
      <c r="G38" s="8"/>
      <c r="H38" s="14"/>
      <c r="I38" s="9"/>
      <c r="J38" s="14"/>
      <c r="K38" s="9"/>
      <c r="L38" s="6"/>
      <c r="M38" s="8"/>
      <c r="N38" s="8"/>
      <c r="O38" s="13"/>
      <c r="P38" s="15"/>
      <c r="Q38" s="15"/>
      <c r="R38" s="8"/>
      <c r="T38" s="4"/>
    </row>
    <row r="39" spans="1:20" ht="15" customHeight="1" x14ac:dyDescent="0.25">
      <c r="A39" s="13"/>
      <c r="B39" s="14"/>
      <c r="C39" s="6"/>
      <c r="D39" s="14"/>
      <c r="E39" s="6"/>
      <c r="F39" s="6"/>
      <c r="G39" s="8"/>
      <c r="H39" s="14"/>
      <c r="I39" s="9"/>
      <c r="J39" s="14"/>
      <c r="K39" s="9"/>
      <c r="L39" s="6"/>
      <c r="M39" s="8"/>
      <c r="N39" s="8"/>
      <c r="O39" s="13"/>
      <c r="P39" s="15"/>
      <c r="Q39" s="15"/>
      <c r="R39" s="8"/>
      <c r="T39" s="4"/>
    </row>
    <row r="40" spans="1:20" ht="15" customHeight="1" x14ac:dyDescent="0.25">
      <c r="A40" s="13"/>
      <c r="B40" s="14"/>
      <c r="C40" s="6"/>
      <c r="D40" s="14"/>
      <c r="E40" s="6"/>
      <c r="F40" s="6"/>
      <c r="G40" s="8"/>
      <c r="H40" s="14"/>
      <c r="I40" s="9"/>
      <c r="J40" s="14"/>
      <c r="K40" s="9"/>
      <c r="L40" s="6"/>
      <c r="M40" s="8"/>
      <c r="N40" s="8"/>
      <c r="O40" s="13"/>
      <c r="P40" s="15"/>
      <c r="Q40" s="15"/>
      <c r="R40" s="8"/>
      <c r="T40" s="4"/>
    </row>
    <row r="41" spans="1:20" ht="15" customHeight="1" x14ac:dyDescent="0.25">
      <c r="A41" s="13"/>
      <c r="B41" s="14"/>
      <c r="C41" s="6"/>
      <c r="D41" s="14"/>
      <c r="E41" s="6"/>
      <c r="F41" s="6"/>
      <c r="G41" s="8"/>
      <c r="H41" s="14"/>
      <c r="I41" s="9"/>
      <c r="J41" s="14"/>
      <c r="K41" s="9"/>
      <c r="L41" s="6"/>
      <c r="M41" s="8"/>
      <c r="N41" s="8"/>
      <c r="O41" s="13"/>
      <c r="P41" s="15"/>
      <c r="Q41" s="15"/>
      <c r="R41" s="8"/>
      <c r="T41" s="4"/>
    </row>
    <row r="42" spans="1:20" ht="15" customHeight="1" x14ac:dyDescent="0.25">
      <c r="A42" s="13"/>
      <c r="B42" s="14"/>
      <c r="C42" s="6"/>
      <c r="D42" s="14"/>
      <c r="E42" s="6"/>
      <c r="F42" s="6"/>
      <c r="G42" s="8"/>
      <c r="H42" s="14"/>
      <c r="I42" s="9"/>
      <c r="J42" s="14"/>
      <c r="K42" s="9"/>
      <c r="L42" s="6"/>
      <c r="M42" s="8"/>
      <c r="N42" s="8"/>
      <c r="O42" s="13"/>
      <c r="P42" s="15"/>
      <c r="Q42" s="15"/>
      <c r="R42" s="8"/>
      <c r="T42" s="4"/>
    </row>
    <row r="43" spans="1:20" ht="15" customHeight="1" x14ac:dyDescent="0.25">
      <c r="A43" s="13"/>
      <c r="B43" s="14"/>
      <c r="C43" s="6"/>
      <c r="D43" s="14"/>
      <c r="E43" s="6"/>
      <c r="F43" s="6"/>
      <c r="G43" s="8"/>
      <c r="H43" s="14"/>
      <c r="I43" s="9"/>
      <c r="J43" s="14"/>
      <c r="K43" s="9"/>
      <c r="L43" s="6"/>
      <c r="M43" s="8"/>
      <c r="N43" s="8"/>
      <c r="O43" s="13"/>
      <c r="P43" s="15"/>
      <c r="Q43" s="15"/>
      <c r="R43" s="8"/>
      <c r="T43" s="4"/>
    </row>
    <row r="44" spans="1:20" ht="15" customHeight="1" x14ac:dyDescent="0.25">
      <c r="A44" s="13"/>
      <c r="B44" s="14"/>
      <c r="C44" s="6"/>
      <c r="D44" s="14"/>
      <c r="E44" s="6"/>
      <c r="F44" s="6"/>
      <c r="G44" s="8"/>
      <c r="H44" s="14"/>
      <c r="I44" s="9"/>
      <c r="J44" s="14"/>
      <c r="K44" s="9"/>
      <c r="L44" s="6"/>
      <c r="M44" s="8"/>
      <c r="N44" s="8"/>
      <c r="O44" s="13"/>
      <c r="P44" s="15"/>
      <c r="Q44" s="15"/>
      <c r="R44" s="8"/>
      <c r="T44" s="4"/>
    </row>
    <row r="45" spans="1:20" ht="15" customHeight="1" x14ac:dyDescent="0.25">
      <c r="A45" s="13"/>
      <c r="B45" s="14"/>
      <c r="C45" s="6"/>
      <c r="D45" s="14"/>
      <c r="E45" s="6"/>
      <c r="F45" s="6"/>
      <c r="G45" s="8"/>
      <c r="H45" s="14"/>
      <c r="I45" s="9"/>
      <c r="J45" s="14"/>
      <c r="K45" s="9"/>
      <c r="L45" s="6"/>
      <c r="M45" s="8"/>
      <c r="N45" s="8"/>
      <c r="O45" s="13"/>
      <c r="P45" s="15"/>
      <c r="Q45" s="15"/>
      <c r="R45" s="8"/>
      <c r="T45" s="4"/>
    </row>
    <row r="46" spans="1:20" ht="15" customHeight="1" x14ac:dyDescent="0.25">
      <c r="A46" s="13"/>
      <c r="B46" s="14"/>
      <c r="C46" s="6"/>
      <c r="D46" s="14"/>
      <c r="E46" s="6"/>
      <c r="F46" s="6"/>
      <c r="G46" s="8"/>
      <c r="H46" s="14"/>
      <c r="I46" s="9"/>
      <c r="J46" s="14"/>
      <c r="K46" s="9"/>
      <c r="L46" s="6"/>
      <c r="M46" s="8"/>
      <c r="N46" s="8"/>
      <c r="O46" s="13"/>
      <c r="P46" s="15"/>
      <c r="Q46" s="15"/>
      <c r="R46" s="8"/>
      <c r="T46" s="4"/>
    </row>
    <row r="47" spans="1:20" ht="15" customHeight="1" x14ac:dyDescent="0.25">
      <c r="A47" s="13"/>
      <c r="B47" s="14"/>
      <c r="C47" s="6"/>
      <c r="D47" s="14"/>
      <c r="E47" s="6"/>
      <c r="F47" s="6"/>
      <c r="G47" s="8"/>
      <c r="H47" s="14"/>
      <c r="I47" s="9"/>
      <c r="J47" s="14"/>
      <c r="K47" s="9"/>
      <c r="L47" s="6"/>
      <c r="M47" s="8"/>
      <c r="N47" s="8"/>
      <c r="O47" s="13"/>
      <c r="P47" s="15"/>
      <c r="Q47" s="15"/>
      <c r="R47" s="8"/>
      <c r="T47" s="4"/>
    </row>
    <row r="48" spans="1:20" ht="15" customHeight="1" x14ac:dyDescent="0.25">
      <c r="A48" s="13"/>
      <c r="B48" s="14"/>
      <c r="C48" s="6"/>
      <c r="D48" s="14"/>
      <c r="E48" s="6"/>
      <c r="F48" s="6"/>
      <c r="G48" s="8"/>
      <c r="H48" s="14"/>
      <c r="I48" s="9"/>
      <c r="J48" s="14"/>
      <c r="K48" s="9"/>
      <c r="L48" s="6"/>
      <c r="M48" s="8"/>
      <c r="N48" s="8"/>
      <c r="O48" s="13"/>
      <c r="P48" s="15"/>
      <c r="Q48" s="15"/>
      <c r="R48" s="8"/>
      <c r="T48" s="4"/>
    </row>
    <row r="49" spans="1:20" ht="15" customHeight="1" x14ac:dyDescent="0.25">
      <c r="A49" s="13"/>
      <c r="B49" s="14"/>
      <c r="C49" s="6"/>
      <c r="D49" s="14"/>
      <c r="E49" s="6"/>
      <c r="F49" s="6"/>
      <c r="G49" s="8"/>
      <c r="H49" s="14"/>
      <c r="I49" s="9"/>
      <c r="J49" s="14"/>
      <c r="K49" s="9"/>
      <c r="L49" s="6"/>
      <c r="M49" s="8"/>
      <c r="N49" s="8"/>
      <c r="O49" s="13"/>
      <c r="P49" s="15"/>
      <c r="Q49" s="15"/>
      <c r="R49" s="8"/>
      <c r="T49" s="4"/>
    </row>
    <row r="50" spans="1:20" ht="15" customHeight="1" x14ac:dyDescent="0.25">
      <c r="A50" s="13"/>
      <c r="B50" s="14"/>
      <c r="C50" s="6"/>
      <c r="D50" s="14"/>
      <c r="E50" s="6"/>
      <c r="F50" s="6"/>
      <c r="G50" s="8"/>
      <c r="H50" s="14"/>
      <c r="I50" s="9"/>
      <c r="J50" s="14"/>
      <c r="K50" s="9"/>
      <c r="L50" s="6"/>
      <c r="M50" s="8"/>
      <c r="N50" s="8"/>
      <c r="O50" s="13"/>
      <c r="P50" s="15"/>
      <c r="Q50" s="15"/>
      <c r="R50" s="8"/>
      <c r="T50" s="4"/>
    </row>
    <row r="51" spans="1:20" ht="15" customHeight="1" x14ac:dyDescent="0.25">
      <c r="A51" s="13"/>
      <c r="B51" s="14"/>
      <c r="C51" s="6"/>
      <c r="D51" s="14"/>
      <c r="E51" s="6"/>
      <c r="F51" s="6"/>
      <c r="G51" s="8"/>
      <c r="H51" s="14"/>
      <c r="I51" s="9"/>
      <c r="J51" s="14"/>
      <c r="K51" s="9"/>
      <c r="L51" s="6"/>
      <c r="M51" s="8"/>
      <c r="N51" s="8"/>
      <c r="O51" s="13"/>
      <c r="P51" s="15"/>
      <c r="Q51" s="15"/>
      <c r="R51" s="8"/>
      <c r="T51" s="4"/>
    </row>
    <row r="52" spans="1:20" ht="15" customHeight="1" x14ac:dyDescent="0.25">
      <c r="A52" s="13"/>
      <c r="B52" s="14"/>
      <c r="C52" s="6"/>
      <c r="D52" s="14"/>
      <c r="E52" s="6"/>
      <c r="F52" s="6"/>
      <c r="G52" s="8"/>
      <c r="H52" s="14"/>
      <c r="I52" s="9"/>
      <c r="J52" s="14"/>
      <c r="K52" s="9"/>
      <c r="L52" s="6"/>
      <c r="M52" s="8"/>
      <c r="N52" s="8"/>
      <c r="O52" s="13"/>
      <c r="P52" s="15"/>
      <c r="Q52" s="15"/>
      <c r="R52" s="8"/>
      <c r="T52" s="4"/>
    </row>
    <row r="53" spans="1:20" ht="15" customHeight="1" x14ac:dyDescent="0.25">
      <c r="A53" s="13"/>
      <c r="B53" s="14"/>
      <c r="C53" s="6"/>
      <c r="D53" s="14"/>
      <c r="E53" s="6"/>
      <c r="F53" s="6"/>
      <c r="G53" s="8"/>
      <c r="H53" s="14"/>
      <c r="I53" s="9"/>
      <c r="J53" s="14"/>
      <c r="K53" s="9"/>
      <c r="L53" s="6"/>
      <c r="M53" s="8"/>
      <c r="N53" s="8"/>
      <c r="O53" s="13"/>
      <c r="P53" s="15"/>
      <c r="Q53" s="15"/>
      <c r="R53" s="8"/>
      <c r="T53" s="4"/>
    </row>
    <row r="54" spans="1:20" ht="15" customHeight="1" x14ac:dyDescent="0.25">
      <c r="A54" s="13"/>
      <c r="B54" s="14"/>
      <c r="C54" s="6"/>
      <c r="D54" s="14"/>
      <c r="E54" s="6"/>
      <c r="F54" s="6"/>
      <c r="G54" s="8"/>
      <c r="H54" s="14"/>
      <c r="I54" s="9"/>
      <c r="J54" s="14"/>
      <c r="K54" s="9"/>
      <c r="L54" s="6"/>
      <c r="M54" s="8"/>
      <c r="N54" s="8"/>
      <c r="O54" s="13"/>
      <c r="P54" s="15"/>
      <c r="Q54" s="15"/>
      <c r="R54" s="8"/>
      <c r="T54" s="4"/>
    </row>
    <row r="55" spans="1:20" ht="15" customHeight="1" x14ac:dyDescent="0.25">
      <c r="A55" s="13"/>
      <c r="B55" s="14"/>
      <c r="C55" s="6"/>
      <c r="D55" s="14"/>
      <c r="E55" s="6"/>
      <c r="F55" s="6"/>
      <c r="G55" s="8"/>
      <c r="H55" s="14"/>
      <c r="I55" s="9"/>
      <c r="J55" s="14"/>
      <c r="K55" s="9"/>
      <c r="L55" s="6"/>
      <c r="M55" s="8"/>
      <c r="N55" s="8"/>
      <c r="O55" s="13"/>
      <c r="P55" s="15"/>
      <c r="Q55" s="15"/>
      <c r="R55" s="8"/>
      <c r="T55" s="4"/>
    </row>
    <row r="56" spans="1:20" ht="15" customHeight="1" x14ac:dyDescent="0.25">
      <c r="A56" s="13"/>
      <c r="B56" s="14"/>
      <c r="C56" s="6"/>
      <c r="D56" s="14"/>
      <c r="E56" s="6"/>
      <c r="F56" s="6"/>
      <c r="G56" s="8"/>
      <c r="H56" s="14"/>
      <c r="I56" s="9"/>
      <c r="J56" s="14"/>
      <c r="K56" s="9"/>
      <c r="L56" s="6"/>
      <c r="M56" s="8"/>
      <c r="N56" s="8"/>
      <c r="O56" s="13"/>
      <c r="P56" s="15"/>
      <c r="Q56" s="15"/>
      <c r="R56" s="8"/>
      <c r="T56" s="4"/>
    </row>
    <row r="57" spans="1:20" ht="15" customHeight="1" x14ac:dyDescent="0.25">
      <c r="A57" s="13"/>
      <c r="B57" s="14"/>
      <c r="C57" s="6"/>
      <c r="D57" s="14"/>
      <c r="E57" s="6"/>
      <c r="F57" s="6"/>
      <c r="G57" s="8"/>
      <c r="H57" s="14"/>
      <c r="I57" s="9"/>
      <c r="J57" s="14"/>
      <c r="K57" s="9"/>
      <c r="L57" s="6"/>
      <c r="M57" s="8"/>
      <c r="N57" s="8"/>
      <c r="O57" s="13"/>
      <c r="P57" s="16"/>
      <c r="Q57" s="16"/>
      <c r="R57" s="8"/>
      <c r="T57" s="4"/>
    </row>
    <row r="58" spans="1:20" ht="15" customHeight="1" x14ac:dyDescent="0.25">
      <c r="A58" s="13"/>
      <c r="B58" s="14"/>
      <c r="C58" s="6"/>
      <c r="D58" s="14"/>
      <c r="E58" s="6"/>
      <c r="F58" s="6"/>
      <c r="G58" s="8"/>
      <c r="H58" s="14"/>
      <c r="I58" s="9"/>
      <c r="J58" s="14"/>
      <c r="K58" s="9"/>
      <c r="L58" s="6"/>
      <c r="M58" s="8"/>
      <c r="N58" s="8"/>
      <c r="O58" s="13"/>
      <c r="P58" s="15"/>
      <c r="Q58" s="15"/>
      <c r="R58" s="8"/>
      <c r="T58" s="4"/>
    </row>
    <row r="59" spans="1:20" ht="15" customHeight="1" x14ac:dyDescent="0.25">
      <c r="A59" s="13"/>
      <c r="B59" s="14"/>
      <c r="C59" s="6"/>
      <c r="D59" s="14"/>
      <c r="E59" s="6"/>
      <c r="F59" s="6"/>
      <c r="G59" s="8"/>
      <c r="H59" s="14"/>
      <c r="I59" s="9"/>
      <c r="J59" s="14"/>
      <c r="K59" s="9"/>
      <c r="L59" s="6"/>
      <c r="M59" s="8"/>
      <c r="N59" s="8"/>
      <c r="O59" s="13"/>
      <c r="P59" s="15"/>
      <c r="Q59" s="15"/>
      <c r="R59" s="8"/>
      <c r="T59" s="4"/>
    </row>
    <row r="60" spans="1:20" ht="15" customHeight="1" x14ac:dyDescent="0.25">
      <c r="A60" s="13"/>
      <c r="B60" s="14"/>
      <c r="C60" s="6"/>
      <c r="D60" s="14"/>
      <c r="E60" s="6"/>
      <c r="F60" s="6"/>
      <c r="G60" s="8"/>
      <c r="H60" s="14"/>
      <c r="I60" s="9"/>
      <c r="J60" s="14"/>
      <c r="K60" s="9"/>
      <c r="L60" s="6"/>
      <c r="M60" s="8"/>
      <c r="N60" s="8"/>
      <c r="O60" s="13"/>
      <c r="P60" s="15"/>
      <c r="Q60" s="15"/>
      <c r="R60" s="8"/>
      <c r="T60" s="4"/>
    </row>
    <row r="61" spans="1:20" ht="15" customHeight="1" x14ac:dyDescent="0.25">
      <c r="A61" s="13"/>
      <c r="B61" s="14"/>
      <c r="C61" s="6"/>
      <c r="D61" s="14"/>
      <c r="E61" s="6"/>
      <c r="F61" s="6"/>
      <c r="G61" s="8"/>
      <c r="H61" s="14"/>
      <c r="I61" s="9"/>
      <c r="J61" s="14"/>
      <c r="K61" s="9"/>
      <c r="L61" s="6"/>
      <c r="M61" s="8"/>
      <c r="N61" s="8"/>
      <c r="O61" s="13"/>
      <c r="P61" s="15"/>
      <c r="Q61" s="15"/>
      <c r="R61" s="8"/>
      <c r="T61" s="4"/>
    </row>
    <row r="62" spans="1:20" ht="15" customHeight="1" x14ac:dyDescent="0.25">
      <c r="A62" s="13"/>
      <c r="B62" s="14"/>
      <c r="C62" s="6"/>
      <c r="D62" s="14"/>
      <c r="E62" s="6"/>
      <c r="F62" s="6"/>
      <c r="G62" s="8"/>
      <c r="H62" s="14"/>
      <c r="I62" s="9"/>
      <c r="J62" s="14"/>
      <c r="K62" s="9"/>
      <c r="L62" s="6"/>
      <c r="M62" s="8"/>
      <c r="N62" s="8"/>
      <c r="O62" s="13"/>
      <c r="P62" s="15"/>
      <c r="Q62" s="15"/>
      <c r="R62" s="8"/>
      <c r="T62" s="4"/>
    </row>
    <row r="63" spans="1:20" ht="15" customHeight="1" x14ac:dyDescent="0.25">
      <c r="A63" s="13"/>
      <c r="B63" s="14"/>
      <c r="C63" s="6"/>
      <c r="D63" s="14"/>
      <c r="E63" s="6"/>
      <c r="F63" s="6"/>
      <c r="G63" s="8"/>
      <c r="H63" s="14"/>
      <c r="I63" s="9"/>
      <c r="J63" s="14"/>
      <c r="K63" s="9"/>
      <c r="L63" s="6"/>
      <c r="M63" s="8"/>
      <c r="N63" s="8"/>
      <c r="O63" s="13"/>
      <c r="P63" s="15"/>
      <c r="Q63" s="15"/>
      <c r="R63" s="8"/>
      <c r="T63" s="4"/>
    </row>
    <row r="64" spans="1:20" ht="15" customHeight="1" x14ac:dyDescent="0.25">
      <c r="A64" s="13"/>
      <c r="B64" s="14"/>
      <c r="C64" s="6"/>
      <c r="D64" s="14"/>
      <c r="E64" s="6"/>
      <c r="F64" s="6"/>
      <c r="G64" s="8"/>
      <c r="H64" s="14"/>
      <c r="I64" s="9"/>
      <c r="J64" s="14"/>
      <c r="K64" s="9"/>
      <c r="L64" s="6"/>
      <c r="M64" s="8"/>
      <c r="N64" s="8"/>
      <c r="O64" s="13"/>
      <c r="P64" s="15"/>
      <c r="Q64" s="15"/>
      <c r="R64" s="8"/>
      <c r="T64" s="4"/>
    </row>
    <row r="65" spans="1:20" ht="15" customHeight="1" x14ac:dyDescent="0.25">
      <c r="A65" s="13"/>
      <c r="B65" s="14"/>
      <c r="C65" s="6"/>
      <c r="D65" s="14"/>
      <c r="E65" s="6"/>
      <c r="F65" s="6"/>
      <c r="G65" s="8"/>
      <c r="H65" s="14"/>
      <c r="I65" s="9"/>
      <c r="J65" s="14"/>
      <c r="K65" s="9"/>
      <c r="L65" s="6"/>
      <c r="M65" s="8"/>
      <c r="N65" s="8"/>
      <c r="O65" s="13"/>
      <c r="P65" s="15"/>
      <c r="Q65" s="15"/>
      <c r="R65" s="8"/>
      <c r="T65" s="4"/>
    </row>
    <row r="66" spans="1:20" ht="15" customHeight="1" x14ac:dyDescent="0.25">
      <c r="A66" s="13"/>
      <c r="B66" s="14"/>
      <c r="C66" s="6"/>
      <c r="D66" s="14"/>
      <c r="E66" s="6"/>
      <c r="F66" s="6"/>
      <c r="G66" s="8"/>
      <c r="H66" s="14"/>
      <c r="I66" s="9"/>
      <c r="J66" s="14"/>
      <c r="K66" s="9"/>
      <c r="L66" s="6"/>
      <c r="M66" s="8"/>
      <c r="N66" s="8"/>
      <c r="O66" s="13"/>
      <c r="P66" s="15"/>
      <c r="Q66" s="15"/>
      <c r="R66" s="8"/>
      <c r="T66" s="4"/>
    </row>
    <row r="67" spans="1:20" ht="15" customHeight="1" x14ac:dyDescent="0.25">
      <c r="A67" s="13"/>
      <c r="B67" s="14"/>
      <c r="C67" s="6"/>
      <c r="D67" s="14"/>
      <c r="E67" s="6"/>
      <c r="F67" s="6"/>
      <c r="G67" s="8"/>
      <c r="H67" s="14"/>
      <c r="I67" s="9"/>
      <c r="J67" s="14"/>
      <c r="K67" s="9"/>
      <c r="L67" s="6"/>
      <c r="M67" s="8"/>
      <c r="N67" s="8"/>
      <c r="O67" s="13"/>
      <c r="P67" s="15"/>
      <c r="Q67" s="15"/>
      <c r="R67" s="8"/>
      <c r="T67" s="4"/>
    </row>
    <row r="68" spans="1:20" ht="15" customHeight="1" x14ac:dyDescent="0.25">
      <c r="A68" s="13"/>
      <c r="B68" s="14"/>
      <c r="C68" s="6"/>
      <c r="D68" s="14"/>
      <c r="E68" s="6"/>
      <c r="F68" s="6"/>
      <c r="G68" s="8"/>
      <c r="H68" s="14"/>
      <c r="I68" s="9"/>
      <c r="J68" s="14"/>
      <c r="K68" s="9"/>
      <c r="L68" s="6"/>
      <c r="M68" s="8"/>
      <c r="N68" s="8"/>
      <c r="O68" s="13"/>
      <c r="P68" s="15"/>
      <c r="Q68" s="15"/>
      <c r="R68" s="8"/>
      <c r="T68" s="4"/>
    </row>
    <row r="69" spans="1:20" ht="15" customHeight="1" x14ac:dyDescent="0.25">
      <c r="A69" s="13"/>
      <c r="B69" s="14"/>
      <c r="C69" s="6"/>
      <c r="D69" s="14"/>
      <c r="E69" s="6"/>
      <c r="F69" s="6"/>
      <c r="G69" s="8"/>
      <c r="H69" s="14"/>
      <c r="I69" s="9"/>
      <c r="J69" s="14"/>
      <c r="K69" s="9"/>
      <c r="L69" s="6"/>
      <c r="M69" s="8"/>
      <c r="N69" s="8"/>
      <c r="O69" s="13"/>
      <c r="P69" s="15"/>
      <c r="Q69" s="15"/>
      <c r="R69" s="8"/>
      <c r="T69" s="4"/>
    </row>
    <row r="70" spans="1:20" ht="15" customHeight="1" x14ac:dyDescent="0.25">
      <c r="A70" s="13"/>
      <c r="B70" s="14"/>
      <c r="C70" s="6"/>
      <c r="D70" s="14"/>
      <c r="E70" s="6"/>
      <c r="F70" s="6"/>
      <c r="G70" s="8"/>
      <c r="H70" s="14"/>
      <c r="I70" s="9"/>
      <c r="J70" s="14"/>
      <c r="K70" s="9"/>
      <c r="L70" s="6"/>
      <c r="M70" s="8"/>
      <c r="N70" s="8"/>
      <c r="O70" s="13"/>
      <c r="P70" s="15"/>
      <c r="Q70" s="15"/>
      <c r="R70" s="8"/>
      <c r="T70" s="4"/>
    </row>
    <row r="71" spans="1:20" ht="15" customHeight="1" x14ac:dyDescent="0.25">
      <c r="A71" s="13"/>
      <c r="B71" s="14"/>
      <c r="C71" s="6"/>
      <c r="D71" s="14"/>
      <c r="E71" s="6"/>
      <c r="F71" s="6"/>
      <c r="G71" s="8"/>
      <c r="H71" s="14"/>
      <c r="I71" s="9"/>
      <c r="J71" s="14"/>
      <c r="K71" s="9"/>
      <c r="L71" s="6"/>
      <c r="M71" s="8"/>
      <c r="N71" s="8"/>
      <c r="O71" s="13"/>
      <c r="P71" s="15"/>
      <c r="Q71" s="15"/>
      <c r="R71" s="8"/>
      <c r="T71" s="4"/>
    </row>
    <row r="72" spans="1:20" ht="15" customHeight="1" x14ac:dyDescent="0.25">
      <c r="A72" s="13"/>
      <c r="B72" s="14"/>
      <c r="C72" s="6"/>
      <c r="D72" s="14"/>
      <c r="E72" s="6"/>
      <c r="F72" s="6"/>
      <c r="G72" s="8"/>
      <c r="H72" s="14"/>
      <c r="I72" s="9"/>
      <c r="J72" s="14"/>
      <c r="K72" s="9"/>
      <c r="L72" s="6"/>
      <c r="M72" s="8"/>
      <c r="N72" s="8"/>
      <c r="O72" s="13"/>
      <c r="P72" s="15"/>
      <c r="Q72" s="15"/>
      <c r="R72" s="8"/>
      <c r="T72" s="4"/>
    </row>
    <row r="73" spans="1:20" ht="15" customHeight="1" x14ac:dyDescent="0.25">
      <c r="A73" s="13"/>
      <c r="B73" s="14"/>
      <c r="C73" s="6"/>
      <c r="D73" s="14"/>
      <c r="E73" s="6"/>
      <c r="F73" s="6"/>
      <c r="G73" s="8"/>
      <c r="H73" s="14"/>
      <c r="I73" s="9"/>
      <c r="J73" s="14"/>
      <c r="K73" s="9"/>
      <c r="L73" s="6"/>
      <c r="M73" s="8"/>
      <c r="N73" s="8"/>
      <c r="O73" s="13"/>
      <c r="P73" s="15"/>
      <c r="Q73" s="15"/>
      <c r="R73" s="8"/>
      <c r="T73" s="4"/>
    </row>
    <row r="74" spans="1:20" ht="15" customHeight="1" x14ac:dyDescent="0.25">
      <c r="A74" s="13"/>
      <c r="B74" s="14"/>
      <c r="C74" s="6"/>
      <c r="D74" s="14"/>
      <c r="E74" s="6"/>
      <c r="F74" s="6"/>
      <c r="G74" s="8"/>
      <c r="H74" s="14"/>
      <c r="I74" s="9"/>
      <c r="J74" s="14"/>
      <c r="K74" s="9"/>
      <c r="L74" s="6"/>
      <c r="M74" s="8"/>
      <c r="N74" s="8"/>
      <c r="O74" s="13"/>
      <c r="P74" s="15"/>
      <c r="Q74" s="15"/>
      <c r="R74" s="8"/>
      <c r="T74" s="4"/>
    </row>
    <row r="75" spans="1:20" ht="15" customHeight="1" x14ac:dyDescent="0.25">
      <c r="A75" s="13"/>
      <c r="B75" s="14"/>
      <c r="C75" s="6"/>
      <c r="D75" s="14"/>
      <c r="E75" s="6"/>
      <c r="F75" s="6"/>
      <c r="G75" s="8"/>
      <c r="H75" s="14"/>
      <c r="I75" s="9"/>
      <c r="J75" s="14"/>
      <c r="K75" s="9"/>
      <c r="L75" s="6"/>
      <c r="M75" s="8"/>
      <c r="N75" s="8"/>
      <c r="O75" s="13"/>
      <c r="P75" s="15"/>
      <c r="Q75" s="15"/>
      <c r="R75" s="8"/>
      <c r="T75" s="4"/>
    </row>
    <row r="76" spans="1:20" ht="15" customHeight="1" x14ac:dyDescent="0.25">
      <c r="A76" s="13"/>
      <c r="B76" s="14"/>
      <c r="C76" s="6"/>
      <c r="D76" s="14"/>
      <c r="E76" s="6"/>
      <c r="F76" s="6"/>
      <c r="G76" s="8"/>
      <c r="H76" s="14"/>
      <c r="I76" s="9"/>
      <c r="J76" s="14"/>
      <c r="K76" s="9"/>
      <c r="L76" s="6"/>
      <c r="M76" s="8"/>
      <c r="N76" s="8"/>
      <c r="O76" s="13"/>
      <c r="P76" s="15"/>
      <c r="Q76" s="15"/>
      <c r="R76" s="8"/>
      <c r="T76" s="4"/>
    </row>
    <row r="77" spans="1:20" ht="15" customHeight="1" x14ac:dyDescent="0.25">
      <c r="A77" s="13"/>
      <c r="B77" s="14"/>
      <c r="C77" s="6"/>
      <c r="D77" s="14"/>
      <c r="E77" s="6"/>
      <c r="F77" s="6"/>
      <c r="G77" s="8"/>
      <c r="H77" s="14"/>
      <c r="I77" s="9"/>
      <c r="J77" s="14"/>
      <c r="K77" s="9"/>
      <c r="L77" s="6"/>
      <c r="M77" s="8"/>
      <c r="N77" s="8"/>
      <c r="O77" s="13"/>
      <c r="P77" s="15"/>
      <c r="Q77" s="15"/>
      <c r="R77" s="8"/>
      <c r="T77" s="4"/>
    </row>
    <row r="78" spans="1:20" ht="15" customHeight="1" x14ac:dyDescent="0.25">
      <c r="A78" s="13"/>
      <c r="B78" s="14"/>
      <c r="C78" s="14"/>
      <c r="D78" s="14"/>
      <c r="E78" s="14"/>
      <c r="F78" s="6"/>
      <c r="G78" s="8"/>
      <c r="H78" s="17"/>
      <c r="I78" s="18"/>
      <c r="J78" s="17"/>
      <c r="K78" s="18"/>
      <c r="L78" s="19"/>
      <c r="M78" s="8"/>
      <c r="N78" s="8"/>
      <c r="O78" s="13"/>
      <c r="P78" s="15"/>
      <c r="Q78" s="15"/>
      <c r="R78" s="8"/>
      <c r="T78" s="4"/>
    </row>
    <row r="79" spans="1:20" ht="15" customHeight="1" x14ac:dyDescent="0.25">
      <c r="A79" s="13"/>
      <c r="B79" s="6"/>
      <c r="C79" s="6"/>
      <c r="D79" s="6"/>
      <c r="E79" s="6"/>
      <c r="F79" s="6"/>
      <c r="G79" s="8"/>
      <c r="H79" s="6"/>
      <c r="I79" s="9"/>
      <c r="J79" s="6"/>
      <c r="K79" s="9"/>
      <c r="L79" s="6"/>
      <c r="M79" s="8"/>
      <c r="N79" s="8"/>
      <c r="O79" s="13"/>
      <c r="P79" s="15"/>
      <c r="Q79" s="15"/>
      <c r="R79" s="8"/>
      <c r="T79" s="4"/>
    </row>
    <row r="80" spans="1:20" ht="15" customHeight="1" x14ac:dyDescent="0.25">
      <c r="A80" s="13"/>
      <c r="B80" s="6"/>
      <c r="C80" s="6"/>
      <c r="D80" s="6"/>
      <c r="E80" s="6"/>
      <c r="F80" s="6"/>
      <c r="G80" s="8"/>
      <c r="H80" s="6"/>
      <c r="I80" s="9"/>
      <c r="J80" s="6"/>
      <c r="K80" s="9"/>
      <c r="L80" s="6"/>
      <c r="M80" s="8"/>
      <c r="N80" s="8"/>
      <c r="O80" s="13"/>
      <c r="P80" s="15"/>
      <c r="Q80" s="15"/>
      <c r="R80" s="8"/>
      <c r="T80" s="4"/>
    </row>
    <row r="81" spans="1:20" ht="15" customHeight="1" x14ac:dyDescent="0.25">
      <c r="A81" s="13"/>
      <c r="B81" s="6"/>
      <c r="C81" s="6"/>
      <c r="D81" s="6"/>
      <c r="E81" s="6"/>
      <c r="F81" s="6"/>
      <c r="G81" s="8"/>
      <c r="H81" s="6"/>
      <c r="I81" s="9"/>
      <c r="J81" s="6"/>
      <c r="K81" s="9"/>
      <c r="L81" s="6"/>
      <c r="M81" s="8"/>
      <c r="N81" s="8"/>
      <c r="O81" s="13"/>
      <c r="P81" s="15"/>
      <c r="Q81" s="15"/>
      <c r="R81" s="8"/>
      <c r="T81" s="4"/>
    </row>
    <row r="82" spans="1:20" ht="15" customHeight="1" x14ac:dyDescent="0.25">
      <c r="A82" s="13"/>
      <c r="B82" s="6"/>
      <c r="C82" s="6"/>
      <c r="D82" s="6"/>
      <c r="E82" s="6"/>
      <c r="F82" s="6"/>
      <c r="G82" s="8"/>
      <c r="H82" s="6"/>
      <c r="I82" s="9"/>
      <c r="J82" s="6"/>
      <c r="K82" s="9"/>
      <c r="L82" s="6"/>
      <c r="M82" s="8"/>
      <c r="N82" s="8"/>
      <c r="O82" s="13"/>
      <c r="P82" s="15"/>
      <c r="Q82" s="15"/>
      <c r="R82" s="8"/>
      <c r="T82" s="4"/>
    </row>
    <row r="83" spans="1:20" ht="15" customHeight="1" x14ac:dyDescent="0.25">
      <c r="A83" s="13"/>
      <c r="B83" s="6"/>
      <c r="C83" s="6"/>
      <c r="D83" s="6"/>
      <c r="E83" s="6"/>
      <c r="F83" s="6"/>
      <c r="G83" s="8"/>
      <c r="H83" s="6"/>
      <c r="I83" s="9"/>
      <c r="J83" s="6"/>
      <c r="K83" s="9"/>
      <c r="L83" s="6"/>
      <c r="M83" s="8"/>
      <c r="N83" s="8"/>
      <c r="O83" s="13"/>
      <c r="P83" s="15"/>
      <c r="Q83" s="15"/>
      <c r="R83" s="8"/>
      <c r="T83" s="4"/>
    </row>
    <row r="84" spans="1:20" ht="15" customHeight="1" x14ac:dyDescent="0.25">
      <c r="A84" s="13"/>
      <c r="B84" s="6"/>
      <c r="C84" s="6"/>
      <c r="D84" s="6"/>
      <c r="E84" s="6"/>
      <c r="F84" s="6"/>
      <c r="G84" s="8"/>
      <c r="H84" s="6"/>
      <c r="I84" s="9"/>
      <c r="J84" s="6"/>
      <c r="K84" s="9"/>
      <c r="L84" s="6"/>
      <c r="M84" s="8"/>
      <c r="N84" s="8"/>
      <c r="O84" s="13"/>
      <c r="P84" s="15"/>
      <c r="Q84" s="15"/>
      <c r="R84" s="8"/>
      <c r="T84" s="4"/>
    </row>
    <row r="85" spans="1:20" ht="15" customHeight="1" x14ac:dyDescent="0.25">
      <c r="A85" s="13"/>
      <c r="B85" s="6"/>
      <c r="C85" s="6"/>
      <c r="D85" s="6"/>
      <c r="E85" s="6"/>
      <c r="F85" s="6"/>
      <c r="G85" s="8"/>
      <c r="H85" s="6"/>
      <c r="I85" s="9"/>
      <c r="J85" s="6"/>
      <c r="K85" s="9"/>
      <c r="L85" s="6"/>
      <c r="M85" s="8"/>
      <c r="N85" s="8"/>
      <c r="O85" s="13"/>
      <c r="P85" s="15"/>
      <c r="Q85" s="15"/>
      <c r="R85" s="8"/>
      <c r="T85" s="4"/>
    </row>
    <row r="86" spans="1:20" ht="15" customHeight="1" x14ac:dyDescent="0.25">
      <c r="A86" s="13"/>
      <c r="B86" s="6"/>
      <c r="C86" s="6"/>
      <c r="D86" s="6"/>
      <c r="E86" s="6"/>
      <c r="F86" s="6"/>
      <c r="G86" s="8"/>
      <c r="H86" s="6"/>
      <c r="I86" s="9"/>
      <c r="J86" s="6"/>
      <c r="K86" s="9"/>
      <c r="L86" s="6"/>
      <c r="M86" s="8"/>
      <c r="N86" s="8"/>
      <c r="O86" s="13"/>
      <c r="P86" s="15"/>
      <c r="Q86" s="15"/>
      <c r="R86" s="8"/>
      <c r="T86" s="4"/>
    </row>
    <row r="87" spans="1:20" ht="15" customHeight="1" x14ac:dyDescent="0.25">
      <c r="A87" s="13"/>
      <c r="B87" s="6"/>
      <c r="C87" s="6"/>
      <c r="D87" s="6"/>
      <c r="E87" s="6"/>
      <c r="F87" s="6"/>
      <c r="G87" s="8"/>
      <c r="H87" s="6"/>
      <c r="I87" s="9"/>
      <c r="J87" s="6"/>
      <c r="K87" s="9"/>
      <c r="L87" s="6"/>
      <c r="M87" s="8"/>
      <c r="N87" s="8"/>
      <c r="O87" s="13"/>
      <c r="P87" s="15"/>
      <c r="Q87" s="15"/>
      <c r="R87" s="8"/>
      <c r="T87" s="4"/>
    </row>
    <row r="88" spans="1:20" ht="15" customHeight="1" x14ac:dyDescent="0.25">
      <c r="A88" s="13"/>
      <c r="B88" s="6"/>
      <c r="C88" s="6"/>
      <c r="D88" s="6"/>
      <c r="E88" s="6"/>
      <c r="F88" s="6"/>
      <c r="G88" s="8"/>
      <c r="H88" s="6"/>
      <c r="I88" s="9"/>
      <c r="J88" s="6"/>
      <c r="K88" s="9"/>
      <c r="L88" s="6"/>
      <c r="M88" s="8"/>
      <c r="N88" s="8"/>
      <c r="O88" s="13"/>
      <c r="P88" s="15"/>
      <c r="Q88" s="15"/>
      <c r="R88" s="8"/>
      <c r="T88" s="4"/>
    </row>
    <row r="89" spans="1:20" ht="15" customHeight="1" x14ac:dyDescent="0.25">
      <c r="A89" s="13"/>
      <c r="B89" s="6"/>
      <c r="C89" s="6"/>
      <c r="D89" s="6"/>
      <c r="E89" s="6"/>
      <c r="F89" s="6"/>
      <c r="G89" s="8"/>
      <c r="H89" s="6"/>
      <c r="I89" s="9"/>
      <c r="J89" s="6"/>
      <c r="K89" s="9"/>
      <c r="L89" s="6"/>
      <c r="M89" s="8"/>
      <c r="N89" s="8"/>
      <c r="O89" s="13"/>
      <c r="P89" s="15"/>
      <c r="Q89" s="15"/>
      <c r="R89" s="8"/>
      <c r="T89" s="4"/>
    </row>
    <row r="90" spans="1:20" ht="15" customHeight="1" x14ac:dyDescent="0.25">
      <c r="A90" s="13"/>
      <c r="B90" s="6"/>
      <c r="C90" s="6"/>
      <c r="D90" s="6"/>
      <c r="E90" s="6"/>
      <c r="F90" s="6"/>
      <c r="G90" s="8"/>
      <c r="H90" s="6"/>
      <c r="I90" s="9"/>
      <c r="J90" s="6"/>
      <c r="K90" s="9"/>
      <c r="L90" s="6"/>
      <c r="M90" s="8"/>
      <c r="N90" s="8"/>
      <c r="O90" s="13"/>
      <c r="P90" s="15"/>
      <c r="Q90" s="15"/>
      <c r="R90" s="8"/>
      <c r="T90" s="4"/>
    </row>
    <row r="91" spans="1:20" ht="15" customHeight="1" x14ac:dyDescent="0.25">
      <c r="A91" s="13"/>
      <c r="B91" s="6"/>
      <c r="C91" s="6"/>
      <c r="D91" s="6"/>
      <c r="E91" s="6"/>
      <c r="F91" s="6"/>
      <c r="G91" s="8"/>
      <c r="H91" s="6"/>
      <c r="I91" s="9"/>
      <c r="J91" s="6"/>
      <c r="K91" s="9"/>
      <c r="L91" s="6"/>
      <c r="M91" s="8"/>
      <c r="N91" s="8"/>
      <c r="O91" s="13"/>
      <c r="P91" s="15"/>
      <c r="Q91" s="15"/>
      <c r="R91" s="8"/>
      <c r="T91" s="4"/>
    </row>
    <row r="92" spans="1:20" ht="15" customHeight="1" x14ac:dyDescent="0.25">
      <c r="A92" s="13"/>
      <c r="B92" s="6"/>
      <c r="C92" s="6"/>
      <c r="D92" s="6"/>
      <c r="E92" s="6"/>
      <c r="F92" s="6"/>
      <c r="G92" s="8"/>
      <c r="H92" s="6"/>
      <c r="I92" s="9"/>
      <c r="J92" s="6"/>
      <c r="K92" s="9"/>
      <c r="L92" s="6"/>
      <c r="M92" s="8"/>
      <c r="N92" s="8"/>
      <c r="O92" s="13"/>
      <c r="P92" s="15"/>
      <c r="Q92" s="15"/>
      <c r="R92" s="8"/>
      <c r="T92" s="4"/>
    </row>
    <row r="93" spans="1:20" ht="15" customHeight="1" x14ac:dyDescent="0.25">
      <c r="A93" s="13"/>
      <c r="B93" s="6"/>
      <c r="C93" s="6"/>
      <c r="D93" s="6"/>
      <c r="E93" s="6"/>
      <c r="F93" s="6"/>
      <c r="G93" s="8"/>
      <c r="H93" s="6"/>
      <c r="I93" s="9"/>
      <c r="J93" s="6"/>
      <c r="K93" s="9"/>
      <c r="L93" s="6"/>
      <c r="M93" s="8"/>
      <c r="N93" s="8"/>
      <c r="O93" s="13"/>
      <c r="P93" s="15"/>
      <c r="Q93" s="15"/>
      <c r="R93" s="8"/>
      <c r="T93" s="4"/>
    </row>
    <row r="94" spans="1:20" ht="15" customHeight="1" x14ac:dyDescent="0.25">
      <c r="A94" s="13"/>
      <c r="B94" s="6"/>
      <c r="C94" s="6"/>
      <c r="D94" s="6"/>
      <c r="E94" s="6"/>
      <c r="F94" s="6"/>
      <c r="G94" s="8"/>
      <c r="H94" s="6"/>
      <c r="I94" s="9"/>
      <c r="J94" s="6"/>
      <c r="K94" s="9"/>
      <c r="L94" s="6"/>
      <c r="M94" s="8"/>
      <c r="N94" s="8"/>
      <c r="O94" s="13"/>
      <c r="P94" s="15"/>
      <c r="Q94" s="15"/>
      <c r="R94" s="8"/>
      <c r="T94" s="4"/>
    </row>
    <row r="95" spans="1:20" ht="15" customHeight="1" x14ac:dyDescent="0.25">
      <c r="A95" s="13"/>
      <c r="B95" s="6"/>
      <c r="C95" s="6"/>
      <c r="D95" s="6"/>
      <c r="E95" s="6"/>
      <c r="F95" s="6"/>
      <c r="G95" s="8"/>
      <c r="H95" s="6"/>
      <c r="I95" s="9"/>
      <c r="J95" s="6"/>
      <c r="K95" s="9"/>
      <c r="L95" s="6"/>
      <c r="M95" s="8"/>
      <c r="N95" s="8"/>
      <c r="O95" s="13"/>
      <c r="P95" s="15"/>
      <c r="Q95" s="15"/>
      <c r="R95" s="8"/>
      <c r="T95" s="4"/>
    </row>
    <row r="96" spans="1:20" ht="15" customHeight="1" x14ac:dyDescent="0.25">
      <c r="A96" s="13"/>
      <c r="B96" s="6"/>
      <c r="C96" s="6"/>
      <c r="D96" s="6"/>
      <c r="E96" s="6"/>
      <c r="F96" s="6"/>
      <c r="G96" s="8"/>
      <c r="H96" s="6"/>
      <c r="I96" s="9"/>
      <c r="J96" s="6"/>
      <c r="K96" s="9"/>
      <c r="L96" s="6"/>
      <c r="M96" s="8"/>
      <c r="N96" s="8"/>
      <c r="O96" s="13"/>
      <c r="P96" s="15"/>
      <c r="Q96" s="15"/>
      <c r="R96" s="8"/>
      <c r="T96" s="4"/>
    </row>
    <row r="97" spans="1:20" ht="15" customHeight="1" x14ac:dyDescent="0.25">
      <c r="A97" s="13"/>
      <c r="B97" s="6"/>
      <c r="C97" s="6"/>
      <c r="D97" s="6"/>
      <c r="E97" s="6"/>
      <c r="F97" s="6"/>
      <c r="G97" s="8"/>
      <c r="H97" s="6"/>
      <c r="I97" s="9"/>
      <c r="J97" s="6"/>
      <c r="K97" s="9"/>
      <c r="L97" s="6"/>
      <c r="M97" s="8"/>
      <c r="N97" s="8"/>
      <c r="O97" s="13"/>
      <c r="P97" s="15"/>
      <c r="Q97" s="15"/>
      <c r="R97" s="8"/>
      <c r="T97" s="4"/>
    </row>
    <row r="98" spans="1:20" ht="15" customHeight="1" x14ac:dyDescent="0.25">
      <c r="A98" s="13"/>
      <c r="B98" s="6"/>
      <c r="C98" s="6"/>
      <c r="D98" s="6"/>
      <c r="E98" s="6"/>
      <c r="F98" s="6"/>
      <c r="G98" s="8"/>
      <c r="H98" s="6"/>
      <c r="I98" s="9"/>
      <c r="J98" s="6"/>
      <c r="K98" s="9"/>
      <c r="L98" s="6"/>
      <c r="M98" s="8"/>
      <c r="N98" s="8"/>
      <c r="O98" s="13"/>
      <c r="P98" s="15"/>
      <c r="Q98" s="15"/>
      <c r="R98" s="8"/>
      <c r="T98" s="4"/>
    </row>
    <row r="99" spans="1:20" ht="15" customHeight="1" x14ac:dyDescent="0.25">
      <c r="A99" s="13"/>
      <c r="B99" s="6"/>
      <c r="C99" s="6"/>
      <c r="D99" s="6"/>
      <c r="E99" s="6"/>
      <c r="F99" s="6"/>
      <c r="G99" s="8"/>
      <c r="H99" s="6"/>
      <c r="I99" s="9"/>
      <c r="J99" s="6"/>
      <c r="K99" s="9"/>
      <c r="L99" s="6"/>
      <c r="M99" s="8"/>
      <c r="N99" s="8"/>
      <c r="O99" s="13"/>
      <c r="P99" s="15"/>
      <c r="Q99" s="15"/>
      <c r="R99" s="8"/>
      <c r="T99" s="4"/>
    </row>
    <row r="100" spans="1:20" ht="15" customHeight="1" x14ac:dyDescent="0.25">
      <c r="A100" s="13"/>
      <c r="B100" s="6"/>
      <c r="C100" s="6"/>
      <c r="D100" s="6"/>
      <c r="E100" s="6"/>
      <c r="F100" s="6"/>
      <c r="G100" s="8"/>
      <c r="H100" s="6"/>
      <c r="I100" s="9"/>
      <c r="J100" s="6"/>
      <c r="K100" s="9"/>
      <c r="L100" s="6"/>
      <c r="M100" s="8"/>
      <c r="N100" s="8"/>
      <c r="O100" s="13"/>
      <c r="P100" s="15"/>
      <c r="Q100" s="15"/>
      <c r="R100" s="8"/>
      <c r="T100" s="4"/>
    </row>
    <row r="101" spans="1:20" ht="15" customHeight="1" x14ac:dyDescent="0.25">
      <c r="A101" s="13"/>
      <c r="B101" s="6"/>
      <c r="C101" s="6"/>
      <c r="D101" s="6"/>
      <c r="E101" s="6"/>
      <c r="F101" s="6"/>
      <c r="G101" s="8"/>
      <c r="H101" s="6"/>
      <c r="I101" s="9"/>
      <c r="J101" s="6"/>
      <c r="K101" s="9"/>
      <c r="L101" s="6"/>
      <c r="M101" s="8"/>
      <c r="N101" s="8"/>
      <c r="O101" s="13"/>
      <c r="P101" s="15"/>
      <c r="Q101" s="15"/>
      <c r="R101" s="8"/>
      <c r="T101" s="4"/>
    </row>
    <row r="102" spans="1:20" ht="15" customHeight="1" x14ac:dyDescent="0.25">
      <c r="A102" s="13"/>
      <c r="B102" s="6"/>
      <c r="C102" s="6"/>
      <c r="D102" s="6"/>
      <c r="E102" s="6"/>
      <c r="F102" s="6"/>
      <c r="G102" s="8"/>
      <c r="H102" s="6"/>
      <c r="I102" s="9"/>
      <c r="J102" s="6"/>
      <c r="K102" s="9"/>
      <c r="L102" s="6"/>
      <c r="M102" s="8"/>
      <c r="N102" s="8"/>
      <c r="O102" s="13"/>
      <c r="P102" s="15"/>
      <c r="Q102" s="15"/>
      <c r="R102" s="8"/>
      <c r="T102" s="4"/>
    </row>
    <row r="103" spans="1:20" ht="15" customHeight="1" x14ac:dyDescent="0.25">
      <c r="A103" s="13"/>
      <c r="B103" s="6"/>
      <c r="C103" s="6"/>
      <c r="D103" s="6"/>
      <c r="E103" s="6"/>
      <c r="F103" s="6"/>
      <c r="G103" s="8"/>
      <c r="H103" s="6"/>
      <c r="I103" s="9"/>
      <c r="J103" s="6"/>
      <c r="K103" s="9"/>
      <c r="L103" s="6"/>
      <c r="M103" s="8"/>
      <c r="N103" s="8"/>
      <c r="O103" s="13"/>
      <c r="P103" s="15"/>
      <c r="Q103" s="15"/>
      <c r="R103" s="8"/>
      <c r="T103" s="4"/>
    </row>
    <row r="104" spans="1:20" ht="15" customHeight="1" x14ac:dyDescent="0.25">
      <c r="A104" s="13"/>
      <c r="B104" s="6"/>
      <c r="C104" s="6"/>
      <c r="D104" s="6"/>
      <c r="E104" s="6"/>
      <c r="F104" s="6"/>
      <c r="G104" s="8"/>
      <c r="H104" s="6"/>
      <c r="I104" s="9"/>
      <c r="J104" s="6"/>
      <c r="K104" s="9"/>
      <c r="L104" s="6"/>
      <c r="M104" s="8"/>
      <c r="N104" s="8"/>
      <c r="O104" s="13"/>
      <c r="P104" s="15"/>
      <c r="Q104" s="15"/>
      <c r="R104" s="8"/>
      <c r="T104" s="4"/>
    </row>
    <row r="105" spans="1:20" ht="15" customHeight="1" x14ac:dyDescent="0.25">
      <c r="A105" s="13"/>
      <c r="B105" s="6"/>
      <c r="C105" s="6"/>
      <c r="D105" s="6"/>
      <c r="E105" s="6"/>
      <c r="F105" s="6"/>
      <c r="G105" s="8"/>
      <c r="H105" s="6"/>
      <c r="I105" s="9"/>
      <c r="J105" s="6"/>
      <c r="K105" s="9"/>
      <c r="L105" s="6"/>
      <c r="M105" s="8"/>
      <c r="N105" s="8"/>
      <c r="O105" s="13"/>
      <c r="P105" s="15"/>
      <c r="Q105" s="15"/>
      <c r="R105" s="8"/>
      <c r="T105" s="4"/>
    </row>
    <row r="106" spans="1:20" ht="15" customHeight="1" x14ac:dyDescent="0.25">
      <c r="A106" s="13"/>
      <c r="B106" s="6"/>
      <c r="C106" s="6"/>
      <c r="D106" s="6"/>
      <c r="E106" s="6"/>
      <c r="F106" s="6"/>
      <c r="G106" s="8"/>
      <c r="H106" s="6"/>
      <c r="I106" s="9"/>
      <c r="J106" s="6"/>
      <c r="K106" s="9"/>
      <c r="L106" s="6"/>
      <c r="M106" s="8"/>
      <c r="N106" s="8"/>
      <c r="O106" s="13"/>
      <c r="P106" s="15"/>
      <c r="Q106" s="15"/>
      <c r="R106" s="8"/>
      <c r="T106" s="4"/>
    </row>
    <row r="107" spans="1:20" ht="15" customHeight="1" x14ac:dyDescent="0.25">
      <c r="A107" s="13"/>
      <c r="B107" s="6"/>
      <c r="C107" s="6"/>
      <c r="D107" s="6"/>
      <c r="E107" s="6"/>
      <c r="F107" s="6"/>
      <c r="G107" s="8"/>
      <c r="H107" s="6"/>
      <c r="I107" s="9"/>
      <c r="J107" s="6"/>
      <c r="K107" s="9"/>
      <c r="L107" s="6"/>
      <c r="M107" s="8"/>
      <c r="N107" s="8"/>
      <c r="O107" s="13"/>
      <c r="P107" s="15"/>
      <c r="Q107" s="15"/>
      <c r="R107" s="8"/>
      <c r="T107" s="4"/>
    </row>
    <row r="108" spans="1:20" ht="15" customHeight="1" x14ac:dyDescent="0.25">
      <c r="A108" s="13"/>
      <c r="B108" s="6"/>
      <c r="C108" s="6"/>
      <c r="D108" s="6"/>
      <c r="E108" s="6"/>
      <c r="F108" s="6"/>
      <c r="G108" s="8"/>
      <c r="H108" s="6"/>
      <c r="I108" s="9"/>
      <c r="J108" s="6"/>
      <c r="K108" s="9"/>
      <c r="L108" s="6"/>
      <c r="M108" s="8"/>
      <c r="N108" s="8"/>
      <c r="O108" s="13"/>
      <c r="P108" s="15"/>
      <c r="Q108" s="15"/>
      <c r="R108" s="8"/>
      <c r="T108" s="4"/>
    </row>
    <row r="109" spans="1:20" ht="15" customHeight="1" x14ac:dyDescent="0.25">
      <c r="A109" s="13"/>
      <c r="B109" s="6"/>
      <c r="C109" s="6"/>
      <c r="D109" s="6"/>
      <c r="E109" s="6"/>
      <c r="F109" s="6"/>
      <c r="G109" s="8"/>
      <c r="H109" s="6"/>
      <c r="I109" s="9"/>
      <c r="J109" s="6"/>
      <c r="K109" s="9"/>
      <c r="L109" s="6"/>
      <c r="M109" s="8"/>
      <c r="N109" s="8"/>
      <c r="O109" s="13"/>
      <c r="P109" s="15"/>
      <c r="Q109" s="15"/>
      <c r="R109" s="8"/>
      <c r="T109" s="4"/>
    </row>
    <row r="110" spans="1:20" ht="15" customHeight="1" x14ac:dyDescent="0.25">
      <c r="A110" s="13"/>
      <c r="B110" s="6"/>
      <c r="C110" s="6"/>
      <c r="D110" s="6"/>
      <c r="E110" s="6"/>
      <c r="F110" s="6"/>
      <c r="G110" s="8"/>
      <c r="H110" s="6"/>
      <c r="I110" s="9"/>
      <c r="J110" s="6"/>
      <c r="K110" s="9"/>
      <c r="L110" s="6"/>
      <c r="M110" s="8"/>
      <c r="N110" s="8"/>
      <c r="O110" s="13"/>
      <c r="P110" s="15"/>
      <c r="Q110" s="15"/>
      <c r="R110" s="8"/>
      <c r="T110" s="4"/>
    </row>
    <row r="111" spans="1:20" ht="15" customHeight="1" x14ac:dyDescent="0.25">
      <c r="A111" s="13"/>
      <c r="B111" s="6"/>
      <c r="C111" s="6"/>
      <c r="D111" s="6"/>
      <c r="E111" s="6"/>
      <c r="F111" s="6"/>
      <c r="G111" s="8"/>
      <c r="H111" s="6"/>
      <c r="I111" s="9"/>
      <c r="J111" s="6"/>
      <c r="K111" s="9"/>
      <c r="L111" s="6"/>
      <c r="M111" s="8"/>
      <c r="N111" s="8"/>
      <c r="O111" s="13"/>
      <c r="P111" s="16"/>
      <c r="Q111" s="16"/>
      <c r="R111" s="8"/>
      <c r="T111" s="4"/>
    </row>
    <row r="112" spans="1:20" ht="15" customHeight="1" x14ac:dyDescent="0.25">
      <c r="A112" s="13"/>
      <c r="B112" s="6"/>
      <c r="C112" s="6"/>
      <c r="D112" s="6"/>
      <c r="E112" s="6"/>
      <c r="F112" s="6"/>
      <c r="G112" s="8"/>
      <c r="H112" s="6"/>
      <c r="I112" s="9"/>
      <c r="J112" s="6"/>
      <c r="K112" s="9"/>
      <c r="L112" s="6"/>
      <c r="M112" s="8"/>
      <c r="N112" s="8"/>
      <c r="O112" s="13"/>
      <c r="P112" s="15"/>
      <c r="Q112" s="15"/>
      <c r="R112" s="8"/>
      <c r="T112" s="4"/>
    </row>
    <row r="113" spans="1:20" ht="15" customHeight="1" x14ac:dyDescent="0.25">
      <c r="A113" s="13"/>
      <c r="B113" s="6"/>
      <c r="C113" s="6"/>
      <c r="D113" s="6"/>
      <c r="E113" s="6"/>
      <c r="F113" s="6"/>
      <c r="G113" s="8"/>
      <c r="H113" s="6"/>
      <c r="I113" s="9"/>
      <c r="J113" s="6"/>
      <c r="K113" s="9"/>
      <c r="L113" s="6"/>
      <c r="M113" s="8"/>
      <c r="N113" s="8"/>
      <c r="O113" s="13"/>
      <c r="P113" s="15"/>
      <c r="Q113" s="15"/>
      <c r="R113" s="8"/>
      <c r="T113" s="4"/>
    </row>
    <row r="114" spans="1:20" ht="15" customHeight="1" x14ac:dyDescent="0.25">
      <c r="A114" s="13"/>
      <c r="B114" s="6"/>
      <c r="C114" s="6"/>
      <c r="D114" s="6"/>
      <c r="E114" s="6"/>
      <c r="F114" s="6"/>
      <c r="G114" s="8"/>
      <c r="H114" s="6"/>
      <c r="I114" s="9"/>
      <c r="J114" s="6"/>
      <c r="K114" s="9"/>
      <c r="L114" s="6"/>
      <c r="M114" s="8"/>
      <c r="N114" s="8"/>
      <c r="O114" s="13"/>
      <c r="P114" s="15"/>
      <c r="Q114" s="15"/>
      <c r="R114" s="8"/>
      <c r="T114" s="4"/>
    </row>
    <row r="115" spans="1:20" ht="15" customHeight="1" x14ac:dyDescent="0.25">
      <c r="A115" s="13"/>
      <c r="B115" s="6"/>
      <c r="C115" s="6"/>
      <c r="D115" s="6"/>
      <c r="E115" s="6"/>
      <c r="F115" s="6"/>
      <c r="G115" s="8"/>
      <c r="H115" s="6"/>
      <c r="I115" s="9"/>
      <c r="J115" s="6"/>
      <c r="K115" s="9"/>
      <c r="L115" s="6"/>
      <c r="M115" s="8"/>
      <c r="N115" s="8"/>
      <c r="O115" s="13"/>
      <c r="P115" s="15"/>
      <c r="Q115" s="15"/>
      <c r="R115" s="8"/>
      <c r="T115" s="4"/>
    </row>
    <row r="116" spans="1:20" ht="15" customHeight="1" x14ac:dyDescent="0.25">
      <c r="A116" s="13"/>
      <c r="B116" s="6"/>
      <c r="C116" s="6"/>
      <c r="D116" s="6"/>
      <c r="E116" s="6"/>
      <c r="F116" s="6"/>
      <c r="G116" s="8"/>
      <c r="H116" s="6"/>
      <c r="I116" s="9"/>
      <c r="J116" s="6"/>
      <c r="K116" s="9"/>
      <c r="L116" s="6"/>
      <c r="M116" s="8"/>
      <c r="N116" s="8"/>
      <c r="O116" s="13"/>
      <c r="P116" s="15"/>
      <c r="Q116" s="15"/>
      <c r="R116" s="8"/>
      <c r="T116" s="4"/>
    </row>
    <row r="117" spans="1:20" ht="15" customHeight="1" x14ac:dyDescent="0.25">
      <c r="A117" s="13"/>
      <c r="B117" s="6"/>
      <c r="C117" s="6"/>
      <c r="D117" s="6"/>
      <c r="E117" s="6"/>
      <c r="F117" s="6"/>
      <c r="G117" s="8"/>
      <c r="H117" s="6"/>
      <c r="I117" s="9"/>
      <c r="J117" s="6"/>
      <c r="K117" s="9"/>
      <c r="L117" s="6"/>
      <c r="M117" s="8"/>
      <c r="N117" s="8"/>
      <c r="O117" s="13"/>
      <c r="P117" s="15"/>
      <c r="Q117" s="15"/>
      <c r="R117" s="8"/>
      <c r="T117" s="4"/>
    </row>
    <row r="118" spans="1:20" ht="15" customHeight="1" x14ac:dyDescent="0.25">
      <c r="A118" s="13"/>
      <c r="B118" s="6"/>
      <c r="C118" s="6"/>
      <c r="D118" s="6"/>
      <c r="E118" s="6"/>
      <c r="F118" s="6"/>
      <c r="G118" s="8"/>
      <c r="H118" s="6"/>
      <c r="I118" s="9"/>
      <c r="J118" s="6"/>
      <c r="K118" s="9"/>
      <c r="L118" s="6"/>
      <c r="M118" s="8"/>
      <c r="N118" s="8"/>
      <c r="O118" s="13"/>
      <c r="P118" s="15"/>
      <c r="Q118" s="15"/>
      <c r="R118" s="8"/>
      <c r="T118" s="4"/>
    </row>
    <row r="119" spans="1:20" ht="15" customHeight="1" x14ac:dyDescent="0.25">
      <c r="A119" s="13"/>
      <c r="B119" s="6"/>
      <c r="C119" s="6"/>
      <c r="D119" s="6"/>
      <c r="E119" s="6"/>
      <c r="F119" s="6"/>
      <c r="G119" s="8"/>
      <c r="H119" s="6"/>
      <c r="I119" s="9"/>
      <c r="J119" s="6"/>
      <c r="K119" s="9"/>
      <c r="L119" s="6"/>
      <c r="M119" s="8"/>
      <c r="N119" s="8"/>
      <c r="O119" s="13"/>
      <c r="P119" s="15"/>
      <c r="Q119" s="15"/>
      <c r="R119" s="8"/>
      <c r="T119" s="4"/>
    </row>
    <row r="120" spans="1:20" ht="15" customHeight="1" x14ac:dyDescent="0.25">
      <c r="A120" s="13"/>
      <c r="B120" s="6"/>
      <c r="C120" s="6"/>
      <c r="D120" s="6"/>
      <c r="E120" s="6"/>
      <c r="F120" s="6"/>
      <c r="G120" s="8"/>
      <c r="H120" s="6"/>
      <c r="I120" s="9"/>
      <c r="J120" s="6"/>
      <c r="K120" s="9"/>
      <c r="L120" s="6"/>
      <c r="M120" s="8"/>
      <c r="N120" s="8"/>
      <c r="O120" s="13"/>
      <c r="P120" s="15"/>
      <c r="Q120" s="15"/>
      <c r="R120" s="8"/>
      <c r="T120" s="4"/>
    </row>
    <row r="121" spans="1:20" ht="15" customHeight="1" x14ac:dyDescent="0.25">
      <c r="A121" s="13"/>
      <c r="B121" s="6"/>
      <c r="C121" s="6"/>
      <c r="D121" s="6"/>
      <c r="E121" s="6"/>
      <c r="F121" s="6"/>
      <c r="G121" s="8"/>
      <c r="H121" s="6"/>
      <c r="I121" s="9"/>
      <c r="J121" s="6"/>
      <c r="K121" s="9"/>
      <c r="L121" s="6"/>
      <c r="M121" s="8"/>
      <c r="N121" s="8"/>
      <c r="O121" s="13"/>
      <c r="P121" s="15"/>
      <c r="Q121" s="15"/>
      <c r="R121" s="8"/>
      <c r="T121" s="4"/>
    </row>
    <row r="122" spans="1:20" ht="15" customHeight="1" x14ac:dyDescent="0.25">
      <c r="A122" s="13"/>
      <c r="B122" s="6"/>
      <c r="C122" s="6"/>
      <c r="D122" s="6"/>
      <c r="E122" s="6"/>
      <c r="F122" s="6"/>
      <c r="G122" s="8"/>
      <c r="H122" s="6"/>
      <c r="I122" s="9"/>
      <c r="J122" s="6"/>
      <c r="K122" s="9"/>
      <c r="L122" s="6"/>
      <c r="M122" s="8"/>
      <c r="N122" s="8"/>
      <c r="O122" s="13"/>
      <c r="P122" s="15"/>
      <c r="Q122" s="15"/>
      <c r="R122" s="8"/>
      <c r="T122" s="4"/>
    </row>
    <row r="123" spans="1:20" ht="15" customHeight="1" x14ac:dyDescent="0.25">
      <c r="A123" s="13"/>
      <c r="B123" s="6"/>
      <c r="C123" s="6"/>
      <c r="D123" s="6"/>
      <c r="E123" s="6"/>
      <c r="F123" s="6"/>
      <c r="G123" s="8"/>
      <c r="H123" s="6"/>
      <c r="I123" s="9"/>
      <c r="J123" s="6"/>
      <c r="K123" s="9"/>
      <c r="L123" s="6"/>
      <c r="M123" s="8"/>
      <c r="N123" s="8"/>
      <c r="O123" s="13"/>
      <c r="P123" s="15"/>
      <c r="Q123" s="15"/>
      <c r="R123" s="8"/>
      <c r="T123" s="4"/>
    </row>
    <row r="124" spans="1:20" ht="15" customHeight="1" x14ac:dyDescent="0.25">
      <c r="A124" s="13"/>
      <c r="B124" s="6"/>
      <c r="C124" s="6"/>
      <c r="D124" s="6"/>
      <c r="E124" s="6"/>
      <c r="F124" s="6"/>
      <c r="G124" s="8"/>
      <c r="H124" s="6"/>
      <c r="I124" s="9"/>
      <c r="J124" s="6"/>
      <c r="K124" s="9"/>
      <c r="L124" s="6"/>
      <c r="M124" s="8"/>
      <c r="N124" s="8"/>
      <c r="O124" s="13"/>
      <c r="P124" s="15"/>
      <c r="Q124" s="15"/>
      <c r="R124" s="8"/>
      <c r="T124" s="4"/>
    </row>
    <row r="125" spans="1:20" ht="15" customHeight="1" x14ac:dyDescent="0.25">
      <c r="A125" s="13"/>
      <c r="B125" s="6"/>
      <c r="C125" s="6"/>
      <c r="D125" s="6"/>
      <c r="E125" s="6"/>
      <c r="F125" s="6"/>
      <c r="G125" s="8"/>
      <c r="H125" s="6"/>
      <c r="I125" s="9"/>
      <c r="J125" s="6"/>
      <c r="K125" s="9"/>
      <c r="L125" s="6"/>
      <c r="M125" s="8"/>
      <c r="N125" s="8"/>
      <c r="O125" s="13"/>
      <c r="P125" s="15"/>
      <c r="Q125" s="15"/>
      <c r="R125" s="8"/>
      <c r="T125" s="4"/>
    </row>
    <row r="126" spans="1:20" ht="15" customHeight="1" x14ac:dyDescent="0.25">
      <c r="A126" s="13"/>
      <c r="B126" s="6"/>
      <c r="C126" s="6"/>
      <c r="D126" s="6"/>
      <c r="E126" s="6"/>
      <c r="F126" s="6"/>
      <c r="G126" s="8"/>
      <c r="H126" s="6"/>
      <c r="I126" s="9"/>
      <c r="J126" s="6"/>
      <c r="K126" s="9"/>
      <c r="L126" s="6"/>
      <c r="M126" s="8"/>
      <c r="N126" s="8"/>
      <c r="O126" s="13"/>
      <c r="P126" s="15"/>
      <c r="Q126" s="15"/>
      <c r="R126" s="8"/>
      <c r="T126" s="4"/>
    </row>
    <row r="127" spans="1:20" ht="15" customHeight="1" x14ac:dyDescent="0.25">
      <c r="A127" s="13"/>
      <c r="B127" s="6"/>
      <c r="C127" s="6"/>
      <c r="D127" s="6"/>
      <c r="E127" s="6"/>
      <c r="F127" s="6"/>
      <c r="G127" s="8"/>
      <c r="H127" s="6"/>
      <c r="I127" s="9"/>
      <c r="J127" s="6"/>
      <c r="K127" s="9"/>
      <c r="L127" s="6"/>
      <c r="M127" s="8"/>
      <c r="N127" s="8"/>
      <c r="O127" s="13"/>
      <c r="P127" s="15"/>
      <c r="Q127" s="15"/>
      <c r="R127" s="8"/>
      <c r="T127" s="4"/>
    </row>
    <row r="128" spans="1:20" ht="15" customHeight="1" x14ac:dyDescent="0.25">
      <c r="A128" s="13"/>
      <c r="B128" s="6"/>
      <c r="C128" s="6"/>
      <c r="D128" s="6"/>
      <c r="E128" s="6"/>
      <c r="F128" s="6"/>
      <c r="G128" s="8"/>
      <c r="H128" s="6"/>
      <c r="I128" s="9"/>
      <c r="J128" s="6"/>
      <c r="K128" s="9"/>
      <c r="L128" s="6"/>
      <c r="M128" s="8"/>
      <c r="N128" s="8"/>
      <c r="O128" s="13"/>
      <c r="P128" s="15"/>
      <c r="Q128" s="15"/>
      <c r="R128" s="8"/>
      <c r="T128" s="4"/>
    </row>
    <row r="129" spans="1:20" ht="15" customHeight="1" x14ac:dyDescent="0.25">
      <c r="A129" s="13"/>
      <c r="B129" s="6"/>
      <c r="C129" s="6"/>
      <c r="D129" s="6"/>
      <c r="E129" s="6"/>
      <c r="F129" s="6"/>
      <c r="G129" s="8"/>
      <c r="H129" s="6"/>
      <c r="I129" s="9"/>
      <c r="J129" s="6"/>
      <c r="K129" s="9"/>
      <c r="L129" s="6"/>
      <c r="M129" s="8"/>
      <c r="N129" s="8"/>
      <c r="O129" s="13"/>
      <c r="P129" s="15"/>
      <c r="Q129" s="15"/>
      <c r="R129" s="8"/>
      <c r="T129" s="4"/>
    </row>
    <row r="130" spans="1:20" ht="15" customHeight="1" x14ac:dyDescent="0.25">
      <c r="A130" s="13"/>
      <c r="B130" s="6"/>
      <c r="C130" s="6"/>
      <c r="D130" s="6"/>
      <c r="E130" s="6"/>
      <c r="F130" s="6"/>
      <c r="G130" s="8"/>
      <c r="H130" s="6"/>
      <c r="I130" s="9"/>
      <c r="J130" s="6"/>
      <c r="K130" s="9"/>
      <c r="L130" s="6"/>
      <c r="M130" s="8"/>
      <c r="N130" s="8"/>
      <c r="O130" s="13"/>
      <c r="P130" s="15"/>
      <c r="Q130" s="15"/>
      <c r="R130" s="8"/>
      <c r="T130" s="4"/>
    </row>
    <row r="131" spans="1:20" ht="15" customHeight="1" x14ac:dyDescent="0.25">
      <c r="A131" s="13"/>
      <c r="B131" s="6"/>
      <c r="C131" s="6"/>
      <c r="D131" s="6"/>
      <c r="E131" s="6"/>
      <c r="F131" s="6"/>
      <c r="G131" s="8"/>
      <c r="H131" s="6"/>
      <c r="I131" s="9"/>
      <c r="J131" s="6"/>
      <c r="K131" s="9"/>
      <c r="L131" s="6"/>
      <c r="M131" s="8"/>
      <c r="N131" s="8"/>
      <c r="O131" s="13"/>
      <c r="P131" s="15"/>
      <c r="Q131" s="15"/>
      <c r="R131" s="8"/>
      <c r="T131" s="4"/>
    </row>
    <row r="132" spans="1:20" ht="15" customHeight="1" x14ac:dyDescent="0.25">
      <c r="A132" s="13"/>
      <c r="B132" s="6"/>
      <c r="C132" s="6"/>
      <c r="D132" s="6"/>
      <c r="E132" s="6"/>
      <c r="F132" s="6"/>
      <c r="G132" s="8"/>
      <c r="H132" s="6"/>
      <c r="I132" s="9"/>
      <c r="J132" s="6"/>
      <c r="K132" s="9"/>
      <c r="L132" s="6"/>
      <c r="M132" s="8"/>
      <c r="N132" s="8"/>
      <c r="O132" s="13"/>
      <c r="P132" s="15"/>
      <c r="Q132" s="15"/>
      <c r="R132" s="8"/>
      <c r="T132" s="4"/>
    </row>
    <row r="133" spans="1:20" ht="15" customHeight="1" x14ac:dyDescent="0.25">
      <c r="A133" s="13"/>
      <c r="B133" s="6"/>
      <c r="C133" s="6"/>
      <c r="D133" s="6"/>
      <c r="E133" s="6"/>
      <c r="F133" s="6"/>
      <c r="G133" s="8"/>
      <c r="H133" s="6"/>
      <c r="I133" s="9"/>
      <c r="J133" s="6"/>
      <c r="K133" s="9"/>
      <c r="L133" s="6"/>
      <c r="M133" s="8"/>
      <c r="N133" s="8"/>
      <c r="O133" s="13"/>
      <c r="P133" s="15"/>
      <c r="Q133" s="15"/>
      <c r="R133" s="8"/>
      <c r="T133" s="4"/>
    </row>
    <row r="134" spans="1:20" ht="15" customHeight="1" x14ac:dyDescent="0.25">
      <c r="A134" s="13"/>
      <c r="B134" s="6"/>
      <c r="C134" s="6"/>
      <c r="D134" s="6"/>
      <c r="E134" s="6"/>
      <c r="F134" s="6"/>
      <c r="G134" s="8"/>
      <c r="H134" s="6"/>
      <c r="I134" s="9"/>
      <c r="J134" s="6"/>
      <c r="K134" s="9"/>
      <c r="L134" s="6"/>
      <c r="M134" s="8"/>
      <c r="N134" s="8"/>
      <c r="O134" s="13"/>
      <c r="P134" s="15"/>
      <c r="Q134" s="15"/>
      <c r="R134" s="8"/>
      <c r="T134" s="4"/>
    </row>
    <row r="135" spans="1:20" ht="15" customHeight="1" x14ac:dyDescent="0.25">
      <c r="A135" s="13"/>
      <c r="B135" s="6"/>
      <c r="C135" s="6"/>
      <c r="D135" s="6"/>
      <c r="E135" s="6"/>
      <c r="F135" s="6"/>
      <c r="G135" s="8"/>
      <c r="H135" s="6"/>
      <c r="I135" s="9"/>
      <c r="J135" s="6"/>
      <c r="K135" s="9"/>
      <c r="L135" s="6"/>
      <c r="M135" s="8"/>
      <c r="N135" s="8"/>
      <c r="O135" s="13"/>
      <c r="P135" s="15"/>
      <c r="Q135" s="15"/>
      <c r="R135" s="8"/>
      <c r="T135" s="4"/>
    </row>
    <row r="136" spans="1:20" ht="15" customHeight="1" x14ac:dyDescent="0.25">
      <c r="A136" s="13"/>
      <c r="B136" s="6"/>
      <c r="C136" s="6"/>
      <c r="D136" s="6"/>
      <c r="E136" s="6"/>
      <c r="F136" s="6"/>
      <c r="G136" s="8"/>
      <c r="H136" s="6"/>
      <c r="I136" s="9"/>
      <c r="J136" s="6"/>
      <c r="K136" s="9"/>
      <c r="L136" s="6"/>
      <c r="M136" s="8"/>
      <c r="N136" s="8"/>
      <c r="O136" s="13"/>
      <c r="P136" s="15"/>
      <c r="Q136" s="15"/>
      <c r="R136" s="8"/>
      <c r="T136" s="4"/>
    </row>
    <row r="137" spans="1:20" ht="15" customHeight="1" x14ac:dyDescent="0.25">
      <c r="A137" s="13"/>
      <c r="B137" s="6"/>
      <c r="C137" s="6"/>
      <c r="D137" s="6"/>
      <c r="E137" s="6"/>
      <c r="F137" s="6"/>
      <c r="G137" s="8"/>
      <c r="H137" s="6"/>
      <c r="I137" s="9"/>
      <c r="J137" s="6"/>
      <c r="K137" s="9"/>
      <c r="L137" s="6"/>
      <c r="M137" s="8"/>
      <c r="N137" s="8"/>
      <c r="O137" s="13"/>
      <c r="P137" s="15"/>
      <c r="Q137" s="15"/>
      <c r="R137" s="8"/>
      <c r="T137" s="4"/>
    </row>
    <row r="138" spans="1:20" ht="15" customHeight="1" x14ac:dyDescent="0.25">
      <c r="A138" s="13"/>
      <c r="B138" s="6"/>
      <c r="C138" s="6"/>
      <c r="D138" s="6"/>
      <c r="E138" s="6"/>
      <c r="F138" s="6"/>
      <c r="G138" s="8"/>
      <c r="H138" s="6"/>
      <c r="I138" s="9"/>
      <c r="J138" s="6"/>
      <c r="K138" s="9"/>
      <c r="L138" s="6"/>
      <c r="M138" s="8"/>
      <c r="N138" s="8"/>
      <c r="O138" s="13"/>
      <c r="P138" s="15"/>
      <c r="Q138" s="15"/>
      <c r="R138" s="8"/>
      <c r="T138" s="4"/>
    </row>
    <row r="139" spans="1:20" ht="15" customHeight="1" x14ac:dyDescent="0.25">
      <c r="A139" s="13"/>
      <c r="B139" s="6"/>
      <c r="C139" s="6"/>
      <c r="D139" s="6"/>
      <c r="E139" s="6"/>
      <c r="F139" s="6"/>
      <c r="G139" s="8"/>
      <c r="H139" s="6"/>
      <c r="I139" s="9"/>
      <c r="J139" s="6"/>
      <c r="K139" s="9"/>
      <c r="L139" s="6"/>
      <c r="M139" s="8"/>
      <c r="N139" s="8"/>
      <c r="O139" s="13"/>
      <c r="P139" s="15"/>
      <c r="Q139" s="15"/>
      <c r="R139" s="8"/>
      <c r="T139" s="4"/>
    </row>
    <row r="140" spans="1:20" ht="15" customHeight="1" x14ac:dyDescent="0.25">
      <c r="A140" s="13"/>
      <c r="B140" s="6"/>
      <c r="C140" s="6"/>
      <c r="D140" s="6"/>
      <c r="E140" s="6"/>
      <c r="F140" s="6"/>
      <c r="G140" s="8"/>
      <c r="H140" s="6"/>
      <c r="I140" s="9"/>
      <c r="J140" s="6"/>
      <c r="K140" s="9"/>
      <c r="L140" s="6"/>
      <c r="M140" s="8"/>
      <c r="N140" s="8"/>
      <c r="O140" s="13"/>
      <c r="P140" s="15"/>
      <c r="Q140" s="15"/>
      <c r="R140" s="8"/>
      <c r="T140" s="4"/>
    </row>
    <row r="141" spans="1:20" ht="15" customHeight="1" x14ac:dyDescent="0.25">
      <c r="A141" s="13"/>
      <c r="B141" s="6"/>
      <c r="C141" s="6"/>
      <c r="D141" s="6"/>
      <c r="E141" s="6"/>
      <c r="F141" s="6"/>
      <c r="G141" s="8"/>
      <c r="H141" s="6"/>
      <c r="I141" s="9"/>
      <c r="J141" s="6"/>
      <c r="K141" s="9"/>
      <c r="L141" s="6"/>
      <c r="M141" s="8"/>
      <c r="N141" s="8"/>
      <c r="O141" s="13"/>
      <c r="P141" s="15"/>
      <c r="Q141" s="15"/>
      <c r="R141" s="8"/>
      <c r="T141" s="4"/>
    </row>
    <row r="142" spans="1:20" ht="15" customHeight="1" x14ac:dyDescent="0.25">
      <c r="A142" s="13"/>
      <c r="B142" s="6"/>
      <c r="C142" s="6"/>
      <c r="D142" s="6"/>
      <c r="E142" s="6"/>
      <c r="F142" s="6"/>
      <c r="G142" s="8"/>
      <c r="H142" s="6"/>
      <c r="I142" s="9"/>
      <c r="J142" s="6"/>
      <c r="K142" s="9"/>
      <c r="L142" s="6"/>
      <c r="M142" s="8"/>
      <c r="N142" s="8"/>
      <c r="O142" s="13"/>
      <c r="P142" s="15"/>
      <c r="Q142" s="15"/>
      <c r="R142" s="8"/>
      <c r="T142" s="4"/>
    </row>
    <row r="143" spans="1:20" ht="15" customHeight="1" x14ac:dyDescent="0.25">
      <c r="A143" s="13"/>
      <c r="B143" s="6"/>
      <c r="C143" s="6"/>
      <c r="D143" s="6"/>
      <c r="E143" s="6"/>
      <c r="F143" s="6"/>
      <c r="G143" s="8"/>
      <c r="H143" s="6"/>
      <c r="I143" s="9"/>
      <c r="J143" s="6"/>
      <c r="K143" s="9"/>
      <c r="L143" s="6"/>
      <c r="M143" s="8"/>
      <c r="N143" s="8"/>
      <c r="O143" s="13"/>
      <c r="P143" s="15"/>
      <c r="Q143" s="15"/>
      <c r="R143" s="8"/>
      <c r="T143" s="4"/>
    </row>
    <row r="144" spans="1:20" ht="15" customHeight="1" x14ac:dyDescent="0.25">
      <c r="A144" s="13"/>
      <c r="B144" s="6"/>
      <c r="C144" s="6"/>
      <c r="D144" s="6"/>
      <c r="E144" s="6"/>
      <c r="F144" s="6"/>
      <c r="G144" s="8"/>
      <c r="H144" s="6"/>
      <c r="I144" s="9"/>
      <c r="J144" s="6"/>
      <c r="K144" s="9"/>
      <c r="L144" s="6"/>
      <c r="M144" s="8"/>
      <c r="N144" s="8"/>
      <c r="O144" s="13"/>
      <c r="P144" s="15"/>
      <c r="Q144" s="15"/>
      <c r="R144" s="8"/>
      <c r="T144" s="4"/>
    </row>
    <row r="145" spans="1:20" ht="15" customHeight="1" x14ac:dyDescent="0.25">
      <c r="A145" s="13"/>
      <c r="B145" s="6"/>
      <c r="C145" s="6"/>
      <c r="D145" s="6"/>
      <c r="E145" s="6"/>
      <c r="F145" s="6"/>
      <c r="G145" s="8"/>
      <c r="H145" s="6"/>
      <c r="I145" s="9"/>
      <c r="J145" s="6"/>
      <c r="K145" s="9"/>
      <c r="L145" s="6"/>
      <c r="M145" s="8"/>
      <c r="N145" s="8"/>
      <c r="O145" s="13"/>
      <c r="P145" s="15"/>
      <c r="Q145" s="15"/>
      <c r="R145" s="8"/>
      <c r="T145" s="4"/>
    </row>
    <row r="146" spans="1:20" ht="15" customHeight="1" x14ac:dyDescent="0.25">
      <c r="A146" s="13"/>
      <c r="B146" s="6"/>
      <c r="C146" s="6"/>
      <c r="D146" s="6"/>
      <c r="E146" s="6"/>
      <c r="F146" s="6"/>
      <c r="G146" s="8"/>
      <c r="H146" s="6"/>
      <c r="I146" s="9"/>
      <c r="J146" s="6"/>
      <c r="K146" s="9"/>
      <c r="L146" s="6"/>
      <c r="M146" s="8"/>
      <c r="N146" s="8"/>
      <c r="O146" s="13"/>
      <c r="P146" s="15"/>
      <c r="Q146" s="15"/>
      <c r="R146" s="8"/>
      <c r="T146" s="4"/>
    </row>
    <row r="147" spans="1:20" ht="15" customHeight="1" x14ac:dyDescent="0.25">
      <c r="A147" s="13"/>
      <c r="B147" s="6"/>
      <c r="C147" s="6"/>
      <c r="D147" s="6"/>
      <c r="E147" s="6"/>
      <c r="F147" s="6"/>
      <c r="G147" s="8"/>
      <c r="H147" s="6"/>
      <c r="I147" s="9"/>
      <c r="J147" s="6"/>
      <c r="K147" s="9"/>
      <c r="L147" s="6"/>
      <c r="M147" s="8"/>
      <c r="N147" s="8"/>
      <c r="O147" s="13"/>
      <c r="P147" s="15"/>
      <c r="Q147" s="15"/>
      <c r="R147" s="8"/>
      <c r="T147" s="4"/>
    </row>
    <row r="148" spans="1:20" ht="15" customHeight="1" x14ac:dyDescent="0.25">
      <c r="A148" s="13"/>
      <c r="B148" s="6"/>
      <c r="C148" s="6"/>
      <c r="D148" s="6"/>
      <c r="E148" s="6"/>
      <c r="F148" s="6"/>
      <c r="G148" s="8"/>
      <c r="H148" s="6"/>
      <c r="I148" s="9"/>
      <c r="J148" s="6"/>
      <c r="K148" s="9"/>
      <c r="L148" s="6"/>
      <c r="M148" s="8"/>
      <c r="N148" s="8"/>
      <c r="O148" s="13"/>
      <c r="P148" s="15"/>
      <c r="Q148" s="15"/>
      <c r="R148" s="8"/>
      <c r="T148" s="4"/>
    </row>
    <row r="149" spans="1:20" ht="15" customHeight="1" x14ac:dyDescent="0.25">
      <c r="A149" s="13"/>
      <c r="B149" s="6"/>
      <c r="C149" s="6"/>
      <c r="D149" s="6"/>
      <c r="E149" s="6"/>
      <c r="F149" s="6"/>
      <c r="G149" s="8"/>
      <c r="H149" s="6"/>
      <c r="I149" s="9"/>
      <c r="J149" s="6"/>
      <c r="K149" s="9"/>
      <c r="L149" s="6"/>
      <c r="M149" s="8"/>
      <c r="N149" s="8"/>
      <c r="O149" s="13"/>
      <c r="P149" s="15"/>
      <c r="Q149" s="15"/>
      <c r="R149" s="8"/>
      <c r="T149" s="4"/>
    </row>
    <row r="150" spans="1:20" ht="15" customHeight="1" x14ac:dyDescent="0.25">
      <c r="A150" s="13"/>
      <c r="B150" s="6"/>
      <c r="C150" s="6"/>
      <c r="D150" s="6"/>
      <c r="E150" s="6"/>
      <c r="F150" s="6"/>
      <c r="G150" s="8"/>
      <c r="H150" s="6"/>
      <c r="I150" s="9"/>
      <c r="J150" s="6"/>
      <c r="K150" s="9"/>
      <c r="L150" s="6"/>
      <c r="M150" s="8"/>
      <c r="N150" s="8"/>
      <c r="O150" s="13"/>
      <c r="P150" s="15"/>
      <c r="Q150" s="15"/>
      <c r="R150" s="8"/>
      <c r="T150" s="4"/>
    </row>
    <row r="151" spans="1:20" ht="15" customHeight="1" x14ac:dyDescent="0.25">
      <c r="A151" s="13"/>
      <c r="B151" s="6"/>
      <c r="C151" s="6"/>
      <c r="D151" s="6"/>
      <c r="E151" s="6"/>
      <c r="F151" s="6"/>
      <c r="G151" s="8"/>
      <c r="H151" s="6"/>
      <c r="I151" s="9"/>
      <c r="J151" s="6"/>
      <c r="K151" s="9"/>
      <c r="L151" s="6"/>
      <c r="M151" s="8"/>
      <c r="N151" s="8"/>
      <c r="O151" s="13"/>
      <c r="P151" s="15"/>
      <c r="Q151" s="15"/>
      <c r="R151" s="8"/>
      <c r="T151" s="4"/>
    </row>
    <row r="152" spans="1:20" ht="15" customHeight="1" x14ac:dyDescent="0.25">
      <c r="A152" s="13"/>
      <c r="B152" s="6"/>
      <c r="C152" s="6"/>
      <c r="D152" s="6"/>
      <c r="E152" s="6"/>
      <c r="F152" s="6"/>
      <c r="G152" s="8"/>
      <c r="H152" s="6"/>
      <c r="I152" s="9"/>
      <c r="J152" s="6"/>
      <c r="K152" s="9"/>
      <c r="L152" s="6"/>
      <c r="M152" s="8"/>
      <c r="N152" s="8"/>
      <c r="O152" s="13"/>
      <c r="P152" s="15"/>
      <c r="Q152" s="15"/>
      <c r="R152" s="8"/>
      <c r="T152" s="4"/>
    </row>
    <row r="153" spans="1:20" ht="15" customHeight="1" x14ac:dyDescent="0.25">
      <c r="A153" s="13"/>
      <c r="B153" s="6"/>
      <c r="C153" s="6"/>
      <c r="D153" s="6"/>
      <c r="E153" s="6"/>
      <c r="F153" s="6"/>
      <c r="G153" s="8"/>
      <c r="H153" s="6"/>
      <c r="I153" s="9"/>
      <c r="J153" s="6"/>
      <c r="K153" s="9"/>
      <c r="L153" s="6"/>
      <c r="M153" s="8"/>
      <c r="N153" s="8"/>
      <c r="O153" s="13"/>
      <c r="P153" s="15"/>
      <c r="Q153" s="15"/>
      <c r="R153" s="8"/>
      <c r="T153" s="4"/>
    </row>
    <row r="154" spans="1:20" ht="15" customHeight="1" x14ac:dyDescent="0.25">
      <c r="A154" s="13"/>
      <c r="B154" s="6"/>
      <c r="C154" s="6"/>
      <c r="D154" s="6"/>
      <c r="E154" s="6"/>
      <c r="F154" s="6"/>
      <c r="G154" s="8"/>
      <c r="H154" s="6"/>
      <c r="I154" s="9"/>
      <c r="J154" s="6"/>
      <c r="K154" s="9"/>
      <c r="L154" s="6"/>
      <c r="M154" s="8"/>
      <c r="N154" s="8"/>
      <c r="O154" s="13"/>
      <c r="P154" s="15"/>
      <c r="Q154" s="15"/>
      <c r="R154" s="8"/>
      <c r="T154" s="4"/>
    </row>
    <row r="155" spans="1:20" ht="15" customHeight="1" x14ac:dyDescent="0.25">
      <c r="A155" s="13"/>
      <c r="B155" s="6"/>
      <c r="C155" s="6"/>
      <c r="D155" s="6"/>
      <c r="E155" s="6"/>
      <c r="F155" s="6"/>
      <c r="G155" s="8"/>
      <c r="H155" s="6"/>
      <c r="I155" s="9"/>
      <c r="J155" s="6"/>
      <c r="K155" s="9"/>
      <c r="L155" s="6"/>
      <c r="M155" s="8"/>
      <c r="N155" s="8"/>
      <c r="O155" s="13"/>
      <c r="P155" s="15"/>
      <c r="Q155" s="15"/>
      <c r="R155" s="8"/>
      <c r="T155" s="4"/>
    </row>
    <row r="156" spans="1:20" ht="15" customHeight="1" x14ac:dyDescent="0.25">
      <c r="A156" s="13"/>
      <c r="B156" s="6"/>
      <c r="C156" s="6"/>
      <c r="D156" s="6"/>
      <c r="E156" s="6"/>
      <c r="F156" s="6"/>
      <c r="G156" s="8"/>
      <c r="H156" s="6"/>
      <c r="I156" s="9"/>
      <c r="J156" s="6"/>
      <c r="K156" s="9"/>
      <c r="L156" s="6"/>
      <c r="M156" s="8"/>
      <c r="N156" s="8"/>
      <c r="O156" s="13"/>
      <c r="P156" s="15"/>
      <c r="Q156" s="15"/>
      <c r="R156" s="8"/>
      <c r="T156" s="4"/>
    </row>
    <row r="157" spans="1:20" ht="15" customHeight="1" x14ac:dyDescent="0.25">
      <c r="A157" s="13"/>
      <c r="B157" s="6"/>
      <c r="C157" s="6"/>
      <c r="D157" s="6"/>
      <c r="E157" s="6"/>
      <c r="F157" s="6"/>
      <c r="G157" s="8"/>
      <c r="H157" s="6"/>
      <c r="I157" s="9"/>
      <c r="J157" s="6"/>
      <c r="K157" s="9"/>
      <c r="L157" s="6"/>
      <c r="M157" s="8"/>
      <c r="N157" s="8"/>
      <c r="O157" s="13"/>
      <c r="P157" s="15"/>
      <c r="Q157" s="15"/>
      <c r="R157" s="8"/>
      <c r="T157" s="4"/>
    </row>
    <row r="158" spans="1:20" ht="15" customHeight="1" x14ac:dyDescent="0.25">
      <c r="A158" s="13"/>
      <c r="B158" s="6"/>
      <c r="C158" s="6"/>
      <c r="D158" s="6"/>
      <c r="E158" s="6"/>
      <c r="F158" s="6"/>
      <c r="G158" s="8"/>
      <c r="H158" s="6"/>
      <c r="I158" s="9"/>
      <c r="J158" s="6"/>
      <c r="K158" s="9"/>
      <c r="L158" s="6"/>
      <c r="M158" s="8"/>
      <c r="N158" s="8"/>
      <c r="O158" s="13"/>
      <c r="P158" s="15"/>
      <c r="Q158" s="15"/>
      <c r="R158" s="8"/>
      <c r="T158" s="4"/>
    </row>
    <row r="159" spans="1:20" ht="15" customHeight="1" x14ac:dyDescent="0.25">
      <c r="A159" s="13"/>
      <c r="B159" s="14"/>
      <c r="C159" s="14"/>
      <c r="D159" s="14"/>
      <c r="E159" s="14"/>
      <c r="F159" s="6"/>
      <c r="G159" s="8"/>
      <c r="H159" s="17"/>
      <c r="I159" s="18"/>
      <c r="J159" s="17"/>
      <c r="K159" s="18"/>
      <c r="L159" s="19"/>
      <c r="M159" s="8"/>
      <c r="N159" s="8"/>
      <c r="O159" s="13"/>
      <c r="P159" s="15"/>
      <c r="Q159" s="15"/>
      <c r="R159" s="8"/>
      <c r="T159" s="4"/>
    </row>
    <row r="160" spans="1:20" ht="15" customHeight="1" x14ac:dyDescent="0.25">
      <c r="A160" s="13"/>
      <c r="B160" s="6"/>
      <c r="C160" s="6"/>
      <c r="D160" s="6"/>
      <c r="E160" s="6"/>
      <c r="F160" s="6"/>
      <c r="G160" s="8"/>
      <c r="H160" s="6"/>
      <c r="I160" s="9"/>
      <c r="J160" s="6"/>
      <c r="K160" s="9"/>
      <c r="L160" s="6"/>
      <c r="M160" s="8"/>
      <c r="N160" s="8"/>
      <c r="O160" s="13"/>
      <c r="P160" s="15"/>
      <c r="Q160" s="15"/>
      <c r="R160" s="8"/>
      <c r="T160" s="4"/>
    </row>
    <row r="161" spans="1:20" ht="15" customHeight="1" x14ac:dyDescent="0.25">
      <c r="A161" s="13"/>
      <c r="B161" s="6"/>
      <c r="C161" s="6"/>
      <c r="D161" s="6"/>
      <c r="E161" s="6"/>
      <c r="F161" s="6"/>
      <c r="G161" s="8"/>
      <c r="H161" s="6"/>
      <c r="I161" s="9"/>
      <c r="J161" s="6"/>
      <c r="K161" s="9"/>
      <c r="L161" s="6"/>
      <c r="M161" s="8"/>
      <c r="N161" s="8"/>
      <c r="O161" s="13"/>
      <c r="P161" s="15"/>
      <c r="Q161" s="15"/>
      <c r="R161" s="8"/>
      <c r="T161" s="4"/>
    </row>
    <row r="162" spans="1:20" ht="15" customHeight="1" x14ac:dyDescent="0.25">
      <c r="A162" s="13"/>
      <c r="B162" s="6"/>
      <c r="C162" s="6"/>
      <c r="D162" s="6"/>
      <c r="E162" s="6"/>
      <c r="F162" s="6"/>
      <c r="G162" s="8"/>
      <c r="H162" s="6"/>
      <c r="I162" s="9"/>
      <c r="J162" s="6"/>
      <c r="K162" s="9"/>
      <c r="L162" s="6"/>
      <c r="M162" s="8"/>
      <c r="N162" s="8"/>
      <c r="O162" s="13"/>
      <c r="P162" s="15"/>
      <c r="Q162" s="15"/>
      <c r="R162" s="8"/>
      <c r="T162" s="4"/>
    </row>
    <row r="163" spans="1:20" ht="15" customHeight="1" x14ac:dyDescent="0.25">
      <c r="A163" s="13"/>
      <c r="B163" s="6"/>
      <c r="C163" s="6"/>
      <c r="D163" s="6"/>
      <c r="E163" s="6"/>
      <c r="F163" s="6"/>
      <c r="G163" s="8"/>
      <c r="H163" s="6"/>
      <c r="I163" s="9"/>
      <c r="J163" s="6"/>
      <c r="K163" s="9"/>
      <c r="L163" s="6"/>
      <c r="M163" s="8"/>
      <c r="N163" s="8"/>
      <c r="O163" s="13"/>
      <c r="P163" s="15"/>
      <c r="Q163" s="15"/>
      <c r="R163" s="8"/>
      <c r="T163" s="4"/>
    </row>
    <row r="164" spans="1:20" ht="15" customHeight="1" x14ac:dyDescent="0.25">
      <c r="A164" s="13"/>
      <c r="B164" s="6"/>
      <c r="C164" s="6"/>
      <c r="D164" s="6"/>
      <c r="E164" s="6"/>
      <c r="F164" s="6"/>
      <c r="G164" s="8"/>
      <c r="H164" s="6"/>
      <c r="I164" s="9"/>
      <c r="J164" s="6"/>
      <c r="K164" s="9"/>
      <c r="L164" s="6"/>
      <c r="M164" s="8"/>
      <c r="N164" s="8"/>
      <c r="O164" s="13"/>
      <c r="P164" s="15"/>
      <c r="Q164" s="15"/>
      <c r="R164" s="8"/>
      <c r="T164" s="4"/>
    </row>
    <row r="165" spans="1:20" ht="15" customHeight="1" x14ac:dyDescent="0.25">
      <c r="A165" s="13"/>
      <c r="B165" s="6"/>
      <c r="C165" s="6"/>
      <c r="D165" s="6"/>
      <c r="E165" s="6"/>
      <c r="F165" s="6"/>
      <c r="G165" s="8"/>
      <c r="H165" s="6"/>
      <c r="I165" s="9"/>
      <c r="J165" s="6"/>
      <c r="K165" s="9"/>
      <c r="L165" s="6"/>
      <c r="M165" s="8"/>
      <c r="N165" s="8"/>
      <c r="O165" s="13"/>
      <c r="P165" s="16"/>
      <c r="Q165" s="16"/>
      <c r="R165" s="8"/>
      <c r="T165" s="4"/>
    </row>
    <row r="166" spans="1:20" ht="15" customHeight="1" x14ac:dyDescent="0.25">
      <c r="A166" s="13"/>
      <c r="B166" s="6"/>
      <c r="C166" s="6"/>
      <c r="D166" s="6"/>
      <c r="E166" s="6"/>
      <c r="F166" s="6"/>
      <c r="G166" s="8"/>
      <c r="H166" s="6"/>
      <c r="I166" s="9"/>
      <c r="J166" s="6"/>
      <c r="K166" s="9"/>
      <c r="L166" s="6"/>
      <c r="M166" s="8"/>
      <c r="N166" s="8"/>
      <c r="O166" s="13"/>
      <c r="P166" s="15"/>
      <c r="Q166" s="15"/>
      <c r="R166" s="8"/>
      <c r="T166" s="4"/>
    </row>
    <row r="167" spans="1:20" ht="15" customHeight="1" x14ac:dyDescent="0.25">
      <c r="A167" s="13"/>
      <c r="B167" s="6"/>
      <c r="C167" s="6"/>
      <c r="D167" s="6"/>
      <c r="E167" s="6"/>
      <c r="F167" s="6"/>
      <c r="G167" s="8"/>
      <c r="H167" s="6"/>
      <c r="I167" s="9"/>
      <c r="J167" s="6"/>
      <c r="K167" s="9"/>
      <c r="L167" s="6"/>
      <c r="M167" s="8"/>
      <c r="N167" s="8"/>
      <c r="O167" s="13"/>
      <c r="P167" s="15"/>
      <c r="Q167" s="15"/>
      <c r="R167" s="8"/>
      <c r="T167" s="4"/>
    </row>
    <row r="168" spans="1:20" ht="15" customHeight="1" x14ac:dyDescent="0.25">
      <c r="A168" s="13"/>
      <c r="B168" s="6"/>
      <c r="C168" s="6"/>
      <c r="D168" s="6"/>
      <c r="E168" s="6"/>
      <c r="F168" s="6"/>
      <c r="G168" s="8"/>
      <c r="H168" s="6"/>
      <c r="I168" s="9"/>
      <c r="J168" s="6"/>
      <c r="K168" s="9"/>
      <c r="L168" s="6"/>
      <c r="M168" s="8"/>
      <c r="N168" s="8"/>
      <c r="O168" s="13"/>
      <c r="P168" s="15"/>
      <c r="Q168" s="15"/>
      <c r="R168" s="8"/>
      <c r="T168" s="4"/>
    </row>
    <row r="169" spans="1:20" ht="15" customHeight="1" x14ac:dyDescent="0.25">
      <c r="A169" s="13"/>
      <c r="B169" s="6"/>
      <c r="C169" s="6"/>
      <c r="D169" s="6"/>
      <c r="E169" s="6"/>
      <c r="F169" s="6"/>
      <c r="G169" s="8"/>
      <c r="H169" s="6"/>
      <c r="I169" s="9"/>
      <c r="J169" s="6"/>
      <c r="K169" s="9"/>
      <c r="L169" s="6"/>
      <c r="M169" s="8"/>
      <c r="N169" s="8"/>
      <c r="O169" s="13"/>
      <c r="P169" s="15"/>
      <c r="Q169" s="15"/>
      <c r="R169" s="8"/>
      <c r="T169" s="4"/>
    </row>
    <row r="170" spans="1:20" ht="15" customHeight="1" x14ac:dyDescent="0.25">
      <c r="A170" s="13"/>
      <c r="B170" s="6"/>
      <c r="C170" s="6"/>
      <c r="D170" s="6"/>
      <c r="E170" s="6"/>
      <c r="F170" s="6"/>
      <c r="G170" s="8"/>
      <c r="H170" s="6"/>
      <c r="I170" s="9"/>
      <c r="J170" s="6"/>
      <c r="K170" s="9"/>
      <c r="L170" s="6"/>
      <c r="M170" s="8"/>
      <c r="N170" s="8"/>
      <c r="O170" s="13"/>
      <c r="P170" s="15"/>
      <c r="Q170" s="15"/>
      <c r="R170" s="8"/>
      <c r="T170" s="4"/>
    </row>
    <row r="171" spans="1:20" ht="15" customHeight="1" x14ac:dyDescent="0.25">
      <c r="A171" s="13"/>
      <c r="B171" s="6"/>
      <c r="C171" s="6"/>
      <c r="D171" s="6"/>
      <c r="E171" s="6"/>
      <c r="F171" s="6"/>
      <c r="G171" s="8"/>
      <c r="H171" s="6"/>
      <c r="I171" s="9"/>
      <c r="J171" s="6"/>
      <c r="K171" s="9"/>
      <c r="L171" s="6"/>
      <c r="M171" s="8"/>
      <c r="N171" s="8"/>
      <c r="O171" s="13"/>
      <c r="P171" s="15"/>
      <c r="Q171" s="15"/>
      <c r="R171" s="8"/>
      <c r="T171" s="4"/>
    </row>
    <row r="172" spans="1:20" ht="15" customHeight="1" x14ac:dyDescent="0.25">
      <c r="A172" s="13"/>
      <c r="B172" s="6"/>
      <c r="C172" s="6"/>
      <c r="D172" s="6"/>
      <c r="E172" s="6"/>
      <c r="F172" s="6"/>
      <c r="G172" s="8"/>
      <c r="H172" s="6"/>
      <c r="I172" s="9"/>
      <c r="J172" s="6"/>
      <c r="K172" s="9"/>
      <c r="L172" s="6"/>
      <c r="M172" s="8"/>
      <c r="N172" s="8"/>
      <c r="O172" s="13"/>
      <c r="P172" s="15"/>
      <c r="Q172" s="15"/>
      <c r="R172" s="8"/>
      <c r="T172" s="4"/>
    </row>
    <row r="173" spans="1:20" ht="15" customHeight="1" x14ac:dyDescent="0.25">
      <c r="A173" s="13"/>
      <c r="B173" s="6"/>
      <c r="C173" s="6"/>
      <c r="D173" s="6"/>
      <c r="E173" s="6"/>
      <c r="F173" s="6"/>
      <c r="G173" s="8"/>
      <c r="H173" s="6"/>
      <c r="I173" s="9"/>
      <c r="J173" s="6"/>
      <c r="K173" s="9"/>
      <c r="L173" s="6"/>
      <c r="M173" s="8"/>
      <c r="N173" s="8"/>
      <c r="O173" s="13"/>
      <c r="P173" s="15"/>
      <c r="Q173" s="15"/>
      <c r="R173" s="8"/>
      <c r="T173" s="4"/>
    </row>
    <row r="174" spans="1:20" ht="15" customHeight="1" x14ac:dyDescent="0.25">
      <c r="A174" s="13"/>
      <c r="B174" s="6"/>
      <c r="C174" s="6"/>
      <c r="D174" s="6"/>
      <c r="E174" s="6"/>
      <c r="F174" s="6"/>
      <c r="G174" s="8"/>
      <c r="H174" s="6"/>
      <c r="I174" s="9"/>
      <c r="J174" s="6"/>
      <c r="K174" s="9"/>
      <c r="L174" s="6"/>
      <c r="M174" s="8"/>
      <c r="N174" s="8"/>
      <c r="O174" s="13"/>
      <c r="P174" s="15"/>
      <c r="Q174" s="15"/>
      <c r="R174" s="8"/>
      <c r="T174" s="4"/>
    </row>
    <row r="175" spans="1:20" ht="15" customHeight="1" x14ac:dyDescent="0.25">
      <c r="A175" s="13"/>
      <c r="B175" s="6"/>
      <c r="C175" s="6"/>
      <c r="D175" s="6"/>
      <c r="E175" s="6"/>
      <c r="F175" s="6"/>
      <c r="G175" s="8"/>
      <c r="H175" s="6"/>
      <c r="I175" s="9"/>
      <c r="J175" s="6"/>
      <c r="K175" s="9"/>
      <c r="L175" s="6"/>
      <c r="M175" s="8"/>
      <c r="N175" s="8"/>
      <c r="O175" s="13"/>
      <c r="P175" s="15"/>
      <c r="Q175" s="15"/>
      <c r="R175" s="8"/>
      <c r="T175" s="4"/>
    </row>
    <row r="176" spans="1:20" ht="15" customHeight="1" x14ac:dyDescent="0.25">
      <c r="A176" s="13"/>
      <c r="B176" s="6"/>
      <c r="C176" s="6"/>
      <c r="D176" s="6"/>
      <c r="E176" s="6"/>
      <c r="F176" s="6"/>
      <c r="G176" s="8"/>
      <c r="H176" s="6"/>
      <c r="I176" s="9"/>
      <c r="J176" s="6"/>
      <c r="K176" s="9"/>
      <c r="L176" s="6"/>
      <c r="M176" s="8"/>
      <c r="N176" s="8"/>
      <c r="O176" s="13"/>
      <c r="P176" s="15"/>
      <c r="Q176" s="15"/>
      <c r="R176" s="8"/>
      <c r="T176" s="4"/>
    </row>
    <row r="177" spans="1:20" ht="15" customHeight="1" x14ac:dyDescent="0.25">
      <c r="A177" s="13"/>
      <c r="B177" s="6"/>
      <c r="C177" s="6"/>
      <c r="D177" s="6"/>
      <c r="E177" s="6"/>
      <c r="F177" s="6"/>
      <c r="G177" s="8"/>
      <c r="H177" s="6"/>
      <c r="I177" s="9"/>
      <c r="J177" s="6"/>
      <c r="K177" s="9"/>
      <c r="L177" s="6"/>
      <c r="M177" s="8"/>
      <c r="N177" s="8"/>
      <c r="O177" s="13"/>
      <c r="P177" s="15"/>
      <c r="Q177" s="15"/>
      <c r="R177" s="8"/>
      <c r="T177" s="4"/>
    </row>
    <row r="178" spans="1:20" ht="15" customHeight="1" x14ac:dyDescent="0.25">
      <c r="A178" s="13"/>
      <c r="B178" s="6"/>
      <c r="C178" s="6"/>
      <c r="D178" s="6"/>
      <c r="E178" s="6"/>
      <c r="F178" s="6"/>
      <c r="G178" s="8"/>
      <c r="H178" s="6"/>
      <c r="I178" s="9"/>
      <c r="J178" s="6"/>
      <c r="K178" s="9"/>
      <c r="L178" s="6"/>
      <c r="M178" s="8"/>
      <c r="N178" s="8"/>
      <c r="O178" s="13"/>
      <c r="P178" s="15"/>
      <c r="Q178" s="15"/>
      <c r="R178" s="8"/>
      <c r="T178" s="4"/>
    </row>
    <row r="179" spans="1:20" ht="15" customHeight="1" x14ac:dyDescent="0.25">
      <c r="A179" s="13"/>
      <c r="B179" s="6"/>
      <c r="C179" s="6"/>
      <c r="D179" s="6"/>
      <c r="E179" s="6"/>
      <c r="F179" s="6"/>
      <c r="G179" s="8"/>
      <c r="H179" s="6"/>
      <c r="I179" s="9"/>
      <c r="J179" s="6"/>
      <c r="K179" s="9"/>
      <c r="L179" s="6"/>
      <c r="M179" s="8"/>
      <c r="N179" s="8"/>
      <c r="O179" s="13"/>
      <c r="P179" s="15"/>
      <c r="Q179" s="15"/>
      <c r="R179" s="8"/>
      <c r="T179" s="4"/>
    </row>
    <row r="180" spans="1:20" ht="15" customHeight="1" x14ac:dyDescent="0.25">
      <c r="A180" s="13"/>
      <c r="B180" s="6"/>
      <c r="C180" s="6"/>
      <c r="D180" s="6"/>
      <c r="E180" s="6"/>
      <c r="F180" s="6"/>
      <c r="G180" s="8"/>
      <c r="H180" s="6"/>
      <c r="I180" s="9"/>
      <c r="J180" s="6"/>
      <c r="K180" s="9"/>
      <c r="L180" s="6"/>
      <c r="M180" s="8"/>
      <c r="N180" s="8"/>
      <c r="O180" s="13"/>
      <c r="P180" s="15"/>
      <c r="Q180" s="15"/>
      <c r="R180" s="8"/>
      <c r="T180" s="4"/>
    </row>
    <row r="181" spans="1:20" ht="15" customHeight="1" x14ac:dyDescent="0.25">
      <c r="A181" s="13"/>
      <c r="B181" s="6"/>
      <c r="C181" s="6"/>
      <c r="D181" s="6"/>
      <c r="E181" s="6"/>
      <c r="F181" s="6"/>
      <c r="G181" s="8"/>
      <c r="H181" s="6"/>
      <c r="I181" s="9"/>
      <c r="J181" s="6"/>
      <c r="K181" s="9"/>
      <c r="L181" s="6"/>
      <c r="M181" s="8"/>
      <c r="N181" s="8"/>
      <c r="O181" s="13"/>
      <c r="P181" s="15"/>
      <c r="Q181" s="15"/>
      <c r="R181" s="8"/>
      <c r="T181" s="4"/>
    </row>
    <row r="182" spans="1:20" ht="15" customHeight="1" x14ac:dyDescent="0.25">
      <c r="A182" s="13"/>
      <c r="B182" s="6"/>
      <c r="C182" s="6"/>
      <c r="D182" s="6"/>
      <c r="E182" s="6"/>
      <c r="F182" s="6"/>
      <c r="G182" s="8"/>
      <c r="H182" s="6"/>
      <c r="I182" s="9"/>
      <c r="J182" s="6"/>
      <c r="K182" s="9"/>
      <c r="L182" s="6"/>
      <c r="M182" s="8"/>
      <c r="N182" s="8"/>
      <c r="O182" s="13"/>
      <c r="P182" s="15"/>
      <c r="Q182" s="15"/>
      <c r="R182" s="8"/>
      <c r="T182" s="4"/>
    </row>
    <row r="183" spans="1:20" ht="15" customHeight="1" x14ac:dyDescent="0.25">
      <c r="A183" s="13"/>
      <c r="B183" s="6"/>
      <c r="C183" s="6"/>
      <c r="D183" s="6"/>
      <c r="E183" s="6"/>
      <c r="F183" s="6"/>
      <c r="G183" s="8"/>
      <c r="H183" s="6"/>
      <c r="I183" s="9"/>
      <c r="J183" s="6"/>
      <c r="K183" s="9"/>
      <c r="L183" s="6"/>
      <c r="M183" s="8"/>
      <c r="N183" s="8"/>
      <c r="O183" s="13"/>
      <c r="P183" s="15"/>
      <c r="Q183" s="15"/>
      <c r="R183" s="8"/>
      <c r="T183" s="4"/>
    </row>
    <row r="184" spans="1:20" ht="15" customHeight="1" x14ac:dyDescent="0.25">
      <c r="A184" s="13"/>
      <c r="B184" s="6"/>
      <c r="C184" s="6"/>
      <c r="D184" s="6"/>
      <c r="E184" s="6"/>
      <c r="F184" s="6"/>
      <c r="G184" s="8"/>
      <c r="H184" s="6"/>
      <c r="I184" s="9"/>
      <c r="J184" s="6"/>
      <c r="K184" s="9"/>
      <c r="L184" s="6"/>
      <c r="M184" s="8"/>
      <c r="N184" s="8"/>
      <c r="O184" s="13"/>
      <c r="P184" s="15"/>
      <c r="Q184" s="15"/>
      <c r="R184" s="8"/>
      <c r="T184" s="4"/>
    </row>
    <row r="185" spans="1:20" ht="15" customHeight="1" x14ac:dyDescent="0.25">
      <c r="A185" s="13"/>
      <c r="B185" s="6"/>
      <c r="C185" s="6"/>
      <c r="D185" s="6"/>
      <c r="E185" s="6"/>
      <c r="F185" s="6"/>
      <c r="G185" s="8"/>
      <c r="H185" s="6"/>
      <c r="I185" s="9"/>
      <c r="J185" s="6"/>
      <c r="K185" s="9"/>
      <c r="L185" s="6"/>
      <c r="M185" s="8"/>
      <c r="N185" s="8"/>
      <c r="O185" s="13"/>
      <c r="P185" s="15"/>
      <c r="Q185" s="15"/>
      <c r="R185" s="8"/>
      <c r="T185" s="4"/>
    </row>
    <row r="186" spans="1:20" ht="15" customHeight="1" x14ac:dyDescent="0.25">
      <c r="A186" s="13"/>
      <c r="B186" s="6"/>
      <c r="C186" s="6"/>
      <c r="D186" s="6"/>
      <c r="E186" s="6"/>
      <c r="F186" s="6"/>
      <c r="G186" s="8"/>
      <c r="H186" s="6"/>
      <c r="I186" s="9"/>
      <c r="J186" s="6"/>
      <c r="K186" s="9"/>
      <c r="L186" s="6"/>
      <c r="M186" s="8"/>
      <c r="N186" s="8"/>
      <c r="O186" s="13"/>
      <c r="P186" s="15"/>
      <c r="Q186" s="15"/>
      <c r="R186" s="8"/>
      <c r="T186" s="4"/>
    </row>
    <row r="187" spans="1:20" ht="15" customHeight="1" x14ac:dyDescent="0.25">
      <c r="A187" s="13"/>
      <c r="B187" s="6"/>
      <c r="C187" s="6"/>
      <c r="D187" s="6"/>
      <c r="E187" s="6"/>
      <c r="F187" s="6"/>
      <c r="G187" s="8"/>
      <c r="H187" s="6"/>
      <c r="I187" s="9"/>
      <c r="J187" s="6"/>
      <c r="K187" s="9"/>
      <c r="L187" s="6"/>
      <c r="M187" s="8"/>
      <c r="N187" s="8"/>
      <c r="O187" s="13"/>
      <c r="P187" s="15"/>
      <c r="Q187" s="15"/>
      <c r="R187" s="8"/>
      <c r="T187" s="4"/>
    </row>
    <row r="188" spans="1:20" ht="15" customHeight="1" x14ac:dyDescent="0.25">
      <c r="A188" s="13"/>
      <c r="B188" s="6"/>
      <c r="C188" s="6"/>
      <c r="D188" s="6"/>
      <c r="E188" s="6"/>
      <c r="F188" s="6"/>
      <c r="G188" s="8"/>
      <c r="H188" s="6"/>
      <c r="I188" s="9"/>
      <c r="J188" s="6"/>
      <c r="K188" s="9"/>
      <c r="L188" s="6"/>
      <c r="M188" s="8"/>
      <c r="N188" s="8"/>
      <c r="O188" s="13"/>
      <c r="P188" s="15"/>
      <c r="Q188" s="15"/>
      <c r="R188" s="8"/>
      <c r="T188" s="4"/>
    </row>
    <row r="189" spans="1:20" ht="15" customHeight="1" x14ac:dyDescent="0.25">
      <c r="A189" s="13"/>
      <c r="B189" s="6"/>
      <c r="C189" s="6"/>
      <c r="D189" s="6"/>
      <c r="E189" s="6"/>
      <c r="F189" s="6"/>
      <c r="G189" s="8"/>
      <c r="H189" s="6"/>
      <c r="I189" s="9"/>
      <c r="J189" s="6"/>
      <c r="K189" s="9"/>
      <c r="L189" s="6"/>
      <c r="M189" s="8"/>
      <c r="N189" s="8"/>
      <c r="O189" s="13"/>
      <c r="P189" s="15"/>
      <c r="Q189" s="15"/>
      <c r="R189" s="8"/>
      <c r="T189" s="4"/>
    </row>
    <row r="190" spans="1:20" ht="15" customHeight="1" x14ac:dyDescent="0.25">
      <c r="A190" s="13"/>
      <c r="B190" s="6"/>
      <c r="C190" s="6"/>
      <c r="D190" s="6"/>
      <c r="E190" s="6"/>
      <c r="F190" s="6"/>
      <c r="G190" s="8"/>
      <c r="H190" s="6"/>
      <c r="I190" s="9"/>
      <c r="J190" s="6"/>
      <c r="K190" s="9"/>
      <c r="L190" s="6"/>
      <c r="M190" s="8"/>
      <c r="N190" s="8"/>
      <c r="O190" s="13"/>
      <c r="P190" s="15"/>
      <c r="Q190" s="15"/>
      <c r="R190" s="8"/>
      <c r="T190" s="4"/>
    </row>
    <row r="191" spans="1:20" ht="15" customHeight="1" x14ac:dyDescent="0.25">
      <c r="A191" s="13"/>
      <c r="B191" s="6"/>
      <c r="C191" s="6"/>
      <c r="D191" s="6"/>
      <c r="E191" s="6"/>
      <c r="F191" s="6"/>
      <c r="G191" s="8"/>
      <c r="H191" s="6"/>
      <c r="I191" s="9"/>
      <c r="J191" s="6"/>
      <c r="K191" s="9"/>
      <c r="L191" s="6"/>
      <c r="M191" s="8"/>
      <c r="N191" s="8"/>
      <c r="O191" s="13"/>
      <c r="P191" s="15"/>
      <c r="Q191" s="15"/>
      <c r="R191" s="8"/>
      <c r="T191" s="4"/>
    </row>
    <row r="192" spans="1:20" ht="15" customHeight="1" x14ac:dyDescent="0.25">
      <c r="A192" s="13"/>
      <c r="B192" s="6"/>
      <c r="C192" s="6"/>
      <c r="D192" s="6"/>
      <c r="E192" s="6"/>
      <c r="F192" s="6"/>
      <c r="G192" s="8"/>
      <c r="H192" s="6"/>
      <c r="I192" s="9"/>
      <c r="J192" s="6"/>
      <c r="K192" s="9"/>
      <c r="L192" s="6"/>
      <c r="M192" s="8"/>
      <c r="N192" s="8"/>
      <c r="O192" s="13"/>
      <c r="P192" s="15"/>
      <c r="Q192" s="15"/>
      <c r="R192" s="8"/>
      <c r="T192" s="4"/>
    </row>
    <row r="193" spans="1:20" ht="15" customHeight="1" x14ac:dyDescent="0.25">
      <c r="A193" s="13"/>
      <c r="B193" s="6"/>
      <c r="C193" s="6"/>
      <c r="D193" s="6"/>
      <c r="E193" s="6"/>
      <c r="F193" s="6"/>
      <c r="G193" s="8"/>
      <c r="H193" s="6"/>
      <c r="I193" s="9"/>
      <c r="J193" s="6"/>
      <c r="K193" s="9"/>
      <c r="L193" s="6"/>
      <c r="M193" s="8"/>
      <c r="N193" s="8"/>
      <c r="O193" s="13"/>
      <c r="P193" s="15"/>
      <c r="Q193" s="15"/>
      <c r="R193" s="8"/>
      <c r="T193" s="4"/>
    </row>
    <row r="194" spans="1:20" ht="15" customHeight="1" x14ac:dyDescent="0.25">
      <c r="A194" s="13"/>
      <c r="B194" s="6"/>
      <c r="C194" s="6"/>
      <c r="D194" s="6"/>
      <c r="E194" s="6"/>
      <c r="F194" s="6"/>
      <c r="G194" s="8"/>
      <c r="H194" s="6"/>
      <c r="I194" s="9"/>
      <c r="J194" s="6"/>
      <c r="K194" s="9"/>
      <c r="L194" s="6"/>
      <c r="M194" s="8"/>
      <c r="N194" s="8"/>
      <c r="O194" s="13"/>
      <c r="P194" s="15"/>
      <c r="Q194" s="15"/>
      <c r="R194" s="8"/>
      <c r="T194" s="4"/>
    </row>
    <row r="195" spans="1:20" ht="15" customHeight="1" x14ac:dyDescent="0.25">
      <c r="A195" s="13"/>
      <c r="B195" s="6"/>
      <c r="C195" s="6"/>
      <c r="D195" s="6"/>
      <c r="E195" s="6"/>
      <c r="F195" s="6"/>
      <c r="G195" s="8"/>
      <c r="H195" s="6"/>
      <c r="I195" s="9"/>
      <c r="J195" s="6"/>
      <c r="K195" s="9"/>
      <c r="L195" s="6"/>
      <c r="M195" s="8"/>
      <c r="N195" s="8"/>
      <c r="O195" s="13"/>
      <c r="P195" s="15"/>
      <c r="Q195" s="15"/>
      <c r="R195" s="8"/>
      <c r="T195" s="4"/>
    </row>
    <row r="196" spans="1:20" ht="15" customHeight="1" x14ac:dyDescent="0.25">
      <c r="A196" s="13"/>
      <c r="B196" s="6"/>
      <c r="C196" s="6"/>
      <c r="D196" s="6"/>
      <c r="E196" s="6"/>
      <c r="F196" s="6"/>
      <c r="G196" s="8"/>
      <c r="H196" s="6"/>
      <c r="I196" s="9"/>
      <c r="J196" s="6"/>
      <c r="K196" s="9"/>
      <c r="L196" s="6"/>
      <c r="M196" s="8"/>
      <c r="N196" s="8"/>
      <c r="O196" s="13"/>
      <c r="P196" s="15"/>
      <c r="Q196" s="15"/>
      <c r="R196" s="8"/>
      <c r="T196" s="4"/>
    </row>
    <row r="197" spans="1:20" ht="15" customHeight="1" x14ac:dyDescent="0.25">
      <c r="A197" s="13"/>
      <c r="B197" s="6"/>
      <c r="C197" s="6"/>
      <c r="D197" s="6"/>
      <c r="E197" s="6"/>
      <c r="F197" s="6"/>
      <c r="G197" s="8"/>
      <c r="H197" s="6"/>
      <c r="I197" s="9"/>
      <c r="J197" s="6"/>
      <c r="K197" s="9"/>
      <c r="L197" s="6"/>
      <c r="M197" s="8"/>
      <c r="N197" s="8"/>
      <c r="O197" s="13"/>
      <c r="P197" s="15"/>
      <c r="Q197" s="15"/>
      <c r="R197" s="8"/>
      <c r="T197" s="4"/>
    </row>
    <row r="198" spans="1:20" ht="15" customHeight="1" x14ac:dyDescent="0.25">
      <c r="A198" s="13"/>
      <c r="B198" s="6"/>
      <c r="C198" s="6"/>
      <c r="D198" s="6"/>
      <c r="E198" s="6"/>
      <c r="F198" s="6"/>
      <c r="G198" s="8"/>
      <c r="H198" s="6"/>
      <c r="I198" s="9"/>
      <c r="J198" s="6"/>
      <c r="K198" s="9"/>
      <c r="L198" s="6"/>
      <c r="M198" s="8"/>
      <c r="N198" s="8"/>
      <c r="O198" s="13"/>
      <c r="P198" s="15"/>
      <c r="Q198" s="15"/>
      <c r="R198" s="8"/>
      <c r="T198" s="4"/>
    </row>
    <row r="199" spans="1:20" ht="15" customHeight="1" x14ac:dyDescent="0.25">
      <c r="A199" s="13"/>
      <c r="B199" s="6"/>
      <c r="C199" s="6"/>
      <c r="D199" s="6"/>
      <c r="E199" s="6"/>
      <c r="F199" s="6"/>
      <c r="G199" s="8"/>
      <c r="H199" s="6"/>
      <c r="I199" s="9"/>
      <c r="J199" s="6"/>
      <c r="K199" s="9"/>
      <c r="L199" s="6"/>
      <c r="M199" s="8"/>
      <c r="N199" s="8"/>
      <c r="O199" s="13"/>
      <c r="P199" s="15"/>
      <c r="Q199" s="15"/>
      <c r="R199" s="8"/>
      <c r="T199" s="4"/>
    </row>
    <row r="200" spans="1:20" ht="15" customHeight="1" x14ac:dyDescent="0.25">
      <c r="A200" s="13"/>
      <c r="B200" s="6"/>
      <c r="C200" s="6"/>
      <c r="D200" s="6"/>
      <c r="E200" s="6"/>
      <c r="F200" s="6"/>
      <c r="G200" s="8"/>
      <c r="H200" s="6"/>
      <c r="I200" s="9"/>
      <c r="J200" s="6"/>
      <c r="K200" s="9"/>
      <c r="L200" s="6"/>
      <c r="M200" s="8"/>
      <c r="N200" s="8"/>
      <c r="O200" s="13"/>
      <c r="P200" s="15"/>
      <c r="Q200" s="15"/>
      <c r="R200" s="8"/>
      <c r="T200" s="4"/>
    </row>
    <row r="201" spans="1:20" ht="15" customHeight="1" x14ac:dyDescent="0.25">
      <c r="A201" s="13"/>
      <c r="B201" s="6"/>
      <c r="C201" s="6"/>
      <c r="D201" s="6"/>
      <c r="E201" s="6"/>
      <c r="F201" s="6"/>
      <c r="G201" s="8"/>
      <c r="H201" s="6"/>
      <c r="I201" s="9"/>
      <c r="J201" s="6"/>
      <c r="K201" s="9"/>
      <c r="L201" s="6"/>
      <c r="M201" s="8"/>
      <c r="N201" s="8"/>
      <c r="O201" s="13"/>
      <c r="P201" s="15"/>
      <c r="Q201" s="15"/>
      <c r="R201" s="8"/>
      <c r="T201" s="4"/>
    </row>
    <row r="202" spans="1:20" ht="15" customHeight="1" x14ac:dyDescent="0.25">
      <c r="A202" s="13"/>
      <c r="B202" s="6"/>
      <c r="C202" s="6"/>
      <c r="D202" s="6"/>
      <c r="E202" s="6"/>
      <c r="F202" s="6"/>
      <c r="G202" s="8"/>
      <c r="H202" s="6"/>
      <c r="I202" s="9"/>
      <c r="J202" s="6"/>
      <c r="K202" s="9"/>
      <c r="L202" s="6"/>
      <c r="M202" s="8"/>
      <c r="N202" s="8"/>
      <c r="O202" s="13"/>
      <c r="P202" s="15"/>
      <c r="Q202" s="15"/>
      <c r="R202" s="8"/>
      <c r="T202" s="4"/>
    </row>
    <row r="203" spans="1:20" ht="15" customHeight="1" x14ac:dyDescent="0.25">
      <c r="A203" s="13"/>
      <c r="B203" s="6"/>
      <c r="C203" s="6"/>
      <c r="D203" s="6"/>
      <c r="E203" s="6"/>
      <c r="F203" s="6"/>
      <c r="G203" s="8"/>
      <c r="H203" s="6"/>
      <c r="I203" s="9"/>
      <c r="J203" s="6"/>
      <c r="K203" s="9"/>
      <c r="L203" s="6"/>
      <c r="M203" s="8"/>
      <c r="N203" s="8"/>
      <c r="O203" s="13"/>
      <c r="P203" s="15"/>
      <c r="Q203" s="15"/>
      <c r="R203" s="8"/>
      <c r="T203" s="4"/>
    </row>
    <row r="204" spans="1:20" ht="15" customHeight="1" x14ac:dyDescent="0.25">
      <c r="A204" s="13"/>
      <c r="B204" s="6"/>
      <c r="C204" s="6"/>
      <c r="D204" s="6"/>
      <c r="E204" s="6"/>
      <c r="F204" s="6"/>
      <c r="G204" s="8"/>
      <c r="H204" s="6"/>
      <c r="I204" s="9"/>
      <c r="J204" s="6"/>
      <c r="K204" s="9"/>
      <c r="L204" s="6"/>
      <c r="M204" s="8"/>
      <c r="N204" s="8"/>
      <c r="O204" s="13"/>
      <c r="P204" s="15"/>
      <c r="Q204" s="15"/>
      <c r="R204" s="8"/>
      <c r="T204" s="4"/>
    </row>
    <row r="205" spans="1:20" ht="15" customHeight="1" x14ac:dyDescent="0.25">
      <c r="A205" s="13"/>
      <c r="B205" s="6"/>
      <c r="C205" s="6"/>
      <c r="D205" s="6"/>
      <c r="E205" s="6"/>
      <c r="F205" s="6"/>
      <c r="G205" s="8"/>
      <c r="H205" s="6"/>
      <c r="I205" s="9"/>
      <c r="J205" s="6"/>
      <c r="K205" s="9"/>
      <c r="L205" s="6"/>
      <c r="M205" s="8"/>
      <c r="N205" s="8"/>
      <c r="O205" s="13"/>
      <c r="P205" s="15"/>
      <c r="Q205" s="15"/>
      <c r="R205" s="8"/>
      <c r="T205" s="4"/>
    </row>
    <row r="206" spans="1:20" ht="15" customHeight="1" x14ac:dyDescent="0.25">
      <c r="A206" s="13"/>
      <c r="B206" s="6"/>
      <c r="C206" s="6"/>
      <c r="D206" s="6"/>
      <c r="E206" s="6"/>
      <c r="F206" s="6"/>
      <c r="G206" s="8"/>
      <c r="H206" s="6"/>
      <c r="I206" s="9"/>
      <c r="J206" s="6"/>
      <c r="K206" s="9"/>
      <c r="L206" s="6"/>
      <c r="M206" s="8"/>
      <c r="N206" s="8"/>
      <c r="O206" s="13"/>
      <c r="P206" s="15"/>
      <c r="Q206" s="15"/>
      <c r="R206" s="8"/>
      <c r="T206" s="4"/>
    </row>
    <row r="207" spans="1:20" ht="15" customHeight="1" x14ac:dyDescent="0.25">
      <c r="A207" s="13"/>
      <c r="B207" s="6"/>
      <c r="C207" s="6"/>
      <c r="D207" s="6"/>
      <c r="E207" s="6"/>
      <c r="F207" s="6"/>
      <c r="G207" s="8"/>
      <c r="H207" s="6"/>
      <c r="I207" s="9"/>
      <c r="J207" s="6"/>
      <c r="K207" s="9"/>
      <c r="L207" s="6"/>
      <c r="M207" s="8"/>
      <c r="N207" s="8"/>
      <c r="O207" s="13"/>
      <c r="P207" s="15"/>
      <c r="Q207" s="15"/>
      <c r="R207" s="8"/>
      <c r="T207" s="4"/>
    </row>
    <row r="208" spans="1:20" ht="15" customHeight="1" x14ac:dyDescent="0.25">
      <c r="A208" s="13"/>
      <c r="B208" s="6"/>
      <c r="C208" s="6"/>
      <c r="D208" s="6"/>
      <c r="E208" s="6"/>
      <c r="F208" s="6"/>
      <c r="G208" s="8"/>
      <c r="H208" s="6"/>
      <c r="I208" s="9"/>
      <c r="J208" s="6"/>
      <c r="K208" s="9"/>
      <c r="L208" s="6"/>
      <c r="M208" s="8"/>
      <c r="N208" s="8"/>
      <c r="O208" s="13"/>
      <c r="P208" s="15"/>
      <c r="Q208" s="15"/>
      <c r="R208" s="8"/>
      <c r="T208" s="4"/>
    </row>
    <row r="209" spans="1:20" ht="15" customHeight="1" x14ac:dyDescent="0.25">
      <c r="A209" s="13"/>
      <c r="B209" s="6"/>
      <c r="C209" s="6"/>
      <c r="D209" s="6"/>
      <c r="E209" s="6"/>
      <c r="F209" s="6"/>
      <c r="G209" s="8"/>
      <c r="H209" s="6"/>
      <c r="I209" s="9"/>
      <c r="J209" s="6"/>
      <c r="K209" s="9"/>
      <c r="L209" s="6"/>
      <c r="M209" s="8"/>
      <c r="N209" s="8"/>
      <c r="O209" s="13"/>
      <c r="P209" s="15"/>
      <c r="Q209" s="15"/>
      <c r="R209" s="8"/>
      <c r="T209" s="4"/>
    </row>
    <row r="210" spans="1:20" ht="15" customHeight="1" x14ac:dyDescent="0.25">
      <c r="A210" s="13"/>
      <c r="B210" s="6"/>
      <c r="C210" s="6"/>
      <c r="D210" s="6"/>
      <c r="E210" s="6"/>
      <c r="F210" s="6"/>
      <c r="G210" s="8"/>
      <c r="H210" s="6"/>
      <c r="I210" s="9"/>
      <c r="J210" s="6"/>
      <c r="K210" s="9"/>
      <c r="L210" s="6"/>
      <c r="M210" s="8"/>
      <c r="N210" s="8"/>
      <c r="O210" s="13"/>
      <c r="P210" s="15"/>
      <c r="Q210" s="15"/>
      <c r="R210" s="8"/>
      <c r="T210" s="4"/>
    </row>
    <row r="211" spans="1:20" ht="15" customHeight="1" x14ac:dyDescent="0.25">
      <c r="A211" s="13"/>
      <c r="B211" s="6"/>
      <c r="C211" s="6"/>
      <c r="D211" s="6"/>
      <c r="E211" s="6"/>
      <c r="F211" s="6"/>
      <c r="G211" s="8"/>
      <c r="H211" s="6"/>
      <c r="I211" s="9"/>
      <c r="J211" s="6"/>
      <c r="K211" s="9"/>
      <c r="L211" s="6"/>
      <c r="M211" s="8"/>
      <c r="N211" s="8"/>
      <c r="O211" s="13"/>
      <c r="P211" s="15"/>
      <c r="Q211" s="15"/>
      <c r="R211" s="8"/>
      <c r="T211" s="4"/>
    </row>
    <row r="212" spans="1:20" ht="15" customHeight="1" x14ac:dyDescent="0.25">
      <c r="A212" s="13"/>
      <c r="B212" s="6"/>
      <c r="C212" s="6"/>
      <c r="D212" s="6"/>
      <c r="E212" s="6"/>
      <c r="F212" s="6"/>
      <c r="G212" s="8"/>
      <c r="H212" s="6"/>
      <c r="I212" s="9"/>
      <c r="J212" s="6"/>
      <c r="K212" s="9"/>
      <c r="L212" s="6"/>
      <c r="M212" s="8"/>
      <c r="N212" s="8"/>
      <c r="O212" s="13"/>
      <c r="P212" s="15"/>
      <c r="Q212" s="15"/>
      <c r="R212" s="8"/>
      <c r="T212" s="4"/>
    </row>
    <row r="213" spans="1:20" ht="15" customHeight="1" x14ac:dyDescent="0.25">
      <c r="A213" s="13"/>
      <c r="B213" s="14"/>
      <c r="C213" s="14"/>
      <c r="D213" s="14"/>
      <c r="E213" s="14"/>
      <c r="F213" s="6"/>
      <c r="G213" s="8"/>
      <c r="H213" s="17"/>
      <c r="I213" s="18"/>
      <c r="J213" s="17"/>
      <c r="K213" s="18"/>
      <c r="L213" s="19"/>
      <c r="M213" s="8"/>
      <c r="N213" s="8"/>
      <c r="O213" s="13"/>
      <c r="P213" s="15"/>
      <c r="Q213" s="15"/>
      <c r="R213" s="8"/>
      <c r="T213" s="4"/>
    </row>
    <row r="214" spans="1:20" ht="15" customHeight="1" x14ac:dyDescent="0.25">
      <c r="A214" s="13"/>
      <c r="B214" s="6"/>
      <c r="C214" s="6"/>
      <c r="D214" s="6"/>
      <c r="E214" s="6"/>
      <c r="F214" s="6"/>
      <c r="G214" s="8"/>
      <c r="H214" s="6"/>
      <c r="I214" s="9"/>
      <c r="J214" s="6"/>
      <c r="K214" s="9"/>
      <c r="L214" s="6"/>
      <c r="M214" s="8"/>
      <c r="N214" s="8"/>
      <c r="O214" s="13"/>
      <c r="P214" s="15"/>
      <c r="Q214" s="15"/>
      <c r="R214" s="8"/>
      <c r="T214" s="4"/>
    </row>
    <row r="215" spans="1:20" ht="15" customHeight="1" x14ac:dyDescent="0.25">
      <c r="A215" s="13"/>
      <c r="B215" s="6"/>
      <c r="C215" s="6"/>
      <c r="D215" s="6"/>
      <c r="E215" s="6"/>
      <c r="F215" s="6"/>
      <c r="G215" s="8"/>
      <c r="H215" s="6"/>
      <c r="I215" s="9"/>
      <c r="J215" s="6"/>
      <c r="K215" s="9"/>
      <c r="L215" s="6"/>
      <c r="M215" s="8"/>
      <c r="N215" s="8"/>
      <c r="O215" s="13"/>
      <c r="P215" s="15"/>
      <c r="Q215" s="15"/>
      <c r="R215" s="8"/>
      <c r="T215" s="4"/>
    </row>
    <row r="216" spans="1:20" ht="15" customHeight="1" x14ac:dyDescent="0.25">
      <c r="A216" s="13"/>
      <c r="B216" s="6"/>
      <c r="C216" s="6"/>
      <c r="D216" s="6"/>
      <c r="E216" s="6"/>
      <c r="F216" s="6"/>
      <c r="G216" s="8"/>
      <c r="H216" s="6"/>
      <c r="I216" s="9"/>
      <c r="J216" s="6"/>
      <c r="K216" s="9"/>
      <c r="L216" s="6"/>
      <c r="M216" s="8"/>
      <c r="N216" s="8"/>
      <c r="O216" s="13"/>
      <c r="P216" s="15"/>
      <c r="Q216" s="15"/>
      <c r="R216" s="8"/>
      <c r="T216" s="4"/>
    </row>
    <row r="217" spans="1:20" ht="15" customHeight="1" x14ac:dyDescent="0.25">
      <c r="A217" s="13"/>
      <c r="B217" s="6"/>
      <c r="C217" s="6"/>
      <c r="D217" s="6"/>
      <c r="E217" s="6"/>
      <c r="F217" s="6"/>
      <c r="G217" s="8"/>
      <c r="H217" s="6"/>
      <c r="I217" s="9"/>
      <c r="J217" s="6"/>
      <c r="K217" s="9"/>
      <c r="L217" s="6"/>
      <c r="M217" s="8"/>
      <c r="N217" s="8"/>
      <c r="O217" s="13"/>
      <c r="P217" s="15"/>
      <c r="Q217" s="15"/>
      <c r="R217" s="8"/>
      <c r="T217" s="4"/>
    </row>
    <row r="218" spans="1:20" ht="15" customHeight="1" x14ac:dyDescent="0.25">
      <c r="A218" s="13"/>
      <c r="B218" s="6"/>
      <c r="C218" s="6"/>
      <c r="D218" s="6"/>
      <c r="E218" s="6"/>
      <c r="F218" s="6"/>
      <c r="G218" s="8"/>
      <c r="H218" s="6"/>
      <c r="I218" s="9"/>
      <c r="J218" s="6"/>
      <c r="K218" s="9"/>
      <c r="L218" s="6"/>
      <c r="M218" s="8"/>
      <c r="N218" s="8"/>
      <c r="O218" s="13"/>
      <c r="P218" s="15"/>
      <c r="Q218" s="15"/>
      <c r="R218" s="8"/>
      <c r="T218" s="4"/>
    </row>
    <row r="219" spans="1:20" ht="15" customHeight="1" x14ac:dyDescent="0.25">
      <c r="A219" s="13"/>
      <c r="B219" s="6"/>
      <c r="C219" s="6"/>
      <c r="D219" s="6"/>
      <c r="E219" s="6"/>
      <c r="F219" s="6"/>
      <c r="G219" s="8"/>
      <c r="H219" s="6"/>
      <c r="I219" s="9"/>
      <c r="J219" s="6"/>
      <c r="K219" s="9"/>
      <c r="L219" s="6"/>
      <c r="M219" s="8"/>
      <c r="N219" s="8"/>
      <c r="O219" s="13"/>
      <c r="P219" s="16"/>
      <c r="Q219" s="16"/>
      <c r="R219" s="8"/>
      <c r="T219" s="4"/>
    </row>
    <row r="220" spans="1:20" ht="15" customHeight="1" x14ac:dyDescent="0.25">
      <c r="A220" s="13"/>
      <c r="B220" s="6"/>
      <c r="C220" s="6"/>
      <c r="D220" s="6"/>
      <c r="E220" s="6"/>
      <c r="F220" s="6"/>
      <c r="G220" s="8"/>
      <c r="H220" s="6"/>
      <c r="I220" s="9"/>
      <c r="J220" s="6"/>
      <c r="K220" s="9"/>
      <c r="L220" s="6"/>
      <c r="M220" s="8"/>
      <c r="N220" s="8"/>
      <c r="O220" s="13"/>
      <c r="P220" s="15"/>
      <c r="Q220" s="15"/>
      <c r="R220" s="8"/>
      <c r="T220" s="4"/>
    </row>
    <row r="221" spans="1:20" ht="15" customHeight="1" x14ac:dyDescent="0.25">
      <c r="A221" s="13"/>
      <c r="B221" s="6"/>
      <c r="C221" s="6"/>
      <c r="D221" s="6"/>
      <c r="E221" s="6"/>
      <c r="F221" s="6"/>
      <c r="G221" s="8"/>
      <c r="H221" s="6"/>
      <c r="I221" s="9"/>
      <c r="J221" s="6"/>
      <c r="K221" s="9"/>
      <c r="L221" s="6"/>
      <c r="M221" s="8"/>
      <c r="N221" s="8"/>
      <c r="O221" s="13"/>
      <c r="P221" s="15"/>
      <c r="Q221" s="15"/>
      <c r="R221" s="8"/>
      <c r="T221" s="4"/>
    </row>
    <row r="222" spans="1:20" ht="15" customHeight="1" x14ac:dyDescent="0.25">
      <c r="A222" s="13"/>
      <c r="B222" s="6"/>
      <c r="C222" s="6"/>
      <c r="D222" s="6"/>
      <c r="E222" s="6"/>
      <c r="F222" s="6"/>
      <c r="G222" s="8"/>
      <c r="H222" s="6"/>
      <c r="I222" s="9"/>
      <c r="J222" s="6"/>
      <c r="K222" s="9"/>
      <c r="L222" s="6"/>
      <c r="M222" s="8"/>
      <c r="N222" s="8"/>
      <c r="O222" s="13"/>
      <c r="P222" s="15"/>
      <c r="Q222" s="15"/>
      <c r="R222" s="8"/>
      <c r="T222" s="4"/>
    </row>
    <row r="223" spans="1:20" ht="15" customHeight="1" x14ac:dyDescent="0.25">
      <c r="A223" s="13"/>
      <c r="B223" s="6"/>
      <c r="C223" s="6"/>
      <c r="D223" s="6"/>
      <c r="E223" s="6"/>
      <c r="F223" s="6"/>
      <c r="G223" s="8"/>
      <c r="H223" s="6"/>
      <c r="I223" s="9"/>
      <c r="J223" s="6"/>
      <c r="K223" s="9"/>
      <c r="L223" s="6"/>
      <c r="M223" s="8"/>
      <c r="N223" s="8"/>
      <c r="O223" s="13"/>
      <c r="P223" s="15"/>
      <c r="Q223" s="15"/>
      <c r="R223" s="8"/>
      <c r="T223" s="4"/>
    </row>
    <row r="224" spans="1:20" ht="15" customHeight="1" x14ac:dyDescent="0.25">
      <c r="A224" s="13"/>
      <c r="B224" s="6"/>
      <c r="C224" s="6"/>
      <c r="D224" s="6"/>
      <c r="E224" s="6"/>
      <c r="F224" s="6"/>
      <c r="G224" s="8"/>
      <c r="H224" s="6"/>
      <c r="I224" s="9"/>
      <c r="J224" s="6"/>
      <c r="K224" s="9"/>
      <c r="L224" s="6"/>
      <c r="M224" s="8"/>
      <c r="N224" s="8"/>
      <c r="O224" s="13"/>
      <c r="P224" s="15"/>
      <c r="Q224" s="15"/>
      <c r="R224" s="8"/>
      <c r="T224" s="4"/>
    </row>
    <row r="225" spans="1:20" ht="15" customHeight="1" x14ac:dyDescent="0.25">
      <c r="A225" s="13"/>
      <c r="B225" s="6"/>
      <c r="C225" s="6"/>
      <c r="D225" s="6"/>
      <c r="E225" s="6"/>
      <c r="F225" s="6"/>
      <c r="G225" s="8"/>
      <c r="H225" s="6"/>
      <c r="I225" s="9"/>
      <c r="J225" s="6"/>
      <c r="K225" s="9"/>
      <c r="L225" s="6"/>
      <c r="M225" s="8"/>
      <c r="N225" s="8"/>
      <c r="O225" s="13"/>
      <c r="P225" s="15"/>
      <c r="Q225" s="15"/>
      <c r="R225" s="8"/>
      <c r="T225" s="4"/>
    </row>
    <row r="226" spans="1:20" ht="15" customHeight="1" x14ac:dyDescent="0.25">
      <c r="A226" s="13"/>
      <c r="B226" s="6"/>
      <c r="C226" s="6"/>
      <c r="D226" s="6"/>
      <c r="E226" s="6"/>
      <c r="F226" s="6"/>
      <c r="G226" s="8"/>
      <c r="H226" s="6"/>
      <c r="I226" s="9"/>
      <c r="J226" s="6"/>
      <c r="K226" s="9"/>
      <c r="L226" s="6"/>
      <c r="M226" s="8"/>
      <c r="N226" s="8"/>
      <c r="O226" s="13"/>
      <c r="P226" s="15"/>
      <c r="Q226" s="15"/>
      <c r="R226" s="8"/>
      <c r="T226" s="4"/>
    </row>
    <row r="227" spans="1:20" ht="15" customHeight="1" x14ac:dyDescent="0.25">
      <c r="A227" s="13"/>
      <c r="B227" s="6"/>
      <c r="C227" s="6"/>
      <c r="D227" s="6"/>
      <c r="E227" s="6"/>
      <c r="F227" s="6"/>
      <c r="G227" s="8"/>
      <c r="H227" s="6"/>
      <c r="I227" s="9"/>
      <c r="J227" s="6"/>
      <c r="K227" s="9"/>
      <c r="L227" s="6"/>
      <c r="M227" s="8"/>
      <c r="N227" s="8"/>
      <c r="O227" s="13"/>
      <c r="P227" s="15"/>
      <c r="Q227" s="15"/>
      <c r="R227" s="8"/>
      <c r="T227" s="4"/>
    </row>
    <row r="228" spans="1:20" ht="15" customHeight="1" x14ac:dyDescent="0.25">
      <c r="A228" s="13"/>
      <c r="B228" s="6"/>
      <c r="C228" s="6"/>
      <c r="D228" s="6"/>
      <c r="E228" s="6"/>
      <c r="F228" s="6"/>
      <c r="G228" s="8"/>
      <c r="H228" s="6"/>
      <c r="I228" s="9"/>
      <c r="J228" s="6"/>
      <c r="K228" s="9"/>
      <c r="L228" s="6"/>
      <c r="M228" s="8"/>
      <c r="N228" s="8"/>
      <c r="O228" s="13"/>
      <c r="P228" s="15"/>
      <c r="Q228" s="15"/>
      <c r="R228" s="8"/>
      <c r="T228" s="4"/>
    </row>
    <row r="229" spans="1:20" ht="15" customHeight="1" x14ac:dyDescent="0.25">
      <c r="A229" s="13"/>
      <c r="B229" s="6"/>
      <c r="C229" s="6"/>
      <c r="D229" s="6"/>
      <c r="E229" s="6"/>
      <c r="F229" s="6"/>
      <c r="G229" s="8"/>
      <c r="H229" s="6"/>
      <c r="I229" s="9"/>
      <c r="J229" s="6"/>
      <c r="K229" s="9"/>
      <c r="L229" s="6"/>
      <c r="M229" s="8"/>
      <c r="N229" s="8"/>
      <c r="O229" s="13"/>
      <c r="P229" s="15"/>
      <c r="Q229" s="15"/>
      <c r="R229" s="8"/>
      <c r="T229" s="4"/>
    </row>
    <row r="230" spans="1:20" ht="15" customHeight="1" x14ac:dyDescent="0.25">
      <c r="A230" s="13"/>
      <c r="B230" s="6"/>
      <c r="C230" s="6"/>
      <c r="D230" s="6"/>
      <c r="E230" s="6"/>
      <c r="F230" s="6"/>
      <c r="G230" s="8"/>
      <c r="H230" s="6"/>
      <c r="I230" s="9"/>
      <c r="J230" s="6"/>
      <c r="K230" s="9"/>
      <c r="L230" s="6"/>
      <c r="M230" s="8"/>
      <c r="N230" s="8"/>
      <c r="O230" s="13"/>
      <c r="P230" s="15"/>
      <c r="Q230" s="15"/>
      <c r="R230" s="8"/>
      <c r="T230" s="4"/>
    </row>
    <row r="231" spans="1:20" ht="15" customHeight="1" x14ac:dyDescent="0.25">
      <c r="A231" s="13"/>
      <c r="B231" s="6"/>
      <c r="C231" s="6"/>
      <c r="D231" s="6"/>
      <c r="E231" s="6"/>
      <c r="F231" s="6"/>
      <c r="G231" s="8"/>
      <c r="H231" s="6"/>
      <c r="I231" s="9"/>
      <c r="J231" s="6"/>
      <c r="K231" s="9"/>
      <c r="L231" s="6"/>
      <c r="M231" s="8"/>
      <c r="N231" s="8"/>
      <c r="O231" s="13"/>
      <c r="P231" s="15"/>
      <c r="Q231" s="15"/>
      <c r="R231" s="8"/>
      <c r="T231" s="4"/>
    </row>
    <row r="232" spans="1:20" ht="15" customHeight="1" x14ac:dyDescent="0.25">
      <c r="A232" s="13"/>
      <c r="B232" s="6"/>
      <c r="C232" s="6"/>
      <c r="D232" s="6"/>
      <c r="E232" s="6"/>
      <c r="F232" s="6"/>
      <c r="G232" s="8"/>
      <c r="H232" s="6"/>
      <c r="I232" s="9"/>
      <c r="J232" s="6"/>
      <c r="K232" s="9"/>
      <c r="L232" s="6"/>
      <c r="M232" s="8"/>
      <c r="N232" s="8"/>
      <c r="O232" s="13"/>
      <c r="P232" s="15"/>
      <c r="Q232" s="15"/>
      <c r="R232" s="8"/>
      <c r="T232" s="4"/>
    </row>
    <row r="233" spans="1:20" ht="15" customHeight="1" x14ac:dyDescent="0.25">
      <c r="A233" s="13"/>
      <c r="B233" s="6"/>
      <c r="C233" s="6"/>
      <c r="D233" s="6"/>
      <c r="E233" s="6"/>
      <c r="F233" s="6"/>
      <c r="G233" s="8"/>
      <c r="H233" s="6"/>
      <c r="I233" s="9"/>
      <c r="J233" s="6"/>
      <c r="K233" s="9"/>
      <c r="L233" s="6"/>
      <c r="M233" s="8"/>
      <c r="N233" s="8"/>
      <c r="O233" s="13"/>
      <c r="P233" s="15"/>
      <c r="Q233" s="15"/>
      <c r="R233" s="8"/>
      <c r="T233" s="4"/>
    </row>
    <row r="234" spans="1:20" ht="15" customHeight="1" x14ac:dyDescent="0.25">
      <c r="A234" s="13"/>
      <c r="B234" s="6"/>
      <c r="C234" s="6"/>
      <c r="D234" s="6"/>
      <c r="E234" s="6"/>
      <c r="F234" s="6"/>
      <c r="G234" s="8"/>
      <c r="H234" s="6"/>
      <c r="I234" s="9"/>
      <c r="J234" s="6"/>
      <c r="K234" s="9"/>
      <c r="L234" s="6"/>
      <c r="M234" s="8"/>
      <c r="N234" s="8"/>
      <c r="O234" s="13"/>
      <c r="P234" s="15"/>
      <c r="Q234" s="15"/>
      <c r="R234" s="8"/>
      <c r="T234" s="4"/>
    </row>
    <row r="235" spans="1:20" ht="15" customHeight="1" x14ac:dyDescent="0.25">
      <c r="A235" s="13"/>
      <c r="B235" s="6"/>
      <c r="C235" s="6"/>
      <c r="D235" s="6"/>
      <c r="E235" s="6"/>
      <c r="F235" s="6"/>
      <c r="G235" s="8"/>
      <c r="H235" s="6"/>
      <c r="I235" s="9"/>
      <c r="J235" s="6"/>
      <c r="K235" s="9"/>
      <c r="L235" s="6"/>
      <c r="M235" s="8"/>
      <c r="N235" s="8"/>
      <c r="O235" s="13"/>
      <c r="P235" s="15"/>
      <c r="Q235" s="15"/>
      <c r="R235" s="8"/>
      <c r="T235" s="4"/>
    </row>
    <row r="236" spans="1:20" ht="15" customHeight="1" x14ac:dyDescent="0.25">
      <c r="A236" s="13"/>
      <c r="B236" s="6"/>
      <c r="C236" s="6"/>
      <c r="D236" s="6"/>
      <c r="E236" s="6"/>
      <c r="F236" s="6"/>
      <c r="G236" s="8"/>
      <c r="H236" s="6"/>
      <c r="I236" s="9"/>
      <c r="J236" s="6"/>
      <c r="K236" s="9"/>
      <c r="L236" s="6"/>
      <c r="M236" s="8"/>
      <c r="N236" s="8"/>
      <c r="O236" s="13"/>
      <c r="P236" s="15"/>
      <c r="Q236" s="15"/>
      <c r="R236" s="8"/>
      <c r="T236" s="4"/>
    </row>
    <row r="237" spans="1:20" ht="15" customHeight="1" x14ac:dyDescent="0.25">
      <c r="A237" s="13"/>
      <c r="B237" s="6"/>
      <c r="C237" s="6"/>
      <c r="D237" s="6"/>
      <c r="E237" s="6"/>
      <c r="F237" s="6"/>
      <c r="G237" s="8"/>
      <c r="H237" s="6"/>
      <c r="I237" s="9"/>
      <c r="J237" s="6"/>
      <c r="K237" s="9"/>
      <c r="L237" s="6"/>
      <c r="M237" s="8"/>
      <c r="N237" s="8"/>
      <c r="O237" s="13"/>
      <c r="P237" s="15"/>
      <c r="Q237" s="15"/>
      <c r="R237" s="8"/>
      <c r="T237" s="4"/>
    </row>
    <row r="238" spans="1:20" ht="15" customHeight="1" x14ac:dyDescent="0.25">
      <c r="A238" s="13"/>
      <c r="B238" s="6"/>
      <c r="C238" s="6"/>
      <c r="D238" s="6"/>
      <c r="E238" s="6"/>
      <c r="F238" s="6"/>
      <c r="G238" s="8"/>
      <c r="H238" s="6"/>
      <c r="I238" s="9"/>
      <c r="J238" s="6"/>
      <c r="K238" s="9"/>
      <c r="L238" s="6"/>
      <c r="M238" s="8"/>
      <c r="N238" s="8"/>
      <c r="O238" s="13"/>
      <c r="P238" s="15"/>
      <c r="Q238" s="15"/>
      <c r="R238" s="8"/>
      <c r="T238" s="4"/>
    </row>
    <row r="239" spans="1:20" ht="15" customHeight="1" x14ac:dyDescent="0.25">
      <c r="A239" s="13"/>
      <c r="B239" s="6"/>
      <c r="C239" s="6"/>
      <c r="D239" s="6"/>
      <c r="E239" s="6"/>
      <c r="F239" s="6"/>
      <c r="G239" s="8"/>
      <c r="H239" s="6"/>
      <c r="I239" s="9"/>
      <c r="J239" s="6"/>
      <c r="K239" s="9"/>
      <c r="L239" s="6"/>
      <c r="M239" s="8"/>
      <c r="N239" s="8"/>
      <c r="O239" s="13"/>
      <c r="P239" s="15"/>
      <c r="Q239" s="15"/>
      <c r="R239" s="8"/>
      <c r="T239" s="4"/>
    </row>
    <row r="240" spans="1:20" ht="15" customHeight="1" x14ac:dyDescent="0.25">
      <c r="A240" s="13"/>
      <c r="B240" s="6"/>
      <c r="C240" s="6"/>
      <c r="D240" s="6"/>
      <c r="E240" s="6"/>
      <c r="F240" s="6"/>
      <c r="G240" s="8"/>
      <c r="H240" s="6"/>
      <c r="I240" s="9"/>
      <c r="J240" s="6"/>
      <c r="K240" s="9"/>
      <c r="L240" s="6"/>
      <c r="M240" s="8"/>
      <c r="N240" s="8"/>
      <c r="O240" s="13"/>
      <c r="P240" s="15"/>
      <c r="Q240" s="15"/>
      <c r="R240" s="8"/>
      <c r="T240" s="4"/>
    </row>
    <row r="241" spans="1:20" ht="15" customHeight="1" x14ac:dyDescent="0.25">
      <c r="A241" s="13"/>
      <c r="B241" s="6"/>
      <c r="C241" s="6"/>
      <c r="D241" s="6"/>
      <c r="E241" s="6"/>
      <c r="F241" s="6"/>
      <c r="G241" s="8"/>
      <c r="H241" s="6"/>
      <c r="I241" s="9"/>
      <c r="J241" s="6"/>
      <c r="K241" s="9"/>
      <c r="L241" s="6"/>
      <c r="M241" s="8"/>
      <c r="N241" s="8"/>
      <c r="O241" s="13"/>
      <c r="P241" s="15"/>
      <c r="Q241" s="15"/>
      <c r="R241" s="8"/>
      <c r="T241" s="4"/>
    </row>
    <row r="242" spans="1:20" ht="15" customHeight="1" x14ac:dyDescent="0.25">
      <c r="A242" s="13"/>
      <c r="B242" s="6"/>
      <c r="C242" s="6"/>
      <c r="D242" s="6"/>
      <c r="E242" s="6"/>
      <c r="F242" s="6"/>
      <c r="G242" s="8"/>
      <c r="H242" s="6"/>
      <c r="I242" s="9"/>
      <c r="J242" s="6"/>
      <c r="K242" s="9"/>
      <c r="L242" s="6"/>
      <c r="M242" s="8"/>
      <c r="N242" s="8"/>
      <c r="O242" s="13"/>
      <c r="P242" s="15"/>
      <c r="Q242" s="15"/>
      <c r="R242" s="8"/>
      <c r="T242" s="4"/>
    </row>
    <row r="243" spans="1:20" ht="15" customHeight="1" x14ac:dyDescent="0.25">
      <c r="A243" s="13"/>
      <c r="B243" s="6"/>
      <c r="C243" s="6"/>
      <c r="D243" s="6"/>
      <c r="E243" s="6"/>
      <c r="F243" s="6"/>
      <c r="G243" s="8"/>
      <c r="H243" s="6"/>
      <c r="I243" s="9"/>
      <c r="J243" s="6"/>
      <c r="K243" s="9"/>
      <c r="L243" s="6"/>
      <c r="M243" s="8"/>
      <c r="N243" s="8"/>
      <c r="O243" s="13"/>
      <c r="P243" s="15"/>
      <c r="Q243" s="15"/>
      <c r="R243" s="8"/>
      <c r="T243" s="4"/>
    </row>
    <row r="244" spans="1:20" ht="15" customHeight="1" x14ac:dyDescent="0.25">
      <c r="A244" s="13"/>
      <c r="B244" s="6"/>
      <c r="C244" s="6"/>
      <c r="D244" s="6"/>
      <c r="E244" s="6"/>
      <c r="F244" s="6"/>
      <c r="G244" s="8"/>
      <c r="H244" s="6"/>
      <c r="I244" s="9"/>
      <c r="J244" s="6"/>
      <c r="K244" s="9"/>
      <c r="L244" s="6"/>
      <c r="M244" s="8"/>
      <c r="N244" s="8"/>
      <c r="O244" s="13"/>
      <c r="P244" s="15"/>
      <c r="Q244" s="15"/>
      <c r="R244" s="8"/>
      <c r="T244" s="4"/>
    </row>
    <row r="245" spans="1:20" ht="15" customHeight="1" x14ac:dyDescent="0.25">
      <c r="A245" s="13"/>
      <c r="B245" s="6"/>
      <c r="C245" s="6"/>
      <c r="D245" s="6"/>
      <c r="E245" s="6"/>
      <c r="F245" s="6"/>
      <c r="G245" s="8"/>
      <c r="H245" s="6"/>
      <c r="I245" s="9"/>
      <c r="J245" s="6"/>
      <c r="K245" s="9"/>
      <c r="L245" s="6"/>
      <c r="M245" s="8"/>
      <c r="N245" s="8"/>
      <c r="O245" s="13"/>
      <c r="P245" s="15"/>
      <c r="Q245" s="15"/>
      <c r="R245" s="8"/>
      <c r="T245" s="4"/>
    </row>
    <row r="246" spans="1:20" ht="15" customHeight="1" x14ac:dyDescent="0.25">
      <c r="A246" s="13"/>
      <c r="B246" s="6"/>
      <c r="C246" s="6"/>
      <c r="D246" s="6"/>
      <c r="E246" s="6"/>
      <c r="F246" s="6"/>
      <c r="G246" s="8"/>
      <c r="H246" s="6"/>
      <c r="I246" s="9"/>
      <c r="J246" s="6"/>
      <c r="K246" s="9"/>
      <c r="L246" s="6"/>
      <c r="M246" s="8"/>
      <c r="N246" s="8"/>
      <c r="O246" s="13"/>
      <c r="P246" s="15"/>
      <c r="Q246" s="15"/>
      <c r="R246" s="8"/>
      <c r="T246" s="4"/>
    </row>
    <row r="247" spans="1:20" ht="15" customHeight="1" x14ac:dyDescent="0.25">
      <c r="A247" s="13"/>
      <c r="B247" s="6"/>
      <c r="C247" s="6"/>
      <c r="D247" s="6"/>
      <c r="E247" s="6"/>
      <c r="F247" s="6"/>
      <c r="G247" s="8"/>
      <c r="H247" s="6"/>
      <c r="I247" s="9"/>
      <c r="J247" s="6"/>
      <c r="K247" s="9"/>
      <c r="L247" s="6"/>
      <c r="M247" s="8"/>
      <c r="N247" s="8"/>
      <c r="O247" s="13"/>
      <c r="P247" s="15"/>
      <c r="Q247" s="15"/>
      <c r="R247" s="8"/>
      <c r="T247" s="4"/>
    </row>
    <row r="248" spans="1:20" ht="15" customHeight="1" x14ac:dyDescent="0.25">
      <c r="A248" s="13"/>
      <c r="B248" s="6"/>
      <c r="C248" s="6"/>
      <c r="D248" s="6"/>
      <c r="E248" s="6"/>
      <c r="F248" s="6"/>
      <c r="G248" s="8"/>
      <c r="H248" s="6"/>
      <c r="I248" s="9"/>
      <c r="J248" s="6"/>
      <c r="K248" s="9"/>
      <c r="L248" s="6"/>
      <c r="M248" s="8"/>
      <c r="N248" s="8"/>
      <c r="O248" s="13"/>
      <c r="P248" s="15"/>
      <c r="Q248" s="15"/>
      <c r="R248" s="8"/>
      <c r="T248" s="4"/>
    </row>
    <row r="249" spans="1:20" ht="15" customHeight="1" x14ac:dyDescent="0.25">
      <c r="A249" s="13"/>
      <c r="B249" s="6"/>
      <c r="C249" s="6"/>
      <c r="D249" s="6"/>
      <c r="E249" s="6"/>
      <c r="F249" s="6"/>
      <c r="G249" s="8"/>
      <c r="H249" s="6"/>
      <c r="I249" s="9"/>
      <c r="J249" s="6"/>
      <c r="K249" s="9"/>
      <c r="L249" s="6"/>
      <c r="M249" s="8"/>
      <c r="N249" s="8"/>
      <c r="O249" s="13"/>
      <c r="P249" s="15"/>
      <c r="Q249" s="15"/>
      <c r="R249" s="8"/>
      <c r="T249" s="4"/>
    </row>
    <row r="250" spans="1:20" ht="15" customHeight="1" x14ac:dyDescent="0.25">
      <c r="A250" s="13"/>
      <c r="B250" s="6"/>
      <c r="C250" s="6"/>
      <c r="D250" s="6"/>
      <c r="E250" s="6"/>
      <c r="F250" s="6"/>
      <c r="G250" s="8"/>
      <c r="H250" s="6"/>
      <c r="I250" s="9"/>
      <c r="J250" s="6"/>
      <c r="K250" s="9"/>
      <c r="L250" s="6"/>
      <c r="M250" s="8"/>
      <c r="N250" s="8"/>
      <c r="O250" s="13"/>
      <c r="P250" s="15"/>
      <c r="Q250" s="15"/>
      <c r="R250" s="8"/>
      <c r="T250" s="4"/>
    </row>
    <row r="251" spans="1:20" ht="15" customHeight="1" x14ac:dyDescent="0.25">
      <c r="A251" s="13"/>
      <c r="B251" s="6"/>
      <c r="C251" s="6"/>
      <c r="D251" s="6"/>
      <c r="E251" s="6"/>
      <c r="F251" s="6"/>
      <c r="G251" s="8"/>
      <c r="H251" s="6"/>
      <c r="I251" s="9"/>
      <c r="J251" s="6"/>
      <c r="K251" s="9"/>
      <c r="L251" s="6"/>
      <c r="M251" s="8"/>
      <c r="N251" s="8"/>
      <c r="O251" s="13"/>
      <c r="P251" s="15"/>
      <c r="Q251" s="15"/>
      <c r="R251" s="8"/>
      <c r="T251" s="4"/>
    </row>
    <row r="252" spans="1:20" ht="15" customHeight="1" x14ac:dyDescent="0.25">
      <c r="A252" s="13"/>
      <c r="B252" s="6"/>
      <c r="C252" s="6"/>
      <c r="D252" s="6"/>
      <c r="E252" s="6"/>
      <c r="F252" s="6"/>
      <c r="G252" s="8"/>
      <c r="H252" s="6"/>
      <c r="I252" s="9"/>
      <c r="J252" s="6"/>
      <c r="K252" s="9"/>
      <c r="L252" s="6"/>
      <c r="M252" s="8"/>
      <c r="N252" s="8"/>
      <c r="O252" s="13"/>
      <c r="P252" s="15"/>
      <c r="Q252" s="15"/>
      <c r="R252" s="8"/>
      <c r="T252" s="4"/>
    </row>
    <row r="253" spans="1:20" ht="15" customHeight="1" x14ac:dyDescent="0.25">
      <c r="A253" s="13"/>
      <c r="B253" s="6"/>
      <c r="C253" s="6"/>
      <c r="D253" s="6"/>
      <c r="E253" s="6"/>
      <c r="F253" s="6"/>
      <c r="G253" s="8"/>
      <c r="H253" s="6"/>
      <c r="I253" s="9"/>
      <c r="J253" s="6"/>
      <c r="K253" s="9"/>
      <c r="L253" s="6"/>
      <c r="M253" s="8"/>
      <c r="N253" s="8"/>
      <c r="O253" s="13"/>
      <c r="P253" s="15"/>
      <c r="Q253" s="15"/>
      <c r="R253" s="8"/>
      <c r="T253" s="4"/>
    </row>
    <row r="254" spans="1:20" ht="15" customHeight="1" x14ac:dyDescent="0.25">
      <c r="A254" s="13"/>
      <c r="B254" s="6"/>
      <c r="C254" s="6"/>
      <c r="D254" s="6"/>
      <c r="E254" s="6"/>
      <c r="F254" s="6"/>
      <c r="G254" s="8"/>
      <c r="H254" s="6"/>
      <c r="I254" s="9"/>
      <c r="J254" s="6"/>
      <c r="K254" s="9"/>
      <c r="L254" s="6"/>
      <c r="M254" s="8"/>
      <c r="N254" s="8"/>
      <c r="O254" s="13"/>
      <c r="P254" s="15"/>
      <c r="Q254" s="15"/>
      <c r="R254" s="8"/>
      <c r="T254" s="4"/>
    </row>
    <row r="255" spans="1:20" ht="15" customHeight="1" x14ac:dyDescent="0.25">
      <c r="A255" s="13"/>
      <c r="B255" s="6"/>
      <c r="C255" s="6"/>
      <c r="D255" s="6"/>
      <c r="E255" s="6"/>
      <c r="F255" s="6"/>
      <c r="G255" s="8"/>
      <c r="H255" s="6"/>
      <c r="I255" s="9"/>
      <c r="J255" s="6"/>
      <c r="K255" s="9"/>
      <c r="L255" s="6"/>
      <c r="M255" s="8"/>
      <c r="N255" s="8"/>
      <c r="O255" s="13"/>
      <c r="P255" s="15"/>
      <c r="Q255" s="15"/>
      <c r="R255" s="8"/>
      <c r="T255" s="4"/>
    </row>
    <row r="256" spans="1:20" ht="15" customHeight="1" x14ac:dyDescent="0.25">
      <c r="A256" s="13"/>
      <c r="B256" s="6"/>
      <c r="C256" s="6"/>
      <c r="D256" s="6"/>
      <c r="E256" s="6"/>
      <c r="F256" s="6"/>
      <c r="G256" s="8"/>
      <c r="H256" s="6"/>
      <c r="I256" s="9"/>
      <c r="J256" s="6"/>
      <c r="K256" s="9"/>
      <c r="L256" s="6"/>
      <c r="M256" s="8"/>
      <c r="N256" s="8"/>
      <c r="O256" s="13"/>
      <c r="P256" s="15"/>
      <c r="Q256" s="15"/>
      <c r="R256" s="8"/>
      <c r="T256" s="4"/>
    </row>
    <row r="257" spans="1:20" ht="15" customHeight="1" x14ac:dyDescent="0.25">
      <c r="A257" s="13"/>
      <c r="B257" s="6"/>
      <c r="C257" s="6"/>
      <c r="D257" s="6"/>
      <c r="E257" s="6"/>
      <c r="F257" s="6"/>
      <c r="G257" s="8"/>
      <c r="H257" s="6"/>
      <c r="I257" s="9"/>
      <c r="J257" s="6"/>
      <c r="K257" s="9"/>
      <c r="L257" s="6"/>
      <c r="M257" s="8"/>
      <c r="N257" s="8"/>
      <c r="O257" s="13"/>
      <c r="P257" s="15"/>
      <c r="Q257" s="15"/>
      <c r="R257" s="8"/>
      <c r="T257" s="4"/>
    </row>
    <row r="258" spans="1:20" ht="15" customHeight="1" x14ac:dyDescent="0.25">
      <c r="A258" s="13"/>
      <c r="B258" s="6"/>
      <c r="C258" s="6"/>
      <c r="D258" s="6"/>
      <c r="E258" s="6"/>
      <c r="F258" s="6"/>
      <c r="G258" s="8"/>
      <c r="H258" s="6"/>
      <c r="I258" s="9"/>
      <c r="J258" s="6"/>
      <c r="K258" s="9"/>
      <c r="L258" s="6"/>
      <c r="M258" s="8"/>
      <c r="N258" s="8"/>
      <c r="O258" s="13"/>
      <c r="P258" s="15"/>
      <c r="Q258" s="15"/>
      <c r="R258" s="8"/>
      <c r="T258" s="4"/>
    </row>
    <row r="259" spans="1:20" ht="15" customHeight="1" x14ac:dyDescent="0.25">
      <c r="A259" s="13"/>
      <c r="B259" s="14"/>
      <c r="C259" s="14"/>
      <c r="D259" s="14"/>
      <c r="E259" s="14"/>
      <c r="F259" s="6"/>
      <c r="G259" s="8"/>
      <c r="H259" s="17"/>
      <c r="I259" s="18"/>
      <c r="J259" s="17"/>
      <c r="K259" s="18"/>
      <c r="L259" s="19"/>
      <c r="M259" s="8"/>
      <c r="N259" s="8"/>
      <c r="O259" s="13"/>
      <c r="P259" s="15"/>
      <c r="Q259" s="15"/>
      <c r="R259" s="8"/>
      <c r="T259" s="4"/>
    </row>
    <row r="260" spans="1:20" ht="15" customHeight="1" x14ac:dyDescent="0.25">
      <c r="A260" s="13"/>
      <c r="B260" s="6"/>
      <c r="C260" s="6"/>
      <c r="D260" s="6"/>
      <c r="E260" s="6"/>
      <c r="F260" s="6"/>
      <c r="G260" s="8"/>
      <c r="H260" s="6"/>
      <c r="I260" s="9"/>
      <c r="J260" s="6"/>
      <c r="K260" s="9"/>
      <c r="L260" s="6"/>
      <c r="M260" s="8"/>
      <c r="N260" s="8"/>
      <c r="O260" s="13"/>
      <c r="P260" s="15"/>
      <c r="Q260" s="15"/>
      <c r="R260" s="8"/>
      <c r="T260" s="4"/>
    </row>
    <row r="261" spans="1:20" ht="15" customHeight="1" x14ac:dyDescent="0.25">
      <c r="A261" s="13"/>
      <c r="B261" s="6"/>
      <c r="C261" s="6"/>
      <c r="D261" s="6"/>
      <c r="E261" s="6"/>
      <c r="F261" s="6"/>
      <c r="G261" s="8"/>
      <c r="H261" s="6"/>
      <c r="I261" s="9"/>
      <c r="J261" s="6"/>
      <c r="K261" s="9"/>
      <c r="L261" s="6"/>
      <c r="M261" s="8"/>
      <c r="N261" s="8"/>
      <c r="O261" s="13"/>
      <c r="P261" s="15"/>
      <c r="Q261" s="15"/>
      <c r="R261" s="8"/>
      <c r="T261" s="4"/>
    </row>
    <row r="262" spans="1:20" ht="15" customHeight="1" x14ac:dyDescent="0.25">
      <c r="A262" s="13"/>
      <c r="B262" s="6"/>
      <c r="C262" s="6"/>
      <c r="D262" s="6"/>
      <c r="E262" s="6"/>
      <c r="F262" s="6"/>
      <c r="G262" s="8"/>
      <c r="H262" s="6"/>
      <c r="I262" s="9"/>
      <c r="J262" s="6"/>
      <c r="K262" s="9"/>
      <c r="L262" s="6"/>
      <c r="M262" s="8"/>
      <c r="N262" s="8"/>
      <c r="O262" s="13"/>
      <c r="P262" s="15"/>
      <c r="Q262" s="15"/>
      <c r="R262" s="8"/>
      <c r="T262" s="4"/>
    </row>
    <row r="263" spans="1:20" ht="15" customHeight="1" x14ac:dyDescent="0.25">
      <c r="A263" s="13"/>
      <c r="B263" s="6"/>
      <c r="C263" s="6"/>
      <c r="D263" s="6"/>
      <c r="E263" s="6"/>
      <c r="F263" s="6"/>
      <c r="G263" s="8"/>
      <c r="H263" s="6"/>
      <c r="I263" s="9"/>
      <c r="J263" s="6"/>
      <c r="K263" s="9"/>
      <c r="L263" s="6"/>
      <c r="M263" s="8"/>
      <c r="N263" s="8"/>
      <c r="O263" s="13"/>
      <c r="P263" s="15"/>
      <c r="Q263" s="15"/>
      <c r="R263" s="8"/>
      <c r="T263" s="4"/>
    </row>
    <row r="264" spans="1:20" ht="15" customHeight="1" x14ac:dyDescent="0.25">
      <c r="A264" s="13"/>
      <c r="B264" s="6"/>
      <c r="C264" s="6"/>
      <c r="D264" s="6"/>
      <c r="E264" s="6"/>
      <c r="F264" s="6"/>
      <c r="G264" s="8"/>
      <c r="H264" s="6"/>
      <c r="I264" s="9"/>
      <c r="J264" s="6"/>
      <c r="K264" s="9"/>
      <c r="L264" s="6"/>
      <c r="M264" s="8"/>
      <c r="N264" s="8"/>
      <c r="O264" s="13"/>
      <c r="P264" s="15"/>
      <c r="Q264" s="15"/>
      <c r="R264" s="8"/>
      <c r="T264" s="4"/>
    </row>
    <row r="265" spans="1:20" ht="15" customHeight="1" x14ac:dyDescent="0.25">
      <c r="A265" s="13"/>
      <c r="B265" s="6"/>
      <c r="C265" s="6"/>
      <c r="D265" s="6"/>
      <c r="E265" s="6"/>
      <c r="F265" s="6"/>
      <c r="G265" s="8"/>
      <c r="H265" s="6"/>
      <c r="I265" s="9"/>
      <c r="J265" s="6"/>
      <c r="K265" s="9"/>
      <c r="L265" s="6"/>
      <c r="M265" s="8"/>
      <c r="N265" s="8"/>
      <c r="O265" s="13"/>
      <c r="P265" s="15"/>
      <c r="Q265" s="15"/>
      <c r="R265" s="8"/>
      <c r="T265" s="4"/>
    </row>
    <row r="266" spans="1:20" ht="15" customHeight="1" x14ac:dyDescent="0.25">
      <c r="A266" s="13"/>
      <c r="B266" s="6"/>
      <c r="C266" s="6"/>
      <c r="D266" s="6"/>
      <c r="E266" s="6"/>
      <c r="F266" s="6"/>
      <c r="G266" s="8"/>
      <c r="H266" s="6"/>
      <c r="I266" s="9"/>
      <c r="J266" s="6"/>
      <c r="K266" s="9"/>
      <c r="L266" s="6"/>
      <c r="M266" s="8"/>
      <c r="N266" s="8"/>
      <c r="O266" s="13"/>
      <c r="P266" s="15"/>
      <c r="Q266" s="15"/>
      <c r="R266" s="8"/>
      <c r="T266" s="4"/>
    </row>
    <row r="267" spans="1:20" ht="15" customHeight="1" x14ac:dyDescent="0.25">
      <c r="A267" s="13"/>
      <c r="B267" s="6"/>
      <c r="C267" s="6"/>
      <c r="D267" s="6"/>
      <c r="E267" s="6"/>
      <c r="F267" s="6"/>
      <c r="G267" s="8"/>
      <c r="H267" s="6"/>
      <c r="I267" s="9"/>
      <c r="J267" s="6"/>
      <c r="K267" s="9"/>
      <c r="L267" s="6"/>
      <c r="M267" s="8"/>
      <c r="N267" s="8"/>
      <c r="O267" s="13"/>
      <c r="P267" s="15"/>
      <c r="Q267" s="15"/>
      <c r="R267" s="8"/>
      <c r="T267" s="4"/>
    </row>
    <row r="268" spans="1:20" ht="15" customHeight="1" x14ac:dyDescent="0.25">
      <c r="A268" s="13"/>
      <c r="B268" s="6"/>
      <c r="C268" s="6"/>
      <c r="D268" s="6"/>
      <c r="E268" s="6"/>
      <c r="F268" s="6"/>
      <c r="G268" s="8"/>
      <c r="H268" s="6"/>
      <c r="I268" s="9"/>
      <c r="J268" s="6"/>
      <c r="K268" s="9"/>
      <c r="L268" s="6"/>
      <c r="M268" s="8"/>
      <c r="N268" s="8"/>
      <c r="O268" s="13"/>
      <c r="P268" s="15"/>
      <c r="Q268" s="15"/>
      <c r="R268" s="8"/>
      <c r="T268" s="4"/>
    </row>
    <row r="269" spans="1:20" ht="15" customHeight="1" x14ac:dyDescent="0.25">
      <c r="A269" s="13"/>
      <c r="B269" s="6"/>
      <c r="C269" s="6"/>
      <c r="D269" s="6"/>
      <c r="E269" s="6"/>
      <c r="F269" s="6"/>
      <c r="G269" s="8"/>
      <c r="H269" s="6"/>
      <c r="I269" s="9"/>
      <c r="J269" s="6"/>
      <c r="K269" s="9"/>
      <c r="L269" s="6"/>
      <c r="M269" s="8"/>
      <c r="N269" s="8"/>
      <c r="O269" s="13"/>
      <c r="P269" s="15"/>
      <c r="Q269" s="15"/>
      <c r="R269" s="8"/>
      <c r="T269" s="4"/>
    </row>
    <row r="270" spans="1:20" ht="15" customHeight="1" x14ac:dyDescent="0.25">
      <c r="A270" s="13"/>
      <c r="B270" s="6"/>
      <c r="C270" s="6"/>
      <c r="D270" s="6"/>
      <c r="E270" s="6"/>
      <c r="F270" s="6"/>
      <c r="G270" s="8"/>
      <c r="H270" s="6"/>
      <c r="I270" s="9"/>
      <c r="J270" s="6"/>
      <c r="K270" s="9"/>
      <c r="L270" s="6"/>
      <c r="M270" s="8"/>
      <c r="N270" s="8"/>
      <c r="O270" s="13"/>
      <c r="P270" s="15"/>
      <c r="Q270" s="15"/>
      <c r="R270" s="8"/>
      <c r="T270" s="4"/>
    </row>
    <row r="271" spans="1:20" ht="15" customHeight="1" x14ac:dyDescent="0.25">
      <c r="A271" s="13"/>
      <c r="B271" s="6"/>
      <c r="C271" s="6"/>
      <c r="D271" s="6"/>
      <c r="E271" s="6"/>
      <c r="F271" s="6"/>
      <c r="G271" s="8"/>
      <c r="H271" s="6"/>
      <c r="I271" s="9"/>
      <c r="J271" s="6"/>
      <c r="K271" s="9"/>
      <c r="L271" s="6"/>
      <c r="M271" s="8"/>
      <c r="N271" s="8"/>
      <c r="O271" s="13"/>
      <c r="P271" s="15"/>
      <c r="Q271" s="15"/>
      <c r="R271" s="8"/>
      <c r="T271" s="4"/>
    </row>
    <row r="272" spans="1:20" ht="15" customHeight="1" x14ac:dyDescent="0.25">
      <c r="A272" s="13"/>
      <c r="B272" s="6"/>
      <c r="C272" s="6"/>
      <c r="D272" s="6"/>
      <c r="E272" s="6"/>
      <c r="F272" s="6"/>
      <c r="G272" s="8"/>
      <c r="H272" s="6"/>
      <c r="I272" s="9"/>
      <c r="J272" s="6"/>
      <c r="K272" s="9"/>
      <c r="L272" s="6"/>
      <c r="M272" s="8"/>
      <c r="N272" s="8"/>
      <c r="O272" s="13"/>
      <c r="P272" s="15"/>
      <c r="Q272" s="15"/>
      <c r="R272" s="8"/>
      <c r="T272" s="4"/>
    </row>
    <row r="273" spans="1:20" ht="15" customHeight="1" x14ac:dyDescent="0.25">
      <c r="A273" s="13"/>
      <c r="B273" s="6"/>
      <c r="C273" s="6"/>
      <c r="D273" s="6"/>
      <c r="E273" s="6"/>
      <c r="F273" s="6"/>
      <c r="G273" s="8"/>
      <c r="H273" s="6"/>
      <c r="I273" s="9"/>
      <c r="J273" s="6"/>
      <c r="K273" s="9"/>
      <c r="L273" s="6"/>
      <c r="M273" s="8"/>
      <c r="N273" s="8"/>
      <c r="O273" s="13"/>
      <c r="P273" s="16"/>
      <c r="Q273" s="16"/>
      <c r="R273" s="8"/>
      <c r="T273" s="4"/>
    </row>
    <row r="274" spans="1:20" ht="15" customHeight="1" x14ac:dyDescent="0.25">
      <c r="A274" s="13"/>
      <c r="B274" s="6"/>
      <c r="C274" s="6"/>
      <c r="D274" s="6"/>
      <c r="E274" s="6"/>
      <c r="F274" s="6"/>
      <c r="G274" s="8"/>
      <c r="H274" s="6"/>
      <c r="I274" s="9"/>
      <c r="J274" s="6"/>
      <c r="K274" s="9"/>
      <c r="L274" s="6"/>
      <c r="M274" s="8"/>
      <c r="N274" s="8"/>
      <c r="O274" s="13"/>
      <c r="P274" s="15"/>
      <c r="Q274" s="15"/>
      <c r="R274" s="8"/>
      <c r="T274" s="4"/>
    </row>
    <row r="275" spans="1:20" ht="15" customHeight="1" x14ac:dyDescent="0.25">
      <c r="A275" s="13"/>
      <c r="B275" s="6"/>
      <c r="C275" s="6"/>
      <c r="D275" s="6"/>
      <c r="E275" s="6"/>
      <c r="F275" s="6"/>
      <c r="G275" s="8"/>
      <c r="H275" s="6"/>
      <c r="I275" s="9"/>
      <c r="J275" s="6"/>
      <c r="K275" s="9"/>
      <c r="L275" s="6"/>
      <c r="M275" s="8"/>
      <c r="N275" s="8"/>
      <c r="O275" s="13"/>
      <c r="P275" s="15"/>
      <c r="Q275" s="15"/>
      <c r="R275" s="8"/>
      <c r="T275" s="4"/>
    </row>
    <row r="276" spans="1:20" ht="15" customHeight="1" x14ac:dyDescent="0.25">
      <c r="A276" s="13"/>
      <c r="B276" s="6"/>
      <c r="C276" s="6"/>
      <c r="D276" s="6"/>
      <c r="E276" s="6"/>
      <c r="F276" s="6"/>
      <c r="G276" s="8"/>
      <c r="H276" s="6"/>
      <c r="I276" s="9"/>
      <c r="J276" s="6"/>
      <c r="K276" s="9"/>
      <c r="L276" s="6"/>
      <c r="M276" s="8"/>
      <c r="N276" s="8"/>
      <c r="O276" s="13"/>
      <c r="P276" s="15"/>
      <c r="Q276" s="15"/>
      <c r="R276" s="8"/>
      <c r="T276" s="4"/>
    </row>
    <row r="277" spans="1:20" ht="15" customHeight="1" x14ac:dyDescent="0.25">
      <c r="A277" s="13"/>
      <c r="B277" s="6"/>
      <c r="C277" s="6"/>
      <c r="D277" s="6"/>
      <c r="E277" s="6"/>
      <c r="F277" s="6"/>
      <c r="G277" s="8"/>
      <c r="H277" s="6"/>
      <c r="I277" s="9"/>
      <c r="J277" s="6"/>
      <c r="K277" s="9"/>
      <c r="L277" s="6"/>
      <c r="M277" s="8"/>
      <c r="N277" s="8"/>
      <c r="O277" s="13"/>
      <c r="P277" s="15"/>
      <c r="Q277" s="15"/>
      <c r="R277" s="8"/>
      <c r="T277" s="4"/>
    </row>
    <row r="278" spans="1:20" ht="15" customHeight="1" x14ac:dyDescent="0.25">
      <c r="A278" s="13"/>
      <c r="B278" s="6"/>
      <c r="C278" s="6"/>
      <c r="D278" s="6"/>
      <c r="E278" s="6"/>
      <c r="F278" s="6"/>
      <c r="G278" s="8"/>
      <c r="H278" s="6"/>
      <c r="I278" s="9"/>
      <c r="J278" s="6"/>
      <c r="K278" s="9"/>
      <c r="L278" s="6"/>
      <c r="M278" s="8"/>
      <c r="N278" s="8"/>
      <c r="O278" s="13"/>
      <c r="P278" s="15"/>
      <c r="Q278" s="15"/>
      <c r="R278" s="8"/>
      <c r="T278" s="4"/>
    </row>
    <row r="279" spans="1:20" ht="15" customHeight="1" x14ac:dyDescent="0.25">
      <c r="A279" s="13"/>
      <c r="B279" s="6"/>
      <c r="C279" s="6"/>
      <c r="D279" s="6"/>
      <c r="E279" s="6"/>
      <c r="F279" s="6"/>
      <c r="G279" s="8"/>
      <c r="H279" s="6"/>
      <c r="I279" s="9"/>
      <c r="J279" s="6"/>
      <c r="K279" s="9"/>
      <c r="L279" s="6"/>
      <c r="M279" s="8"/>
      <c r="N279" s="8"/>
      <c r="O279" s="13"/>
      <c r="P279" s="15"/>
      <c r="Q279" s="15"/>
      <c r="R279" s="8"/>
      <c r="T279" s="4"/>
    </row>
    <row r="280" spans="1:20" ht="15" customHeight="1" x14ac:dyDescent="0.25">
      <c r="A280" s="13"/>
      <c r="B280" s="6"/>
      <c r="C280" s="6"/>
      <c r="D280" s="6"/>
      <c r="E280" s="6"/>
      <c r="F280" s="6"/>
      <c r="G280" s="8"/>
      <c r="H280" s="6"/>
      <c r="I280" s="9"/>
      <c r="J280" s="6"/>
      <c r="K280" s="9"/>
      <c r="L280" s="6"/>
      <c r="M280" s="8"/>
      <c r="N280" s="8"/>
      <c r="O280" s="13"/>
      <c r="P280" s="15"/>
      <c r="Q280" s="15"/>
      <c r="R280" s="8"/>
      <c r="T280" s="4"/>
    </row>
    <row r="281" spans="1:20" ht="15" customHeight="1" x14ac:dyDescent="0.25">
      <c r="A281" s="13"/>
      <c r="B281" s="6"/>
      <c r="C281" s="6"/>
      <c r="D281" s="6"/>
      <c r="E281" s="6"/>
      <c r="F281" s="6"/>
      <c r="G281" s="8"/>
      <c r="H281" s="6"/>
      <c r="I281" s="9"/>
      <c r="J281" s="6"/>
      <c r="K281" s="9"/>
      <c r="L281" s="6"/>
      <c r="M281" s="8"/>
      <c r="N281" s="8"/>
      <c r="O281" s="13"/>
      <c r="P281" s="15"/>
      <c r="Q281" s="15"/>
      <c r="R281" s="8"/>
      <c r="T281" s="4"/>
    </row>
    <row r="282" spans="1:20" ht="15" customHeight="1" x14ac:dyDescent="0.25">
      <c r="A282" s="13"/>
      <c r="B282" s="6"/>
      <c r="C282" s="6"/>
      <c r="D282" s="6"/>
      <c r="E282" s="6"/>
      <c r="F282" s="6"/>
      <c r="G282" s="8"/>
      <c r="H282" s="6"/>
      <c r="I282" s="9"/>
      <c r="J282" s="6"/>
      <c r="K282" s="9"/>
      <c r="L282" s="6"/>
      <c r="M282" s="8"/>
      <c r="N282" s="8"/>
      <c r="O282" s="13"/>
      <c r="P282" s="15"/>
      <c r="Q282" s="15"/>
      <c r="R282" s="8"/>
      <c r="T282" s="4"/>
    </row>
    <row r="283" spans="1:20" ht="15" customHeight="1" x14ac:dyDescent="0.25">
      <c r="A283" s="13"/>
      <c r="B283" s="6"/>
      <c r="C283" s="6"/>
      <c r="D283" s="6"/>
      <c r="E283" s="6"/>
      <c r="F283" s="6"/>
      <c r="G283" s="8"/>
      <c r="H283" s="6"/>
      <c r="I283" s="9"/>
      <c r="J283" s="6"/>
      <c r="K283" s="9"/>
      <c r="L283" s="6"/>
      <c r="M283" s="8"/>
      <c r="N283" s="8"/>
      <c r="O283" s="13"/>
      <c r="P283" s="15"/>
      <c r="Q283" s="15"/>
      <c r="R283" s="8"/>
      <c r="T283" s="4"/>
    </row>
    <row r="284" spans="1:20" ht="15" customHeight="1" x14ac:dyDescent="0.25">
      <c r="A284" s="13"/>
      <c r="B284" s="6"/>
      <c r="C284" s="6"/>
      <c r="D284" s="6"/>
      <c r="E284" s="6"/>
      <c r="F284" s="6"/>
      <c r="G284" s="8"/>
      <c r="H284" s="6"/>
      <c r="I284" s="9"/>
      <c r="J284" s="6"/>
      <c r="K284" s="9"/>
      <c r="L284" s="6"/>
      <c r="M284" s="8"/>
      <c r="N284" s="8"/>
      <c r="O284" s="13"/>
      <c r="P284" s="15"/>
      <c r="Q284" s="15"/>
      <c r="R284" s="8"/>
      <c r="T284" s="4"/>
    </row>
    <row r="285" spans="1:20" ht="15" customHeight="1" x14ac:dyDescent="0.25">
      <c r="A285" s="13"/>
      <c r="B285" s="6"/>
      <c r="C285" s="6"/>
      <c r="D285" s="6"/>
      <c r="E285" s="6"/>
      <c r="F285" s="6"/>
      <c r="G285" s="8"/>
      <c r="H285" s="6"/>
      <c r="I285" s="9"/>
      <c r="J285" s="6"/>
      <c r="K285" s="9"/>
      <c r="L285" s="6"/>
      <c r="M285" s="8"/>
      <c r="N285" s="8"/>
      <c r="O285" s="13"/>
      <c r="P285" s="15"/>
      <c r="Q285" s="15"/>
      <c r="R285" s="8"/>
      <c r="T285" s="4"/>
    </row>
    <row r="286" spans="1:20" ht="15" customHeight="1" x14ac:dyDescent="0.25">
      <c r="A286" s="13"/>
      <c r="B286" s="6"/>
      <c r="C286" s="6"/>
      <c r="D286" s="6"/>
      <c r="E286" s="6"/>
      <c r="F286" s="6"/>
      <c r="G286" s="8"/>
      <c r="H286" s="6"/>
      <c r="I286" s="9"/>
      <c r="J286" s="6"/>
      <c r="K286" s="9"/>
      <c r="L286" s="6"/>
      <c r="M286" s="8"/>
      <c r="N286" s="8"/>
      <c r="O286" s="13"/>
      <c r="P286" s="15"/>
      <c r="Q286" s="15"/>
      <c r="R286" s="8"/>
      <c r="T286" s="4"/>
    </row>
    <row r="287" spans="1:20" ht="15" customHeight="1" x14ac:dyDescent="0.25">
      <c r="A287" s="13"/>
      <c r="B287" s="6"/>
      <c r="C287" s="6"/>
      <c r="D287" s="6"/>
      <c r="E287" s="6"/>
      <c r="F287" s="6"/>
      <c r="G287" s="8"/>
      <c r="H287" s="6"/>
      <c r="I287" s="9"/>
      <c r="J287" s="6"/>
      <c r="K287" s="9"/>
      <c r="L287" s="6"/>
      <c r="M287" s="8"/>
      <c r="N287" s="8"/>
      <c r="O287" s="13"/>
      <c r="P287" s="15"/>
      <c r="Q287" s="15"/>
      <c r="R287" s="8"/>
      <c r="T287" s="4"/>
    </row>
    <row r="288" spans="1:20" ht="15" customHeight="1" x14ac:dyDescent="0.25">
      <c r="A288" s="13"/>
      <c r="B288" s="6"/>
      <c r="C288" s="6"/>
      <c r="D288" s="6"/>
      <c r="E288" s="6"/>
      <c r="F288" s="6"/>
      <c r="G288" s="8"/>
      <c r="H288" s="6"/>
      <c r="I288" s="9"/>
      <c r="J288" s="6"/>
      <c r="K288" s="9"/>
      <c r="L288" s="6"/>
      <c r="M288" s="8"/>
      <c r="N288" s="8"/>
      <c r="O288" s="13"/>
      <c r="P288" s="15"/>
      <c r="Q288" s="15"/>
      <c r="R288" s="8"/>
      <c r="T288" s="4"/>
    </row>
    <row r="289" spans="1:20" ht="15" customHeight="1" x14ac:dyDescent="0.25">
      <c r="A289" s="13"/>
      <c r="B289" s="6"/>
      <c r="C289" s="6"/>
      <c r="D289" s="6"/>
      <c r="E289" s="6"/>
      <c r="F289" s="6"/>
      <c r="G289" s="8"/>
      <c r="H289" s="6"/>
      <c r="I289" s="9"/>
      <c r="J289" s="6"/>
      <c r="K289" s="9"/>
      <c r="L289" s="6"/>
      <c r="M289" s="8"/>
      <c r="N289" s="8"/>
      <c r="O289" s="13"/>
      <c r="P289" s="15"/>
      <c r="Q289" s="15"/>
      <c r="R289" s="8"/>
      <c r="T289" s="4"/>
    </row>
    <row r="290" spans="1:20" ht="15" customHeight="1" x14ac:dyDescent="0.25">
      <c r="A290" s="13"/>
      <c r="B290" s="6"/>
      <c r="C290" s="6"/>
      <c r="D290" s="6"/>
      <c r="E290" s="6"/>
      <c r="F290" s="6"/>
      <c r="G290" s="8"/>
      <c r="H290" s="6"/>
      <c r="I290" s="9"/>
      <c r="J290" s="6"/>
      <c r="K290" s="9"/>
      <c r="L290" s="6"/>
      <c r="M290" s="8"/>
      <c r="N290" s="8"/>
      <c r="O290" s="13"/>
      <c r="P290" s="15"/>
      <c r="Q290" s="15"/>
      <c r="R290" s="8"/>
      <c r="T290" s="4"/>
    </row>
    <row r="291" spans="1:20" ht="15" customHeight="1" x14ac:dyDescent="0.25">
      <c r="A291" s="13"/>
      <c r="B291" s="6"/>
      <c r="C291" s="6"/>
      <c r="D291" s="6"/>
      <c r="E291" s="6"/>
      <c r="F291" s="6"/>
      <c r="G291" s="8"/>
      <c r="H291" s="6"/>
      <c r="I291" s="9"/>
      <c r="J291" s="6"/>
      <c r="K291" s="9"/>
      <c r="L291" s="6"/>
      <c r="M291" s="8"/>
      <c r="N291" s="8"/>
      <c r="O291" s="13"/>
      <c r="P291" s="15"/>
      <c r="Q291" s="15"/>
      <c r="R291" s="8"/>
      <c r="T291" s="4"/>
    </row>
    <row r="292" spans="1:20" ht="15" customHeight="1" x14ac:dyDescent="0.25">
      <c r="A292" s="13"/>
      <c r="B292" s="6"/>
      <c r="C292" s="6"/>
      <c r="D292" s="6"/>
      <c r="E292" s="6"/>
      <c r="F292" s="6"/>
      <c r="G292" s="8"/>
      <c r="H292" s="6"/>
      <c r="I292" s="9"/>
      <c r="J292" s="6"/>
      <c r="K292" s="9"/>
      <c r="L292" s="6"/>
      <c r="M292" s="8"/>
      <c r="N292" s="8"/>
      <c r="O292" s="13"/>
      <c r="P292" s="15"/>
      <c r="Q292" s="15"/>
      <c r="R292" s="8"/>
      <c r="T292" s="5"/>
    </row>
    <row r="293" spans="1:20" ht="15" customHeight="1" x14ac:dyDescent="0.25">
      <c r="A293" s="13"/>
      <c r="B293" s="6"/>
      <c r="C293" s="6"/>
      <c r="D293" s="6"/>
      <c r="E293" s="6"/>
      <c r="F293" s="6"/>
      <c r="G293" s="8"/>
      <c r="H293" s="6"/>
      <c r="I293" s="9"/>
      <c r="J293" s="6"/>
      <c r="K293" s="9"/>
      <c r="L293" s="6"/>
      <c r="M293" s="8"/>
      <c r="N293" s="8"/>
      <c r="O293" s="13"/>
      <c r="P293" s="15"/>
      <c r="Q293" s="15"/>
      <c r="R293" s="8"/>
      <c r="T293" s="5"/>
    </row>
    <row r="294" spans="1:20" ht="15" customHeight="1" x14ac:dyDescent="0.25">
      <c r="A294" s="13"/>
      <c r="B294" s="6"/>
      <c r="C294" s="6"/>
      <c r="D294" s="6"/>
      <c r="E294" s="6"/>
      <c r="F294" s="6"/>
      <c r="G294" s="8"/>
      <c r="H294" s="6"/>
      <c r="I294" s="9"/>
      <c r="J294" s="6"/>
      <c r="K294" s="9"/>
      <c r="L294" s="6"/>
      <c r="M294" s="8"/>
      <c r="N294" s="8"/>
      <c r="O294" s="13"/>
      <c r="P294" s="15"/>
      <c r="Q294" s="15"/>
      <c r="R294" s="8"/>
      <c r="T294" s="5"/>
    </row>
    <row r="295" spans="1:20" ht="15" customHeight="1" x14ac:dyDescent="0.25">
      <c r="A295" s="13"/>
      <c r="B295" s="6"/>
      <c r="C295" s="6"/>
      <c r="D295" s="6"/>
      <c r="E295" s="6"/>
      <c r="F295" s="6"/>
      <c r="G295" s="8"/>
      <c r="H295" s="6"/>
      <c r="I295" s="9"/>
      <c r="J295" s="6"/>
      <c r="K295" s="9"/>
      <c r="L295" s="6"/>
      <c r="M295" s="8"/>
      <c r="N295" s="8"/>
      <c r="O295" s="13"/>
      <c r="P295" s="15"/>
      <c r="Q295" s="15"/>
      <c r="R295" s="8"/>
      <c r="T295" s="5"/>
    </row>
    <row r="296" spans="1:20" ht="15" customHeight="1" x14ac:dyDescent="0.25">
      <c r="A296" s="13"/>
      <c r="B296" s="6"/>
      <c r="C296" s="6"/>
      <c r="D296" s="6"/>
      <c r="E296" s="6"/>
      <c r="F296" s="6"/>
      <c r="G296" s="8"/>
      <c r="H296" s="6"/>
      <c r="I296" s="9"/>
      <c r="J296" s="6"/>
      <c r="K296" s="9"/>
      <c r="L296" s="6"/>
      <c r="M296" s="8"/>
      <c r="N296" s="8"/>
      <c r="O296" s="13"/>
      <c r="P296" s="15"/>
      <c r="Q296" s="15"/>
      <c r="R296" s="8"/>
      <c r="T296" s="1"/>
    </row>
    <row r="297" spans="1:20" ht="15" customHeight="1" x14ac:dyDescent="0.25">
      <c r="A297" s="13"/>
      <c r="B297" s="6"/>
      <c r="C297" s="6"/>
      <c r="D297" s="6"/>
      <c r="E297" s="6"/>
      <c r="F297" s="6"/>
      <c r="G297" s="8"/>
      <c r="H297" s="6"/>
      <c r="I297" s="9"/>
      <c r="J297" s="6"/>
      <c r="K297" s="9"/>
      <c r="L297" s="6"/>
      <c r="M297" s="8"/>
      <c r="N297" s="8"/>
      <c r="O297" s="13"/>
      <c r="P297" s="15"/>
      <c r="Q297" s="15"/>
      <c r="R297" s="8"/>
      <c r="T297" s="1"/>
    </row>
    <row r="298" spans="1:20" ht="15" customHeight="1" x14ac:dyDescent="0.25">
      <c r="A298" s="13"/>
      <c r="B298" s="6"/>
      <c r="C298" s="6"/>
      <c r="D298" s="6"/>
      <c r="E298" s="6"/>
      <c r="F298" s="6"/>
      <c r="G298" s="8"/>
      <c r="H298" s="6"/>
      <c r="I298" s="9"/>
      <c r="J298" s="6"/>
      <c r="K298" s="9"/>
      <c r="L298" s="6"/>
      <c r="M298" s="8"/>
      <c r="N298" s="8"/>
      <c r="O298" s="13"/>
      <c r="P298" s="15"/>
      <c r="Q298" s="15"/>
      <c r="R298" s="8"/>
      <c r="T298" s="1"/>
    </row>
    <row r="299" spans="1:20" ht="15" customHeight="1" x14ac:dyDescent="0.25">
      <c r="A299" s="13"/>
      <c r="B299" s="6"/>
      <c r="C299" s="6"/>
      <c r="D299" s="6"/>
      <c r="E299" s="6"/>
      <c r="F299" s="6"/>
      <c r="G299" s="8"/>
      <c r="H299" s="6"/>
      <c r="I299" s="9"/>
      <c r="J299" s="6"/>
      <c r="K299" s="9"/>
      <c r="L299" s="6"/>
      <c r="M299" s="8"/>
      <c r="N299" s="8"/>
      <c r="O299" s="13"/>
      <c r="P299" s="15"/>
      <c r="Q299" s="15"/>
      <c r="R299" s="8"/>
      <c r="T299" s="1"/>
    </row>
    <row r="300" spans="1:20" ht="15" customHeight="1" x14ac:dyDescent="0.25">
      <c r="A300" s="13"/>
      <c r="B300" s="6"/>
      <c r="C300" s="6"/>
      <c r="D300" s="6"/>
      <c r="E300" s="6"/>
      <c r="F300" s="6"/>
      <c r="G300" s="8"/>
      <c r="H300" s="6"/>
      <c r="I300" s="9"/>
      <c r="J300" s="6"/>
      <c r="K300" s="9"/>
      <c r="L300" s="6"/>
      <c r="M300" s="8"/>
      <c r="N300" s="8"/>
      <c r="O300" s="13"/>
      <c r="P300" s="15"/>
      <c r="Q300" s="15"/>
      <c r="R300" s="8"/>
      <c r="T300" s="1"/>
    </row>
    <row r="301" spans="1:20" ht="15" customHeight="1" x14ac:dyDescent="0.25">
      <c r="A301" s="13"/>
      <c r="B301" s="6"/>
      <c r="C301" s="6"/>
      <c r="D301" s="6"/>
      <c r="E301" s="6"/>
      <c r="F301" s="6"/>
      <c r="G301" s="8"/>
      <c r="H301" s="6"/>
      <c r="I301" s="9"/>
      <c r="J301" s="6"/>
      <c r="K301" s="9"/>
      <c r="L301" s="6"/>
      <c r="M301" s="8"/>
      <c r="N301" s="8"/>
      <c r="O301" s="13"/>
      <c r="P301" s="15"/>
      <c r="Q301" s="15"/>
      <c r="R301" s="8"/>
      <c r="T301" s="1"/>
    </row>
    <row r="302" spans="1:20" ht="15" customHeight="1" x14ac:dyDescent="0.25">
      <c r="A302" s="13"/>
      <c r="B302" s="6"/>
      <c r="C302" s="6"/>
      <c r="D302" s="6"/>
      <c r="E302" s="6"/>
      <c r="F302" s="6"/>
      <c r="G302" s="8"/>
      <c r="H302" s="6"/>
      <c r="I302" s="9"/>
      <c r="J302" s="6"/>
      <c r="K302" s="9"/>
      <c r="L302" s="6"/>
      <c r="M302" s="8"/>
      <c r="N302" s="8"/>
      <c r="O302" s="13"/>
      <c r="P302" s="15"/>
      <c r="Q302" s="15"/>
      <c r="R302" s="8"/>
      <c r="T302" s="1"/>
    </row>
    <row r="303" spans="1:20" ht="15" customHeight="1" x14ac:dyDescent="0.25">
      <c r="A303" s="13"/>
      <c r="B303" s="6"/>
      <c r="C303" s="6"/>
      <c r="D303" s="6"/>
      <c r="E303" s="6"/>
      <c r="F303" s="6"/>
      <c r="G303" s="8"/>
      <c r="H303" s="6"/>
      <c r="I303" s="9"/>
      <c r="J303" s="6"/>
      <c r="K303" s="9"/>
      <c r="L303" s="6"/>
      <c r="M303" s="8"/>
      <c r="N303" s="8"/>
      <c r="O303" s="13"/>
      <c r="P303" s="15"/>
      <c r="Q303" s="15"/>
      <c r="R303" s="8"/>
      <c r="T303" s="1"/>
    </row>
    <row r="304" spans="1:20" ht="15" customHeight="1" x14ac:dyDescent="0.25">
      <c r="A304" s="13"/>
      <c r="B304" s="6"/>
      <c r="C304" s="6"/>
      <c r="D304" s="6"/>
      <c r="E304" s="6"/>
      <c r="F304" s="6"/>
      <c r="G304" s="8"/>
      <c r="H304" s="6"/>
      <c r="I304" s="9"/>
      <c r="J304" s="6"/>
      <c r="K304" s="9"/>
      <c r="L304" s="6"/>
      <c r="M304" s="8"/>
      <c r="N304" s="8"/>
      <c r="O304" s="13"/>
      <c r="P304" s="15"/>
      <c r="Q304" s="15"/>
      <c r="R304" s="8"/>
      <c r="T304" s="1"/>
    </row>
    <row r="305" spans="1:20" ht="15" customHeight="1" x14ac:dyDescent="0.25">
      <c r="A305" s="13"/>
      <c r="B305" s="6"/>
      <c r="C305" s="6"/>
      <c r="D305" s="6"/>
      <c r="E305" s="6"/>
      <c r="F305" s="6"/>
      <c r="G305" s="8"/>
      <c r="H305" s="6"/>
      <c r="I305" s="9"/>
      <c r="J305" s="6"/>
      <c r="K305" s="9"/>
      <c r="L305" s="6"/>
      <c r="M305" s="8"/>
      <c r="N305" s="8"/>
      <c r="O305" s="13"/>
      <c r="P305" s="15"/>
      <c r="Q305" s="15"/>
      <c r="R305" s="8"/>
      <c r="T305" s="1"/>
    </row>
    <row r="306" spans="1:20" ht="15" customHeight="1" x14ac:dyDescent="0.25">
      <c r="A306" s="13"/>
      <c r="B306" s="6"/>
      <c r="C306" s="6"/>
      <c r="D306" s="6"/>
      <c r="E306" s="6"/>
      <c r="F306" s="6"/>
      <c r="G306" s="8"/>
      <c r="H306" s="6"/>
      <c r="I306" s="9"/>
      <c r="J306" s="6"/>
      <c r="K306" s="9"/>
      <c r="L306" s="6"/>
      <c r="M306" s="8"/>
      <c r="N306" s="8"/>
      <c r="O306" s="13"/>
      <c r="P306" s="15"/>
      <c r="Q306" s="15"/>
      <c r="R306" s="8"/>
      <c r="T306" s="1"/>
    </row>
    <row r="307" spans="1:20" ht="15" customHeight="1" x14ac:dyDescent="0.25">
      <c r="A307" s="13"/>
      <c r="B307" s="6"/>
      <c r="C307" s="6"/>
      <c r="D307" s="6"/>
      <c r="E307" s="6"/>
      <c r="F307" s="6"/>
      <c r="G307" s="8"/>
      <c r="H307" s="6"/>
      <c r="I307" s="9"/>
      <c r="J307" s="6"/>
      <c r="K307" s="9"/>
      <c r="L307" s="6"/>
      <c r="M307" s="8"/>
      <c r="N307" s="8"/>
      <c r="O307" s="13"/>
      <c r="P307" s="15"/>
      <c r="Q307" s="15"/>
      <c r="R307" s="8"/>
      <c r="T307" s="1"/>
    </row>
    <row r="308" spans="1:20" ht="15" customHeight="1" x14ac:dyDescent="0.25">
      <c r="A308" s="13"/>
      <c r="B308" s="6"/>
      <c r="C308" s="6"/>
      <c r="D308" s="6"/>
      <c r="E308" s="6"/>
      <c r="F308" s="6"/>
      <c r="G308" s="8"/>
      <c r="H308" s="6"/>
      <c r="I308" s="9"/>
      <c r="J308" s="6"/>
      <c r="K308" s="9"/>
      <c r="L308" s="6"/>
      <c r="M308" s="8"/>
      <c r="N308" s="8"/>
      <c r="O308" s="13"/>
      <c r="P308" s="15"/>
      <c r="Q308" s="15"/>
      <c r="R308" s="8"/>
      <c r="T308" s="1"/>
    </row>
    <row r="309" spans="1:20" ht="15" customHeight="1" x14ac:dyDescent="0.25">
      <c r="A309" s="13"/>
      <c r="B309" s="6"/>
      <c r="C309" s="6"/>
      <c r="D309" s="6"/>
      <c r="E309" s="6"/>
      <c r="F309" s="6"/>
      <c r="G309" s="8"/>
      <c r="H309" s="6"/>
      <c r="I309" s="9"/>
      <c r="J309" s="6"/>
      <c r="K309" s="9"/>
      <c r="L309" s="6"/>
      <c r="M309" s="8"/>
      <c r="N309" s="8"/>
      <c r="O309" s="13"/>
      <c r="P309" s="15"/>
      <c r="Q309" s="15"/>
      <c r="R309" s="8"/>
      <c r="T309" s="1"/>
    </row>
    <row r="310" spans="1:20" ht="15" customHeight="1" x14ac:dyDescent="0.25">
      <c r="A310" s="13"/>
      <c r="B310" s="6"/>
      <c r="C310" s="6"/>
      <c r="D310" s="6"/>
      <c r="E310" s="6"/>
      <c r="F310" s="6"/>
      <c r="G310" s="8"/>
      <c r="H310" s="6"/>
      <c r="I310" s="9"/>
      <c r="J310" s="6"/>
      <c r="K310" s="9"/>
      <c r="L310" s="6"/>
      <c r="M310" s="8"/>
      <c r="N310" s="8"/>
      <c r="O310" s="13"/>
      <c r="P310" s="15"/>
      <c r="Q310" s="15"/>
      <c r="R310" s="8"/>
      <c r="T310" s="1"/>
    </row>
    <row r="311" spans="1:20" ht="15" customHeight="1" x14ac:dyDescent="0.25">
      <c r="A311" s="13"/>
      <c r="B311" s="6"/>
      <c r="C311" s="6"/>
      <c r="D311" s="6"/>
      <c r="E311" s="6"/>
      <c r="F311" s="6"/>
      <c r="G311" s="8"/>
      <c r="H311" s="6"/>
      <c r="I311" s="9"/>
      <c r="J311" s="6"/>
      <c r="K311" s="9"/>
      <c r="L311" s="6"/>
      <c r="M311" s="8"/>
      <c r="N311" s="8"/>
      <c r="O311" s="13"/>
      <c r="P311" s="15"/>
      <c r="Q311" s="15"/>
      <c r="R311" s="8"/>
      <c r="T311" s="1"/>
    </row>
    <row r="312" spans="1:20" ht="15" customHeight="1" x14ac:dyDescent="0.25">
      <c r="A312" s="13"/>
      <c r="B312" s="6"/>
      <c r="C312" s="6"/>
      <c r="D312" s="6"/>
      <c r="E312" s="6"/>
      <c r="F312" s="6"/>
      <c r="G312" s="8"/>
      <c r="H312" s="6"/>
      <c r="I312" s="9"/>
      <c r="J312" s="6"/>
      <c r="K312" s="9"/>
      <c r="L312" s="6"/>
      <c r="M312" s="8"/>
      <c r="N312" s="8"/>
      <c r="O312" s="13"/>
      <c r="P312" s="15"/>
      <c r="Q312" s="15"/>
      <c r="R312" s="8"/>
      <c r="T312" s="1"/>
    </row>
    <row r="313" spans="1:20" ht="15" customHeight="1" x14ac:dyDescent="0.25">
      <c r="A313" s="13"/>
      <c r="B313" s="6"/>
      <c r="C313" s="6"/>
      <c r="D313" s="6"/>
      <c r="E313" s="6"/>
      <c r="F313" s="6"/>
      <c r="G313" s="8"/>
      <c r="H313" s="6"/>
      <c r="I313" s="9"/>
      <c r="J313" s="6"/>
      <c r="K313" s="9"/>
      <c r="L313" s="6"/>
      <c r="M313" s="8"/>
      <c r="N313" s="8"/>
      <c r="O313" s="13"/>
      <c r="P313" s="15"/>
      <c r="Q313" s="15"/>
      <c r="R313" s="8"/>
      <c r="T313" s="1"/>
    </row>
    <row r="314" spans="1:20" ht="15" customHeight="1" x14ac:dyDescent="0.25">
      <c r="A314" s="13"/>
      <c r="B314" s="6"/>
      <c r="C314" s="6"/>
      <c r="D314" s="6"/>
      <c r="E314" s="6"/>
      <c r="F314" s="6"/>
      <c r="G314" s="8"/>
      <c r="H314" s="6"/>
      <c r="I314" s="9"/>
      <c r="J314" s="6"/>
      <c r="K314" s="9"/>
      <c r="L314" s="6"/>
      <c r="M314" s="8"/>
      <c r="N314" s="8"/>
      <c r="O314" s="13"/>
      <c r="P314" s="15"/>
      <c r="Q314" s="15"/>
      <c r="R314" s="8"/>
      <c r="T314" s="1"/>
    </row>
    <row r="315" spans="1:20" ht="15" customHeight="1" x14ac:dyDescent="0.25">
      <c r="A315" s="13"/>
      <c r="B315" s="6"/>
      <c r="C315" s="6"/>
      <c r="D315" s="6"/>
      <c r="E315" s="6"/>
      <c r="F315" s="6"/>
      <c r="G315" s="8"/>
      <c r="H315" s="6"/>
      <c r="I315" s="9"/>
      <c r="J315" s="6"/>
      <c r="K315" s="9"/>
      <c r="L315" s="6"/>
      <c r="M315" s="8"/>
      <c r="N315" s="8"/>
      <c r="O315" s="13"/>
      <c r="P315" s="15"/>
      <c r="Q315" s="15"/>
      <c r="R315" s="8"/>
      <c r="T315" s="1"/>
    </row>
    <row r="316" spans="1:20" ht="15" customHeight="1" x14ac:dyDescent="0.25">
      <c r="A316" s="13"/>
      <c r="B316" s="6"/>
      <c r="C316" s="6"/>
      <c r="D316" s="6"/>
      <c r="E316" s="6"/>
      <c r="F316" s="6"/>
      <c r="G316" s="8"/>
      <c r="H316" s="6"/>
      <c r="I316" s="9"/>
      <c r="J316" s="6"/>
      <c r="K316" s="9"/>
      <c r="L316" s="6"/>
      <c r="M316" s="8"/>
      <c r="N316" s="8"/>
      <c r="O316" s="13"/>
      <c r="P316" s="15"/>
      <c r="Q316" s="15"/>
      <c r="R316" s="8"/>
      <c r="T316" s="1"/>
    </row>
    <row r="317" spans="1:20" ht="15" customHeight="1" x14ac:dyDescent="0.25">
      <c r="A317" s="13"/>
      <c r="B317" s="6"/>
      <c r="C317" s="6"/>
      <c r="D317" s="6"/>
      <c r="E317" s="6"/>
      <c r="F317" s="6"/>
      <c r="G317" s="8"/>
      <c r="H317" s="6"/>
      <c r="I317" s="9"/>
      <c r="J317" s="6"/>
      <c r="K317" s="9"/>
      <c r="L317" s="6"/>
      <c r="M317" s="8"/>
      <c r="N317" s="8"/>
      <c r="O317" s="13"/>
      <c r="P317" s="15"/>
      <c r="Q317" s="15"/>
      <c r="R317" s="8"/>
      <c r="T317" s="1"/>
    </row>
    <row r="318" spans="1:20" ht="15" customHeight="1" x14ac:dyDescent="0.25">
      <c r="A318" s="13"/>
      <c r="B318" s="6"/>
      <c r="C318" s="6"/>
      <c r="D318" s="6"/>
      <c r="E318" s="6"/>
      <c r="F318" s="6"/>
      <c r="G318" s="8"/>
      <c r="H318" s="6"/>
      <c r="I318" s="9"/>
      <c r="J318" s="6"/>
      <c r="K318" s="9"/>
      <c r="L318" s="6"/>
      <c r="M318" s="8"/>
      <c r="N318" s="8"/>
      <c r="O318" s="13"/>
      <c r="P318" s="15"/>
      <c r="Q318" s="15"/>
      <c r="R318" s="8"/>
      <c r="T318" s="1"/>
    </row>
    <row r="319" spans="1:20" ht="15" customHeight="1" x14ac:dyDescent="0.25">
      <c r="A319" s="13"/>
      <c r="B319" s="6"/>
      <c r="C319" s="6"/>
      <c r="D319" s="6"/>
      <c r="E319" s="6"/>
      <c r="F319" s="6"/>
      <c r="G319" s="8"/>
      <c r="H319" s="6"/>
      <c r="I319" s="9"/>
      <c r="J319" s="6"/>
      <c r="K319" s="9"/>
      <c r="L319" s="6"/>
      <c r="M319" s="8"/>
      <c r="N319" s="8"/>
      <c r="O319" s="13"/>
      <c r="P319" s="15"/>
      <c r="Q319" s="15"/>
      <c r="R319" s="8"/>
      <c r="T319" s="1"/>
    </row>
    <row r="320" spans="1:20" ht="15" customHeight="1" x14ac:dyDescent="0.25">
      <c r="A320" s="13"/>
      <c r="B320" s="6"/>
      <c r="C320" s="6"/>
      <c r="D320" s="6"/>
      <c r="E320" s="6"/>
      <c r="F320" s="6"/>
      <c r="G320" s="8"/>
      <c r="H320" s="6"/>
      <c r="I320" s="9"/>
      <c r="J320" s="6"/>
      <c r="K320" s="9"/>
      <c r="L320" s="6"/>
      <c r="M320" s="8"/>
      <c r="N320" s="8"/>
      <c r="O320" s="13"/>
      <c r="P320" s="15"/>
      <c r="Q320" s="15"/>
      <c r="R320" s="8"/>
      <c r="T320" s="1"/>
    </row>
    <row r="321" spans="1:20" ht="15" customHeight="1" x14ac:dyDescent="0.25">
      <c r="A321" s="13"/>
      <c r="B321" s="6"/>
      <c r="C321" s="6"/>
      <c r="D321" s="6"/>
      <c r="E321" s="6"/>
      <c r="F321" s="6"/>
      <c r="G321" s="8"/>
      <c r="H321" s="6"/>
      <c r="I321" s="9"/>
      <c r="J321" s="6"/>
      <c r="K321" s="9"/>
      <c r="L321" s="6"/>
      <c r="M321" s="8"/>
      <c r="N321" s="8"/>
      <c r="O321" s="13"/>
      <c r="P321" s="15"/>
      <c r="Q321" s="15"/>
      <c r="R321" s="8"/>
      <c r="T321" s="1"/>
    </row>
    <row r="322" spans="1:20" ht="15" customHeight="1" x14ac:dyDescent="0.25">
      <c r="A322" s="13"/>
      <c r="B322" s="6"/>
      <c r="C322" s="6"/>
      <c r="D322" s="6"/>
      <c r="E322" s="6"/>
      <c r="F322" s="6"/>
      <c r="G322" s="8"/>
      <c r="H322" s="6"/>
      <c r="I322" s="9"/>
      <c r="J322" s="6"/>
      <c r="K322" s="9"/>
      <c r="L322" s="6"/>
      <c r="M322" s="8"/>
      <c r="N322" s="8"/>
      <c r="O322" s="13"/>
      <c r="P322" s="15"/>
      <c r="Q322" s="15"/>
      <c r="R322" s="8"/>
      <c r="T322" s="1"/>
    </row>
    <row r="323" spans="1:20" ht="15" customHeight="1" x14ac:dyDescent="0.25">
      <c r="A323" s="13"/>
      <c r="B323" s="6"/>
      <c r="C323" s="6"/>
      <c r="D323" s="6"/>
      <c r="E323" s="6"/>
      <c r="F323" s="6"/>
      <c r="G323" s="8"/>
      <c r="H323" s="6"/>
      <c r="I323" s="9"/>
      <c r="J323" s="6"/>
      <c r="K323" s="9"/>
      <c r="L323" s="6"/>
      <c r="M323" s="8"/>
      <c r="N323" s="8"/>
      <c r="O323" s="13"/>
      <c r="P323" s="15"/>
      <c r="Q323" s="15"/>
      <c r="R323" s="8"/>
      <c r="T323" s="1"/>
    </row>
    <row r="324" spans="1:20" ht="15" customHeight="1" x14ac:dyDescent="0.25">
      <c r="A324" s="13"/>
      <c r="B324" s="6"/>
      <c r="C324" s="6"/>
      <c r="D324" s="6"/>
      <c r="E324" s="6"/>
      <c r="F324" s="6"/>
      <c r="G324" s="8"/>
      <c r="H324" s="6"/>
      <c r="I324" s="9"/>
      <c r="J324" s="6"/>
      <c r="K324" s="9"/>
      <c r="L324" s="6"/>
      <c r="M324" s="8"/>
      <c r="N324" s="8"/>
      <c r="O324" s="13"/>
      <c r="P324" s="15"/>
      <c r="Q324" s="15"/>
      <c r="R324" s="8"/>
      <c r="T324" s="1"/>
    </row>
    <row r="325" spans="1:20" ht="15" customHeight="1" x14ac:dyDescent="0.25">
      <c r="A325" s="13"/>
      <c r="B325" s="6"/>
      <c r="C325" s="6"/>
      <c r="D325" s="6"/>
      <c r="E325" s="6"/>
      <c r="F325" s="6"/>
      <c r="G325" s="8"/>
      <c r="H325" s="6"/>
      <c r="I325" s="9"/>
      <c r="J325" s="6"/>
      <c r="K325" s="9"/>
      <c r="L325" s="6"/>
      <c r="M325" s="8"/>
      <c r="N325" s="8"/>
      <c r="O325" s="13"/>
      <c r="P325" s="15"/>
      <c r="Q325" s="15"/>
      <c r="R325" s="8"/>
      <c r="T325" s="1"/>
    </row>
    <row r="326" spans="1:20" ht="15" customHeight="1" x14ac:dyDescent="0.25">
      <c r="A326" s="13"/>
      <c r="B326" s="6"/>
      <c r="C326" s="6"/>
      <c r="D326" s="6"/>
      <c r="E326" s="6"/>
      <c r="F326" s="6"/>
      <c r="G326" s="8"/>
      <c r="H326" s="6"/>
      <c r="I326" s="9"/>
      <c r="J326" s="6"/>
      <c r="K326" s="9"/>
      <c r="L326" s="6"/>
      <c r="M326" s="8"/>
      <c r="N326" s="8"/>
      <c r="O326" s="13"/>
      <c r="P326" s="15"/>
      <c r="Q326" s="15"/>
      <c r="R326" s="8"/>
      <c r="T326" s="1"/>
    </row>
    <row r="327" spans="1:20" ht="15" customHeight="1" x14ac:dyDescent="0.25">
      <c r="A327" s="13"/>
      <c r="B327" s="6"/>
      <c r="C327" s="6"/>
      <c r="D327" s="6"/>
      <c r="E327" s="6"/>
      <c r="F327" s="6"/>
      <c r="G327" s="8"/>
      <c r="H327" s="6"/>
      <c r="I327" s="9"/>
      <c r="J327" s="6"/>
      <c r="K327" s="9"/>
      <c r="L327" s="6"/>
      <c r="M327" s="8"/>
      <c r="N327" s="8"/>
      <c r="O327" s="13"/>
      <c r="P327" s="16"/>
      <c r="Q327" s="16"/>
      <c r="R327" s="8"/>
      <c r="T327" s="1"/>
    </row>
    <row r="328" spans="1:20" ht="15" customHeight="1" x14ac:dyDescent="0.25">
      <c r="A328" s="13"/>
      <c r="B328" s="6"/>
      <c r="C328" s="6"/>
      <c r="D328" s="6"/>
      <c r="E328" s="6"/>
      <c r="F328" s="6"/>
      <c r="G328" s="8"/>
      <c r="H328" s="6"/>
      <c r="I328" s="9"/>
      <c r="J328" s="6"/>
      <c r="K328" s="9"/>
      <c r="L328" s="6"/>
      <c r="M328" s="8"/>
      <c r="N328" s="8"/>
      <c r="O328" s="13"/>
      <c r="P328" s="15"/>
      <c r="Q328" s="15"/>
      <c r="R328" s="8"/>
      <c r="T328" s="1"/>
    </row>
    <row r="329" spans="1:20" ht="15" customHeight="1" x14ac:dyDescent="0.25">
      <c r="A329" s="13"/>
      <c r="B329" s="6"/>
      <c r="C329" s="6"/>
      <c r="D329" s="6"/>
      <c r="E329" s="6"/>
      <c r="F329" s="6"/>
      <c r="G329" s="8"/>
      <c r="H329" s="6"/>
      <c r="I329" s="9"/>
      <c r="J329" s="6"/>
      <c r="K329" s="9"/>
      <c r="L329" s="6"/>
      <c r="M329" s="8"/>
      <c r="N329" s="8"/>
      <c r="O329" s="13"/>
      <c r="P329" s="15"/>
      <c r="Q329" s="15"/>
      <c r="R329" s="8"/>
      <c r="T329" s="1"/>
    </row>
    <row r="330" spans="1:20" ht="15" customHeight="1" x14ac:dyDescent="0.25">
      <c r="A330" s="13"/>
      <c r="B330" s="6"/>
      <c r="C330" s="6"/>
      <c r="D330" s="6"/>
      <c r="E330" s="6"/>
      <c r="F330" s="6"/>
      <c r="G330" s="8"/>
      <c r="H330" s="6"/>
      <c r="I330" s="9"/>
      <c r="J330" s="6"/>
      <c r="K330" s="9"/>
      <c r="L330" s="6"/>
      <c r="M330" s="8"/>
      <c r="N330" s="8"/>
      <c r="O330" s="13"/>
      <c r="P330" s="15"/>
      <c r="Q330" s="15"/>
      <c r="R330" s="8"/>
      <c r="T330" s="1"/>
    </row>
    <row r="331" spans="1:20" ht="15" customHeight="1" x14ac:dyDescent="0.25">
      <c r="A331" s="13"/>
      <c r="B331" s="6"/>
      <c r="C331" s="6"/>
      <c r="D331" s="6"/>
      <c r="E331" s="6"/>
      <c r="F331" s="6"/>
      <c r="G331" s="8"/>
      <c r="H331" s="6"/>
      <c r="I331" s="9"/>
      <c r="J331" s="6"/>
      <c r="K331" s="9"/>
      <c r="L331" s="6"/>
      <c r="M331" s="8"/>
      <c r="N331" s="8"/>
      <c r="O331" s="13"/>
      <c r="P331" s="15"/>
      <c r="Q331" s="15"/>
      <c r="R331" s="8"/>
      <c r="T331" s="1"/>
    </row>
    <row r="332" spans="1:20" ht="15" customHeight="1" x14ac:dyDescent="0.25">
      <c r="A332" s="13"/>
      <c r="B332" s="6"/>
      <c r="C332" s="6"/>
      <c r="D332" s="6"/>
      <c r="E332" s="6"/>
      <c r="F332" s="6"/>
      <c r="G332" s="8"/>
      <c r="H332" s="6"/>
      <c r="I332" s="9"/>
      <c r="J332" s="6"/>
      <c r="K332" s="9"/>
      <c r="L332" s="6"/>
      <c r="M332" s="8"/>
      <c r="N332" s="8"/>
      <c r="O332" s="13"/>
      <c r="P332" s="15"/>
      <c r="Q332" s="15"/>
      <c r="R332" s="8"/>
      <c r="T332" s="1"/>
    </row>
    <row r="333" spans="1:20" ht="15" customHeight="1" x14ac:dyDescent="0.25">
      <c r="A333" s="13"/>
      <c r="B333" s="6"/>
      <c r="C333" s="6"/>
      <c r="D333" s="6"/>
      <c r="E333" s="6"/>
      <c r="F333" s="6"/>
      <c r="G333" s="8"/>
      <c r="H333" s="6"/>
      <c r="I333" s="9"/>
      <c r="J333" s="6"/>
      <c r="K333" s="9"/>
      <c r="L333" s="6"/>
      <c r="M333" s="8"/>
      <c r="N333" s="8"/>
      <c r="O333" s="13"/>
      <c r="P333" s="15"/>
      <c r="Q333" s="15"/>
      <c r="R333" s="8"/>
      <c r="T333" s="1"/>
    </row>
    <row r="334" spans="1:20" ht="15" customHeight="1" x14ac:dyDescent="0.25">
      <c r="A334" s="13"/>
      <c r="B334" s="6"/>
      <c r="C334" s="6"/>
      <c r="D334" s="6"/>
      <c r="E334" s="6"/>
      <c r="F334" s="6"/>
      <c r="G334" s="8"/>
      <c r="H334" s="6"/>
      <c r="I334" s="9"/>
      <c r="J334" s="6"/>
      <c r="K334" s="9"/>
      <c r="L334" s="6"/>
      <c r="M334" s="8"/>
      <c r="N334" s="8"/>
      <c r="O334" s="13"/>
      <c r="P334" s="15"/>
      <c r="Q334" s="15"/>
      <c r="R334" s="8"/>
      <c r="T334" s="1"/>
    </row>
    <row r="335" spans="1:20" ht="15" customHeight="1" x14ac:dyDescent="0.25">
      <c r="A335" s="13"/>
      <c r="B335" s="6"/>
      <c r="C335" s="6"/>
      <c r="D335" s="6"/>
      <c r="E335" s="6"/>
      <c r="F335" s="6"/>
      <c r="G335" s="8"/>
      <c r="H335" s="6"/>
      <c r="I335" s="9"/>
      <c r="J335" s="6"/>
      <c r="K335" s="9"/>
      <c r="L335" s="6"/>
      <c r="M335" s="8"/>
      <c r="N335" s="8"/>
      <c r="O335" s="13"/>
      <c r="P335" s="15"/>
      <c r="Q335" s="15"/>
      <c r="R335" s="8"/>
      <c r="T335" s="1"/>
    </row>
    <row r="336" spans="1:20" ht="15" customHeight="1" x14ac:dyDescent="0.25">
      <c r="A336" s="13"/>
      <c r="B336" s="6"/>
      <c r="C336" s="6"/>
      <c r="D336" s="6"/>
      <c r="E336" s="6"/>
      <c r="F336" s="6"/>
      <c r="G336" s="8"/>
      <c r="H336" s="6"/>
      <c r="I336" s="9"/>
      <c r="J336" s="6"/>
      <c r="K336" s="9"/>
      <c r="L336" s="6"/>
      <c r="M336" s="8"/>
      <c r="N336" s="8"/>
      <c r="O336" s="13"/>
      <c r="P336" s="15"/>
      <c r="Q336" s="15"/>
      <c r="R336" s="8"/>
      <c r="T336" s="1"/>
    </row>
    <row r="337" spans="1:20" ht="15" customHeight="1" x14ac:dyDescent="0.25">
      <c r="A337" s="13"/>
      <c r="B337" s="6"/>
      <c r="C337" s="6"/>
      <c r="D337" s="6"/>
      <c r="E337" s="6"/>
      <c r="F337" s="6"/>
      <c r="G337" s="8"/>
      <c r="H337" s="6"/>
      <c r="I337" s="9"/>
      <c r="J337" s="6"/>
      <c r="K337" s="9"/>
      <c r="L337" s="6"/>
      <c r="M337" s="8"/>
      <c r="N337" s="8"/>
      <c r="O337" s="13"/>
      <c r="P337" s="15"/>
      <c r="Q337" s="15"/>
      <c r="R337" s="8"/>
      <c r="T337" s="1"/>
    </row>
    <row r="338" spans="1:20" ht="15" customHeight="1" x14ac:dyDescent="0.25">
      <c r="A338" s="13"/>
      <c r="B338" s="6"/>
      <c r="C338" s="6"/>
      <c r="D338" s="6"/>
      <c r="E338" s="6"/>
      <c r="F338" s="6"/>
      <c r="G338" s="8"/>
      <c r="H338" s="6"/>
      <c r="I338" s="9"/>
      <c r="J338" s="6"/>
      <c r="K338" s="9"/>
      <c r="L338" s="6"/>
      <c r="M338" s="8"/>
      <c r="N338" s="8"/>
      <c r="O338" s="13"/>
      <c r="P338" s="15"/>
      <c r="Q338" s="15"/>
      <c r="R338" s="8"/>
      <c r="T338" s="1"/>
    </row>
    <row r="339" spans="1:20" ht="15" customHeight="1" x14ac:dyDescent="0.25">
      <c r="A339" s="13"/>
      <c r="B339" s="6"/>
      <c r="C339" s="6"/>
      <c r="D339" s="6"/>
      <c r="E339" s="6"/>
      <c r="F339" s="6"/>
      <c r="G339" s="8"/>
      <c r="H339" s="6"/>
      <c r="I339" s="9"/>
      <c r="J339" s="6"/>
      <c r="K339" s="9"/>
      <c r="L339" s="6"/>
      <c r="M339" s="8"/>
      <c r="N339" s="8"/>
      <c r="O339" s="13"/>
      <c r="P339" s="15"/>
      <c r="Q339" s="15"/>
      <c r="R339" s="8"/>
      <c r="T339" s="1"/>
    </row>
    <row r="340" spans="1:20" ht="15" customHeight="1" x14ac:dyDescent="0.25">
      <c r="A340" s="13"/>
      <c r="B340" s="6"/>
      <c r="C340" s="6"/>
      <c r="D340" s="6"/>
      <c r="E340" s="6"/>
      <c r="F340" s="6"/>
      <c r="G340" s="8"/>
      <c r="H340" s="6"/>
      <c r="I340" s="9"/>
      <c r="J340" s="6"/>
      <c r="K340" s="9"/>
      <c r="L340" s="6"/>
      <c r="M340" s="8"/>
      <c r="N340" s="8"/>
      <c r="O340" s="13"/>
      <c r="P340" s="15"/>
      <c r="Q340" s="15"/>
      <c r="R340" s="8"/>
      <c r="T340" s="1"/>
    </row>
    <row r="341" spans="1:20" ht="15" customHeight="1" x14ac:dyDescent="0.25">
      <c r="A341" s="13"/>
      <c r="B341" s="6"/>
      <c r="C341" s="6"/>
      <c r="D341" s="6"/>
      <c r="E341" s="6"/>
      <c r="F341" s="6"/>
      <c r="G341" s="8"/>
      <c r="H341" s="6"/>
      <c r="I341" s="9"/>
      <c r="J341" s="6"/>
      <c r="K341" s="9"/>
      <c r="L341" s="6"/>
      <c r="M341" s="8"/>
      <c r="N341" s="8"/>
      <c r="O341" s="13"/>
      <c r="P341" s="15"/>
      <c r="Q341" s="15"/>
      <c r="R341" s="8"/>
      <c r="T341" s="1"/>
    </row>
    <row r="342" spans="1:20" ht="15" customHeight="1" x14ac:dyDescent="0.25">
      <c r="A342" s="13"/>
      <c r="B342" s="6"/>
      <c r="C342" s="6"/>
      <c r="D342" s="6"/>
      <c r="E342" s="6"/>
      <c r="F342" s="6"/>
      <c r="G342" s="8"/>
      <c r="H342" s="6"/>
      <c r="I342" s="9"/>
      <c r="J342" s="6"/>
      <c r="K342" s="9"/>
      <c r="L342" s="6"/>
      <c r="M342" s="8"/>
      <c r="N342" s="8"/>
      <c r="O342" s="13"/>
      <c r="P342" s="15"/>
      <c r="Q342" s="15"/>
      <c r="R342" s="8"/>
      <c r="T342" s="1"/>
    </row>
    <row r="343" spans="1:20" ht="15" customHeight="1" x14ac:dyDescent="0.25">
      <c r="A343" s="13"/>
      <c r="B343" s="6"/>
      <c r="C343" s="6"/>
      <c r="D343" s="6"/>
      <c r="E343" s="6"/>
      <c r="F343" s="6"/>
      <c r="G343" s="8"/>
      <c r="H343" s="6"/>
      <c r="I343" s="9"/>
      <c r="J343" s="6"/>
      <c r="K343" s="9"/>
      <c r="L343" s="6"/>
      <c r="M343" s="8"/>
      <c r="N343" s="8"/>
      <c r="O343" s="13"/>
      <c r="P343" s="15"/>
      <c r="Q343" s="15"/>
      <c r="R343" s="8"/>
      <c r="T343" s="1"/>
    </row>
    <row r="344" spans="1:20" ht="15" customHeight="1" x14ac:dyDescent="0.25">
      <c r="A344" s="13"/>
      <c r="B344" s="6"/>
      <c r="C344" s="6"/>
      <c r="D344" s="6"/>
      <c r="E344" s="6"/>
      <c r="F344" s="6"/>
      <c r="G344" s="8"/>
      <c r="H344" s="6"/>
      <c r="I344" s="9"/>
      <c r="J344" s="6"/>
      <c r="K344" s="9"/>
      <c r="L344" s="6"/>
      <c r="M344" s="8"/>
      <c r="N344" s="8"/>
      <c r="O344" s="13"/>
      <c r="P344" s="15"/>
      <c r="Q344" s="15"/>
      <c r="R344" s="8"/>
      <c r="T344" s="1"/>
    </row>
    <row r="345" spans="1:20" ht="15" customHeight="1" x14ac:dyDescent="0.25">
      <c r="A345" s="13"/>
      <c r="B345" s="6"/>
      <c r="C345" s="6"/>
      <c r="D345" s="6"/>
      <c r="E345" s="6"/>
      <c r="F345" s="6"/>
      <c r="G345" s="8"/>
      <c r="H345" s="6"/>
      <c r="I345" s="9"/>
      <c r="J345" s="6"/>
      <c r="K345" s="9"/>
      <c r="L345" s="6"/>
      <c r="M345" s="8"/>
      <c r="N345" s="8"/>
      <c r="O345" s="13"/>
      <c r="P345" s="15"/>
      <c r="Q345" s="15"/>
      <c r="R345" s="8"/>
      <c r="T345" s="1"/>
    </row>
    <row r="346" spans="1:20" ht="15" customHeight="1" x14ac:dyDescent="0.25">
      <c r="A346" s="13"/>
      <c r="B346" s="6"/>
      <c r="C346" s="6"/>
      <c r="D346" s="6"/>
      <c r="E346" s="6"/>
      <c r="F346" s="6"/>
      <c r="G346" s="8"/>
      <c r="H346" s="6"/>
      <c r="I346" s="9"/>
      <c r="J346" s="6"/>
      <c r="K346" s="9"/>
      <c r="L346" s="6"/>
      <c r="M346" s="8"/>
      <c r="N346" s="8"/>
      <c r="O346" s="13"/>
      <c r="P346" s="15"/>
      <c r="Q346" s="15"/>
      <c r="R346" s="8"/>
      <c r="T346" s="1"/>
    </row>
    <row r="347" spans="1:20" ht="15" customHeight="1" x14ac:dyDescent="0.25">
      <c r="A347" s="13"/>
      <c r="B347" s="6"/>
      <c r="C347" s="6"/>
      <c r="D347" s="6"/>
      <c r="E347" s="6"/>
      <c r="F347" s="6"/>
      <c r="G347" s="8"/>
      <c r="H347" s="6"/>
      <c r="I347" s="9"/>
      <c r="J347" s="6"/>
      <c r="K347" s="9"/>
      <c r="L347" s="6"/>
      <c r="M347" s="8"/>
      <c r="N347" s="8"/>
      <c r="O347" s="13"/>
      <c r="P347" s="15"/>
      <c r="Q347" s="15"/>
      <c r="R347" s="8"/>
      <c r="T347" s="1"/>
    </row>
    <row r="348" spans="1:20" ht="15" customHeight="1" x14ac:dyDescent="0.25">
      <c r="A348" s="13"/>
      <c r="B348" s="6"/>
      <c r="C348" s="6"/>
      <c r="D348" s="6"/>
      <c r="E348" s="6"/>
      <c r="F348" s="6"/>
      <c r="G348" s="8"/>
      <c r="H348" s="6"/>
      <c r="I348" s="9"/>
      <c r="J348" s="6"/>
      <c r="K348" s="9"/>
      <c r="L348" s="6"/>
      <c r="M348" s="8"/>
      <c r="N348" s="8"/>
      <c r="O348" s="13"/>
      <c r="P348" s="15"/>
      <c r="Q348" s="15"/>
      <c r="R348" s="8"/>
      <c r="T348" s="1"/>
    </row>
    <row r="349" spans="1:20" ht="15" customHeight="1" x14ac:dyDescent="0.25">
      <c r="A349" s="13"/>
      <c r="B349" s="6"/>
      <c r="C349" s="6"/>
      <c r="D349" s="6"/>
      <c r="E349" s="6"/>
      <c r="F349" s="6"/>
      <c r="G349" s="8"/>
      <c r="H349" s="6"/>
      <c r="I349" s="9"/>
      <c r="J349" s="6"/>
      <c r="K349" s="9"/>
      <c r="L349" s="6"/>
      <c r="M349" s="8"/>
      <c r="N349" s="8"/>
      <c r="O349" s="13"/>
      <c r="P349" s="15"/>
      <c r="Q349" s="15"/>
      <c r="R349" s="8"/>
      <c r="T349" s="1"/>
    </row>
    <row r="350" spans="1:20" ht="15" customHeight="1" x14ac:dyDescent="0.25">
      <c r="A350" s="13"/>
      <c r="B350" s="6"/>
      <c r="C350" s="6"/>
      <c r="D350" s="6"/>
      <c r="E350" s="6"/>
      <c r="F350" s="6"/>
      <c r="G350" s="8"/>
      <c r="H350" s="6"/>
      <c r="I350" s="9"/>
      <c r="J350" s="6"/>
      <c r="K350" s="9"/>
      <c r="L350" s="6"/>
      <c r="M350" s="8"/>
      <c r="N350" s="8"/>
      <c r="O350" s="13"/>
      <c r="P350" s="15"/>
      <c r="Q350" s="15"/>
      <c r="R350" s="8"/>
      <c r="T350" s="1"/>
    </row>
    <row r="351" spans="1:20" ht="15" customHeight="1" x14ac:dyDescent="0.25">
      <c r="A351" s="13"/>
      <c r="B351" s="6"/>
      <c r="C351" s="6"/>
      <c r="D351" s="6"/>
      <c r="E351" s="6"/>
      <c r="F351" s="6"/>
      <c r="G351" s="8"/>
      <c r="H351" s="6"/>
      <c r="I351" s="9"/>
      <c r="J351" s="6"/>
      <c r="K351" s="9"/>
      <c r="L351" s="6"/>
      <c r="M351" s="8"/>
      <c r="N351" s="8"/>
      <c r="O351" s="13"/>
      <c r="P351" s="15"/>
      <c r="Q351" s="15"/>
      <c r="R351" s="8"/>
      <c r="T351" s="1"/>
    </row>
    <row r="352" spans="1:20" ht="15" customHeight="1" x14ac:dyDescent="0.25">
      <c r="A352" s="13"/>
      <c r="B352" s="6"/>
      <c r="C352" s="6"/>
      <c r="D352" s="6"/>
      <c r="E352" s="6"/>
      <c r="F352" s="6"/>
      <c r="G352" s="8"/>
      <c r="H352" s="6"/>
      <c r="I352" s="9"/>
      <c r="J352" s="6"/>
      <c r="K352" s="9"/>
      <c r="L352" s="6"/>
      <c r="M352" s="8"/>
      <c r="N352" s="8"/>
      <c r="O352" s="13"/>
      <c r="P352" s="15"/>
      <c r="Q352" s="15"/>
      <c r="R352" s="8"/>
      <c r="T352" s="1"/>
    </row>
    <row r="353" spans="1:20" ht="15" customHeight="1" x14ac:dyDescent="0.25">
      <c r="A353" s="13"/>
      <c r="B353" s="6"/>
      <c r="C353" s="6"/>
      <c r="D353" s="6"/>
      <c r="E353" s="6"/>
      <c r="F353" s="6"/>
      <c r="G353" s="8"/>
      <c r="H353" s="6"/>
      <c r="I353" s="9"/>
      <c r="J353" s="6"/>
      <c r="K353" s="9"/>
      <c r="L353" s="6"/>
      <c r="M353" s="8"/>
      <c r="N353" s="8"/>
      <c r="O353" s="13"/>
      <c r="P353" s="15"/>
      <c r="Q353" s="15"/>
      <c r="R353" s="8"/>
      <c r="T353" s="1"/>
    </row>
    <row r="354" spans="1:20" ht="15" customHeight="1" x14ac:dyDescent="0.25">
      <c r="A354" s="13"/>
      <c r="B354" s="6"/>
      <c r="C354" s="6"/>
      <c r="D354" s="6"/>
      <c r="E354" s="6"/>
      <c r="F354" s="6"/>
      <c r="G354" s="8"/>
      <c r="H354" s="6"/>
      <c r="I354" s="9"/>
      <c r="J354" s="6"/>
      <c r="K354" s="9"/>
      <c r="L354" s="6"/>
      <c r="M354" s="8"/>
      <c r="N354" s="8"/>
      <c r="O354" s="13"/>
      <c r="P354" s="15"/>
      <c r="Q354" s="15"/>
      <c r="R354" s="8"/>
      <c r="T354" s="1"/>
    </row>
    <row r="355" spans="1:20" ht="15" customHeight="1" x14ac:dyDescent="0.25">
      <c r="A355" s="13"/>
      <c r="B355" s="6"/>
      <c r="C355" s="6"/>
      <c r="D355" s="6"/>
      <c r="E355" s="6"/>
      <c r="F355" s="6"/>
      <c r="G355" s="8"/>
      <c r="H355" s="6"/>
      <c r="I355" s="9"/>
      <c r="J355" s="6"/>
      <c r="K355" s="9"/>
      <c r="L355" s="6"/>
      <c r="M355" s="8"/>
      <c r="N355" s="8"/>
      <c r="O355" s="13"/>
      <c r="P355" s="15"/>
      <c r="Q355" s="15"/>
      <c r="R355" s="8"/>
      <c r="T355" s="1"/>
    </row>
    <row r="356" spans="1:20" ht="15" customHeight="1" x14ac:dyDescent="0.25">
      <c r="A356" s="13"/>
      <c r="B356" s="6"/>
      <c r="C356" s="6"/>
      <c r="D356" s="6"/>
      <c r="E356" s="6"/>
      <c r="F356" s="6"/>
      <c r="G356" s="8"/>
      <c r="H356" s="6"/>
      <c r="I356" s="9"/>
      <c r="J356" s="6"/>
      <c r="K356" s="9"/>
      <c r="L356" s="6"/>
      <c r="M356" s="8"/>
      <c r="N356" s="8"/>
      <c r="O356" s="13"/>
      <c r="P356" s="15"/>
      <c r="Q356" s="15"/>
      <c r="R356" s="8"/>
      <c r="T356" s="1"/>
    </row>
    <row r="357" spans="1:20" ht="15" customHeight="1" x14ac:dyDescent="0.25">
      <c r="A357" s="13"/>
      <c r="B357" s="6"/>
      <c r="C357" s="6"/>
      <c r="D357" s="6"/>
      <c r="E357" s="6"/>
      <c r="F357" s="6"/>
      <c r="G357" s="8"/>
      <c r="H357" s="6"/>
      <c r="I357" s="9"/>
      <c r="J357" s="6"/>
      <c r="K357" s="9"/>
      <c r="L357" s="6"/>
      <c r="M357" s="8"/>
      <c r="N357" s="8"/>
      <c r="O357" s="13"/>
      <c r="P357" s="15"/>
      <c r="Q357" s="15"/>
      <c r="R357" s="8"/>
      <c r="T357" s="1"/>
    </row>
    <row r="358" spans="1:20" ht="15" customHeight="1" x14ac:dyDescent="0.25">
      <c r="A358" s="13"/>
      <c r="B358" s="6"/>
      <c r="C358" s="6"/>
      <c r="D358" s="6"/>
      <c r="E358" s="6"/>
      <c r="F358" s="6"/>
      <c r="G358" s="8"/>
      <c r="H358" s="6"/>
      <c r="I358" s="9"/>
      <c r="J358" s="6"/>
      <c r="K358" s="9"/>
      <c r="L358" s="6"/>
      <c r="M358" s="8"/>
      <c r="N358" s="8"/>
      <c r="O358" s="13"/>
      <c r="P358" s="15"/>
      <c r="Q358" s="15"/>
      <c r="R358" s="8"/>
      <c r="T358" s="1"/>
    </row>
    <row r="359" spans="1:20" ht="15" customHeight="1" x14ac:dyDescent="0.25">
      <c r="A359" s="13"/>
      <c r="B359" s="6"/>
      <c r="C359" s="6"/>
      <c r="D359" s="6"/>
      <c r="E359" s="6"/>
      <c r="F359" s="6"/>
      <c r="G359" s="8"/>
      <c r="H359" s="6"/>
      <c r="I359" s="9"/>
      <c r="J359" s="6"/>
      <c r="K359" s="9"/>
      <c r="L359" s="6"/>
      <c r="M359" s="8"/>
      <c r="N359" s="8"/>
      <c r="O359" s="13"/>
      <c r="P359" s="15"/>
      <c r="Q359" s="15"/>
      <c r="R359" s="8"/>
      <c r="T359" s="1"/>
    </row>
    <row r="360" spans="1:20" ht="15" customHeight="1" x14ac:dyDescent="0.25">
      <c r="A360" s="13"/>
      <c r="B360" s="6"/>
      <c r="C360" s="6"/>
      <c r="D360" s="6"/>
      <c r="E360" s="6"/>
      <c r="F360" s="6"/>
      <c r="G360" s="8"/>
      <c r="H360" s="6"/>
      <c r="I360" s="9"/>
      <c r="J360" s="6"/>
      <c r="K360" s="9"/>
      <c r="L360" s="6"/>
      <c r="M360" s="8"/>
      <c r="N360" s="8"/>
      <c r="O360" s="13"/>
      <c r="P360" s="15"/>
      <c r="Q360" s="15"/>
      <c r="R360" s="8"/>
      <c r="T360" s="1"/>
    </row>
    <row r="361" spans="1:20" ht="15" customHeight="1" x14ac:dyDescent="0.25">
      <c r="A361" s="13"/>
      <c r="B361" s="6"/>
      <c r="C361" s="6"/>
      <c r="D361" s="6"/>
      <c r="E361" s="6"/>
      <c r="F361" s="6"/>
      <c r="G361" s="8"/>
      <c r="H361" s="6"/>
      <c r="I361" s="9"/>
      <c r="J361" s="6"/>
      <c r="K361" s="9"/>
      <c r="L361" s="6"/>
      <c r="M361" s="8"/>
      <c r="N361" s="8"/>
      <c r="O361" s="13"/>
      <c r="P361" s="15"/>
      <c r="Q361" s="15"/>
      <c r="R361" s="8"/>
      <c r="T361" s="1"/>
    </row>
    <row r="362" spans="1:20" ht="15" customHeight="1" x14ac:dyDescent="0.25">
      <c r="A362" s="13"/>
      <c r="B362" s="6"/>
      <c r="C362" s="6"/>
      <c r="D362" s="6"/>
      <c r="E362" s="6"/>
      <c r="F362" s="6"/>
      <c r="G362" s="8"/>
      <c r="H362" s="6"/>
      <c r="I362" s="9"/>
      <c r="J362" s="6"/>
      <c r="K362" s="9"/>
      <c r="L362" s="6"/>
      <c r="M362" s="8"/>
      <c r="N362" s="8"/>
      <c r="O362" s="13"/>
      <c r="P362" s="15"/>
      <c r="Q362" s="15"/>
      <c r="R362" s="8"/>
      <c r="T362" s="1"/>
    </row>
    <row r="363" spans="1:20" ht="15" customHeight="1" x14ac:dyDescent="0.25">
      <c r="A363" s="13"/>
      <c r="B363" s="6"/>
      <c r="C363" s="6"/>
      <c r="D363" s="6"/>
      <c r="E363" s="6"/>
      <c r="F363" s="6"/>
      <c r="G363" s="8"/>
      <c r="H363" s="6"/>
      <c r="I363" s="9"/>
      <c r="J363" s="6"/>
      <c r="K363" s="9"/>
      <c r="L363" s="6"/>
      <c r="M363" s="8"/>
      <c r="N363" s="8"/>
      <c r="O363" s="13"/>
      <c r="P363" s="15"/>
      <c r="Q363" s="15"/>
      <c r="R363" s="8"/>
      <c r="T363" s="1"/>
    </row>
    <row r="364" spans="1:20" ht="15" customHeight="1" x14ac:dyDescent="0.25">
      <c r="A364" s="13"/>
      <c r="B364" s="14"/>
      <c r="C364" s="14"/>
      <c r="D364" s="14"/>
      <c r="E364" s="14"/>
      <c r="F364" s="6"/>
      <c r="G364" s="8"/>
      <c r="H364" s="17"/>
      <c r="I364" s="18"/>
      <c r="J364" s="17"/>
      <c r="K364" s="18"/>
      <c r="L364" s="19"/>
      <c r="M364" s="8"/>
      <c r="N364" s="8"/>
      <c r="O364" s="13"/>
      <c r="P364" s="15"/>
      <c r="Q364" s="15"/>
      <c r="R364" s="8"/>
      <c r="T364" s="1"/>
    </row>
    <row r="365" spans="1:20" ht="15" customHeight="1" x14ac:dyDescent="0.25">
      <c r="A365" s="13"/>
      <c r="B365" s="6"/>
      <c r="C365" s="6"/>
      <c r="D365" s="6"/>
      <c r="E365" s="6"/>
      <c r="F365" s="6"/>
      <c r="G365" s="8"/>
      <c r="H365" s="6"/>
      <c r="I365" s="9"/>
      <c r="J365" s="6"/>
      <c r="K365" s="9"/>
      <c r="L365" s="6"/>
      <c r="M365" s="8"/>
      <c r="N365" s="8"/>
      <c r="O365" s="13"/>
      <c r="P365" s="15"/>
      <c r="Q365" s="15"/>
      <c r="R365" s="8"/>
      <c r="T365" s="1"/>
    </row>
    <row r="366" spans="1:20" ht="15" customHeight="1" x14ac:dyDescent="0.25">
      <c r="A366" s="13"/>
      <c r="B366" s="6"/>
      <c r="C366" s="6"/>
      <c r="D366" s="6"/>
      <c r="E366" s="6"/>
      <c r="F366" s="6"/>
      <c r="G366" s="8"/>
      <c r="H366" s="6"/>
      <c r="I366" s="9"/>
      <c r="J366" s="6"/>
      <c r="K366" s="9"/>
      <c r="L366" s="6"/>
      <c r="M366" s="8"/>
      <c r="N366" s="8"/>
      <c r="O366" s="13"/>
      <c r="P366" s="15"/>
      <c r="Q366" s="15"/>
      <c r="R366" s="8"/>
      <c r="T366" s="1"/>
    </row>
    <row r="367" spans="1:20" ht="15" customHeight="1" x14ac:dyDescent="0.25">
      <c r="A367" s="13"/>
      <c r="B367" s="6"/>
      <c r="C367" s="6"/>
      <c r="D367" s="6"/>
      <c r="E367" s="6"/>
      <c r="F367" s="6"/>
      <c r="G367" s="8"/>
      <c r="H367" s="6"/>
      <c r="I367" s="9"/>
      <c r="J367" s="6"/>
      <c r="K367" s="9"/>
      <c r="L367" s="6"/>
      <c r="M367" s="8"/>
      <c r="N367" s="8"/>
      <c r="O367" s="13"/>
      <c r="P367" s="15"/>
      <c r="Q367" s="15"/>
      <c r="R367" s="8"/>
      <c r="T367" s="1"/>
    </row>
    <row r="368" spans="1:20" ht="15" customHeight="1" x14ac:dyDescent="0.25">
      <c r="A368" s="13"/>
      <c r="B368" s="6"/>
      <c r="C368" s="6"/>
      <c r="D368" s="6"/>
      <c r="E368" s="6"/>
      <c r="F368" s="6"/>
      <c r="G368" s="8"/>
      <c r="H368" s="6"/>
      <c r="I368" s="9"/>
      <c r="J368" s="6"/>
      <c r="K368" s="9"/>
      <c r="L368" s="6"/>
      <c r="M368" s="8"/>
      <c r="N368" s="8"/>
      <c r="O368" s="13"/>
      <c r="P368" s="20"/>
      <c r="Q368" s="20"/>
      <c r="R368" s="8"/>
      <c r="T368" s="1"/>
    </row>
    <row r="369" spans="1:20" ht="15" customHeight="1" x14ac:dyDescent="0.25">
      <c r="A369" s="13"/>
      <c r="B369" s="6"/>
      <c r="C369" s="6"/>
      <c r="D369" s="6"/>
      <c r="E369" s="6"/>
      <c r="F369" s="6"/>
      <c r="G369" s="8"/>
      <c r="H369" s="6"/>
      <c r="I369" s="9"/>
      <c r="J369" s="6"/>
      <c r="K369" s="9"/>
      <c r="L369" s="6"/>
      <c r="M369" s="8"/>
      <c r="N369" s="8"/>
      <c r="O369" s="13"/>
      <c r="P369" s="20"/>
      <c r="Q369" s="15"/>
      <c r="R369" s="8"/>
      <c r="T369" s="1"/>
    </row>
    <row r="370" spans="1:20" ht="15" customHeight="1" x14ac:dyDescent="0.25">
      <c r="A370" s="13"/>
      <c r="B370" s="6"/>
      <c r="C370" s="6"/>
      <c r="D370" s="6"/>
      <c r="E370" s="6"/>
      <c r="F370" s="6"/>
      <c r="G370" s="8"/>
      <c r="H370" s="6"/>
      <c r="I370" s="9"/>
      <c r="J370" s="6"/>
      <c r="K370" s="9"/>
      <c r="L370" s="6"/>
      <c r="M370" s="8"/>
      <c r="N370" s="8"/>
      <c r="O370" s="13"/>
      <c r="P370" s="15"/>
      <c r="Q370" s="15"/>
      <c r="R370" s="8"/>
      <c r="T370" s="1"/>
    </row>
    <row r="371" spans="1:20" ht="15" customHeight="1" x14ac:dyDescent="0.25">
      <c r="A371" s="13"/>
      <c r="B371" s="6"/>
      <c r="C371" s="6"/>
      <c r="D371" s="6"/>
      <c r="E371" s="6"/>
      <c r="F371" s="6"/>
      <c r="G371" s="8"/>
      <c r="H371" s="6"/>
      <c r="I371" s="9"/>
      <c r="J371" s="6"/>
      <c r="K371" s="9"/>
      <c r="L371" s="6"/>
      <c r="M371" s="8"/>
      <c r="N371" s="8"/>
      <c r="O371" s="13"/>
      <c r="P371" s="15"/>
      <c r="Q371" s="15"/>
      <c r="R371" s="8"/>
      <c r="T371" s="1"/>
    </row>
    <row r="372" spans="1:20" ht="15" customHeight="1" x14ac:dyDescent="0.25">
      <c r="A372" s="13"/>
      <c r="B372" s="6"/>
      <c r="C372" s="6"/>
      <c r="D372" s="6"/>
      <c r="E372" s="6"/>
      <c r="F372" s="6"/>
      <c r="G372" s="8"/>
      <c r="H372" s="6"/>
      <c r="I372" s="9"/>
      <c r="J372" s="6"/>
      <c r="K372" s="9"/>
      <c r="L372" s="6"/>
      <c r="M372" s="8"/>
      <c r="N372" s="8"/>
      <c r="O372" s="13"/>
      <c r="P372" s="15"/>
      <c r="Q372" s="15"/>
      <c r="R372" s="8"/>
      <c r="T372" s="1"/>
    </row>
    <row r="373" spans="1:20" ht="15" customHeight="1" x14ac:dyDescent="0.25">
      <c r="A373" s="13"/>
      <c r="B373" s="6"/>
      <c r="C373" s="6"/>
      <c r="D373" s="6"/>
      <c r="E373" s="6"/>
      <c r="F373" s="6"/>
      <c r="G373" s="8"/>
      <c r="H373" s="6"/>
      <c r="I373" s="9"/>
      <c r="J373" s="6"/>
      <c r="K373" s="9"/>
      <c r="L373" s="6"/>
      <c r="M373" s="8"/>
      <c r="N373" s="8"/>
      <c r="O373" s="13"/>
      <c r="P373" s="15"/>
      <c r="Q373" s="15"/>
      <c r="R373" s="8"/>
      <c r="T373" s="1"/>
    </row>
    <row r="374" spans="1:20" ht="15" customHeight="1" x14ac:dyDescent="0.25">
      <c r="A374" s="13"/>
      <c r="B374" s="6"/>
      <c r="C374" s="6"/>
      <c r="D374" s="6"/>
      <c r="E374" s="6"/>
      <c r="F374" s="6"/>
      <c r="G374" s="8"/>
      <c r="H374" s="6"/>
      <c r="I374" s="9"/>
      <c r="J374" s="6"/>
      <c r="K374" s="9"/>
      <c r="L374" s="6"/>
      <c r="M374" s="8"/>
      <c r="N374" s="8"/>
      <c r="O374" s="13"/>
      <c r="P374" s="15"/>
      <c r="Q374" s="15"/>
      <c r="R374" s="8"/>
      <c r="T374" s="1"/>
    </row>
    <row r="375" spans="1:20" ht="15" customHeight="1" x14ac:dyDescent="0.25">
      <c r="A375" s="13"/>
      <c r="B375" s="6"/>
      <c r="C375" s="6"/>
      <c r="D375" s="6"/>
      <c r="E375" s="6"/>
      <c r="F375" s="6"/>
      <c r="G375" s="8"/>
      <c r="H375" s="6"/>
      <c r="I375" s="9"/>
      <c r="J375" s="6"/>
      <c r="K375" s="9"/>
      <c r="L375" s="6"/>
      <c r="M375" s="8"/>
      <c r="N375" s="8"/>
      <c r="O375" s="13"/>
      <c r="P375" s="15"/>
      <c r="Q375" s="15"/>
      <c r="R375" s="8"/>
      <c r="T375" s="1"/>
    </row>
    <row r="376" spans="1:20" ht="15" customHeight="1" x14ac:dyDescent="0.25">
      <c r="A376" s="13"/>
      <c r="B376" s="6"/>
      <c r="C376" s="6"/>
      <c r="D376" s="6"/>
      <c r="E376" s="6"/>
      <c r="F376" s="6"/>
      <c r="G376" s="8"/>
      <c r="H376" s="6"/>
      <c r="I376" s="9"/>
      <c r="J376" s="6"/>
      <c r="K376" s="9"/>
      <c r="L376" s="6"/>
      <c r="M376" s="8"/>
      <c r="N376" s="8"/>
      <c r="O376" s="13"/>
      <c r="P376" s="15"/>
      <c r="Q376" s="15"/>
      <c r="R376" s="8"/>
      <c r="T376" s="1"/>
    </row>
    <row r="377" spans="1:20" ht="15" customHeight="1" x14ac:dyDescent="0.25">
      <c r="A377" s="13"/>
      <c r="B377" s="6"/>
      <c r="C377" s="6"/>
      <c r="D377" s="6"/>
      <c r="E377" s="6"/>
      <c r="F377" s="6"/>
      <c r="G377" s="8"/>
      <c r="H377" s="6"/>
      <c r="I377" s="9"/>
      <c r="J377" s="6"/>
      <c r="K377" s="9"/>
      <c r="L377" s="6"/>
      <c r="M377" s="8"/>
      <c r="N377" s="8"/>
      <c r="O377" s="13"/>
      <c r="P377" s="15"/>
      <c r="Q377" s="15"/>
      <c r="R377" s="8"/>
      <c r="T377" s="1"/>
    </row>
    <row r="378" spans="1:20" ht="15" customHeight="1" x14ac:dyDescent="0.25">
      <c r="A378" s="13"/>
      <c r="B378" s="6"/>
      <c r="C378" s="6"/>
      <c r="D378" s="6"/>
      <c r="E378" s="6"/>
      <c r="F378" s="6"/>
      <c r="G378" s="8"/>
      <c r="H378" s="6"/>
      <c r="I378" s="9"/>
      <c r="J378" s="6"/>
      <c r="K378" s="9"/>
      <c r="L378" s="6"/>
      <c r="M378" s="8"/>
      <c r="N378" s="8"/>
      <c r="O378" s="13"/>
      <c r="P378" s="15"/>
      <c r="Q378" s="15"/>
      <c r="R378" s="8"/>
      <c r="T378" s="1"/>
    </row>
    <row r="379" spans="1:20" ht="15" customHeight="1" x14ac:dyDescent="0.25">
      <c r="A379" s="13"/>
      <c r="B379" s="6"/>
      <c r="C379" s="6"/>
      <c r="D379" s="6"/>
      <c r="E379" s="6"/>
      <c r="F379" s="6"/>
      <c r="G379" s="8"/>
      <c r="H379" s="6"/>
      <c r="I379" s="9"/>
      <c r="J379" s="6"/>
      <c r="K379" s="9"/>
      <c r="L379" s="6"/>
      <c r="M379" s="8"/>
      <c r="N379" s="8"/>
      <c r="O379" s="13"/>
      <c r="P379" s="15"/>
      <c r="Q379" s="15"/>
      <c r="R379" s="8"/>
      <c r="T379" s="1"/>
    </row>
    <row r="380" spans="1:20" ht="15" customHeight="1" x14ac:dyDescent="0.25">
      <c r="A380" s="13"/>
      <c r="B380" s="6"/>
      <c r="C380" s="6"/>
      <c r="D380" s="6"/>
      <c r="E380" s="6"/>
      <c r="F380" s="6"/>
      <c r="G380" s="8"/>
      <c r="H380" s="6"/>
      <c r="I380" s="9"/>
      <c r="J380" s="6"/>
      <c r="K380" s="9"/>
      <c r="L380" s="6"/>
      <c r="M380" s="8"/>
      <c r="N380" s="8"/>
      <c r="O380" s="13"/>
      <c r="P380" s="15"/>
      <c r="Q380" s="15"/>
      <c r="R380" s="8"/>
      <c r="T380" s="1"/>
    </row>
    <row r="381" spans="1:20" ht="15" customHeight="1" x14ac:dyDescent="0.25">
      <c r="A381" s="13"/>
      <c r="B381" s="6"/>
      <c r="C381" s="6"/>
      <c r="D381" s="6"/>
      <c r="E381" s="6"/>
      <c r="F381" s="6"/>
      <c r="G381" s="8"/>
      <c r="H381" s="6"/>
      <c r="I381" s="9"/>
      <c r="J381" s="6"/>
      <c r="K381" s="9"/>
      <c r="L381" s="6"/>
      <c r="M381" s="8"/>
      <c r="N381" s="8"/>
      <c r="O381" s="13"/>
      <c r="P381" s="16"/>
      <c r="Q381" s="16"/>
      <c r="R381" s="8"/>
      <c r="T381" s="1"/>
    </row>
    <row r="382" spans="1:20" ht="15" customHeight="1" x14ac:dyDescent="0.25">
      <c r="A382" s="13"/>
      <c r="B382" s="6"/>
      <c r="C382" s="6"/>
      <c r="D382" s="6"/>
      <c r="E382" s="6"/>
      <c r="F382" s="6"/>
      <c r="G382" s="8"/>
      <c r="H382" s="6"/>
      <c r="I382" s="9"/>
      <c r="J382" s="6"/>
      <c r="K382" s="9"/>
      <c r="L382" s="6"/>
      <c r="M382" s="8"/>
      <c r="N382" s="8"/>
      <c r="O382" s="13"/>
      <c r="P382" s="15"/>
      <c r="Q382" s="15"/>
      <c r="R382" s="8"/>
      <c r="T382" s="1"/>
    </row>
    <row r="383" spans="1:20" ht="15" customHeight="1" x14ac:dyDescent="0.25">
      <c r="A383" s="13"/>
      <c r="B383" s="6"/>
      <c r="C383" s="6"/>
      <c r="D383" s="6"/>
      <c r="E383" s="6"/>
      <c r="F383" s="6"/>
      <c r="G383" s="8"/>
      <c r="H383" s="6"/>
      <c r="I383" s="9"/>
      <c r="J383" s="6"/>
      <c r="K383" s="9"/>
      <c r="L383" s="6"/>
      <c r="M383" s="8"/>
      <c r="N383" s="8"/>
      <c r="O383" s="13"/>
      <c r="P383" s="15"/>
      <c r="Q383" s="15"/>
      <c r="R383" s="8"/>
      <c r="T383" s="1"/>
    </row>
    <row r="384" spans="1:20" ht="15" customHeight="1" x14ac:dyDescent="0.25">
      <c r="A384" s="13"/>
      <c r="B384" s="6"/>
      <c r="C384" s="6"/>
      <c r="D384" s="6"/>
      <c r="E384" s="6"/>
      <c r="F384" s="6"/>
      <c r="G384" s="8"/>
      <c r="H384" s="6"/>
      <c r="I384" s="9"/>
      <c r="J384" s="6"/>
      <c r="K384" s="9"/>
      <c r="L384" s="6"/>
      <c r="M384" s="8"/>
      <c r="N384" s="8"/>
      <c r="O384" s="13"/>
      <c r="P384" s="15"/>
      <c r="Q384" s="15"/>
      <c r="R384" s="8"/>
      <c r="T384" s="1"/>
    </row>
    <row r="385" spans="1:20" ht="15" customHeight="1" x14ac:dyDescent="0.25">
      <c r="A385" s="13"/>
      <c r="B385" s="6"/>
      <c r="C385" s="6"/>
      <c r="D385" s="6"/>
      <c r="E385" s="6"/>
      <c r="F385" s="6"/>
      <c r="G385" s="8"/>
      <c r="H385" s="6"/>
      <c r="I385" s="9"/>
      <c r="J385" s="6"/>
      <c r="K385" s="9"/>
      <c r="L385" s="6"/>
      <c r="M385" s="8"/>
      <c r="N385" s="8"/>
      <c r="O385" s="13"/>
      <c r="P385" s="15"/>
      <c r="Q385" s="15"/>
      <c r="R385" s="8"/>
      <c r="T385" s="1"/>
    </row>
    <row r="386" spans="1:20" ht="15" customHeight="1" x14ac:dyDescent="0.25">
      <c r="A386" s="13"/>
      <c r="B386" s="6"/>
      <c r="C386" s="6"/>
      <c r="D386" s="6"/>
      <c r="E386" s="6"/>
      <c r="F386" s="6"/>
      <c r="G386" s="8"/>
      <c r="H386" s="6"/>
      <c r="I386" s="9"/>
      <c r="J386" s="6"/>
      <c r="K386" s="9"/>
      <c r="L386" s="6"/>
      <c r="M386" s="8"/>
      <c r="N386" s="8"/>
      <c r="O386" s="13"/>
      <c r="P386" s="15"/>
      <c r="Q386" s="15"/>
      <c r="R386" s="8"/>
      <c r="T386" s="1"/>
    </row>
    <row r="387" spans="1:20" ht="15" customHeight="1" x14ac:dyDescent="0.25">
      <c r="A387" s="13"/>
      <c r="B387" s="6"/>
      <c r="C387" s="6"/>
      <c r="D387" s="6"/>
      <c r="E387" s="6"/>
      <c r="F387" s="6"/>
      <c r="G387" s="8"/>
      <c r="H387" s="6"/>
      <c r="I387" s="9"/>
      <c r="J387" s="6"/>
      <c r="K387" s="9"/>
      <c r="L387" s="6"/>
      <c r="M387" s="8"/>
      <c r="N387" s="8"/>
      <c r="O387" s="13"/>
      <c r="P387" s="15"/>
      <c r="Q387" s="15"/>
      <c r="R387" s="8"/>
      <c r="T387" s="1"/>
    </row>
    <row r="388" spans="1:20" ht="15" customHeight="1" x14ac:dyDescent="0.25">
      <c r="A388" s="13"/>
      <c r="B388" s="6"/>
      <c r="C388" s="6"/>
      <c r="D388" s="6"/>
      <c r="E388" s="6"/>
      <c r="F388" s="6"/>
      <c r="G388" s="8"/>
      <c r="H388" s="6"/>
      <c r="I388" s="9"/>
      <c r="J388" s="6"/>
      <c r="K388" s="9"/>
      <c r="L388" s="6"/>
      <c r="M388" s="8"/>
      <c r="N388" s="8"/>
      <c r="O388" s="13"/>
      <c r="P388" s="15"/>
      <c r="Q388" s="15"/>
      <c r="R388" s="8"/>
      <c r="T388" s="1"/>
    </row>
    <row r="389" spans="1:20" ht="15" customHeight="1" x14ac:dyDescent="0.25">
      <c r="A389" s="13"/>
      <c r="B389" s="6"/>
      <c r="C389" s="6"/>
      <c r="D389" s="6"/>
      <c r="E389" s="6"/>
      <c r="F389" s="6"/>
      <c r="G389" s="8"/>
      <c r="H389" s="6"/>
      <c r="I389" s="9"/>
      <c r="J389" s="6"/>
      <c r="K389" s="9"/>
      <c r="L389" s="6"/>
      <c r="M389" s="8"/>
      <c r="N389" s="8"/>
      <c r="O389" s="13"/>
      <c r="P389" s="15"/>
      <c r="Q389" s="15"/>
      <c r="R389" s="8"/>
      <c r="T389" s="1"/>
    </row>
    <row r="390" spans="1:20" ht="15" customHeight="1" x14ac:dyDescent="0.25">
      <c r="A390" s="13"/>
      <c r="B390" s="6"/>
      <c r="C390" s="6"/>
      <c r="D390" s="6"/>
      <c r="E390" s="6"/>
      <c r="F390" s="6"/>
      <c r="G390" s="8"/>
      <c r="H390" s="6"/>
      <c r="I390" s="9"/>
      <c r="J390" s="6"/>
      <c r="K390" s="9"/>
      <c r="L390" s="6"/>
      <c r="M390" s="8"/>
      <c r="N390" s="8"/>
      <c r="O390" s="13"/>
      <c r="P390" s="15"/>
      <c r="Q390" s="15"/>
      <c r="R390" s="8"/>
      <c r="T390" s="1"/>
    </row>
    <row r="391" spans="1:20" ht="15" customHeight="1" x14ac:dyDescent="0.25">
      <c r="A391" s="13"/>
      <c r="B391" s="6"/>
      <c r="C391" s="6"/>
      <c r="D391" s="6"/>
      <c r="E391" s="6"/>
      <c r="F391" s="6"/>
      <c r="G391" s="8"/>
      <c r="H391" s="6"/>
      <c r="I391" s="9"/>
      <c r="J391" s="6"/>
      <c r="K391" s="9"/>
      <c r="L391" s="6"/>
      <c r="M391" s="8"/>
      <c r="N391" s="8"/>
      <c r="O391" s="13"/>
      <c r="P391" s="15"/>
      <c r="Q391" s="15"/>
      <c r="R391" s="8"/>
      <c r="T391" s="1"/>
    </row>
    <row r="392" spans="1:20" ht="15" customHeight="1" x14ac:dyDescent="0.25">
      <c r="A392" s="13"/>
      <c r="B392" s="6"/>
      <c r="C392" s="6"/>
      <c r="D392" s="6"/>
      <c r="E392" s="6"/>
      <c r="F392" s="6"/>
      <c r="G392" s="8"/>
      <c r="H392" s="6"/>
      <c r="I392" s="9"/>
      <c r="J392" s="6"/>
      <c r="K392" s="9"/>
      <c r="L392" s="6"/>
      <c r="M392" s="8"/>
      <c r="N392" s="8"/>
      <c r="O392" s="13"/>
      <c r="P392" s="15"/>
      <c r="Q392" s="15"/>
      <c r="R392" s="8"/>
      <c r="T392" s="1"/>
    </row>
    <row r="393" spans="1:20" ht="15" customHeight="1" x14ac:dyDescent="0.25">
      <c r="A393" s="13"/>
      <c r="B393" s="6"/>
      <c r="C393" s="6"/>
      <c r="D393" s="6"/>
      <c r="E393" s="6"/>
      <c r="F393" s="6"/>
      <c r="G393" s="8"/>
      <c r="H393" s="6"/>
      <c r="I393" s="9"/>
      <c r="J393" s="6"/>
      <c r="K393" s="9"/>
      <c r="L393" s="6"/>
      <c r="M393" s="8"/>
      <c r="N393" s="8"/>
      <c r="O393" s="13"/>
      <c r="P393" s="15"/>
      <c r="Q393" s="15"/>
      <c r="R393" s="8"/>
      <c r="T393" s="1"/>
    </row>
    <row r="394" spans="1:20" ht="15" customHeight="1" x14ac:dyDescent="0.25">
      <c r="A394" s="13"/>
      <c r="B394" s="6"/>
      <c r="C394" s="6"/>
      <c r="D394" s="6"/>
      <c r="E394" s="6"/>
      <c r="F394" s="6"/>
      <c r="G394" s="8"/>
      <c r="H394" s="6"/>
      <c r="I394" s="9"/>
      <c r="J394" s="6"/>
      <c r="K394" s="9"/>
      <c r="L394" s="6"/>
      <c r="M394" s="8"/>
      <c r="N394" s="8"/>
      <c r="O394" s="13"/>
      <c r="P394" s="15"/>
      <c r="Q394" s="15"/>
      <c r="R394" s="8"/>
      <c r="T394" s="1"/>
    </row>
    <row r="395" spans="1:20" ht="15" customHeight="1" x14ac:dyDescent="0.25">
      <c r="A395" s="13"/>
      <c r="B395" s="6"/>
      <c r="C395" s="6"/>
      <c r="D395" s="6"/>
      <c r="E395" s="6"/>
      <c r="F395" s="6"/>
      <c r="G395" s="8"/>
      <c r="H395" s="6"/>
      <c r="I395" s="9"/>
      <c r="J395" s="6"/>
      <c r="K395" s="9"/>
      <c r="L395" s="6"/>
      <c r="M395" s="8"/>
      <c r="N395" s="8"/>
      <c r="O395" s="13"/>
      <c r="P395" s="15"/>
      <c r="Q395" s="15"/>
      <c r="R395" s="8"/>
      <c r="T395" s="1"/>
    </row>
    <row r="396" spans="1:20" ht="15" customHeight="1" x14ac:dyDescent="0.25">
      <c r="A396" s="13"/>
      <c r="B396" s="6"/>
      <c r="C396" s="6"/>
      <c r="D396" s="6"/>
      <c r="E396" s="6"/>
      <c r="F396" s="6"/>
      <c r="G396" s="8"/>
      <c r="H396" s="6"/>
      <c r="I396" s="9"/>
      <c r="J396" s="6"/>
      <c r="K396" s="9"/>
      <c r="L396" s="6"/>
      <c r="M396" s="8"/>
      <c r="N396" s="8"/>
      <c r="O396" s="13"/>
      <c r="P396" s="15"/>
      <c r="Q396" s="15"/>
      <c r="R396" s="8"/>
      <c r="T396" s="1"/>
    </row>
    <row r="397" spans="1:20" ht="15" customHeight="1" x14ac:dyDescent="0.25">
      <c r="A397" s="13"/>
      <c r="B397" s="6"/>
      <c r="C397" s="6"/>
      <c r="D397" s="6"/>
      <c r="E397" s="6"/>
      <c r="F397" s="6"/>
      <c r="G397" s="8"/>
      <c r="H397" s="6"/>
      <c r="I397" s="9"/>
      <c r="J397" s="6"/>
      <c r="K397" s="9"/>
      <c r="L397" s="6"/>
      <c r="M397" s="8"/>
      <c r="N397" s="8"/>
      <c r="O397" s="13"/>
      <c r="P397" s="15"/>
      <c r="Q397" s="15"/>
      <c r="R397" s="8"/>
      <c r="T397" s="1"/>
    </row>
    <row r="398" spans="1:20" ht="15" customHeight="1" x14ac:dyDescent="0.25">
      <c r="A398" s="13"/>
      <c r="B398" s="6"/>
      <c r="C398" s="6"/>
      <c r="D398" s="6"/>
      <c r="E398" s="6"/>
      <c r="F398" s="6"/>
      <c r="G398" s="8"/>
      <c r="H398" s="6"/>
      <c r="I398" s="9"/>
      <c r="J398" s="6"/>
      <c r="K398" s="9"/>
      <c r="L398" s="6"/>
      <c r="M398" s="8"/>
      <c r="N398" s="8"/>
      <c r="O398" s="13"/>
      <c r="P398" s="15"/>
      <c r="Q398" s="15"/>
      <c r="R398" s="8"/>
      <c r="T398" s="1"/>
    </row>
    <row r="399" spans="1:20" ht="15" customHeight="1" x14ac:dyDescent="0.25">
      <c r="A399" s="13"/>
      <c r="B399" s="6"/>
      <c r="C399" s="6"/>
      <c r="D399" s="6"/>
      <c r="E399" s="6"/>
      <c r="F399" s="6"/>
      <c r="G399" s="8"/>
      <c r="H399" s="6"/>
      <c r="I399" s="9"/>
      <c r="J399" s="6"/>
      <c r="K399" s="9"/>
      <c r="L399" s="6"/>
      <c r="M399" s="8"/>
      <c r="N399" s="8"/>
      <c r="O399" s="13"/>
      <c r="P399" s="15"/>
      <c r="Q399" s="15"/>
      <c r="R399" s="8"/>
    </row>
    <row r="400" spans="1:20" ht="15" customHeight="1" x14ac:dyDescent="0.25">
      <c r="A400" s="13"/>
      <c r="B400" s="6"/>
      <c r="C400" s="6"/>
      <c r="D400" s="6"/>
      <c r="E400" s="6"/>
      <c r="F400" s="6"/>
      <c r="G400" s="8"/>
      <c r="H400" s="6"/>
      <c r="I400" s="9"/>
      <c r="J400" s="6"/>
      <c r="K400" s="9"/>
      <c r="L400" s="6"/>
      <c r="M400" s="8"/>
      <c r="N400" s="8"/>
      <c r="O400" s="13"/>
      <c r="P400" s="15"/>
      <c r="Q400" s="15"/>
      <c r="R400" s="8"/>
    </row>
    <row r="401" spans="1:18" ht="15" customHeight="1" x14ac:dyDescent="0.25">
      <c r="A401" s="13"/>
      <c r="B401" s="6"/>
      <c r="C401" s="6"/>
      <c r="D401" s="6"/>
      <c r="E401" s="6"/>
      <c r="F401" s="6"/>
      <c r="G401" s="8"/>
      <c r="H401" s="6"/>
      <c r="I401" s="9"/>
      <c r="J401" s="6"/>
      <c r="K401" s="9"/>
      <c r="L401" s="6"/>
      <c r="M401" s="8"/>
      <c r="N401" s="8"/>
      <c r="O401" s="13"/>
      <c r="P401" s="15"/>
      <c r="Q401" s="15"/>
      <c r="R401" s="8"/>
    </row>
    <row r="402" spans="1:18" ht="15" customHeight="1" x14ac:dyDescent="0.25">
      <c r="A402" s="13"/>
      <c r="B402" s="6"/>
      <c r="C402" s="6"/>
      <c r="D402" s="6"/>
      <c r="E402" s="6"/>
      <c r="F402" s="6"/>
      <c r="G402" s="8"/>
      <c r="H402" s="6"/>
      <c r="I402" s="9"/>
      <c r="J402" s="6"/>
      <c r="K402" s="9"/>
      <c r="L402" s="6"/>
      <c r="M402" s="8"/>
      <c r="N402" s="8"/>
      <c r="O402" s="13"/>
      <c r="P402" s="15"/>
      <c r="Q402" s="15"/>
      <c r="R402" s="8"/>
    </row>
    <row r="403" spans="1:18" ht="15" customHeight="1" x14ac:dyDescent="0.25">
      <c r="A403" s="13"/>
      <c r="B403" s="6"/>
      <c r="C403" s="6"/>
      <c r="D403" s="6"/>
      <c r="E403" s="6"/>
      <c r="F403" s="6"/>
      <c r="G403" s="8"/>
      <c r="H403" s="6"/>
      <c r="I403" s="9"/>
      <c r="J403" s="6"/>
      <c r="K403" s="9"/>
      <c r="L403" s="6"/>
      <c r="M403" s="8"/>
      <c r="N403" s="8"/>
      <c r="O403" s="13"/>
      <c r="P403" s="15"/>
      <c r="Q403" s="15"/>
      <c r="R403" s="8"/>
    </row>
    <row r="404" spans="1:18" ht="15" customHeight="1" x14ac:dyDescent="0.25">
      <c r="A404" s="13"/>
      <c r="B404" s="6"/>
      <c r="C404" s="6"/>
      <c r="D404" s="6"/>
      <c r="E404" s="6"/>
      <c r="F404" s="6"/>
      <c r="G404" s="8"/>
      <c r="H404" s="6"/>
      <c r="I404" s="9"/>
      <c r="J404" s="6"/>
      <c r="K404" s="9"/>
      <c r="L404" s="6"/>
      <c r="M404" s="8"/>
      <c r="N404" s="8"/>
      <c r="O404" s="13"/>
      <c r="P404" s="15"/>
      <c r="Q404" s="15"/>
      <c r="R404" s="8"/>
    </row>
    <row r="405" spans="1:18" ht="15" customHeight="1" x14ac:dyDescent="0.25">
      <c r="A405" s="13"/>
      <c r="B405" s="6"/>
      <c r="C405" s="6"/>
      <c r="D405" s="6"/>
      <c r="E405" s="6"/>
      <c r="F405" s="6"/>
      <c r="G405" s="8"/>
      <c r="H405" s="6"/>
      <c r="I405" s="9"/>
      <c r="J405" s="6"/>
      <c r="K405" s="9"/>
      <c r="L405" s="6"/>
      <c r="M405" s="8"/>
      <c r="N405" s="8"/>
      <c r="O405" s="13"/>
      <c r="P405" s="15"/>
      <c r="Q405" s="15"/>
      <c r="R405" s="8"/>
    </row>
    <row r="406" spans="1:18" ht="15" customHeight="1" x14ac:dyDescent="0.25">
      <c r="A406" s="13"/>
      <c r="B406" s="6"/>
      <c r="C406" s="6"/>
      <c r="D406" s="6"/>
      <c r="E406" s="6"/>
      <c r="F406" s="6"/>
      <c r="G406" s="8"/>
      <c r="H406" s="6"/>
      <c r="I406" s="9"/>
      <c r="J406" s="6"/>
      <c r="K406" s="9"/>
      <c r="L406" s="6"/>
      <c r="M406" s="8"/>
      <c r="N406" s="8"/>
      <c r="O406" s="13"/>
      <c r="P406" s="15"/>
      <c r="Q406" s="15"/>
      <c r="R406" s="8"/>
    </row>
    <row r="407" spans="1:18" ht="15" customHeight="1" x14ac:dyDescent="0.25">
      <c r="A407" s="13"/>
      <c r="B407" s="6"/>
      <c r="C407" s="6"/>
      <c r="D407" s="6"/>
      <c r="E407" s="6"/>
      <c r="F407" s="6"/>
      <c r="G407" s="8"/>
      <c r="H407" s="6"/>
      <c r="I407" s="9"/>
      <c r="J407" s="6"/>
      <c r="K407" s="9"/>
      <c r="L407" s="6"/>
      <c r="M407" s="8"/>
      <c r="N407" s="8"/>
      <c r="O407" s="13"/>
      <c r="P407" s="15"/>
      <c r="Q407" s="15"/>
      <c r="R407" s="8"/>
    </row>
    <row r="408" spans="1:18" ht="15" customHeight="1" x14ac:dyDescent="0.25">
      <c r="A408" s="13"/>
      <c r="B408" s="6"/>
      <c r="C408" s="6"/>
      <c r="D408" s="6"/>
      <c r="E408" s="6"/>
      <c r="F408" s="6"/>
      <c r="G408" s="8"/>
      <c r="H408" s="6"/>
      <c r="I408" s="9"/>
      <c r="J408" s="6"/>
      <c r="K408" s="9"/>
      <c r="L408" s="6"/>
      <c r="M408" s="8"/>
      <c r="N408" s="8"/>
      <c r="O408" s="13"/>
      <c r="P408" s="15"/>
      <c r="Q408" s="15"/>
      <c r="R408" s="8"/>
    </row>
    <row r="409" spans="1:18" ht="15" customHeight="1" x14ac:dyDescent="0.25">
      <c r="A409" s="13"/>
      <c r="B409" s="6"/>
      <c r="C409" s="6"/>
      <c r="D409" s="6"/>
      <c r="E409" s="6"/>
      <c r="F409" s="6"/>
      <c r="G409" s="8"/>
      <c r="H409" s="6"/>
      <c r="I409" s="9"/>
      <c r="J409" s="6"/>
      <c r="K409" s="9"/>
      <c r="L409" s="6"/>
      <c r="M409" s="8"/>
      <c r="N409" s="8"/>
      <c r="O409" s="13"/>
      <c r="P409" s="15"/>
      <c r="Q409" s="15"/>
      <c r="R409" s="8"/>
    </row>
    <row r="410" spans="1:18" ht="15" customHeight="1" x14ac:dyDescent="0.25">
      <c r="A410" s="13"/>
      <c r="B410" s="6"/>
      <c r="C410" s="6"/>
      <c r="D410" s="6"/>
      <c r="E410" s="6"/>
      <c r="F410" s="6"/>
      <c r="G410" s="8"/>
      <c r="H410" s="6"/>
      <c r="I410" s="9"/>
      <c r="J410" s="6"/>
      <c r="K410" s="9"/>
      <c r="L410" s="6"/>
      <c r="M410" s="8"/>
      <c r="N410" s="8"/>
      <c r="O410" s="13"/>
      <c r="P410" s="15"/>
      <c r="Q410" s="15"/>
      <c r="R410" s="8"/>
    </row>
    <row r="411" spans="1:18" ht="15" customHeight="1" x14ac:dyDescent="0.25">
      <c r="A411" s="13"/>
      <c r="B411" s="6"/>
      <c r="C411" s="6"/>
      <c r="D411" s="6"/>
      <c r="E411" s="6"/>
      <c r="F411" s="6"/>
      <c r="G411" s="8"/>
      <c r="H411" s="6"/>
      <c r="I411" s="9"/>
      <c r="J411" s="6"/>
      <c r="K411" s="9"/>
      <c r="L411" s="6"/>
      <c r="M411" s="8"/>
      <c r="N411" s="8"/>
      <c r="O411" s="13"/>
      <c r="P411" s="15"/>
      <c r="Q411" s="15"/>
      <c r="R411" s="8"/>
    </row>
    <row r="412" spans="1:18" ht="15" customHeight="1" x14ac:dyDescent="0.25">
      <c r="A412" s="13"/>
      <c r="B412" s="6"/>
      <c r="C412" s="6"/>
      <c r="D412" s="6"/>
      <c r="E412" s="6"/>
      <c r="F412" s="6"/>
      <c r="G412" s="8"/>
      <c r="H412" s="6"/>
      <c r="I412" s="9"/>
      <c r="J412" s="6"/>
      <c r="K412" s="9"/>
      <c r="L412" s="6"/>
      <c r="M412" s="8"/>
      <c r="N412" s="8"/>
      <c r="O412" s="13"/>
      <c r="P412" s="15"/>
      <c r="Q412" s="15"/>
      <c r="R412" s="8"/>
    </row>
    <row r="413" spans="1:18" ht="15" customHeight="1" x14ac:dyDescent="0.25">
      <c r="A413" s="13"/>
      <c r="B413" s="6"/>
      <c r="C413" s="6"/>
      <c r="D413" s="6"/>
      <c r="E413" s="6"/>
      <c r="F413" s="6"/>
      <c r="G413" s="8"/>
      <c r="H413" s="6"/>
      <c r="I413" s="9"/>
      <c r="J413" s="6"/>
      <c r="K413" s="9"/>
      <c r="L413" s="6"/>
      <c r="M413" s="8"/>
      <c r="N413" s="8"/>
      <c r="O413" s="13"/>
      <c r="P413" s="15"/>
      <c r="Q413" s="15"/>
      <c r="R413" s="8"/>
    </row>
    <row r="414" spans="1:18" ht="15" customHeight="1" x14ac:dyDescent="0.25">
      <c r="A414" s="13"/>
      <c r="B414" s="6"/>
      <c r="C414" s="6"/>
      <c r="D414" s="6"/>
      <c r="E414" s="6"/>
      <c r="F414" s="6"/>
      <c r="G414" s="8"/>
      <c r="H414" s="6"/>
      <c r="I414" s="9"/>
      <c r="J414" s="6"/>
      <c r="K414" s="9"/>
      <c r="L414" s="6"/>
      <c r="M414" s="8"/>
      <c r="N414" s="8"/>
      <c r="O414" s="13"/>
      <c r="P414" s="15"/>
      <c r="Q414" s="15"/>
      <c r="R414" s="8"/>
    </row>
    <row r="415" spans="1:18" ht="15" customHeight="1" x14ac:dyDescent="0.25">
      <c r="A415" s="13"/>
      <c r="B415" s="6"/>
      <c r="C415" s="6"/>
      <c r="D415" s="6"/>
      <c r="E415" s="6"/>
      <c r="F415" s="6"/>
      <c r="G415" s="8"/>
      <c r="H415" s="6"/>
      <c r="I415" s="9"/>
      <c r="J415" s="6"/>
      <c r="K415" s="9"/>
      <c r="L415" s="6"/>
      <c r="M415" s="8"/>
      <c r="N415" s="8"/>
      <c r="O415" s="13"/>
      <c r="P415" s="15"/>
      <c r="Q415" s="15"/>
      <c r="R415" s="8"/>
    </row>
    <row r="416" spans="1:18" ht="15" customHeight="1" x14ac:dyDescent="0.25">
      <c r="A416" s="13"/>
      <c r="B416" s="6"/>
      <c r="C416" s="6"/>
      <c r="D416" s="6"/>
      <c r="E416" s="6"/>
      <c r="F416" s="6"/>
      <c r="G416" s="8"/>
      <c r="H416" s="6"/>
      <c r="I416" s="9"/>
      <c r="J416" s="6"/>
      <c r="K416" s="9"/>
      <c r="L416" s="6"/>
      <c r="M416" s="8"/>
      <c r="N416" s="8"/>
      <c r="O416" s="13"/>
      <c r="P416" s="15"/>
      <c r="Q416" s="15"/>
      <c r="R416" s="8"/>
    </row>
    <row r="417" spans="1:18" ht="15" customHeight="1" x14ac:dyDescent="0.25">
      <c r="A417" s="13"/>
      <c r="B417" s="6"/>
      <c r="C417" s="6"/>
      <c r="D417" s="6"/>
      <c r="E417" s="6"/>
      <c r="F417" s="6"/>
      <c r="G417" s="8"/>
      <c r="H417" s="6"/>
      <c r="I417" s="9"/>
      <c r="J417" s="6"/>
      <c r="K417" s="9"/>
      <c r="L417" s="6"/>
      <c r="M417" s="8"/>
      <c r="N417" s="8"/>
      <c r="O417" s="13"/>
      <c r="P417" s="15"/>
      <c r="Q417" s="15"/>
      <c r="R417" s="8"/>
    </row>
    <row r="418" spans="1:18" ht="15" customHeight="1" x14ac:dyDescent="0.25">
      <c r="A418" s="13"/>
      <c r="B418" s="6"/>
      <c r="C418" s="6"/>
      <c r="D418" s="6"/>
      <c r="E418" s="6"/>
      <c r="F418" s="6"/>
      <c r="G418" s="8"/>
      <c r="H418" s="6"/>
      <c r="I418" s="9"/>
      <c r="J418" s="6"/>
      <c r="K418" s="9"/>
      <c r="L418" s="6"/>
      <c r="M418" s="8"/>
      <c r="N418" s="8"/>
      <c r="O418" s="13"/>
      <c r="P418" s="15"/>
      <c r="Q418" s="15"/>
      <c r="R418" s="8"/>
    </row>
    <row r="419" spans="1:18" ht="15" customHeight="1" x14ac:dyDescent="0.25">
      <c r="A419" s="13"/>
      <c r="B419" s="6"/>
      <c r="C419" s="6"/>
      <c r="D419" s="6"/>
      <c r="E419" s="6"/>
      <c r="F419" s="6"/>
      <c r="G419" s="8"/>
      <c r="H419" s="6"/>
      <c r="I419" s="9"/>
      <c r="J419" s="6"/>
      <c r="K419" s="9"/>
      <c r="L419" s="6"/>
      <c r="M419" s="8"/>
      <c r="N419" s="8"/>
      <c r="O419" s="13"/>
      <c r="P419" s="15"/>
      <c r="Q419" s="15"/>
      <c r="R419" s="8"/>
    </row>
    <row r="420" spans="1:18" ht="15" customHeight="1" x14ac:dyDescent="0.25">
      <c r="A420" s="13"/>
      <c r="B420" s="6"/>
      <c r="C420" s="6"/>
      <c r="D420" s="6"/>
      <c r="E420" s="6"/>
      <c r="F420" s="6"/>
      <c r="G420" s="8"/>
      <c r="H420" s="6"/>
      <c r="I420" s="9"/>
      <c r="J420" s="6"/>
      <c r="K420" s="9"/>
      <c r="L420" s="6"/>
      <c r="M420" s="8"/>
      <c r="N420" s="8"/>
      <c r="O420" s="13"/>
      <c r="P420" s="15"/>
      <c r="Q420" s="15"/>
      <c r="R420" s="8"/>
    </row>
    <row r="421" spans="1:18" ht="15" customHeight="1" x14ac:dyDescent="0.25">
      <c r="A421" s="13"/>
      <c r="B421" s="6"/>
      <c r="C421" s="6"/>
      <c r="D421" s="6"/>
      <c r="E421" s="6"/>
      <c r="F421" s="6"/>
      <c r="G421" s="8"/>
      <c r="H421" s="6"/>
      <c r="I421" s="9"/>
      <c r="J421" s="6"/>
      <c r="K421" s="9"/>
      <c r="L421" s="6"/>
      <c r="M421" s="8"/>
      <c r="N421" s="8"/>
      <c r="O421" s="13"/>
      <c r="P421" s="15"/>
      <c r="Q421" s="15"/>
      <c r="R421" s="8"/>
    </row>
    <row r="422" spans="1:18" ht="15" customHeight="1" x14ac:dyDescent="0.25">
      <c r="A422" s="13"/>
      <c r="B422" s="6"/>
      <c r="C422" s="6"/>
      <c r="D422" s="6"/>
      <c r="E422" s="6"/>
      <c r="F422" s="6"/>
      <c r="G422" s="8"/>
      <c r="H422" s="6"/>
      <c r="I422" s="9"/>
      <c r="J422" s="6"/>
      <c r="K422" s="9"/>
      <c r="L422" s="6"/>
      <c r="M422" s="8"/>
      <c r="N422" s="8"/>
      <c r="O422" s="13"/>
      <c r="P422" s="15"/>
      <c r="Q422" s="15"/>
      <c r="R422" s="8"/>
    </row>
    <row r="423" spans="1:18" ht="15" customHeight="1" x14ac:dyDescent="0.25">
      <c r="A423" s="13"/>
      <c r="B423" s="6"/>
      <c r="C423" s="6"/>
      <c r="D423" s="6"/>
      <c r="E423" s="6"/>
      <c r="F423" s="6"/>
      <c r="G423" s="8"/>
      <c r="H423" s="6"/>
      <c r="I423" s="9"/>
      <c r="J423" s="6"/>
      <c r="K423" s="9"/>
      <c r="L423" s="6"/>
      <c r="M423" s="8"/>
      <c r="N423" s="8"/>
      <c r="O423" s="13"/>
      <c r="P423" s="15"/>
      <c r="Q423" s="15"/>
      <c r="R423" s="8"/>
    </row>
    <row r="424" spans="1:18" ht="15" customHeight="1" x14ac:dyDescent="0.25">
      <c r="A424" s="13"/>
      <c r="B424" s="6"/>
      <c r="C424" s="6"/>
      <c r="D424" s="6"/>
      <c r="E424" s="6"/>
      <c r="F424" s="6"/>
      <c r="G424" s="8"/>
      <c r="H424" s="6"/>
      <c r="I424" s="9"/>
      <c r="J424" s="6"/>
      <c r="K424" s="9"/>
      <c r="L424" s="6"/>
      <c r="M424" s="8"/>
      <c r="N424" s="8"/>
      <c r="O424" s="13"/>
      <c r="P424" s="15"/>
      <c r="Q424" s="15"/>
      <c r="R424" s="8"/>
    </row>
    <row r="425" spans="1:18" ht="15" customHeight="1" x14ac:dyDescent="0.25">
      <c r="A425" s="13"/>
      <c r="B425" s="6"/>
      <c r="C425" s="6"/>
      <c r="D425" s="6"/>
      <c r="E425" s="6"/>
      <c r="F425" s="6"/>
      <c r="G425" s="8"/>
      <c r="H425" s="6"/>
      <c r="I425" s="9"/>
      <c r="J425" s="6"/>
      <c r="K425" s="9"/>
      <c r="L425" s="6"/>
      <c r="M425" s="8"/>
      <c r="N425" s="8"/>
      <c r="O425" s="13"/>
      <c r="P425" s="15"/>
      <c r="Q425" s="15"/>
      <c r="R425" s="8"/>
    </row>
    <row r="426" spans="1:18" ht="15" customHeight="1" x14ac:dyDescent="0.25">
      <c r="A426" s="13"/>
      <c r="B426" s="6"/>
      <c r="C426" s="6"/>
      <c r="D426" s="6"/>
      <c r="E426" s="6"/>
      <c r="F426" s="6"/>
      <c r="G426" s="8"/>
      <c r="H426" s="6"/>
      <c r="I426" s="9"/>
      <c r="J426" s="6"/>
      <c r="K426" s="9"/>
      <c r="L426" s="6"/>
      <c r="M426" s="8"/>
      <c r="N426" s="8"/>
      <c r="O426" s="13"/>
      <c r="P426" s="15"/>
      <c r="Q426" s="15"/>
      <c r="R426" s="8"/>
    </row>
    <row r="427" spans="1:18" ht="15" customHeight="1" x14ac:dyDescent="0.25">
      <c r="A427" s="13"/>
      <c r="B427" s="6"/>
      <c r="C427" s="6"/>
      <c r="D427" s="6"/>
      <c r="E427" s="6"/>
      <c r="F427" s="6"/>
      <c r="G427" s="8"/>
      <c r="H427" s="6"/>
      <c r="I427" s="9"/>
      <c r="J427" s="6"/>
      <c r="K427" s="9"/>
      <c r="L427" s="6"/>
      <c r="M427" s="8"/>
      <c r="N427" s="8"/>
      <c r="O427" s="13"/>
      <c r="P427" s="15"/>
      <c r="Q427" s="15"/>
      <c r="R427" s="8"/>
    </row>
    <row r="428" spans="1:18" ht="15" customHeight="1" x14ac:dyDescent="0.25">
      <c r="A428" s="13"/>
      <c r="B428" s="6"/>
      <c r="C428" s="6"/>
      <c r="D428" s="6"/>
      <c r="E428" s="6"/>
      <c r="F428" s="6"/>
      <c r="G428" s="8"/>
      <c r="H428" s="6"/>
      <c r="I428" s="9"/>
      <c r="J428" s="6"/>
      <c r="K428" s="9"/>
      <c r="L428" s="6"/>
      <c r="M428" s="8"/>
      <c r="N428" s="8"/>
      <c r="O428" s="13"/>
      <c r="P428" s="15"/>
      <c r="Q428" s="15"/>
      <c r="R428" s="8"/>
    </row>
    <row r="429" spans="1:18" ht="15" customHeight="1" x14ac:dyDescent="0.25">
      <c r="A429" s="13"/>
      <c r="B429" s="6"/>
      <c r="C429" s="6"/>
      <c r="D429" s="6"/>
      <c r="E429" s="6"/>
      <c r="F429" s="6"/>
      <c r="G429" s="8"/>
      <c r="H429" s="6"/>
      <c r="I429" s="9"/>
      <c r="J429" s="6"/>
      <c r="K429" s="9"/>
      <c r="L429" s="6"/>
      <c r="M429" s="8"/>
      <c r="N429" s="8"/>
      <c r="O429" s="13"/>
      <c r="P429" s="15"/>
      <c r="Q429" s="15"/>
      <c r="R429" s="8"/>
    </row>
    <row r="430" spans="1:18" ht="15" customHeight="1" x14ac:dyDescent="0.25">
      <c r="A430" s="13"/>
      <c r="B430" s="6"/>
      <c r="C430" s="6"/>
      <c r="D430" s="6"/>
      <c r="E430" s="6"/>
      <c r="F430" s="6"/>
      <c r="G430" s="8"/>
      <c r="H430" s="6"/>
      <c r="I430" s="9"/>
      <c r="J430" s="6"/>
      <c r="K430" s="9"/>
      <c r="L430" s="6"/>
      <c r="M430" s="8"/>
      <c r="N430" s="8"/>
      <c r="O430" s="13"/>
      <c r="P430" s="15"/>
      <c r="Q430" s="15"/>
      <c r="R430" s="8"/>
    </row>
    <row r="431" spans="1:18" ht="15" customHeight="1" x14ac:dyDescent="0.25">
      <c r="A431" s="13"/>
      <c r="B431" s="6"/>
      <c r="C431" s="6"/>
      <c r="D431" s="6"/>
      <c r="E431" s="6"/>
      <c r="F431" s="6"/>
      <c r="G431" s="8"/>
      <c r="H431" s="6"/>
      <c r="I431" s="9"/>
      <c r="J431" s="6"/>
      <c r="K431" s="9"/>
      <c r="L431" s="6"/>
      <c r="M431" s="8"/>
      <c r="N431" s="8"/>
      <c r="O431" s="13"/>
      <c r="P431" s="15"/>
      <c r="Q431" s="15"/>
      <c r="R431" s="8"/>
    </row>
    <row r="432" spans="1:18" ht="15" customHeight="1" x14ac:dyDescent="0.25">
      <c r="A432" s="13"/>
      <c r="B432" s="6"/>
      <c r="C432" s="6"/>
      <c r="D432" s="6"/>
      <c r="E432" s="6"/>
      <c r="F432" s="6"/>
      <c r="G432" s="8"/>
      <c r="H432" s="6"/>
      <c r="I432" s="9"/>
      <c r="J432" s="6"/>
      <c r="K432" s="9"/>
      <c r="L432" s="6"/>
      <c r="M432" s="8"/>
      <c r="N432" s="8"/>
      <c r="O432" s="13"/>
      <c r="P432" s="15"/>
      <c r="Q432" s="15"/>
      <c r="R432" s="8"/>
    </row>
    <row r="433" spans="1:18" ht="15" customHeight="1" x14ac:dyDescent="0.25">
      <c r="A433" s="13"/>
      <c r="B433" s="6"/>
      <c r="C433" s="6"/>
      <c r="D433" s="6"/>
      <c r="E433" s="6"/>
      <c r="F433" s="6"/>
      <c r="G433" s="8"/>
      <c r="H433" s="6"/>
      <c r="I433" s="9"/>
      <c r="J433" s="6"/>
      <c r="K433" s="9"/>
      <c r="L433" s="6"/>
      <c r="M433" s="8"/>
      <c r="N433" s="8"/>
      <c r="O433" s="13"/>
      <c r="P433" s="15"/>
      <c r="Q433" s="15"/>
      <c r="R433" s="8"/>
    </row>
    <row r="434" spans="1:18" ht="15" customHeight="1" x14ac:dyDescent="0.25">
      <c r="A434" s="13"/>
      <c r="B434" s="6"/>
      <c r="C434" s="6"/>
      <c r="D434" s="6"/>
      <c r="E434" s="6"/>
      <c r="F434" s="6"/>
      <c r="G434" s="8"/>
      <c r="H434" s="6"/>
      <c r="I434" s="9"/>
      <c r="J434" s="6"/>
      <c r="K434" s="9"/>
      <c r="L434" s="6"/>
      <c r="M434" s="8"/>
      <c r="N434" s="8"/>
      <c r="O434" s="13"/>
      <c r="P434" s="15"/>
      <c r="Q434" s="15"/>
      <c r="R434" s="8"/>
    </row>
    <row r="435" spans="1:18" ht="15" customHeight="1" x14ac:dyDescent="0.25">
      <c r="A435" s="13"/>
      <c r="B435" s="6"/>
      <c r="C435" s="6"/>
      <c r="D435" s="6"/>
      <c r="E435" s="6"/>
      <c r="F435" s="6"/>
      <c r="G435" s="8"/>
      <c r="H435" s="6"/>
      <c r="I435" s="9"/>
      <c r="J435" s="6"/>
      <c r="K435" s="9"/>
      <c r="L435" s="6"/>
      <c r="M435" s="8"/>
      <c r="N435" s="8"/>
      <c r="O435" s="13"/>
      <c r="P435" s="15"/>
      <c r="Q435" s="15"/>
      <c r="R435" s="8"/>
    </row>
    <row r="436" spans="1:18" ht="15" customHeight="1" x14ac:dyDescent="0.25">
      <c r="A436" s="13"/>
      <c r="B436" s="6"/>
      <c r="C436" s="6"/>
      <c r="D436" s="6"/>
      <c r="E436" s="6"/>
      <c r="F436" s="6"/>
      <c r="G436" s="8"/>
      <c r="H436" s="6"/>
      <c r="I436" s="9"/>
      <c r="J436" s="6"/>
      <c r="K436" s="9"/>
      <c r="L436" s="6"/>
      <c r="M436" s="8"/>
      <c r="N436" s="8"/>
      <c r="O436" s="21"/>
      <c r="P436" s="15"/>
      <c r="Q436" s="15"/>
      <c r="R436" s="8"/>
    </row>
    <row r="437" spans="1:18" ht="15" customHeight="1" x14ac:dyDescent="0.25">
      <c r="A437" s="13"/>
      <c r="B437" s="6"/>
      <c r="C437" s="6"/>
      <c r="D437" s="6"/>
      <c r="E437" s="6"/>
      <c r="F437" s="6"/>
      <c r="G437" s="8"/>
      <c r="H437" s="6"/>
      <c r="I437" s="9"/>
      <c r="J437" s="6"/>
      <c r="K437" s="9"/>
      <c r="L437" s="6"/>
      <c r="M437" s="8"/>
      <c r="N437" s="8"/>
      <c r="O437" s="2"/>
      <c r="P437" s="8"/>
      <c r="Q437" s="8"/>
      <c r="R437" s="8"/>
    </row>
    <row r="438" spans="1:18" ht="15" customHeight="1" x14ac:dyDescent="0.25">
      <c r="A438" s="13"/>
      <c r="B438" s="6"/>
      <c r="C438" s="6"/>
      <c r="D438" s="6"/>
      <c r="E438" s="6"/>
      <c r="F438" s="6"/>
      <c r="G438" s="8"/>
      <c r="H438" s="6"/>
      <c r="I438" s="9"/>
      <c r="J438" s="6"/>
      <c r="K438" s="9"/>
      <c r="L438" s="6"/>
      <c r="M438" s="8"/>
      <c r="N438" s="8"/>
      <c r="O438" s="2"/>
      <c r="P438" s="8"/>
      <c r="Q438" s="8"/>
      <c r="R438" s="8"/>
    </row>
    <row r="439" spans="1:18" ht="15" customHeight="1" x14ac:dyDescent="0.25">
      <c r="A439" s="13"/>
      <c r="B439" s="6"/>
      <c r="C439" s="6"/>
      <c r="D439" s="6"/>
      <c r="E439" s="6"/>
      <c r="F439" s="6"/>
      <c r="G439" s="8"/>
      <c r="H439" s="6"/>
      <c r="I439" s="9"/>
      <c r="J439" s="6"/>
      <c r="K439" s="9"/>
      <c r="L439" s="6"/>
      <c r="M439" s="8"/>
      <c r="N439" s="8"/>
      <c r="O439" s="2"/>
      <c r="P439" s="8"/>
      <c r="Q439" s="8"/>
      <c r="R439" s="8"/>
    </row>
    <row r="440" spans="1:18" ht="15" customHeight="1" x14ac:dyDescent="0.25">
      <c r="A440" s="13"/>
      <c r="B440" s="6"/>
      <c r="C440" s="6"/>
      <c r="D440" s="6"/>
      <c r="E440" s="6"/>
      <c r="F440" s="6"/>
      <c r="G440" s="8"/>
      <c r="H440" s="6"/>
      <c r="I440" s="9"/>
      <c r="J440" s="6"/>
      <c r="K440" s="9"/>
      <c r="L440" s="6"/>
      <c r="M440" s="8"/>
      <c r="N440" s="8"/>
      <c r="O440" s="2"/>
      <c r="P440" s="8"/>
      <c r="Q440" s="8"/>
      <c r="R440" s="8"/>
    </row>
    <row r="441" spans="1:18" ht="15" customHeight="1" x14ac:dyDescent="0.25">
      <c r="A441" s="13"/>
      <c r="B441" s="6"/>
      <c r="C441" s="6"/>
      <c r="D441" s="6"/>
      <c r="E441" s="6"/>
      <c r="F441" s="6"/>
      <c r="G441" s="8"/>
      <c r="H441" s="6"/>
      <c r="I441" s="9"/>
      <c r="J441" s="6"/>
      <c r="K441" s="9"/>
      <c r="L441" s="6"/>
      <c r="M441" s="8"/>
      <c r="N441" s="8"/>
      <c r="O441" s="2"/>
      <c r="P441" s="8"/>
      <c r="Q441" s="8"/>
      <c r="R441" s="8"/>
    </row>
    <row r="442" spans="1:18" ht="15" customHeight="1" x14ac:dyDescent="0.25">
      <c r="A442" s="13"/>
      <c r="B442" s="6"/>
      <c r="C442" s="6"/>
      <c r="D442" s="6"/>
      <c r="E442" s="6"/>
      <c r="F442" s="6"/>
      <c r="G442" s="8"/>
      <c r="H442" s="6"/>
      <c r="I442" s="9"/>
      <c r="J442" s="6"/>
      <c r="K442" s="9"/>
      <c r="L442" s="6"/>
      <c r="M442" s="8"/>
      <c r="N442" s="8"/>
      <c r="O442" s="2"/>
      <c r="P442" s="8"/>
      <c r="Q442" s="8"/>
      <c r="R442" s="8"/>
    </row>
    <row r="443" spans="1:18" ht="15" customHeight="1" x14ac:dyDescent="0.25">
      <c r="A443" s="13"/>
      <c r="B443" s="14"/>
      <c r="C443" s="6"/>
      <c r="D443" s="14"/>
      <c r="E443" s="6"/>
      <c r="F443" s="6"/>
      <c r="G443" s="8"/>
      <c r="H443" s="14"/>
      <c r="I443" s="9"/>
      <c r="J443" s="14"/>
      <c r="K443" s="9"/>
      <c r="L443" s="6"/>
      <c r="M443" s="8"/>
      <c r="N443" s="8"/>
      <c r="O443" s="2"/>
      <c r="P443" s="8"/>
      <c r="Q443" s="8"/>
      <c r="R443" s="8"/>
    </row>
    <row r="444" spans="1:18" ht="15.75" customHeight="1" x14ac:dyDescent="0.25">
      <c r="O444" s="2"/>
      <c r="P444" s="8"/>
      <c r="Q444" s="8"/>
      <c r="R444" s="8"/>
    </row>
    <row r="445" spans="1:18" ht="15.75" customHeight="1" x14ac:dyDescent="0.25">
      <c r="O445" s="2"/>
      <c r="P445" s="8"/>
      <c r="Q445" s="8"/>
      <c r="R445" s="8"/>
    </row>
    <row r="446" spans="1:18" ht="15.75" customHeight="1" x14ac:dyDescent="0.25">
      <c r="O446" s="2"/>
      <c r="P446" s="8"/>
      <c r="Q446" s="8"/>
      <c r="R446" s="8"/>
    </row>
    <row r="447" spans="1:18" ht="15.75" customHeight="1" x14ac:dyDescent="0.25">
      <c r="O447" s="2"/>
      <c r="P447" s="8"/>
      <c r="Q447" s="8"/>
      <c r="R447" s="8"/>
    </row>
    <row r="448" spans="1:18" ht="15.75" customHeight="1" x14ac:dyDescent="0.25">
      <c r="O448" s="2"/>
      <c r="P448" s="8"/>
      <c r="Q448" s="8"/>
      <c r="R448" s="8"/>
    </row>
    <row r="449" spans="15:18" ht="15.75" customHeight="1" x14ac:dyDescent="0.25">
      <c r="O449" s="2"/>
      <c r="P449" s="8"/>
      <c r="Q449" s="8"/>
      <c r="R449" s="8"/>
    </row>
    <row r="450" spans="15:18" ht="15.75" customHeight="1" x14ac:dyDescent="0.25">
      <c r="O450" s="2"/>
      <c r="P450" s="8"/>
      <c r="Q450" s="8"/>
      <c r="R450" s="8"/>
    </row>
    <row r="451" spans="15:18" ht="15.75" customHeight="1" x14ac:dyDescent="0.25">
      <c r="O451" s="2"/>
      <c r="P451" s="8"/>
      <c r="Q451" s="8"/>
      <c r="R451" s="8"/>
    </row>
    <row r="452" spans="15:18" ht="15.75" customHeight="1" x14ac:dyDescent="0.25">
      <c r="O452" s="2"/>
      <c r="P452" s="8"/>
      <c r="Q452" s="8"/>
      <c r="R452" s="8"/>
    </row>
    <row r="453" spans="15:18" ht="15.75" customHeight="1" x14ac:dyDescent="0.25">
      <c r="O453" s="2"/>
      <c r="P453" s="8"/>
      <c r="Q453" s="8"/>
      <c r="R453" s="8"/>
    </row>
    <row r="454" spans="15:18" ht="15.75" customHeight="1" x14ac:dyDescent="0.25">
      <c r="O454" s="2"/>
      <c r="P454" s="8"/>
      <c r="Q454" s="8"/>
      <c r="R454" s="8"/>
    </row>
    <row r="455" spans="15:18" ht="15.75" customHeight="1" x14ac:dyDescent="0.25">
      <c r="O455" s="2"/>
      <c r="P455" s="8"/>
      <c r="Q455" s="8"/>
      <c r="R455" s="8"/>
    </row>
    <row r="456" spans="15:18" ht="15.75" customHeight="1" x14ac:dyDescent="0.25">
      <c r="O456" s="2"/>
      <c r="P456" s="8"/>
      <c r="Q456" s="8"/>
      <c r="R456" s="8"/>
    </row>
    <row r="457" spans="15:18" ht="15.75" customHeight="1" x14ac:dyDescent="0.25">
      <c r="O457" s="2"/>
      <c r="P457" s="8"/>
      <c r="Q457" s="8"/>
      <c r="R457" s="8"/>
    </row>
    <row r="458" spans="15:18" ht="15.75" customHeight="1" x14ac:dyDescent="0.25">
      <c r="O458" s="2"/>
      <c r="P458" s="8"/>
      <c r="Q458" s="8"/>
      <c r="R458" s="8"/>
    </row>
    <row r="459" spans="15:18" ht="15.75" customHeight="1" x14ac:dyDescent="0.25">
      <c r="O459" s="2"/>
      <c r="P459" s="8"/>
      <c r="Q459" s="8"/>
      <c r="R459" s="8"/>
    </row>
    <row r="460" spans="15:18" ht="15.75" customHeight="1" x14ac:dyDescent="0.25">
      <c r="O460" s="2"/>
      <c r="P460" s="8"/>
      <c r="Q460" s="8"/>
      <c r="R460" s="8"/>
    </row>
    <row r="461" spans="15:18" ht="15.75" customHeight="1" x14ac:dyDescent="0.25">
      <c r="O461" s="2"/>
      <c r="P461" s="8"/>
      <c r="Q461" s="8"/>
      <c r="R461" s="8"/>
    </row>
    <row r="462" spans="15:18" ht="15.75" customHeight="1" x14ac:dyDescent="0.25">
      <c r="O462" s="2"/>
      <c r="P462" s="8"/>
      <c r="Q462" s="8"/>
      <c r="R462" s="8"/>
    </row>
    <row r="463" spans="15:18" ht="15.75" customHeight="1" x14ac:dyDescent="0.25">
      <c r="O463" s="2"/>
      <c r="P463" s="8"/>
      <c r="Q463" s="8"/>
      <c r="R463" s="8"/>
    </row>
    <row r="464" spans="15:18" ht="15.75" customHeight="1" x14ac:dyDescent="0.25">
      <c r="O464" s="2"/>
      <c r="P464" s="8"/>
      <c r="Q464" s="8"/>
      <c r="R464" s="8"/>
    </row>
    <row r="465" spans="15:18" ht="15.75" customHeight="1" x14ac:dyDescent="0.25">
      <c r="O465" s="2"/>
      <c r="P465" s="8"/>
      <c r="Q465" s="8"/>
      <c r="R465" s="8"/>
    </row>
    <row r="466" spans="15:18" ht="15.75" customHeight="1" x14ac:dyDescent="0.25">
      <c r="O466" s="2"/>
      <c r="P466" s="8"/>
      <c r="Q466" s="8"/>
      <c r="R466" s="8"/>
    </row>
    <row r="467" spans="15:18" ht="15.75" customHeight="1" x14ac:dyDescent="0.25">
      <c r="O467" s="2"/>
      <c r="P467" s="8"/>
      <c r="Q467" s="8"/>
      <c r="R467" s="8"/>
    </row>
    <row r="468" spans="15:18" ht="15.75" customHeight="1" x14ac:dyDescent="0.25">
      <c r="O468" s="2"/>
      <c r="P468" s="8"/>
      <c r="Q468" s="8"/>
      <c r="R468" s="8"/>
    </row>
    <row r="469" spans="15:18" ht="15.75" customHeight="1" x14ac:dyDescent="0.25">
      <c r="O469" s="2"/>
      <c r="P469" s="8"/>
      <c r="Q469" s="8"/>
      <c r="R469" s="8"/>
    </row>
    <row r="470" spans="15:18" ht="15.75" customHeight="1" x14ac:dyDescent="0.25">
      <c r="O470" s="2"/>
      <c r="P470" s="8"/>
      <c r="Q470" s="8"/>
      <c r="R470" s="8"/>
    </row>
    <row r="471" spans="15:18" ht="15.75" customHeight="1" x14ac:dyDescent="0.25">
      <c r="O471" s="2"/>
      <c r="P471" s="8"/>
      <c r="Q471" s="8"/>
      <c r="R471" s="8"/>
    </row>
    <row r="472" spans="15:18" ht="15.75" customHeight="1" x14ac:dyDescent="0.25">
      <c r="O472" s="2"/>
      <c r="P472" s="8"/>
      <c r="Q472" s="8"/>
      <c r="R472" s="8"/>
    </row>
    <row r="473" spans="15:18" ht="15.75" customHeight="1" x14ac:dyDescent="0.25">
      <c r="O473" s="2"/>
      <c r="P473" s="8"/>
      <c r="Q473" s="8"/>
      <c r="R473" s="8"/>
    </row>
    <row r="474" spans="15:18" ht="15.75" customHeight="1" x14ac:dyDescent="0.25">
      <c r="O474" s="2"/>
      <c r="P474" s="8"/>
      <c r="Q474" s="8"/>
      <c r="R47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00B050"/>
  </sheetPr>
  <dimension ref="A1:BM401"/>
  <sheetViews>
    <sheetView tabSelected="1" zoomScale="80" zoomScaleNormal="80" workbookViewId="0">
      <pane ySplit="6" topLeftCell="A13" activePane="bottomLeft" state="frozen"/>
      <selection pane="bottomLeft" activeCell="O32" sqref="O32"/>
    </sheetView>
  </sheetViews>
  <sheetFormatPr defaultColWidth="17.28515625" defaultRowHeight="15.75" customHeight="1" x14ac:dyDescent="0.2"/>
  <cols>
    <col min="1" max="1" width="11.5703125" customWidth="1"/>
    <col min="2" max="2" width="9.42578125" bestFit="1" customWidth="1"/>
    <col min="3" max="3" width="5" customWidth="1"/>
    <col min="4" max="4" width="8.140625" style="38" bestFit="1" customWidth="1"/>
    <col min="5" max="5" width="9.28515625" style="48" customWidth="1"/>
    <col min="6" max="6" width="5" style="48" bestFit="1" customWidth="1"/>
    <col min="7" max="7" width="20" style="93" bestFit="1" customWidth="1"/>
    <col min="8" max="8" width="18" style="103" bestFit="1" customWidth="1"/>
    <col min="9" max="9" width="16.5703125" style="104" bestFit="1" customWidth="1"/>
    <col min="10" max="10" width="8.7109375" bestFit="1" customWidth="1"/>
    <col min="11" max="11" width="6.7109375" bestFit="1" customWidth="1"/>
    <col min="12" max="12" width="13.5703125" bestFit="1" customWidth="1"/>
    <col min="13" max="17" width="17.28515625" style="39"/>
    <col min="18" max="18" width="10.7109375" style="39" bestFit="1" customWidth="1"/>
    <col min="19" max="19" width="6.7109375" customWidth="1"/>
    <col min="20" max="20" width="2.28515625" bestFit="1" customWidth="1"/>
    <col min="21" max="21" width="7.85546875" style="68" bestFit="1" customWidth="1"/>
    <col min="22" max="22" width="8.140625" style="76" bestFit="1" customWidth="1"/>
    <col min="23" max="23" width="2.28515625" style="76" bestFit="1" customWidth="1"/>
    <col min="24" max="24" width="9.28515625" style="77" bestFit="1" customWidth="1"/>
    <col min="25" max="25" width="8.140625" bestFit="1" customWidth="1"/>
    <col min="26" max="26" width="2.28515625" bestFit="1" customWidth="1"/>
    <col min="27" max="27" width="9.28515625" style="68" bestFit="1" customWidth="1"/>
    <col min="28" max="28" width="8.140625" bestFit="1" customWidth="1"/>
    <col min="31" max="31" width="4.42578125" style="116" bestFit="1" customWidth="1"/>
    <col min="32" max="41" width="4.42578125" bestFit="1" customWidth="1"/>
    <col min="42" max="42" width="4.42578125" style="116" bestFit="1" customWidth="1"/>
    <col min="43" max="52" width="4.42578125" bestFit="1" customWidth="1"/>
    <col min="53" max="53" width="8.85546875" style="116" bestFit="1" customWidth="1"/>
    <col min="54" max="62" width="8.85546875" bestFit="1" customWidth="1"/>
    <col min="63" max="63" width="8.85546875" customWidth="1"/>
    <col min="64" max="64" width="3.42578125" bestFit="1" customWidth="1"/>
  </cols>
  <sheetData>
    <row r="1" spans="1:63" ht="15.75" customHeight="1" x14ac:dyDescent="0.25">
      <c r="A1" s="22"/>
      <c r="B1" s="23"/>
      <c r="C1" s="23"/>
      <c r="D1" s="88"/>
      <c r="E1" s="47"/>
      <c r="F1" s="47"/>
      <c r="G1" s="90">
        <f>IF(G2,G3,G4)</f>
        <v>0</v>
      </c>
      <c r="H1" s="94">
        <v>0</v>
      </c>
      <c r="I1" s="95">
        <v>1</v>
      </c>
      <c r="J1" s="50">
        <v>3</v>
      </c>
      <c r="K1" s="53">
        <v>18</v>
      </c>
      <c r="L1" s="24" t="s">
        <v>3</v>
      </c>
      <c r="M1" s="46" t="s">
        <v>22</v>
      </c>
      <c r="N1" s="46" t="s">
        <v>0</v>
      </c>
      <c r="O1" s="46" t="s">
        <v>0</v>
      </c>
      <c r="P1" s="46" t="s">
        <v>10</v>
      </c>
      <c r="Q1" s="46" t="s">
        <v>10</v>
      </c>
      <c r="R1" s="46" t="s">
        <v>21</v>
      </c>
    </row>
    <row r="2" spans="1:63" ht="15.75" customHeight="1" x14ac:dyDescent="0.25">
      <c r="A2" s="2"/>
      <c r="B2" s="23"/>
      <c r="C2" s="23"/>
      <c r="D2" s="88"/>
      <c r="E2" s="47"/>
      <c r="F2" s="47"/>
      <c r="G2" s="84">
        <v>0</v>
      </c>
      <c r="H2" s="81">
        <f ca="1">IF(G2,chart!E26,K3)</f>
        <v>18</v>
      </c>
      <c r="I2" s="96"/>
      <c r="J2" s="51" t="s">
        <v>4</v>
      </c>
      <c r="K2" s="54">
        <v>23</v>
      </c>
      <c r="L2" s="24" t="s">
        <v>5</v>
      </c>
      <c r="P2" s="39">
        <f ca="1">INDEX(A:A,M6)</f>
        <v>42977</v>
      </c>
      <c r="R2" s="39">
        <f ca="1">SUM(R3:R401)</f>
        <v>0</v>
      </c>
    </row>
    <row r="3" spans="1:63" ht="15.75" customHeight="1" x14ac:dyDescent="0.25">
      <c r="A3" s="2"/>
      <c r="B3" s="23"/>
      <c r="C3" s="23"/>
      <c r="D3" s="88"/>
      <c r="E3" s="47"/>
      <c r="F3" s="47"/>
      <c r="G3" s="91"/>
      <c r="H3" s="97"/>
      <c r="I3" s="98" t="s">
        <v>6</v>
      </c>
      <c r="J3" s="51" t="s">
        <v>7</v>
      </c>
      <c r="K3" s="55">
        <f ca="1">ROUND(AVERAGE(INDIRECT("k"&amp;K4&amp;":k"&amp;M5-1)),0)</f>
        <v>18</v>
      </c>
      <c r="L3" s="24" t="s">
        <v>4</v>
      </c>
      <c r="P3" s="39" t="str">
        <f ca="1">TEXT(YEAR(P2),"0000")</f>
        <v>2017</v>
      </c>
    </row>
    <row r="4" spans="1:63" ht="15" customHeight="1" x14ac:dyDescent="0.25">
      <c r="A4" s="2"/>
      <c r="B4" s="25"/>
      <c r="C4" s="67"/>
      <c r="D4" s="89"/>
      <c r="E4" s="47"/>
      <c r="F4" s="47"/>
      <c r="G4" s="91"/>
      <c r="H4" s="99"/>
      <c r="I4" s="98" t="s">
        <v>8</v>
      </c>
      <c r="J4" s="51" t="s">
        <v>9</v>
      </c>
      <c r="K4" s="44">
        <f ca="1">M5-20</f>
        <v>338</v>
      </c>
      <c r="L4" s="26" t="s">
        <v>10</v>
      </c>
      <c r="P4" s="39" t="str">
        <f ca="1">TEXT(MONTH(P2),"00")</f>
        <v>08</v>
      </c>
    </row>
    <row r="5" spans="1:63" ht="15" customHeight="1" x14ac:dyDescent="0.25">
      <c r="A5" s="82">
        <v>0</v>
      </c>
      <c r="B5" s="25"/>
      <c r="C5" s="67"/>
      <c r="D5" s="89"/>
      <c r="E5" s="47"/>
      <c r="F5" s="47"/>
      <c r="G5" s="91"/>
      <c r="H5" s="100"/>
      <c r="I5" s="96" t="s">
        <v>1</v>
      </c>
      <c r="J5" s="51" t="s">
        <v>11</v>
      </c>
      <c r="K5" s="56" t="s">
        <v>12</v>
      </c>
      <c r="L5" s="26" t="s">
        <v>13</v>
      </c>
      <c r="M5" s="40">
        <f ca="1">MATCH(TODAY(),A:A)</f>
        <v>358</v>
      </c>
      <c r="N5" s="42" t="s">
        <v>20</v>
      </c>
      <c r="O5" s="42" t="s">
        <v>19</v>
      </c>
      <c r="P5" s="39" t="str">
        <f ca="1">TEXT(DAY(P2),"00")</f>
        <v>30</v>
      </c>
      <c r="U5" s="69" t="s">
        <v>26</v>
      </c>
      <c r="X5" s="79" t="s">
        <v>26</v>
      </c>
      <c r="AA5" s="69" t="s">
        <v>26</v>
      </c>
      <c r="AB5" s="59" t="s">
        <v>26</v>
      </c>
      <c r="AF5">
        <v>-1</v>
      </c>
      <c r="AG5">
        <v>1</v>
      </c>
      <c r="AH5">
        <v>2</v>
      </c>
      <c r="AI5">
        <v>3</v>
      </c>
      <c r="AJ5">
        <v>-1</v>
      </c>
      <c r="AK5">
        <v>1</v>
      </c>
      <c r="AL5">
        <v>2</v>
      </c>
      <c r="AM5">
        <v>3</v>
      </c>
      <c r="AN5">
        <v>3</v>
      </c>
      <c r="AO5">
        <v>3</v>
      </c>
      <c r="AQ5">
        <v>-1</v>
      </c>
      <c r="AR5">
        <v>1</v>
      </c>
      <c r="AS5">
        <v>2</v>
      </c>
      <c r="AT5">
        <v>3</v>
      </c>
      <c r="AU5">
        <v>-1</v>
      </c>
      <c r="AV5">
        <v>1</v>
      </c>
      <c r="AW5">
        <v>2</v>
      </c>
      <c r="AX5">
        <v>3</v>
      </c>
      <c r="AY5">
        <v>3</v>
      </c>
      <c r="AZ5">
        <v>3</v>
      </c>
      <c r="BB5">
        <v>-1</v>
      </c>
      <c r="BC5">
        <v>1</v>
      </c>
      <c r="BD5">
        <v>2</v>
      </c>
      <c r="BE5">
        <v>3</v>
      </c>
      <c r="BF5">
        <v>-1</v>
      </c>
      <c r="BG5">
        <v>1</v>
      </c>
      <c r="BH5">
        <v>2</v>
      </c>
      <c r="BI5">
        <v>3</v>
      </c>
      <c r="BJ5">
        <v>3</v>
      </c>
      <c r="BK5">
        <v>3</v>
      </c>
    </row>
    <row r="6" spans="1:63" ht="15" customHeight="1" x14ac:dyDescent="0.25">
      <c r="A6" s="83">
        <v>0</v>
      </c>
      <c r="B6" s="25"/>
      <c r="C6" s="25"/>
      <c r="D6" s="89" t="s">
        <v>468</v>
      </c>
      <c r="E6" s="47"/>
      <c r="F6" s="47"/>
      <c r="G6" s="91" t="s">
        <v>469</v>
      </c>
      <c r="H6" s="99" t="s">
        <v>14</v>
      </c>
      <c r="I6" s="98" t="s">
        <v>15</v>
      </c>
      <c r="J6" s="52" t="s">
        <v>16</v>
      </c>
      <c r="K6" s="27">
        <v>0</v>
      </c>
      <c r="L6" s="28" t="s">
        <v>17</v>
      </c>
      <c r="M6" s="40">
        <f ca="1">MATCH(TRUE,INDEX(ISBLANK(J:J),0,0),0)-1</f>
        <v>401</v>
      </c>
      <c r="N6" s="40">
        <f ca="1">M5-M6</f>
        <v>-43</v>
      </c>
      <c r="O6" s="43">
        <v>100</v>
      </c>
      <c r="P6" s="39" t="str">
        <f ca="1">CONCATENATE(P3,P4,P5)</f>
        <v>20170830</v>
      </c>
      <c r="U6" s="69" t="s">
        <v>0</v>
      </c>
      <c r="V6" s="78" t="s">
        <v>18</v>
      </c>
      <c r="X6" s="79" t="s">
        <v>24</v>
      </c>
      <c r="Y6" s="59" t="s">
        <v>18</v>
      </c>
      <c r="AA6" s="69" t="s">
        <v>25</v>
      </c>
      <c r="AB6" s="59" t="s">
        <v>27</v>
      </c>
      <c r="AE6" s="126">
        <f>K1</f>
        <v>18</v>
      </c>
      <c r="AF6" s="38">
        <f>$AE$6+AF5</f>
        <v>17</v>
      </c>
      <c r="AG6" s="38">
        <f t="shared" ref="AG6:AI6" si="0">$AE$6+AG5</f>
        <v>19</v>
      </c>
      <c r="AH6" s="38">
        <f t="shared" si="0"/>
        <v>20</v>
      </c>
      <c r="AI6" s="38">
        <f t="shared" si="0"/>
        <v>21</v>
      </c>
      <c r="AJ6" s="38">
        <f>$AE$6+AJ5</f>
        <v>17</v>
      </c>
      <c r="AK6" s="38">
        <f t="shared" ref="AK6" si="1">$AE$6+AK5</f>
        <v>19</v>
      </c>
      <c r="AL6" s="38">
        <f t="shared" ref="AL6" si="2">$AE$6+AL5</f>
        <v>20</v>
      </c>
      <c r="AM6" s="38">
        <f t="shared" ref="AM6" si="3">$AE$6+AM5</f>
        <v>21</v>
      </c>
      <c r="AN6" s="38">
        <f t="shared" ref="AN6" si="4">$AE$6+AN5</f>
        <v>21</v>
      </c>
      <c r="AO6" s="38">
        <f t="shared" ref="AO6" si="5">$AE$6+AO5</f>
        <v>21</v>
      </c>
      <c r="AP6" s="126">
        <f>AE6</f>
        <v>18</v>
      </c>
      <c r="AQ6" s="38">
        <f>$AP$6+AQ5</f>
        <v>17</v>
      </c>
      <c r="AR6" s="38">
        <f t="shared" ref="AR6:AZ6" si="6">$AP$6+AR5</f>
        <v>19</v>
      </c>
      <c r="AS6" s="38">
        <f t="shared" si="6"/>
        <v>20</v>
      </c>
      <c r="AT6" s="38">
        <f t="shared" si="6"/>
        <v>21</v>
      </c>
      <c r="AU6" s="38">
        <f t="shared" si="6"/>
        <v>17</v>
      </c>
      <c r="AV6" s="38">
        <f t="shared" si="6"/>
        <v>19</v>
      </c>
      <c r="AW6" s="38">
        <f t="shared" si="6"/>
        <v>20</v>
      </c>
      <c r="AX6" s="38">
        <f t="shared" si="6"/>
        <v>21</v>
      </c>
      <c r="AY6" s="38">
        <f t="shared" si="6"/>
        <v>21</v>
      </c>
      <c r="AZ6" s="38">
        <f t="shared" si="6"/>
        <v>21</v>
      </c>
      <c r="BA6" s="126">
        <f>AE6</f>
        <v>18</v>
      </c>
      <c r="BB6" s="38">
        <f>$BA$6+BB5</f>
        <v>17</v>
      </c>
      <c r="BC6" s="38">
        <f t="shared" ref="BC6:BK6" si="7">$BA$6+BC5</f>
        <v>19</v>
      </c>
      <c r="BD6" s="38">
        <f t="shared" si="7"/>
        <v>20</v>
      </c>
      <c r="BE6" s="38">
        <f t="shared" si="7"/>
        <v>21</v>
      </c>
      <c r="BF6" s="38">
        <f t="shared" si="7"/>
        <v>17</v>
      </c>
      <c r="BG6" s="38">
        <f t="shared" si="7"/>
        <v>19</v>
      </c>
      <c r="BH6" s="38">
        <f t="shared" si="7"/>
        <v>20</v>
      </c>
      <c r="BI6" s="38">
        <f t="shared" si="7"/>
        <v>21</v>
      </c>
      <c r="BJ6" s="38">
        <f t="shared" si="7"/>
        <v>21</v>
      </c>
      <c r="BK6" s="38">
        <f t="shared" si="7"/>
        <v>21</v>
      </c>
    </row>
    <row r="7" spans="1:63" ht="15" customHeight="1" x14ac:dyDescent="0.25">
      <c r="A7" s="13">
        <v>42583</v>
      </c>
      <c r="B7" s="23"/>
      <c r="C7" s="23"/>
      <c r="D7" s="88">
        <f>bering!B2</f>
        <v>5745.442</v>
      </c>
      <c r="E7" s="47"/>
      <c r="F7" s="47"/>
      <c r="G7" s="92">
        <f>conus!B2</f>
        <v>5865.5565999999999</v>
      </c>
      <c r="H7" s="100"/>
      <c r="I7" s="101"/>
      <c r="J7" s="29">
        <v>19</v>
      </c>
      <c r="K7" s="57">
        <f t="shared" ref="K7:K70" si="8">J7+$K$6</f>
        <v>19</v>
      </c>
      <c r="L7" s="30">
        <f>IF(K7,K7,K6)</f>
        <v>19</v>
      </c>
      <c r="AC7">
        <v>21</v>
      </c>
    </row>
    <row r="8" spans="1:63" ht="15" customHeight="1" x14ac:dyDescent="0.25">
      <c r="A8" s="13">
        <v>42584</v>
      </c>
      <c r="B8" s="23"/>
      <c r="C8" s="23"/>
      <c r="D8" s="88">
        <f>bering!B3</f>
        <v>5727.4520000000002</v>
      </c>
      <c r="E8" s="47"/>
      <c r="F8" s="47"/>
      <c r="G8" s="92">
        <f>conus!B3</f>
        <v>5894.3729999999996</v>
      </c>
      <c r="H8" s="100"/>
      <c r="I8" s="101"/>
      <c r="J8" s="29">
        <v>19</v>
      </c>
      <c r="K8" s="57">
        <f t="shared" si="8"/>
        <v>19</v>
      </c>
      <c r="L8" s="30">
        <f t="shared" ref="L8:L71" si="9">IF(K8,K8,K$3)</f>
        <v>19</v>
      </c>
      <c r="S8" s="58">
        <f>IF(G8&gt;0,G8-G7,0)</f>
        <v>28.816399999999703</v>
      </c>
      <c r="T8">
        <f>A8-A7</f>
        <v>1</v>
      </c>
      <c r="U8" s="68">
        <f>S8/T8</f>
        <v>28.816399999999703</v>
      </c>
      <c r="V8" s="80">
        <f>IF(H8&gt;0,H8-H7,0)</f>
        <v>0</v>
      </c>
      <c r="W8" s="76">
        <f>A8-A7</f>
        <v>1</v>
      </c>
      <c r="X8" s="77">
        <f>V8/W8</f>
        <v>0</v>
      </c>
      <c r="Y8" s="58">
        <f>IF(H8&gt;0,I8-I7,0)</f>
        <v>0</v>
      </c>
      <c r="Z8">
        <f>A8-A7</f>
        <v>1</v>
      </c>
      <c r="AA8" s="68">
        <f>Y8/Z8</f>
        <v>0</v>
      </c>
      <c r="AB8" s="68">
        <f t="shared" ref="AB8:AB46" si="10">AVERAGE(X8,AA8)</f>
        <v>0</v>
      </c>
      <c r="AC8">
        <v>21</v>
      </c>
    </row>
    <row r="9" spans="1:63" ht="15" customHeight="1" x14ac:dyDescent="0.25">
      <c r="A9" s="13">
        <v>42585</v>
      </c>
      <c r="B9" s="23"/>
      <c r="C9" s="23"/>
      <c r="D9" s="88">
        <f>bering!B4</f>
        <v>5713.5730000000003</v>
      </c>
      <c r="E9" s="47"/>
      <c r="F9" s="47"/>
      <c r="G9" s="92">
        <f>conus!B4</f>
        <v>5896.0140000000001</v>
      </c>
      <c r="H9" s="100"/>
      <c r="I9" s="101"/>
      <c r="J9" s="29">
        <v>19</v>
      </c>
      <c r="K9" s="57">
        <f t="shared" si="8"/>
        <v>19</v>
      </c>
      <c r="L9" s="30">
        <f t="shared" si="9"/>
        <v>19</v>
      </c>
      <c r="S9" s="58">
        <f t="shared" ref="S9:S12" si="11">IF(G9&gt;0,G9-G8,0)</f>
        <v>1.6410000000005311</v>
      </c>
      <c r="T9">
        <f>A9-A8</f>
        <v>1</v>
      </c>
      <c r="U9" s="68">
        <f t="shared" ref="U9:U72" si="12">S9/T9</f>
        <v>1.6410000000005311</v>
      </c>
      <c r="V9" s="80">
        <f t="shared" ref="V9:V12" si="13">IF(H9&gt;0,H9-H8,0)</f>
        <v>0</v>
      </c>
      <c r="W9" s="76">
        <f>A9-A8</f>
        <v>1</v>
      </c>
      <c r="X9" s="77">
        <f t="shared" ref="X9:X12" si="14">V9/W9</f>
        <v>0</v>
      </c>
      <c r="Y9" s="58">
        <f t="shared" ref="Y9:Y12" si="15">IF(H9&gt;0,I9-I8,0)</f>
        <v>0</v>
      </c>
      <c r="Z9">
        <f>A9-A8</f>
        <v>1</v>
      </c>
      <c r="AA9" s="68">
        <f t="shared" ref="AA9:AA72" si="16">Y9/Z9</f>
        <v>0</v>
      </c>
      <c r="AB9" s="68">
        <f t="shared" si="10"/>
        <v>0</v>
      </c>
      <c r="AC9">
        <v>21</v>
      </c>
    </row>
    <row r="10" spans="1:63" ht="15" customHeight="1" x14ac:dyDescent="0.25">
      <c r="A10" s="13">
        <v>42586</v>
      </c>
      <c r="B10" s="23"/>
      <c r="C10" s="23"/>
      <c r="D10" s="88">
        <f>bering!B5</f>
        <v>5702.799</v>
      </c>
      <c r="E10" s="47"/>
      <c r="F10" s="47"/>
      <c r="G10" s="92">
        <f>conus!B5</f>
        <v>5880.1670000000004</v>
      </c>
      <c r="H10" s="100"/>
      <c r="I10" s="101"/>
      <c r="J10" s="29">
        <v>19</v>
      </c>
      <c r="K10" s="57">
        <f t="shared" si="8"/>
        <v>19</v>
      </c>
      <c r="L10" s="30">
        <f t="shared" si="9"/>
        <v>19</v>
      </c>
      <c r="S10" s="58">
        <f t="shared" si="11"/>
        <v>-15.846999999999753</v>
      </c>
      <c r="T10">
        <f>A10-A9</f>
        <v>1</v>
      </c>
      <c r="U10" s="68">
        <f t="shared" si="12"/>
        <v>-15.846999999999753</v>
      </c>
      <c r="V10" s="80">
        <f t="shared" si="13"/>
        <v>0</v>
      </c>
      <c r="W10" s="76">
        <f>A10-A9</f>
        <v>1</v>
      </c>
      <c r="X10" s="77">
        <f t="shared" si="14"/>
        <v>0</v>
      </c>
      <c r="Y10" s="58">
        <f t="shared" si="15"/>
        <v>0</v>
      </c>
      <c r="Z10">
        <f>A10-A9</f>
        <v>1</v>
      </c>
      <c r="AA10" s="68">
        <f t="shared" si="16"/>
        <v>0</v>
      </c>
      <c r="AB10" s="68">
        <f t="shared" si="10"/>
        <v>0</v>
      </c>
      <c r="AC10">
        <v>21</v>
      </c>
    </row>
    <row r="11" spans="1:63" ht="15" customHeight="1" x14ac:dyDescent="0.25">
      <c r="A11" s="13">
        <v>42587</v>
      </c>
      <c r="B11" s="23"/>
      <c r="C11" s="23"/>
      <c r="D11" s="88">
        <f>bering!B6</f>
        <v>5688.1390000000001</v>
      </c>
      <c r="E11" s="47"/>
      <c r="F11" s="47"/>
      <c r="G11" s="92">
        <f>conus!B6</f>
        <v>5869.74</v>
      </c>
      <c r="H11" s="100"/>
      <c r="I11" s="101"/>
      <c r="J11" s="29">
        <v>19</v>
      </c>
      <c r="K11" s="57">
        <f t="shared" si="8"/>
        <v>19</v>
      </c>
      <c r="L11" s="30">
        <f t="shared" si="9"/>
        <v>19</v>
      </c>
      <c r="S11" s="58">
        <f t="shared" si="11"/>
        <v>-10.427000000000589</v>
      </c>
      <c r="T11">
        <f>A11-A10</f>
        <v>1</v>
      </c>
      <c r="U11" s="68">
        <f t="shared" si="12"/>
        <v>-10.427000000000589</v>
      </c>
      <c r="V11" s="80">
        <f t="shared" si="13"/>
        <v>0</v>
      </c>
      <c r="W11" s="76">
        <f>A11-A10</f>
        <v>1</v>
      </c>
      <c r="X11" s="77">
        <f t="shared" si="14"/>
        <v>0</v>
      </c>
      <c r="Y11" s="58">
        <f t="shared" si="15"/>
        <v>0</v>
      </c>
      <c r="Z11">
        <f>A11-A10</f>
        <v>1</v>
      </c>
      <c r="AA11" s="68">
        <f t="shared" si="16"/>
        <v>0</v>
      </c>
      <c r="AB11" s="68">
        <f t="shared" si="10"/>
        <v>0</v>
      </c>
      <c r="AC11">
        <v>21</v>
      </c>
    </row>
    <row r="12" spans="1:63" ht="15" customHeight="1" x14ac:dyDescent="0.25">
      <c r="A12" s="13">
        <v>42588</v>
      </c>
      <c r="B12" s="23"/>
      <c r="C12" s="23"/>
      <c r="D12" s="88">
        <f>bering!B7</f>
        <v>5638.143</v>
      </c>
      <c r="E12" s="47"/>
      <c r="F12" s="47"/>
      <c r="G12" s="92">
        <f>conus!B7</f>
        <v>5857.7650000000003</v>
      </c>
      <c r="H12" s="100"/>
      <c r="I12" s="101"/>
      <c r="J12" s="29">
        <v>19</v>
      </c>
      <c r="K12" s="57">
        <f t="shared" si="8"/>
        <v>19</v>
      </c>
      <c r="L12" s="30">
        <f t="shared" si="9"/>
        <v>19</v>
      </c>
      <c r="S12" s="58">
        <f t="shared" si="11"/>
        <v>-11.974999999999454</v>
      </c>
      <c r="T12">
        <f>A12-A11</f>
        <v>1</v>
      </c>
      <c r="U12" s="68">
        <f t="shared" si="12"/>
        <v>-11.974999999999454</v>
      </c>
      <c r="V12" s="80">
        <f t="shared" si="13"/>
        <v>0</v>
      </c>
      <c r="W12" s="76">
        <f>A12-A11</f>
        <v>1</v>
      </c>
      <c r="X12" s="77">
        <f t="shared" si="14"/>
        <v>0</v>
      </c>
      <c r="Y12" s="58">
        <f t="shared" si="15"/>
        <v>0</v>
      </c>
      <c r="Z12">
        <f>A12-A11</f>
        <v>1</v>
      </c>
      <c r="AA12" s="68">
        <f t="shared" si="16"/>
        <v>0</v>
      </c>
      <c r="AB12" s="68">
        <f t="shared" si="10"/>
        <v>0</v>
      </c>
      <c r="AC12">
        <v>21</v>
      </c>
    </row>
    <row r="13" spans="1:63" ht="15" customHeight="1" x14ac:dyDescent="0.25">
      <c r="A13" s="13">
        <v>42589</v>
      </c>
      <c r="B13" s="23"/>
      <c r="C13" s="23"/>
      <c r="D13" s="88">
        <f>bering!B8</f>
        <v>5631.2929999999997</v>
      </c>
      <c r="E13" s="47"/>
      <c r="F13" s="47"/>
      <c r="G13" s="92">
        <f>conus!B8</f>
        <v>5868.8339999999998</v>
      </c>
      <c r="H13" s="100"/>
      <c r="I13" s="101"/>
      <c r="J13" s="29">
        <v>19</v>
      </c>
      <c r="K13" s="57">
        <f t="shared" si="8"/>
        <v>19</v>
      </c>
      <c r="L13" s="30">
        <f t="shared" si="9"/>
        <v>19</v>
      </c>
      <c r="S13" s="58">
        <f>IF(G13&gt;0,SUM(G11:G13)-SUM(G8:G10),0)</f>
        <v>-74.215000000000146</v>
      </c>
      <c r="T13">
        <f>A13-A10</f>
        <v>3</v>
      </c>
      <c r="U13" s="68">
        <f t="shared" si="12"/>
        <v>-24.738333333333383</v>
      </c>
      <c r="V13" s="58">
        <f>IF(H13&gt;0,SUM(H11:H13)-SUM(H8:H10),0)</f>
        <v>0</v>
      </c>
      <c r="W13">
        <f>A13-A10</f>
        <v>3</v>
      </c>
      <c r="X13" s="77">
        <f>V13/W13*2</f>
        <v>0</v>
      </c>
      <c r="Y13" s="58">
        <f>IF(H13&gt;0,SUM(I11:I13)-SUM(I8:I10),0)</f>
        <v>0</v>
      </c>
      <c r="Z13">
        <f>A13-A10</f>
        <v>3</v>
      </c>
      <c r="AA13" s="68">
        <f t="shared" si="16"/>
        <v>0</v>
      </c>
      <c r="AB13" s="68">
        <f t="shared" si="10"/>
        <v>0</v>
      </c>
      <c r="AC13">
        <v>21</v>
      </c>
    </row>
    <row r="14" spans="1:63" ht="15" customHeight="1" x14ac:dyDescent="0.25">
      <c r="A14" s="13">
        <v>42590</v>
      </c>
      <c r="B14" s="23"/>
      <c r="C14" s="23"/>
      <c r="D14" s="88">
        <f>bering!B9</f>
        <v>5709.5519999999997</v>
      </c>
      <c r="E14" s="47"/>
      <c r="F14" s="47"/>
      <c r="G14" s="92">
        <f>conus!B9</f>
        <v>5866.9462999999996</v>
      </c>
      <c r="H14" s="100"/>
      <c r="I14" s="101"/>
      <c r="J14" s="29">
        <v>19</v>
      </c>
      <c r="K14" s="57">
        <f t="shared" si="8"/>
        <v>19</v>
      </c>
      <c r="L14" s="30">
        <f t="shared" si="9"/>
        <v>19</v>
      </c>
      <c r="S14" s="58">
        <f t="shared" ref="S14:S77" si="17">IF(G14&gt;0,SUM(G12:G14)-SUM(G9:G11),0)</f>
        <v>-52.375700000004144</v>
      </c>
      <c r="T14">
        <f>A14-A11</f>
        <v>3</v>
      </c>
      <c r="U14" s="68">
        <f t="shared" si="12"/>
        <v>-17.458566666668048</v>
      </c>
      <c r="V14" s="58">
        <f t="shared" ref="V14:V77" si="18">IF(H14&gt;0,SUM(H12:H14)-SUM(H9:H11),0)</f>
        <v>0</v>
      </c>
      <c r="W14">
        <f>A14-A11</f>
        <v>3</v>
      </c>
      <c r="X14" s="77">
        <f t="shared" ref="X14:X77" si="19">V14/W14*2</f>
        <v>0</v>
      </c>
      <c r="Y14" s="58">
        <f t="shared" ref="Y14:Y77" si="20">IF(H14&gt;0,SUM(I12:I14)-SUM(I9:I11),0)</f>
        <v>0</v>
      </c>
      <c r="Z14">
        <f>A14-A11</f>
        <v>3</v>
      </c>
      <c r="AA14" s="68">
        <f t="shared" si="16"/>
        <v>0</v>
      </c>
      <c r="AB14" s="68">
        <f t="shared" si="10"/>
        <v>0</v>
      </c>
      <c r="AC14">
        <v>21</v>
      </c>
    </row>
    <row r="15" spans="1:63" ht="15" customHeight="1" x14ac:dyDescent="0.25">
      <c r="A15" s="13">
        <v>42591</v>
      </c>
      <c r="B15" s="23"/>
      <c r="C15" s="23"/>
      <c r="D15" s="88">
        <f>bering!B10</f>
        <v>5681.51</v>
      </c>
      <c r="E15" s="47"/>
      <c r="F15" s="47"/>
      <c r="G15" s="92">
        <f>conus!B10</f>
        <v>5890.933</v>
      </c>
      <c r="H15" s="100"/>
      <c r="I15" s="101"/>
      <c r="J15" s="29">
        <v>19</v>
      </c>
      <c r="K15" s="57">
        <f t="shared" si="8"/>
        <v>19</v>
      </c>
      <c r="L15" s="30">
        <f t="shared" si="9"/>
        <v>19</v>
      </c>
      <c r="S15" s="58">
        <f t="shared" si="17"/>
        <v>19.041300000000774</v>
      </c>
      <c r="T15">
        <f>A15-A12</f>
        <v>3</v>
      </c>
      <c r="U15" s="68">
        <f t="shared" si="12"/>
        <v>6.3471000000002578</v>
      </c>
      <c r="V15" s="58">
        <f t="shared" si="18"/>
        <v>0</v>
      </c>
      <c r="W15">
        <f>A15-A12</f>
        <v>3</v>
      </c>
      <c r="X15" s="77">
        <f t="shared" si="19"/>
        <v>0</v>
      </c>
      <c r="Y15" s="58">
        <f t="shared" si="20"/>
        <v>0</v>
      </c>
      <c r="Z15">
        <f>A15-A12</f>
        <v>3</v>
      </c>
      <c r="AA15" s="68">
        <f t="shared" si="16"/>
        <v>0</v>
      </c>
      <c r="AB15" s="68">
        <f t="shared" si="10"/>
        <v>0</v>
      </c>
      <c r="AC15">
        <v>21</v>
      </c>
    </row>
    <row r="16" spans="1:63" ht="15" customHeight="1" x14ac:dyDescent="0.25">
      <c r="A16" s="13">
        <v>42592</v>
      </c>
      <c r="B16" s="23"/>
      <c r="C16" s="23"/>
      <c r="D16" s="88">
        <f>bering!B11</f>
        <v>5697.5879999999997</v>
      </c>
      <c r="E16" s="47"/>
      <c r="F16" s="47"/>
      <c r="G16" s="92">
        <f>conus!B11</f>
        <v>5937.3720000000003</v>
      </c>
      <c r="H16" s="100"/>
      <c r="I16" s="101"/>
      <c r="J16" s="29">
        <v>19</v>
      </c>
      <c r="K16" s="57">
        <f t="shared" si="8"/>
        <v>19</v>
      </c>
      <c r="L16" s="30">
        <f t="shared" si="9"/>
        <v>19</v>
      </c>
      <c r="S16" s="58">
        <f t="shared" si="17"/>
        <v>98.912299999999959</v>
      </c>
      <c r="T16">
        <f>A16-A13</f>
        <v>3</v>
      </c>
      <c r="U16" s="68">
        <f t="shared" si="12"/>
        <v>32.970766666666655</v>
      </c>
      <c r="V16" s="58">
        <f t="shared" si="18"/>
        <v>0</v>
      </c>
      <c r="W16">
        <f>A16-A13</f>
        <v>3</v>
      </c>
      <c r="X16" s="77">
        <f t="shared" si="19"/>
        <v>0</v>
      </c>
      <c r="Y16" s="58">
        <f t="shared" si="20"/>
        <v>0</v>
      </c>
      <c r="Z16">
        <f>A16-A13</f>
        <v>3</v>
      </c>
      <c r="AA16" s="68">
        <f t="shared" si="16"/>
        <v>0</v>
      </c>
      <c r="AB16" s="68">
        <f t="shared" si="10"/>
        <v>0</v>
      </c>
      <c r="AC16">
        <v>21</v>
      </c>
    </row>
    <row r="17" spans="1:29" ht="15" customHeight="1" x14ac:dyDescent="0.25">
      <c r="A17" s="13">
        <v>42593</v>
      </c>
      <c r="B17" s="23"/>
      <c r="C17" s="23"/>
      <c r="D17" s="88">
        <f>bering!B12</f>
        <v>5534.1597000000002</v>
      </c>
      <c r="E17" s="47"/>
      <c r="F17" s="47"/>
      <c r="G17" s="92">
        <f>conus!B12</f>
        <v>5930.3310000000001</v>
      </c>
      <c r="H17" s="100"/>
      <c r="I17" s="101"/>
      <c r="J17" s="29">
        <v>19</v>
      </c>
      <c r="K17" s="57">
        <f t="shared" si="8"/>
        <v>19</v>
      </c>
      <c r="L17" s="30">
        <f t="shared" si="9"/>
        <v>19</v>
      </c>
      <c r="S17" s="58">
        <f t="shared" si="17"/>
        <v>165.09070000000065</v>
      </c>
      <c r="T17">
        <f>A17-A14</f>
        <v>3</v>
      </c>
      <c r="U17" s="68">
        <f t="shared" si="12"/>
        <v>55.030233333333548</v>
      </c>
      <c r="V17" s="58">
        <f t="shared" si="18"/>
        <v>0</v>
      </c>
      <c r="W17">
        <f>A17-A14</f>
        <v>3</v>
      </c>
      <c r="X17" s="77">
        <f t="shared" si="19"/>
        <v>0</v>
      </c>
      <c r="Y17" s="58">
        <f t="shared" si="20"/>
        <v>0</v>
      </c>
      <c r="Z17">
        <f>A17-A14</f>
        <v>3</v>
      </c>
      <c r="AA17" s="68">
        <f t="shared" si="16"/>
        <v>0</v>
      </c>
      <c r="AB17" s="68">
        <f t="shared" si="10"/>
        <v>0</v>
      </c>
      <c r="AC17">
        <v>21</v>
      </c>
    </row>
    <row r="18" spans="1:29" ht="15" customHeight="1" x14ac:dyDescent="0.25">
      <c r="A18" s="13">
        <v>42594</v>
      </c>
      <c r="B18" s="23"/>
      <c r="C18" s="23"/>
      <c r="D18" s="88">
        <f>bering!B13</f>
        <v>5624.9129999999996</v>
      </c>
      <c r="E18" s="47"/>
      <c r="F18" s="47"/>
      <c r="G18" s="92">
        <f>conus!B13</f>
        <v>5902.1840000000002</v>
      </c>
      <c r="H18" s="100"/>
      <c r="I18" s="101"/>
      <c r="J18" s="29">
        <v>19</v>
      </c>
      <c r="K18" s="57">
        <f t="shared" si="8"/>
        <v>19</v>
      </c>
      <c r="L18" s="30">
        <f t="shared" si="9"/>
        <v>19</v>
      </c>
      <c r="S18" s="58">
        <f t="shared" si="17"/>
        <v>143.17370000000301</v>
      </c>
      <c r="T18">
        <f>A18-A15</f>
        <v>3</v>
      </c>
      <c r="U18" s="68">
        <f t="shared" si="12"/>
        <v>47.72456666666767</v>
      </c>
      <c r="V18" s="58">
        <f t="shared" si="18"/>
        <v>0</v>
      </c>
      <c r="W18">
        <f>A18-A15</f>
        <v>3</v>
      </c>
      <c r="X18" s="77">
        <f t="shared" si="19"/>
        <v>0</v>
      </c>
      <c r="Y18" s="58">
        <f t="shared" si="20"/>
        <v>0</v>
      </c>
      <c r="Z18">
        <f>A18-A15</f>
        <v>3</v>
      </c>
      <c r="AA18" s="68">
        <f t="shared" si="16"/>
        <v>0</v>
      </c>
      <c r="AB18" s="68">
        <f t="shared" si="10"/>
        <v>0</v>
      </c>
      <c r="AC18">
        <v>21</v>
      </c>
    </row>
    <row r="19" spans="1:29" ht="15" customHeight="1" x14ac:dyDescent="0.25">
      <c r="A19" s="13">
        <v>42595</v>
      </c>
      <c r="B19" s="23"/>
      <c r="C19" s="23"/>
      <c r="D19" s="88">
        <f>bering!B14</f>
        <v>5724.7219999999998</v>
      </c>
      <c r="E19" s="47"/>
      <c r="F19" s="47"/>
      <c r="G19" s="92">
        <f>conus!B14</f>
        <v>5863.2812000000004</v>
      </c>
      <c r="H19" s="100"/>
      <c r="I19" s="101"/>
      <c r="J19" s="29">
        <v>19</v>
      </c>
      <c r="K19" s="57">
        <f t="shared" si="8"/>
        <v>19</v>
      </c>
      <c r="L19" s="30">
        <f t="shared" si="9"/>
        <v>19</v>
      </c>
      <c r="S19" s="58">
        <f t="shared" si="17"/>
        <v>0.54490000000077998</v>
      </c>
      <c r="T19">
        <f>A19-A16</f>
        <v>3</v>
      </c>
      <c r="U19" s="68">
        <f t="shared" si="12"/>
        <v>0.18163333333359333</v>
      </c>
      <c r="V19" s="58">
        <f t="shared" si="18"/>
        <v>0</v>
      </c>
      <c r="W19">
        <f>A19-A16</f>
        <v>3</v>
      </c>
      <c r="X19" s="77">
        <f t="shared" si="19"/>
        <v>0</v>
      </c>
      <c r="Y19" s="58">
        <f t="shared" si="20"/>
        <v>0</v>
      </c>
      <c r="Z19">
        <f>A19-A16</f>
        <v>3</v>
      </c>
      <c r="AA19" s="68">
        <f t="shared" si="16"/>
        <v>0</v>
      </c>
      <c r="AB19" s="68">
        <f t="shared" si="10"/>
        <v>0</v>
      </c>
      <c r="AC19">
        <v>21</v>
      </c>
    </row>
    <row r="20" spans="1:29" ht="15" customHeight="1" x14ac:dyDescent="0.25">
      <c r="A20" s="13">
        <v>42596</v>
      </c>
      <c r="B20" s="23"/>
      <c r="C20" s="23"/>
      <c r="D20" s="88">
        <f>bering!B15</f>
        <v>5686.2120000000004</v>
      </c>
      <c r="E20" s="47"/>
      <c r="F20" s="47"/>
      <c r="G20" s="92">
        <f>conus!B15</f>
        <v>5858.49</v>
      </c>
      <c r="H20" s="100"/>
      <c r="I20" s="101"/>
      <c r="J20" s="29">
        <v>19</v>
      </c>
      <c r="K20" s="57">
        <f t="shared" si="8"/>
        <v>19</v>
      </c>
      <c r="L20" s="30">
        <f t="shared" si="9"/>
        <v>19</v>
      </c>
      <c r="S20" s="58">
        <f t="shared" si="17"/>
        <v>-134.68079999999827</v>
      </c>
      <c r="T20">
        <f>A20-A17</f>
        <v>3</v>
      </c>
      <c r="U20" s="68">
        <f t="shared" si="12"/>
        <v>-44.893599999999424</v>
      </c>
      <c r="V20" s="58">
        <f t="shared" si="18"/>
        <v>0</v>
      </c>
      <c r="W20">
        <f>A20-A17</f>
        <v>3</v>
      </c>
      <c r="X20" s="77">
        <f t="shared" si="19"/>
        <v>0</v>
      </c>
      <c r="Y20" s="58">
        <f t="shared" si="20"/>
        <v>0</v>
      </c>
      <c r="Z20">
        <f>A20-A17</f>
        <v>3</v>
      </c>
      <c r="AA20" s="68">
        <f t="shared" si="16"/>
        <v>0</v>
      </c>
      <c r="AB20" s="68">
        <f t="shared" si="10"/>
        <v>0</v>
      </c>
      <c r="AC20">
        <v>21</v>
      </c>
    </row>
    <row r="21" spans="1:29" ht="15" customHeight="1" x14ac:dyDescent="0.25">
      <c r="A21" s="13">
        <v>42597</v>
      </c>
      <c r="B21" s="23"/>
      <c r="C21" s="23"/>
      <c r="D21" s="88">
        <f>bering!B16</f>
        <v>5725.3203000000003</v>
      </c>
      <c r="E21" s="47"/>
      <c r="F21" s="47"/>
      <c r="G21" s="92">
        <f>conus!B16</f>
        <v>5887.4129999999996</v>
      </c>
      <c r="H21" s="100"/>
      <c r="I21" s="101"/>
      <c r="J21" s="29">
        <v>19</v>
      </c>
      <c r="K21" s="57">
        <f t="shared" si="8"/>
        <v>19</v>
      </c>
      <c r="L21" s="30">
        <f t="shared" si="9"/>
        <v>19</v>
      </c>
      <c r="S21" s="58">
        <f t="shared" si="17"/>
        <v>-160.70280000000275</v>
      </c>
      <c r="T21">
        <f>A21-A18</f>
        <v>3</v>
      </c>
      <c r="U21" s="68">
        <f t="shared" si="12"/>
        <v>-53.567600000000915</v>
      </c>
      <c r="V21" s="58">
        <f t="shared" si="18"/>
        <v>0</v>
      </c>
      <c r="W21">
        <f>A21-A18</f>
        <v>3</v>
      </c>
      <c r="X21" s="77">
        <f t="shared" si="19"/>
        <v>0</v>
      </c>
      <c r="Y21" s="58">
        <f t="shared" si="20"/>
        <v>0</v>
      </c>
      <c r="Z21">
        <f>A21-A18</f>
        <v>3</v>
      </c>
      <c r="AA21" s="68">
        <f t="shared" si="16"/>
        <v>0</v>
      </c>
      <c r="AB21" s="68">
        <f t="shared" si="10"/>
        <v>0</v>
      </c>
      <c r="AC21">
        <v>21</v>
      </c>
    </row>
    <row r="22" spans="1:29" ht="15" customHeight="1" x14ac:dyDescent="0.25">
      <c r="A22" s="13">
        <v>42598</v>
      </c>
      <c r="B22" s="23"/>
      <c r="C22" s="23"/>
      <c r="D22" s="88">
        <f>bering!B17</f>
        <v>5775.3535000000002</v>
      </c>
      <c r="E22" s="47"/>
      <c r="F22" s="47"/>
      <c r="G22" s="92">
        <f>conus!B17</f>
        <v>5869.1112999999996</v>
      </c>
      <c r="H22" s="100"/>
      <c r="I22" s="101"/>
      <c r="J22" s="29">
        <v>19</v>
      </c>
      <c r="K22" s="57">
        <f t="shared" si="8"/>
        <v>19</v>
      </c>
      <c r="L22" s="30">
        <f t="shared" si="9"/>
        <v>19</v>
      </c>
      <c r="S22" s="58">
        <f t="shared" si="17"/>
        <v>-80.78190000000177</v>
      </c>
      <c r="T22">
        <f>A22-A19</f>
        <v>3</v>
      </c>
      <c r="U22" s="68">
        <f t="shared" si="12"/>
        <v>-26.927300000000589</v>
      </c>
      <c r="V22" s="58">
        <f t="shared" si="18"/>
        <v>0</v>
      </c>
      <c r="W22">
        <f>A22-A19</f>
        <v>3</v>
      </c>
      <c r="X22" s="77">
        <f t="shared" si="19"/>
        <v>0</v>
      </c>
      <c r="Y22" s="58">
        <f t="shared" si="20"/>
        <v>0</v>
      </c>
      <c r="Z22">
        <f>A22-A19</f>
        <v>3</v>
      </c>
      <c r="AA22" s="68">
        <f t="shared" si="16"/>
        <v>0</v>
      </c>
      <c r="AB22" s="68">
        <f t="shared" si="10"/>
        <v>0</v>
      </c>
      <c r="AC22">
        <v>21</v>
      </c>
    </row>
    <row r="23" spans="1:29" ht="15" customHeight="1" x14ac:dyDescent="0.25">
      <c r="A23" s="13">
        <v>42599</v>
      </c>
      <c r="B23" s="23"/>
      <c r="C23" s="23"/>
      <c r="D23" s="88">
        <f>bering!B18</f>
        <v>5806.0159999999996</v>
      </c>
      <c r="E23" s="47"/>
      <c r="F23" s="47"/>
      <c r="G23" s="92">
        <f>conus!B18</f>
        <v>5875.8190000000004</v>
      </c>
      <c r="H23" s="100"/>
      <c r="I23" s="101"/>
      <c r="J23" s="29">
        <v>19</v>
      </c>
      <c r="K23" s="57">
        <f t="shared" si="8"/>
        <v>19</v>
      </c>
      <c r="L23" s="30">
        <f t="shared" si="9"/>
        <v>19</v>
      </c>
      <c r="S23" s="58">
        <f t="shared" si="17"/>
        <v>8.3881000000001222</v>
      </c>
      <c r="T23">
        <f>A23-A20</f>
        <v>3</v>
      </c>
      <c r="U23" s="68">
        <f t="shared" si="12"/>
        <v>2.7960333333333742</v>
      </c>
      <c r="V23" s="58">
        <f t="shared" si="18"/>
        <v>0</v>
      </c>
      <c r="W23">
        <f>A23-A20</f>
        <v>3</v>
      </c>
      <c r="X23" s="77">
        <f t="shared" si="19"/>
        <v>0</v>
      </c>
      <c r="Y23" s="58">
        <f t="shared" si="20"/>
        <v>0</v>
      </c>
      <c r="Z23">
        <f>A23-A20</f>
        <v>3</v>
      </c>
      <c r="AA23" s="68">
        <f t="shared" si="16"/>
        <v>0</v>
      </c>
      <c r="AB23" s="68">
        <f t="shared" si="10"/>
        <v>0</v>
      </c>
      <c r="AC23">
        <v>21</v>
      </c>
    </row>
    <row r="24" spans="1:29" ht="15" customHeight="1" x14ac:dyDescent="0.25">
      <c r="A24" s="13">
        <v>42600</v>
      </c>
      <c r="B24" s="23"/>
      <c r="C24" s="23"/>
      <c r="D24" s="88">
        <f>bering!B19</f>
        <v>5833.8590000000004</v>
      </c>
      <c r="E24" s="47"/>
      <c r="F24" s="47"/>
      <c r="G24" s="92">
        <f>conus!B19</f>
        <v>5873.3209999999999</v>
      </c>
      <c r="H24" s="100"/>
      <c r="I24" s="101"/>
      <c r="J24" s="29">
        <v>19</v>
      </c>
      <c r="K24" s="57">
        <f t="shared" si="8"/>
        <v>19</v>
      </c>
      <c r="L24" s="30">
        <f t="shared" si="9"/>
        <v>19</v>
      </c>
      <c r="S24" s="58">
        <f t="shared" si="17"/>
        <v>9.0671000000002095</v>
      </c>
      <c r="T24">
        <f>A24-A21</f>
        <v>3</v>
      </c>
      <c r="U24" s="68">
        <f t="shared" si="12"/>
        <v>3.0223666666667364</v>
      </c>
      <c r="V24" s="58">
        <f t="shared" si="18"/>
        <v>0</v>
      </c>
      <c r="W24">
        <f>A24-A21</f>
        <v>3</v>
      </c>
      <c r="X24" s="77">
        <f t="shared" si="19"/>
        <v>0</v>
      </c>
      <c r="Y24" s="58">
        <f t="shared" si="20"/>
        <v>0</v>
      </c>
      <c r="Z24">
        <f>A24-A21</f>
        <v>3</v>
      </c>
      <c r="AA24" s="68">
        <f t="shared" si="16"/>
        <v>0</v>
      </c>
      <c r="AB24" s="68">
        <f t="shared" si="10"/>
        <v>0</v>
      </c>
      <c r="AC24">
        <v>21</v>
      </c>
    </row>
    <row r="25" spans="1:29" ht="15" customHeight="1" x14ac:dyDescent="0.25">
      <c r="A25" s="13">
        <v>42601</v>
      </c>
      <c r="B25" s="23"/>
      <c r="C25" s="23"/>
      <c r="D25" s="88">
        <f>bering!B20</f>
        <v>5867.5349999999999</v>
      </c>
      <c r="E25" s="47"/>
      <c r="F25" s="47"/>
      <c r="G25" s="92">
        <f>conus!B20</f>
        <v>5845.2627000000002</v>
      </c>
      <c r="H25" s="100"/>
      <c r="I25" s="101"/>
      <c r="J25" s="29">
        <v>19</v>
      </c>
      <c r="K25" s="57">
        <f t="shared" si="8"/>
        <v>19</v>
      </c>
      <c r="L25" s="30">
        <f t="shared" si="9"/>
        <v>19</v>
      </c>
      <c r="S25" s="58">
        <f t="shared" si="17"/>
        <v>-20.61160000000018</v>
      </c>
      <c r="T25">
        <f>A25-A22</f>
        <v>3</v>
      </c>
      <c r="U25" s="68">
        <f t="shared" si="12"/>
        <v>-6.8705333333333938</v>
      </c>
      <c r="V25" s="58">
        <f t="shared" si="18"/>
        <v>0</v>
      </c>
      <c r="W25">
        <f>A25-A22</f>
        <v>3</v>
      </c>
      <c r="X25" s="77">
        <f t="shared" si="19"/>
        <v>0</v>
      </c>
      <c r="Y25" s="58">
        <f t="shared" si="20"/>
        <v>0</v>
      </c>
      <c r="Z25">
        <f>A25-A22</f>
        <v>3</v>
      </c>
      <c r="AA25" s="68">
        <f t="shared" si="16"/>
        <v>0</v>
      </c>
      <c r="AB25" s="68">
        <f t="shared" si="10"/>
        <v>0</v>
      </c>
      <c r="AC25">
        <v>21</v>
      </c>
    </row>
    <row r="26" spans="1:29" ht="15" customHeight="1" x14ac:dyDescent="0.25">
      <c r="A26" s="13">
        <v>42602</v>
      </c>
      <c r="B26" s="23"/>
      <c r="C26" s="23"/>
      <c r="D26" s="88">
        <f>bering!B21</f>
        <v>5803.1030000000001</v>
      </c>
      <c r="E26" s="47"/>
      <c r="F26" s="47"/>
      <c r="G26" s="92">
        <f>conus!B21</f>
        <v>5811.3590000000004</v>
      </c>
      <c r="H26" s="100">
        <f ca="1">OFFSET(D26,-$H$2,0)</f>
        <v>5727.4520000000002</v>
      </c>
      <c r="I26" s="101"/>
      <c r="J26" s="29">
        <v>19</v>
      </c>
      <c r="K26" s="57">
        <f t="shared" si="8"/>
        <v>19</v>
      </c>
      <c r="L26" s="30">
        <f t="shared" si="9"/>
        <v>19</v>
      </c>
      <c r="S26" s="58">
        <f t="shared" si="17"/>
        <v>-102.40060000000085</v>
      </c>
      <c r="T26">
        <f>A26-A23</f>
        <v>3</v>
      </c>
      <c r="U26" s="68">
        <f t="shared" si="12"/>
        <v>-34.133533333333617</v>
      </c>
      <c r="V26" s="58">
        <f t="shared" ca="1" si="18"/>
        <v>5727.4520000000002</v>
      </c>
      <c r="W26">
        <f>A26-A23</f>
        <v>3</v>
      </c>
      <c r="X26" s="77">
        <f t="shared" ca="1" si="19"/>
        <v>3818.3013333333333</v>
      </c>
      <c r="Y26" s="58">
        <f t="shared" ca="1" si="20"/>
        <v>0</v>
      </c>
      <c r="Z26">
        <f>A26-A23</f>
        <v>3</v>
      </c>
      <c r="AA26" s="68">
        <f t="shared" ca="1" si="16"/>
        <v>0</v>
      </c>
      <c r="AB26" s="68">
        <f t="shared" ca="1" si="10"/>
        <v>1909.1506666666667</v>
      </c>
      <c r="AC26">
        <v>21</v>
      </c>
    </row>
    <row r="27" spans="1:29" ht="15" customHeight="1" x14ac:dyDescent="0.25">
      <c r="A27" s="13">
        <v>42603</v>
      </c>
      <c r="B27" s="23"/>
      <c r="C27" s="23"/>
      <c r="D27" s="88">
        <f>bering!B22</f>
        <v>5710.625</v>
      </c>
      <c r="E27" s="47"/>
      <c r="F27" s="47"/>
      <c r="G27" s="92">
        <f>conus!B22</f>
        <v>5723.6540000000005</v>
      </c>
      <c r="H27" s="100">
        <f t="shared" ref="H27:H90" ca="1" si="21">OFFSET(D27,-$H$2,0)</f>
        <v>5713.5730000000003</v>
      </c>
      <c r="I27" s="101">
        <f ca="1">IF(H$1,OFFSET(D27,-$H$2,0),OFFSET(D27,-$L27,0))</f>
        <v>5727.4520000000002</v>
      </c>
      <c r="J27" s="29">
        <v>19</v>
      </c>
      <c r="K27" s="57">
        <f t="shared" si="8"/>
        <v>19</v>
      </c>
      <c r="L27" s="30">
        <f t="shared" si="9"/>
        <v>19</v>
      </c>
      <c r="S27" s="58">
        <f t="shared" si="17"/>
        <v>-237.97560000000158</v>
      </c>
      <c r="T27">
        <f>A27-A24</f>
        <v>3</v>
      </c>
      <c r="U27" s="68">
        <f t="shared" si="12"/>
        <v>-79.325200000000521</v>
      </c>
      <c r="V27" s="58">
        <f t="shared" ca="1" si="18"/>
        <v>11441.025000000001</v>
      </c>
      <c r="W27">
        <f>A27-A24</f>
        <v>3</v>
      </c>
      <c r="X27" s="77">
        <f t="shared" ca="1" si="19"/>
        <v>7627.3500000000013</v>
      </c>
      <c r="Y27" s="58">
        <f t="shared" ca="1" si="20"/>
        <v>5727.4520000000002</v>
      </c>
      <c r="Z27">
        <f>A27-A24</f>
        <v>3</v>
      </c>
      <c r="AA27" s="68">
        <f t="shared" ca="1" si="16"/>
        <v>1909.1506666666667</v>
      </c>
      <c r="AB27" s="68">
        <f t="shared" ca="1" si="10"/>
        <v>4768.2503333333343</v>
      </c>
      <c r="AC27">
        <v>21</v>
      </c>
    </row>
    <row r="28" spans="1:29" ht="15" customHeight="1" x14ac:dyDescent="0.25">
      <c r="A28" s="13">
        <v>42604</v>
      </c>
      <c r="B28" s="23"/>
      <c r="C28" s="23"/>
      <c r="D28" s="88">
        <f>bering!B23</f>
        <v>5627.1469999999999</v>
      </c>
      <c r="E28" s="47"/>
      <c r="F28" s="47"/>
      <c r="G28" s="92">
        <f>conus!B23</f>
        <v>5834.4470000000001</v>
      </c>
      <c r="H28" s="100">
        <f t="shared" ca="1" si="21"/>
        <v>5702.799</v>
      </c>
      <c r="I28" s="101">
        <f ca="1">IF(H$1,OFFSET(D28,-$H$2,0),OFFSET(D28,-$L28,0))</f>
        <v>5713.5730000000003</v>
      </c>
      <c r="J28" s="29">
        <v>19</v>
      </c>
      <c r="K28" s="57">
        <f t="shared" si="8"/>
        <v>19</v>
      </c>
      <c r="L28" s="30">
        <f t="shared" si="9"/>
        <v>19</v>
      </c>
      <c r="S28" s="58">
        <f t="shared" si="17"/>
        <v>-224.9426999999996</v>
      </c>
      <c r="T28">
        <f>A28-A25</f>
        <v>3</v>
      </c>
      <c r="U28" s="68">
        <f t="shared" si="12"/>
        <v>-74.980899999999863</v>
      </c>
      <c r="V28" s="58">
        <f t="shared" ca="1" si="18"/>
        <v>17143.824000000001</v>
      </c>
      <c r="W28">
        <f>A28-A25</f>
        <v>3</v>
      </c>
      <c r="X28" s="77">
        <f t="shared" ca="1" si="19"/>
        <v>11429.216</v>
      </c>
      <c r="Y28" s="58">
        <f t="shared" ca="1" si="20"/>
        <v>11441.025000000001</v>
      </c>
      <c r="Z28">
        <f>A28-A25</f>
        <v>3</v>
      </c>
      <c r="AA28" s="68">
        <f t="shared" ca="1" si="16"/>
        <v>3813.6750000000006</v>
      </c>
      <c r="AB28" s="68">
        <f t="shared" ca="1" si="10"/>
        <v>7621.4455000000007</v>
      </c>
      <c r="AC28">
        <v>21</v>
      </c>
    </row>
    <row r="29" spans="1:29" ht="15" customHeight="1" x14ac:dyDescent="0.25">
      <c r="A29" s="13">
        <v>42605</v>
      </c>
      <c r="B29" s="23"/>
      <c r="C29" s="23"/>
      <c r="D29" s="88">
        <f>bering!B24</f>
        <v>5741.6040000000003</v>
      </c>
      <c r="E29" s="47"/>
      <c r="F29" s="47"/>
      <c r="G29" s="92">
        <f>conus!B24</f>
        <v>5902.2529999999997</v>
      </c>
      <c r="H29" s="100">
        <f t="shared" ca="1" si="21"/>
        <v>5688.1390000000001</v>
      </c>
      <c r="I29" s="101">
        <f ca="1">IF(H$1,OFFSET(D29,-$H$2,0),OFFSET(D29,-$L29,0))</f>
        <v>5702.799</v>
      </c>
      <c r="J29" s="29">
        <v>19</v>
      </c>
      <c r="K29" s="57">
        <f t="shared" si="8"/>
        <v>19</v>
      </c>
      <c r="L29" s="30">
        <f t="shared" si="9"/>
        <v>19</v>
      </c>
      <c r="S29" s="58">
        <f t="shared" si="17"/>
        <v>-69.588700000000244</v>
      </c>
      <c r="T29">
        <f>A29-A26</f>
        <v>3</v>
      </c>
      <c r="U29" s="68">
        <f t="shared" si="12"/>
        <v>-23.196233333333414</v>
      </c>
      <c r="V29" s="58">
        <f t="shared" ca="1" si="18"/>
        <v>11377.058999999997</v>
      </c>
      <c r="W29">
        <f>A29-A26</f>
        <v>3</v>
      </c>
      <c r="X29" s="77">
        <f t="shared" ca="1" si="19"/>
        <v>7584.7059999999983</v>
      </c>
      <c r="Y29" s="58">
        <f t="shared" ca="1" si="20"/>
        <v>17143.824000000001</v>
      </c>
      <c r="Z29">
        <f>A29-A26</f>
        <v>3</v>
      </c>
      <c r="AA29" s="68">
        <f t="shared" ca="1" si="16"/>
        <v>5714.6080000000002</v>
      </c>
      <c r="AB29" s="68">
        <f t="shared" ca="1" si="10"/>
        <v>6649.6569999999992</v>
      </c>
      <c r="AC29">
        <v>21</v>
      </c>
    </row>
    <row r="30" spans="1:29" ht="15" customHeight="1" x14ac:dyDescent="0.25">
      <c r="A30" s="13">
        <v>42606</v>
      </c>
      <c r="B30" s="23"/>
      <c r="C30" s="23"/>
      <c r="D30" s="88">
        <f>bering!B25</f>
        <v>5789.5527000000002</v>
      </c>
      <c r="E30" s="47"/>
      <c r="F30" s="47"/>
      <c r="G30" s="92">
        <f>conus!B25</f>
        <v>5894.4809999999998</v>
      </c>
      <c r="H30" s="100">
        <f t="shared" ca="1" si="21"/>
        <v>5638.143</v>
      </c>
      <c r="I30" s="101">
        <f ca="1">IF(H$1,OFFSET(D30,-$H$2,0),OFFSET(D30,-$L30,0))</f>
        <v>5688.1390000000001</v>
      </c>
      <c r="J30" s="29">
        <v>19</v>
      </c>
      <c r="K30" s="57">
        <f t="shared" si="8"/>
        <v>19</v>
      </c>
      <c r="L30" s="30">
        <f t="shared" si="9"/>
        <v>19</v>
      </c>
      <c r="S30" s="58">
        <f t="shared" si="17"/>
        <v>250.90530000000217</v>
      </c>
      <c r="T30">
        <f>A30-A27</f>
        <v>3</v>
      </c>
      <c r="U30" s="68">
        <f t="shared" si="12"/>
        <v>83.635100000000719</v>
      </c>
      <c r="V30" s="58">
        <f t="shared" ca="1" si="18"/>
        <v>5588.0559999999969</v>
      </c>
      <c r="W30">
        <f>A30-A27</f>
        <v>3</v>
      </c>
      <c r="X30" s="77">
        <f t="shared" ca="1" si="19"/>
        <v>3725.3706666666644</v>
      </c>
      <c r="Y30" s="58">
        <f t="shared" ca="1" si="20"/>
        <v>11377.058999999997</v>
      </c>
      <c r="Z30">
        <f>A30-A27</f>
        <v>3</v>
      </c>
      <c r="AA30" s="68">
        <f t="shared" ca="1" si="16"/>
        <v>3792.3529999999992</v>
      </c>
      <c r="AB30" s="68">
        <f t="shared" ca="1" si="10"/>
        <v>3758.8618333333316</v>
      </c>
      <c r="AC30">
        <v>21</v>
      </c>
    </row>
    <row r="31" spans="1:29" ht="15" customHeight="1" x14ac:dyDescent="0.25">
      <c r="A31" s="13">
        <v>42607</v>
      </c>
      <c r="B31" s="23"/>
      <c r="C31" s="23"/>
      <c r="D31" s="88">
        <f>bering!B26</f>
        <v>5675.2539999999999</v>
      </c>
      <c r="E31" s="47"/>
      <c r="F31" s="47"/>
      <c r="G31" s="92">
        <f>conus!B26</f>
        <v>5895.6549999999997</v>
      </c>
      <c r="H31" s="100">
        <f t="shared" ca="1" si="21"/>
        <v>5631.2929999999997</v>
      </c>
      <c r="I31" s="101">
        <f ca="1">IF(H$1,OFFSET(D31,-$H$2,0),OFFSET(D31,-$L31,0))</f>
        <v>5638.143</v>
      </c>
      <c r="J31" s="29">
        <v>19</v>
      </c>
      <c r="K31" s="57">
        <f t="shared" si="8"/>
        <v>19</v>
      </c>
      <c r="L31" s="30">
        <f t="shared" si="9"/>
        <v>19</v>
      </c>
      <c r="S31" s="58">
        <f t="shared" si="17"/>
        <v>322.92900000000009</v>
      </c>
      <c r="T31">
        <f>A31-A28</f>
        <v>3</v>
      </c>
      <c r="U31" s="68">
        <f t="shared" si="12"/>
        <v>107.64300000000003</v>
      </c>
      <c r="V31" s="58">
        <f t="shared" ca="1" si="18"/>
        <v>-186.24900000000343</v>
      </c>
      <c r="W31">
        <f>A31-A28</f>
        <v>3</v>
      </c>
      <c r="X31" s="77">
        <f t="shared" ca="1" si="19"/>
        <v>-124.16600000000228</v>
      </c>
      <c r="Y31" s="58">
        <f t="shared" ca="1" si="20"/>
        <v>5588.0559999999969</v>
      </c>
      <c r="Z31">
        <f>A31-A28</f>
        <v>3</v>
      </c>
      <c r="AA31" s="68">
        <f t="shared" ca="1" si="16"/>
        <v>1862.6853333333322</v>
      </c>
      <c r="AB31" s="68">
        <f t="shared" ca="1" si="10"/>
        <v>869.259666666665</v>
      </c>
      <c r="AC31">
        <v>21</v>
      </c>
    </row>
    <row r="32" spans="1:29" ht="15" customHeight="1" x14ac:dyDescent="0.25">
      <c r="A32" s="13">
        <v>42608</v>
      </c>
      <c r="B32" s="23"/>
      <c r="C32" s="23"/>
      <c r="D32" s="88">
        <f>bering!B27</f>
        <v>5833.7079999999996</v>
      </c>
      <c r="E32" s="47"/>
      <c r="F32" s="47"/>
      <c r="G32" s="92">
        <f>conus!B27</f>
        <v>5902.8559999999998</v>
      </c>
      <c r="H32" s="100">
        <f t="shared" ca="1" si="21"/>
        <v>5709.5519999999997</v>
      </c>
      <c r="I32" s="101">
        <f ca="1">IF(H$1,OFFSET(D32,-$H$2,0),OFFSET(D32,-$L32,0))</f>
        <v>5631.2929999999997</v>
      </c>
      <c r="J32" s="29">
        <v>19</v>
      </c>
      <c r="K32" s="57">
        <f t="shared" si="8"/>
        <v>19</v>
      </c>
      <c r="L32" s="30">
        <f t="shared" si="9"/>
        <v>19</v>
      </c>
      <c r="S32" s="58">
        <f t="shared" si="17"/>
        <v>232.63799999999901</v>
      </c>
      <c r="T32">
        <f>A32-A29</f>
        <v>3</v>
      </c>
      <c r="U32" s="68">
        <f t="shared" si="12"/>
        <v>77.545999999999665</v>
      </c>
      <c r="V32" s="58">
        <f t="shared" ca="1" si="18"/>
        <v>-125.52300000000105</v>
      </c>
      <c r="W32">
        <f>A32-A29</f>
        <v>3</v>
      </c>
      <c r="X32" s="77">
        <f t="shared" ca="1" si="19"/>
        <v>-83.682000000000698</v>
      </c>
      <c r="Y32" s="58">
        <f t="shared" ca="1" si="20"/>
        <v>-186.24900000000343</v>
      </c>
      <c r="Z32">
        <f>A32-A29</f>
        <v>3</v>
      </c>
      <c r="AA32" s="68">
        <f t="shared" ca="1" si="16"/>
        <v>-62.083000000001142</v>
      </c>
      <c r="AB32" s="68">
        <f t="shared" ca="1" si="10"/>
        <v>-72.882500000000917</v>
      </c>
      <c r="AC32">
        <v>21</v>
      </c>
    </row>
    <row r="33" spans="1:65" ht="15" customHeight="1" x14ac:dyDescent="0.25">
      <c r="A33" s="13">
        <v>42609</v>
      </c>
      <c r="B33" s="23"/>
      <c r="C33" s="23"/>
      <c r="D33" s="88">
        <f>bering!B28</f>
        <v>5851.3964999999998</v>
      </c>
      <c r="E33" s="47"/>
      <c r="F33" s="47"/>
      <c r="G33" s="92">
        <f>conus!B28</f>
        <v>5906.3050000000003</v>
      </c>
      <c r="H33" s="100">
        <f t="shared" ca="1" si="21"/>
        <v>5681.51</v>
      </c>
      <c r="I33" s="101">
        <f ca="1">IF(H$1,OFFSET(D33,-$H$2,0),OFFSET(D33,-$L33,0))</f>
        <v>5709.5519999999997</v>
      </c>
      <c r="J33" s="29">
        <v>19</v>
      </c>
      <c r="K33" s="57">
        <f t="shared" si="8"/>
        <v>19</v>
      </c>
      <c r="L33" s="30">
        <f t="shared" si="9"/>
        <v>19</v>
      </c>
      <c r="S33" s="58">
        <f t="shared" si="17"/>
        <v>73.634999999998399</v>
      </c>
      <c r="T33">
        <f>A33-A30</f>
        <v>3</v>
      </c>
      <c r="U33" s="68">
        <f t="shared" si="12"/>
        <v>24.544999999999465</v>
      </c>
      <c r="V33" s="58">
        <f t="shared" ca="1" si="18"/>
        <v>-6.7259999999987485</v>
      </c>
      <c r="W33">
        <f>A33-A30</f>
        <v>3</v>
      </c>
      <c r="X33" s="77">
        <f t="shared" ca="1" si="19"/>
        <v>-4.483999999999166</v>
      </c>
      <c r="Y33" s="58">
        <f t="shared" ca="1" si="20"/>
        <v>-125.52300000000105</v>
      </c>
      <c r="Z33">
        <f>A33-A30</f>
        <v>3</v>
      </c>
      <c r="AA33" s="68">
        <f t="shared" ca="1" si="16"/>
        <v>-41.841000000000349</v>
      </c>
      <c r="AB33" s="68">
        <f t="shared" ca="1" si="10"/>
        <v>-23.162499999999756</v>
      </c>
      <c r="AC33">
        <v>21</v>
      </c>
    </row>
    <row r="34" spans="1:65" ht="15" customHeight="1" x14ac:dyDescent="0.25">
      <c r="A34" s="13">
        <v>42610</v>
      </c>
      <c r="B34" s="23"/>
      <c r="C34" s="23"/>
      <c r="D34" s="88">
        <f>bering!B29</f>
        <v>5828.37</v>
      </c>
      <c r="E34" s="47"/>
      <c r="F34" s="47"/>
      <c r="G34" s="92">
        <f>conus!B29</f>
        <v>5920.5810000000001</v>
      </c>
      <c r="H34" s="100">
        <f t="shared" ca="1" si="21"/>
        <v>5697.5879999999997</v>
      </c>
      <c r="I34" s="101">
        <f ca="1">IF(H$1,OFFSET(D34,-$H$2,0),OFFSET(D34,-$L34,0))</f>
        <v>5681.51</v>
      </c>
      <c r="J34" s="29">
        <v>19</v>
      </c>
      <c r="K34" s="57">
        <f t="shared" si="8"/>
        <v>19</v>
      </c>
      <c r="L34" s="30">
        <f t="shared" si="9"/>
        <v>19</v>
      </c>
      <c r="S34" s="58">
        <f t="shared" si="17"/>
        <v>37.352999999999156</v>
      </c>
      <c r="T34">
        <f>A34-A31</f>
        <v>3</v>
      </c>
      <c r="U34" s="68">
        <f t="shared" si="12"/>
        <v>12.450999999999718</v>
      </c>
      <c r="V34" s="58">
        <f t="shared" ca="1" si="18"/>
        <v>131.07500000000437</v>
      </c>
      <c r="W34">
        <f>A34-A31</f>
        <v>3</v>
      </c>
      <c r="X34" s="77">
        <f t="shared" ca="1" si="19"/>
        <v>87.383333333336239</v>
      </c>
      <c r="Y34" s="58">
        <f t="shared" ca="1" si="20"/>
        <v>-6.7259999999987485</v>
      </c>
      <c r="Z34">
        <f>A34-A31</f>
        <v>3</v>
      </c>
      <c r="AA34" s="68">
        <f t="shared" ca="1" si="16"/>
        <v>-2.241999999999583</v>
      </c>
      <c r="AB34" s="68">
        <f t="shared" ca="1" si="10"/>
        <v>42.57066666666833</v>
      </c>
      <c r="AC34">
        <v>21</v>
      </c>
    </row>
    <row r="35" spans="1:65" ht="15" customHeight="1" x14ac:dyDescent="0.25">
      <c r="A35" s="13">
        <v>42611</v>
      </c>
      <c r="B35" s="23"/>
      <c r="C35" s="23"/>
      <c r="D35" s="88">
        <f>bering!B30</f>
        <v>5754.5913</v>
      </c>
      <c r="E35" s="47"/>
      <c r="F35" s="47"/>
      <c r="G35" s="92">
        <f>conus!B30</f>
        <v>5922.7190000000001</v>
      </c>
      <c r="H35" s="100">
        <f t="shared" ca="1" si="21"/>
        <v>5534.1597000000002</v>
      </c>
      <c r="I35" s="101">
        <f ca="1">IF(H$1,OFFSET(D35,-$H$2,0),OFFSET(D35,-$L35,0))</f>
        <v>5697.5879999999997</v>
      </c>
      <c r="J35" s="29">
        <v>19</v>
      </c>
      <c r="K35" s="57">
        <f t="shared" si="8"/>
        <v>19</v>
      </c>
      <c r="L35" s="30">
        <f t="shared" si="9"/>
        <v>19</v>
      </c>
      <c r="S35" s="58">
        <f t="shared" si="17"/>
        <v>56.613000000001193</v>
      </c>
      <c r="T35">
        <f>A35-A32</f>
        <v>3</v>
      </c>
      <c r="U35" s="68">
        <f t="shared" si="12"/>
        <v>18.871000000000397</v>
      </c>
      <c r="V35" s="58">
        <f t="shared" ca="1" si="18"/>
        <v>-65.730299999995623</v>
      </c>
      <c r="W35">
        <f>A35-A32</f>
        <v>3</v>
      </c>
      <c r="X35" s="77">
        <f t="shared" ca="1" si="19"/>
        <v>-43.820199999997079</v>
      </c>
      <c r="Y35" s="58">
        <f t="shared" ca="1" si="20"/>
        <v>131.07500000000437</v>
      </c>
      <c r="Z35">
        <f>A35-A32</f>
        <v>3</v>
      </c>
      <c r="AA35" s="68">
        <f t="shared" ca="1" si="16"/>
        <v>43.691666666668119</v>
      </c>
      <c r="AB35" s="68">
        <f t="shared" ca="1" si="10"/>
        <v>-6.4266666664479999E-2</v>
      </c>
      <c r="AC35">
        <v>21</v>
      </c>
    </row>
    <row r="36" spans="1:65" ht="15" customHeight="1" x14ac:dyDescent="0.25">
      <c r="A36" s="13">
        <v>42612</v>
      </c>
      <c r="B36" s="23"/>
      <c r="C36" s="23"/>
      <c r="D36" s="88">
        <f>bering!B31</f>
        <v>5671.7309999999998</v>
      </c>
      <c r="E36" s="47"/>
      <c r="F36" s="47"/>
      <c r="G36" s="92">
        <f>conus!B31</f>
        <v>5908.8069999999998</v>
      </c>
      <c r="H36" s="100">
        <f t="shared" ca="1" si="21"/>
        <v>5624.9129999999996</v>
      </c>
      <c r="I36" s="101">
        <f ca="1">IF(H$1,OFFSET(D36,-$H$2,0),OFFSET(D36,-$L36,0))</f>
        <v>5534.1597000000002</v>
      </c>
      <c r="J36" s="29">
        <v>19</v>
      </c>
      <c r="K36" s="57">
        <f t="shared" si="8"/>
        <v>19</v>
      </c>
      <c r="L36" s="30">
        <f t="shared" si="9"/>
        <v>19</v>
      </c>
      <c r="S36" s="58">
        <f t="shared" si="17"/>
        <v>47.291000000001077</v>
      </c>
      <c r="T36">
        <f>A36-A33</f>
        <v>3</v>
      </c>
      <c r="U36" s="68">
        <f t="shared" si="12"/>
        <v>15.763666666667026</v>
      </c>
      <c r="V36" s="58">
        <f t="shared" ca="1" si="18"/>
        <v>-165.6942999999992</v>
      </c>
      <c r="W36">
        <f>A36-A33</f>
        <v>3</v>
      </c>
      <c r="X36" s="77">
        <f t="shared" ca="1" si="19"/>
        <v>-110.46286666666613</v>
      </c>
      <c r="Y36" s="58">
        <f t="shared" ca="1" si="20"/>
        <v>-65.730299999995623</v>
      </c>
      <c r="Z36">
        <f>A36-A33</f>
        <v>3</v>
      </c>
      <c r="AA36" s="68">
        <f t="shared" ca="1" si="16"/>
        <v>-21.91009999999854</v>
      </c>
      <c r="AB36" s="68">
        <f t="shared" ca="1" si="10"/>
        <v>-66.186483333332333</v>
      </c>
      <c r="AC36">
        <v>21</v>
      </c>
    </row>
    <row r="37" spans="1:65" ht="15" customHeight="1" x14ac:dyDescent="0.25">
      <c r="A37" s="13">
        <v>42613</v>
      </c>
      <c r="B37" s="23"/>
      <c r="C37" s="23"/>
      <c r="D37" s="88">
        <f>bering!B32</f>
        <v>5671.7309999999998</v>
      </c>
      <c r="E37" s="47"/>
      <c r="F37" s="47"/>
      <c r="G37" s="92">
        <f>conus!B32</f>
        <v>5908.8069999999998</v>
      </c>
      <c r="H37" s="100">
        <f t="shared" ca="1" si="21"/>
        <v>5724.7219999999998</v>
      </c>
      <c r="I37" s="101">
        <f ca="1">IF(H$1,OFFSET(D37,-$H$2,0),OFFSET(D37,-$L37,0))</f>
        <v>5624.9129999999996</v>
      </c>
      <c r="J37" s="29">
        <v>19</v>
      </c>
      <c r="K37" s="57">
        <f t="shared" si="8"/>
        <v>19</v>
      </c>
      <c r="L37" s="30">
        <f t="shared" si="9"/>
        <v>19</v>
      </c>
      <c r="M37" s="39">
        <f ca="1">IF(ISERROR(CORREL(INDIRECT("g" &amp; N37 &amp; ":g" &amp; O37), INDIRECT("d" &amp; P37 &amp; ":d" &amp; Q37))),0,CORREL(INDIRECT("g" &amp; N37 &amp; ":g" &amp; O37), INDIRECT("d" &amp; P37 &amp; ":d" &amp; Q37)))</f>
        <v>0.86485870559030775</v>
      </c>
      <c r="N37" s="39">
        <f>ROW()</f>
        <v>37</v>
      </c>
      <c r="O37" s="39">
        <f>N37-J$1</f>
        <v>34</v>
      </c>
      <c r="P37" s="45">
        <f>N37-L37</f>
        <v>18</v>
      </c>
      <c r="Q37" s="45">
        <f>P37-J$1</f>
        <v>15</v>
      </c>
      <c r="R37" s="39">
        <f>IF(Q37=28,ROW(),0)</f>
        <v>0</v>
      </c>
      <c r="S37" s="58">
        <f t="shared" si="17"/>
        <v>10.591000000000349</v>
      </c>
      <c r="T37">
        <f>A37-A34</f>
        <v>3</v>
      </c>
      <c r="U37" s="68">
        <f t="shared" si="12"/>
        <v>3.5303333333334499</v>
      </c>
      <c r="V37" s="58">
        <f t="shared" ca="1" si="18"/>
        <v>-204.8553000000029</v>
      </c>
      <c r="W37">
        <f>A37-A34</f>
        <v>3</v>
      </c>
      <c r="X37" s="77">
        <f t="shared" ca="1" si="19"/>
        <v>-136.57020000000193</v>
      </c>
      <c r="Y37" s="58">
        <f t="shared" ca="1" si="20"/>
        <v>-165.6942999999992</v>
      </c>
      <c r="Z37">
        <f>A37-A34</f>
        <v>3</v>
      </c>
      <c r="AA37" s="68">
        <f t="shared" ca="1" si="16"/>
        <v>-55.231433333333065</v>
      </c>
      <c r="AB37" s="68">
        <f t="shared" ca="1" si="10"/>
        <v>-95.900816666667495</v>
      </c>
      <c r="AC37">
        <v>23</v>
      </c>
      <c r="BL37" s="59" t="s">
        <v>18</v>
      </c>
    </row>
    <row r="38" spans="1:65" s="66" customFormat="1" ht="15" customHeight="1" x14ac:dyDescent="0.25">
      <c r="A38" s="13">
        <v>42614</v>
      </c>
      <c r="B38" s="23"/>
      <c r="C38" s="60"/>
      <c r="D38" s="88">
        <f>bering!B33</f>
        <v>5581.2060000000001</v>
      </c>
      <c r="E38" s="47"/>
      <c r="F38" s="61"/>
      <c r="G38" s="92">
        <f>conus!B33</f>
        <v>5808.5929999999998</v>
      </c>
      <c r="H38" s="100">
        <f t="shared" ca="1" si="21"/>
        <v>5686.2120000000004</v>
      </c>
      <c r="I38" s="102">
        <f ca="1">IF(H$1,OFFSET(D38,-$H$2,0),OFFSET(D38,-$L38,0))</f>
        <v>5534.1597000000002</v>
      </c>
      <c r="J38" s="29">
        <f ca="1">IF(ROW()&lt;M$5,INDEX($BA$6:$BK$6,,BL38),$K$3)</f>
        <v>21</v>
      </c>
      <c r="K38" s="62">
        <f t="shared" ca="1" si="8"/>
        <v>21</v>
      </c>
      <c r="L38" s="63">
        <f t="shared" ca="1" si="9"/>
        <v>21</v>
      </c>
      <c r="M38" s="120">
        <f ca="1">MAX(BA38:BK38)</f>
        <v>0.99674163280114869</v>
      </c>
      <c r="N38" s="64">
        <f>ROW()</f>
        <v>38</v>
      </c>
      <c r="O38" s="64">
        <f t="shared" ref="O38:O101" si="22">N38-J$1</f>
        <v>35</v>
      </c>
      <c r="P38" s="65">
        <f t="shared" ref="P38:P101" ca="1" si="23">N38-L38</f>
        <v>17</v>
      </c>
      <c r="Q38" s="65">
        <f t="shared" ref="Q38:Q101" ca="1" si="24">P38-J$1</f>
        <v>14</v>
      </c>
      <c r="R38" s="64">
        <f t="shared" ref="R38:R101" ca="1" si="25">IF(Q38=28,ROW(),0)</f>
        <v>0</v>
      </c>
      <c r="S38" s="117">
        <f t="shared" si="17"/>
        <v>-123.39800000000105</v>
      </c>
      <c r="T38" s="116">
        <f>A38-A35</f>
        <v>3</v>
      </c>
      <c r="U38" s="118">
        <f t="shared" si="12"/>
        <v>-41.132666666667014</v>
      </c>
      <c r="V38" s="117">
        <f t="shared" ca="1" si="18"/>
        <v>122.589299999996</v>
      </c>
      <c r="W38" s="116">
        <f>A38-A35</f>
        <v>3</v>
      </c>
      <c r="X38" s="77">
        <f t="shared" ca="1" si="19"/>
        <v>81.726199999997334</v>
      </c>
      <c r="Y38" s="117">
        <f t="shared" ca="1" si="20"/>
        <v>-395.41760000000068</v>
      </c>
      <c r="Z38" s="116">
        <f>A38-A35</f>
        <v>3</v>
      </c>
      <c r="AA38" s="68">
        <f t="shared" ca="1" si="16"/>
        <v>-131.8058666666669</v>
      </c>
      <c r="AB38" s="118">
        <f t="shared" ca="1" si="10"/>
        <v>-25.039833333334784</v>
      </c>
      <c r="AC38" s="116">
        <v>24</v>
      </c>
      <c r="AE38" s="116">
        <f>$N38-AE$6</f>
        <v>20</v>
      </c>
      <c r="AF38" s="116">
        <f t="shared" ref="AF38:AO53" si="26">$N38-AF$6</f>
        <v>21</v>
      </c>
      <c r="AG38" s="116">
        <f t="shared" si="26"/>
        <v>19</v>
      </c>
      <c r="AH38" s="116">
        <f t="shared" si="26"/>
        <v>18</v>
      </c>
      <c r="AI38" s="116">
        <f t="shared" si="26"/>
        <v>17</v>
      </c>
      <c r="AJ38" s="116">
        <f t="shared" si="26"/>
        <v>21</v>
      </c>
      <c r="AK38" s="116">
        <f t="shared" si="26"/>
        <v>19</v>
      </c>
      <c r="AL38" s="116">
        <f t="shared" si="26"/>
        <v>18</v>
      </c>
      <c r="AM38" s="116">
        <f t="shared" si="26"/>
        <v>17</v>
      </c>
      <c r="AN38" s="116">
        <f t="shared" si="26"/>
        <v>17</v>
      </c>
      <c r="AO38" s="116">
        <f t="shared" si="26"/>
        <v>17</v>
      </c>
      <c r="AP38" s="116">
        <f>AE38-$J$1</f>
        <v>17</v>
      </c>
      <c r="AQ38" s="116">
        <f t="shared" ref="AQ38:AZ53" si="27">AF38-$J$1</f>
        <v>18</v>
      </c>
      <c r="AR38" s="116">
        <f t="shared" si="27"/>
        <v>16</v>
      </c>
      <c r="AS38" s="116">
        <f t="shared" si="27"/>
        <v>15</v>
      </c>
      <c r="AT38" s="116">
        <f t="shared" si="27"/>
        <v>14</v>
      </c>
      <c r="AU38" s="116">
        <f t="shared" si="27"/>
        <v>18</v>
      </c>
      <c r="AV38" s="116">
        <f t="shared" si="27"/>
        <v>16</v>
      </c>
      <c r="AW38" s="116">
        <f t="shared" si="27"/>
        <v>15</v>
      </c>
      <c r="AX38" s="116">
        <f t="shared" si="27"/>
        <v>14</v>
      </c>
      <c r="AY38" s="116">
        <f t="shared" si="27"/>
        <v>14</v>
      </c>
      <c r="AZ38" s="116">
        <f t="shared" si="27"/>
        <v>14</v>
      </c>
      <c r="BA38" s="119">
        <f ca="1">IF(ISERROR(CORREL(INDIRECT("g" &amp; $N38 &amp; ":g" &amp; $O38), INDIRECT("d" &amp; AE38 &amp; ":d" &amp; AP38))),0,CORREL(INDIRECT("g" &amp; $N38 &amp; ":g" &amp; $O38), INDIRECT("d" &amp; AE38 &amp; ":d" &amp; AP38)))</f>
        <v>-0.44698169214400513</v>
      </c>
      <c r="BB38" s="119">
        <f t="shared" ref="BB38:BK53" ca="1" si="28">IF(ISERROR(CORREL(INDIRECT("g" &amp; $N38 &amp; ":g" &amp; $O38), INDIRECT("d" &amp; AF38 &amp; ":d" &amp; AQ38))),0,CORREL(INDIRECT("g" &amp; $N38 &amp; ":g" &amp; $O38), INDIRECT("d" &amp; AF38 &amp; ":d" &amp; AQ38)))</f>
        <v>-0.58990999486378892</v>
      </c>
      <c r="BC38" s="119">
        <f t="shared" ca="1" si="28"/>
        <v>-0.5348187098054471</v>
      </c>
      <c r="BD38" s="119">
        <f t="shared" ca="1" si="28"/>
        <v>0.13831179700980908</v>
      </c>
      <c r="BE38" s="119">
        <f t="shared" ca="1" si="28"/>
        <v>0.99674163280114869</v>
      </c>
      <c r="BF38" s="119">
        <f t="shared" ca="1" si="28"/>
        <v>-0.58990999486378892</v>
      </c>
      <c r="BG38" s="119">
        <f t="shared" ca="1" si="28"/>
        <v>-0.5348187098054471</v>
      </c>
      <c r="BH38" s="119">
        <f t="shared" ca="1" si="28"/>
        <v>0.13831179700980908</v>
      </c>
      <c r="BI38" s="119">
        <f t="shared" ca="1" si="28"/>
        <v>0.99674163280114869</v>
      </c>
      <c r="BJ38" s="119">
        <f t="shared" ca="1" si="28"/>
        <v>0.99674163280114869</v>
      </c>
      <c r="BK38" s="119">
        <f t="shared" ca="1" si="28"/>
        <v>0.99674163280114869</v>
      </c>
      <c r="BL38" s="121">
        <f ca="1">IF(COUNTIF(BA38:BK38,"=0")=11,6,MATCH(MAX(BA38:BK38),BA38:BK38,0))</f>
        <v>5</v>
      </c>
      <c r="BM38" s="116">
        <f ca="1">INDEX(BA$6:BK$6,,BL38)</f>
        <v>21</v>
      </c>
    </row>
    <row r="39" spans="1:65" ht="15" customHeight="1" x14ac:dyDescent="0.25">
      <c r="A39" s="13">
        <v>42615</v>
      </c>
      <c r="B39" s="23"/>
      <c r="C39" s="23"/>
      <c r="D39" s="88">
        <f>bering!B34</f>
        <v>5556.5789999999997</v>
      </c>
      <c r="E39" s="47"/>
      <c r="F39" s="47"/>
      <c r="G39" s="92">
        <f>conus!B34</f>
        <v>5833.7259999999997</v>
      </c>
      <c r="H39" s="100">
        <f t="shared" ca="1" si="21"/>
        <v>5725.3203000000003</v>
      </c>
      <c r="I39" s="101">
        <f ca="1">IF(H$1,OFFSET(D39,-$H$2,0),OFFSET(D39,-$L39,0))</f>
        <v>5624.9129999999996</v>
      </c>
      <c r="J39" s="29">
        <f t="shared" ref="J39:J102" ca="1" si="29">IF(ROW()&lt;M$5,INDEX($BA$6:$BK$6,,BL39),$K$3)</f>
        <v>21</v>
      </c>
      <c r="K39" s="57">
        <f t="shared" ca="1" si="8"/>
        <v>21</v>
      </c>
      <c r="L39" s="30">
        <f t="shared" ca="1" si="9"/>
        <v>21</v>
      </c>
      <c r="M39" s="120">
        <f t="shared" ref="M39:M102" ca="1" si="30">MAX(BA39:BK39)</f>
        <v>0.94293567691406466</v>
      </c>
      <c r="N39" s="39">
        <f>ROW()</f>
        <v>39</v>
      </c>
      <c r="O39" s="39">
        <f t="shared" si="22"/>
        <v>36</v>
      </c>
      <c r="P39" s="45">
        <f t="shared" ca="1" si="23"/>
        <v>18</v>
      </c>
      <c r="Q39" s="45">
        <f t="shared" ca="1" si="24"/>
        <v>15</v>
      </c>
      <c r="R39" s="39">
        <f t="shared" ca="1" si="25"/>
        <v>0</v>
      </c>
      <c r="S39" s="58">
        <f t="shared" si="17"/>
        <v>-200.98099999999977</v>
      </c>
      <c r="T39">
        <f>A39-A36</f>
        <v>3</v>
      </c>
      <c r="U39" s="68">
        <f t="shared" si="12"/>
        <v>-66.993666666666584</v>
      </c>
      <c r="V39" s="58">
        <f t="shared" ca="1" si="18"/>
        <v>279.59360000000015</v>
      </c>
      <c r="W39">
        <f>A39-A36</f>
        <v>3</v>
      </c>
      <c r="X39" s="77">
        <f t="shared" ca="1" si="19"/>
        <v>186.39573333333342</v>
      </c>
      <c r="Y39" s="58">
        <f t="shared" ca="1" si="20"/>
        <v>-129.27200000000084</v>
      </c>
      <c r="Z39">
        <f>A39-A36</f>
        <v>3</v>
      </c>
      <c r="AA39" s="68">
        <f t="shared" ca="1" si="16"/>
        <v>-43.090666666666948</v>
      </c>
      <c r="AB39" s="68">
        <f t="shared" ca="1" si="10"/>
        <v>71.652533333333238</v>
      </c>
      <c r="AC39">
        <v>24</v>
      </c>
      <c r="AE39" s="116">
        <f t="shared" ref="AE39:AO54" si="31">$N39-AE$6</f>
        <v>21</v>
      </c>
      <c r="AF39" s="116">
        <f t="shared" si="26"/>
        <v>22</v>
      </c>
      <c r="AG39" s="116">
        <f t="shared" si="26"/>
        <v>20</v>
      </c>
      <c r="AH39" s="116">
        <f t="shared" si="26"/>
        <v>19</v>
      </c>
      <c r="AI39" s="116">
        <f t="shared" si="26"/>
        <v>18</v>
      </c>
      <c r="AJ39" s="116">
        <f t="shared" si="26"/>
        <v>22</v>
      </c>
      <c r="AK39" s="116">
        <f t="shared" si="26"/>
        <v>20</v>
      </c>
      <c r="AL39" s="116">
        <f t="shared" si="26"/>
        <v>19</v>
      </c>
      <c r="AM39" s="116">
        <f t="shared" si="26"/>
        <v>18</v>
      </c>
      <c r="AN39" s="116">
        <f t="shared" si="26"/>
        <v>18</v>
      </c>
      <c r="AO39" s="116">
        <f t="shared" si="26"/>
        <v>18</v>
      </c>
      <c r="AP39" s="116">
        <f t="shared" ref="AP39:AZ54" si="32">AE39-$J$1</f>
        <v>18</v>
      </c>
      <c r="AQ39" s="116">
        <f t="shared" si="27"/>
        <v>19</v>
      </c>
      <c r="AR39" s="116">
        <f t="shared" si="27"/>
        <v>17</v>
      </c>
      <c r="AS39" s="116">
        <f t="shared" si="27"/>
        <v>16</v>
      </c>
      <c r="AT39" s="116">
        <f t="shared" si="27"/>
        <v>15</v>
      </c>
      <c r="AU39" s="116">
        <f t="shared" si="27"/>
        <v>19</v>
      </c>
      <c r="AV39" s="116">
        <f t="shared" si="27"/>
        <v>17</v>
      </c>
      <c r="AW39" s="116">
        <f t="shared" si="27"/>
        <v>16</v>
      </c>
      <c r="AX39" s="116">
        <f t="shared" si="27"/>
        <v>15</v>
      </c>
      <c r="AY39" s="116">
        <f t="shared" si="27"/>
        <v>15</v>
      </c>
      <c r="AZ39" s="116">
        <f t="shared" si="27"/>
        <v>15</v>
      </c>
      <c r="BA39" s="119">
        <f t="shared" ref="BA39:BK75" ca="1" si="33">IF(ISERROR(CORREL(INDIRECT("g" &amp; $N39 &amp; ":g" &amp; $O39), INDIRECT("d" &amp; AE39 &amp; ":d" &amp; AP39))),0,CORREL(INDIRECT("g" &amp; $N39 &amp; ":g" &amp; $O39), INDIRECT("d" &amp; AE39 &amp; ":d" &amp; AP39)))</f>
        <v>-0.3033425257366677</v>
      </c>
      <c r="BB39" s="119">
        <f t="shared" ca="1" si="28"/>
        <v>-0.58367238652707454</v>
      </c>
      <c r="BC39" s="119">
        <f t="shared" ca="1" si="28"/>
        <v>-0.89504159171767195</v>
      </c>
      <c r="BD39" s="119">
        <f t="shared" ca="1" si="28"/>
        <v>-0.29620152057470162</v>
      </c>
      <c r="BE39" s="119">
        <f t="shared" ca="1" si="28"/>
        <v>0.94293567691406466</v>
      </c>
      <c r="BF39" s="119">
        <f t="shared" ca="1" si="28"/>
        <v>-0.58367238652707454</v>
      </c>
      <c r="BG39" s="119">
        <f t="shared" ca="1" si="28"/>
        <v>-0.89504159171767195</v>
      </c>
      <c r="BH39" s="119">
        <f t="shared" ca="1" si="28"/>
        <v>-0.29620152057470162</v>
      </c>
      <c r="BI39" s="119">
        <f t="shared" ca="1" si="28"/>
        <v>0.94293567691406466</v>
      </c>
      <c r="BJ39" s="119">
        <f t="shared" ca="1" si="28"/>
        <v>0.94293567691406466</v>
      </c>
      <c r="BK39" s="119">
        <f t="shared" ca="1" si="28"/>
        <v>0.94293567691406466</v>
      </c>
      <c r="BL39" s="121">
        <f t="shared" ref="BL39:BL102" ca="1" si="34">IF(COUNTIF(BA39:BK39,"=0")=11,6,MATCH(MAX(BA39:BK39),BA39:BK39,0))</f>
        <v>5</v>
      </c>
      <c r="BM39" s="116">
        <f t="shared" ref="BM39:BM102" ca="1" si="35">INDEX(BA$6:BK$6,,BL39)</f>
        <v>21</v>
      </c>
    </row>
    <row r="40" spans="1:65" ht="15" customHeight="1" x14ac:dyDescent="0.25">
      <c r="A40" s="13">
        <v>42616</v>
      </c>
      <c r="B40" s="23"/>
      <c r="C40" s="23"/>
      <c r="D40" s="88">
        <f>bering!B35</f>
        <v>5548.1943000000001</v>
      </c>
      <c r="E40" s="47"/>
      <c r="F40" s="47"/>
      <c r="G40" s="92">
        <f>conus!B35</f>
        <v>5859.0559999999996</v>
      </c>
      <c r="H40" s="100">
        <f t="shared" ca="1" si="21"/>
        <v>5775.3535000000002</v>
      </c>
      <c r="I40" s="101">
        <f ca="1">IF(H$1,OFFSET(D40,-$H$2,0),OFFSET(D40,-$L40,0))</f>
        <v>5724.7219999999998</v>
      </c>
      <c r="J40" s="29">
        <f t="shared" ca="1" si="29"/>
        <v>21</v>
      </c>
      <c r="K40" s="57">
        <f t="shared" ca="1" si="8"/>
        <v>21</v>
      </c>
      <c r="L40" s="30">
        <f t="shared" ca="1" si="9"/>
        <v>21</v>
      </c>
      <c r="M40" s="120">
        <f t="shared" ca="1" si="30"/>
        <v>0.79731240814785365</v>
      </c>
      <c r="N40" s="39">
        <f>ROW()</f>
        <v>40</v>
      </c>
      <c r="O40" s="39">
        <f t="shared" si="22"/>
        <v>37</v>
      </c>
      <c r="P40" s="45">
        <f t="shared" ca="1" si="23"/>
        <v>19</v>
      </c>
      <c r="Q40" s="45">
        <f t="shared" ca="1" si="24"/>
        <v>16</v>
      </c>
      <c r="R40" s="39">
        <f t="shared" ca="1" si="25"/>
        <v>0</v>
      </c>
      <c r="S40" s="58">
        <f t="shared" si="17"/>
        <v>-238.95799999999872</v>
      </c>
      <c r="T40">
        <f>A40-A37</f>
        <v>3</v>
      </c>
      <c r="U40" s="68">
        <f t="shared" si="12"/>
        <v>-79.652666666666235</v>
      </c>
      <c r="V40" s="58">
        <f t="shared" ca="1" si="18"/>
        <v>303.09110000000146</v>
      </c>
      <c r="W40">
        <f>A40-A37</f>
        <v>3</v>
      </c>
      <c r="X40" s="77">
        <f t="shared" ca="1" si="19"/>
        <v>202.0607333333343</v>
      </c>
      <c r="Y40" s="58">
        <f t="shared" ca="1" si="20"/>
        <v>27.133999999998196</v>
      </c>
      <c r="Z40">
        <f>A40-A37</f>
        <v>3</v>
      </c>
      <c r="AA40" s="68">
        <f t="shared" ca="1" si="16"/>
        <v>9.0446666666660658</v>
      </c>
      <c r="AB40" s="68">
        <f t="shared" ca="1" si="10"/>
        <v>105.55270000000019</v>
      </c>
      <c r="AC40">
        <v>19</v>
      </c>
      <c r="AE40" s="116">
        <f t="shared" si="31"/>
        <v>22</v>
      </c>
      <c r="AF40" s="116">
        <f t="shared" si="26"/>
        <v>23</v>
      </c>
      <c r="AG40" s="116">
        <f t="shared" si="26"/>
        <v>21</v>
      </c>
      <c r="AH40" s="116">
        <f t="shared" si="26"/>
        <v>20</v>
      </c>
      <c r="AI40" s="116">
        <f t="shared" si="26"/>
        <v>19</v>
      </c>
      <c r="AJ40" s="116">
        <f t="shared" si="26"/>
        <v>23</v>
      </c>
      <c r="AK40" s="116">
        <f t="shared" si="26"/>
        <v>21</v>
      </c>
      <c r="AL40" s="116">
        <f t="shared" si="26"/>
        <v>20</v>
      </c>
      <c r="AM40" s="116">
        <f t="shared" si="26"/>
        <v>19</v>
      </c>
      <c r="AN40" s="116">
        <f t="shared" si="26"/>
        <v>19</v>
      </c>
      <c r="AO40" s="116">
        <f t="shared" si="26"/>
        <v>19</v>
      </c>
      <c r="AP40" s="116">
        <f t="shared" si="32"/>
        <v>19</v>
      </c>
      <c r="AQ40" s="116">
        <f t="shared" si="27"/>
        <v>20</v>
      </c>
      <c r="AR40" s="116">
        <f t="shared" si="27"/>
        <v>18</v>
      </c>
      <c r="AS40" s="116">
        <f t="shared" si="27"/>
        <v>17</v>
      </c>
      <c r="AT40" s="116">
        <f t="shared" si="27"/>
        <v>16</v>
      </c>
      <c r="AU40" s="116">
        <f t="shared" si="27"/>
        <v>20</v>
      </c>
      <c r="AV40" s="116">
        <f t="shared" si="27"/>
        <v>18</v>
      </c>
      <c r="AW40" s="116">
        <f t="shared" si="27"/>
        <v>17</v>
      </c>
      <c r="AX40" s="116">
        <f t="shared" si="27"/>
        <v>16</v>
      </c>
      <c r="AY40" s="116">
        <f t="shared" si="27"/>
        <v>16</v>
      </c>
      <c r="AZ40" s="116">
        <f t="shared" si="27"/>
        <v>16</v>
      </c>
      <c r="BA40" s="119">
        <f t="shared" ca="1" si="33"/>
        <v>0.42864123313607555</v>
      </c>
      <c r="BB40" s="119">
        <f t="shared" ca="1" si="28"/>
        <v>-0.38411834475610324</v>
      </c>
      <c r="BC40" s="119">
        <f t="shared" ca="1" si="28"/>
        <v>-0.80526375871924172</v>
      </c>
      <c r="BD40" s="119">
        <f t="shared" ca="1" si="28"/>
        <v>-0.61724675876219093</v>
      </c>
      <c r="BE40" s="119">
        <f t="shared" ca="1" si="28"/>
        <v>0.79731240814785365</v>
      </c>
      <c r="BF40" s="119">
        <f t="shared" ca="1" si="28"/>
        <v>-0.38411834475610324</v>
      </c>
      <c r="BG40" s="119">
        <f t="shared" ca="1" si="28"/>
        <v>-0.80526375871924172</v>
      </c>
      <c r="BH40" s="119">
        <f t="shared" ca="1" si="28"/>
        <v>-0.61724675876219093</v>
      </c>
      <c r="BI40" s="119">
        <f t="shared" ca="1" si="28"/>
        <v>0.79731240814785365</v>
      </c>
      <c r="BJ40" s="119">
        <f t="shared" ca="1" si="28"/>
        <v>0.79731240814785365</v>
      </c>
      <c r="BK40" s="119">
        <f t="shared" ca="1" si="28"/>
        <v>0.79731240814785365</v>
      </c>
      <c r="BL40" s="121">
        <f t="shared" ca="1" si="34"/>
        <v>5</v>
      </c>
      <c r="BM40" s="116">
        <f t="shared" ca="1" si="35"/>
        <v>21</v>
      </c>
    </row>
    <row r="41" spans="1:65" ht="15" customHeight="1" x14ac:dyDescent="0.25">
      <c r="A41" s="13">
        <v>42617</v>
      </c>
      <c r="B41" s="23"/>
      <c r="C41" s="23"/>
      <c r="D41" s="88">
        <f>bering!B36</f>
        <v>5549.02</v>
      </c>
      <c r="E41" s="47"/>
      <c r="F41" s="47"/>
      <c r="G41" s="92">
        <f>conus!B36</f>
        <v>5893.3940000000002</v>
      </c>
      <c r="H41" s="100">
        <f t="shared" ca="1" si="21"/>
        <v>5806.0159999999996</v>
      </c>
      <c r="I41" s="101">
        <f ca="1">IF(H$1,OFFSET(D41,-$H$2,0),OFFSET(D41,-$L41,0))</f>
        <v>5806.0159999999996</v>
      </c>
      <c r="J41" s="29">
        <f t="shared" ca="1" si="29"/>
        <v>18</v>
      </c>
      <c r="K41" s="57">
        <f t="shared" ca="1" si="8"/>
        <v>18</v>
      </c>
      <c r="L41" s="30">
        <f t="shared" ca="1" si="9"/>
        <v>18</v>
      </c>
      <c r="M41" s="120">
        <f t="shared" ca="1" si="30"/>
        <v>0.98735999800731644</v>
      </c>
      <c r="N41" s="39">
        <f>ROW()</f>
        <v>41</v>
      </c>
      <c r="O41" s="39">
        <f t="shared" si="22"/>
        <v>38</v>
      </c>
      <c r="P41" s="45">
        <f t="shared" ca="1" si="23"/>
        <v>23</v>
      </c>
      <c r="Q41" s="45">
        <f t="shared" ca="1" si="24"/>
        <v>20</v>
      </c>
      <c r="R41" s="39">
        <f t="shared" ca="1" si="25"/>
        <v>0</v>
      </c>
      <c r="S41" s="58">
        <f t="shared" si="17"/>
        <v>-40.03099999999904</v>
      </c>
      <c r="T41">
        <f>A41-A38</f>
        <v>3</v>
      </c>
      <c r="U41" s="68">
        <f t="shared" si="12"/>
        <v>-13.343666666666346</v>
      </c>
      <c r="V41" s="58">
        <f t="shared" ca="1" si="18"/>
        <v>270.84280000000217</v>
      </c>
      <c r="W41">
        <f>A41-A38</f>
        <v>3</v>
      </c>
      <c r="X41" s="77">
        <f t="shared" ca="1" si="19"/>
        <v>180.56186666666812</v>
      </c>
      <c r="Y41" s="58">
        <f t="shared" ca="1" si="20"/>
        <v>462.41859999999724</v>
      </c>
      <c r="Z41">
        <f>A41-A38</f>
        <v>3</v>
      </c>
      <c r="AA41" s="68">
        <f t="shared" ca="1" si="16"/>
        <v>154.13953333333242</v>
      </c>
      <c r="AB41" s="68">
        <f t="shared" ca="1" si="10"/>
        <v>167.35070000000027</v>
      </c>
      <c r="AC41">
        <v>19</v>
      </c>
      <c r="AE41" s="116">
        <f t="shared" si="31"/>
        <v>23</v>
      </c>
      <c r="AF41" s="116">
        <f t="shared" si="26"/>
        <v>24</v>
      </c>
      <c r="AG41" s="116">
        <f t="shared" si="26"/>
        <v>22</v>
      </c>
      <c r="AH41" s="116">
        <f t="shared" si="26"/>
        <v>21</v>
      </c>
      <c r="AI41" s="116">
        <f t="shared" si="26"/>
        <v>20</v>
      </c>
      <c r="AJ41" s="116">
        <f t="shared" si="26"/>
        <v>24</v>
      </c>
      <c r="AK41" s="116">
        <f t="shared" si="26"/>
        <v>22</v>
      </c>
      <c r="AL41" s="116">
        <f t="shared" si="26"/>
        <v>21</v>
      </c>
      <c r="AM41" s="116">
        <f t="shared" si="26"/>
        <v>20</v>
      </c>
      <c r="AN41" s="116">
        <f t="shared" si="26"/>
        <v>20</v>
      </c>
      <c r="AO41" s="116">
        <f t="shared" si="26"/>
        <v>20</v>
      </c>
      <c r="AP41" s="116">
        <f t="shared" si="32"/>
        <v>20</v>
      </c>
      <c r="AQ41" s="116">
        <f t="shared" si="27"/>
        <v>21</v>
      </c>
      <c r="AR41" s="116">
        <f t="shared" si="27"/>
        <v>19</v>
      </c>
      <c r="AS41" s="116">
        <f t="shared" si="27"/>
        <v>18</v>
      </c>
      <c r="AT41" s="116">
        <f t="shared" si="27"/>
        <v>17</v>
      </c>
      <c r="AU41" s="116">
        <f t="shared" si="27"/>
        <v>21</v>
      </c>
      <c r="AV41" s="116">
        <f t="shared" si="27"/>
        <v>19</v>
      </c>
      <c r="AW41" s="116">
        <f t="shared" si="27"/>
        <v>18</v>
      </c>
      <c r="AX41" s="116">
        <f t="shared" si="27"/>
        <v>17</v>
      </c>
      <c r="AY41" s="116">
        <f t="shared" si="27"/>
        <v>17</v>
      </c>
      <c r="AZ41" s="116">
        <f t="shared" si="27"/>
        <v>17</v>
      </c>
      <c r="BA41" s="119">
        <f t="shared" ca="1" si="33"/>
        <v>0.98735999800731644</v>
      </c>
      <c r="BB41" s="119">
        <f t="shared" ca="1" si="28"/>
        <v>0.97757659003812258</v>
      </c>
      <c r="BC41" s="119">
        <f t="shared" ca="1" si="28"/>
        <v>0.71650282400395982</v>
      </c>
      <c r="BD41" s="119">
        <f t="shared" ca="1" si="28"/>
        <v>0.70652889767876148</v>
      </c>
      <c r="BE41" s="119">
        <f t="shared" ca="1" si="28"/>
        <v>0.82081427820189845</v>
      </c>
      <c r="BF41" s="119">
        <f t="shared" ca="1" si="28"/>
        <v>0.97757659003812258</v>
      </c>
      <c r="BG41" s="119">
        <f t="shared" ca="1" si="28"/>
        <v>0.71650282400395982</v>
      </c>
      <c r="BH41" s="119">
        <f t="shared" ca="1" si="28"/>
        <v>0.70652889767876148</v>
      </c>
      <c r="BI41" s="119">
        <f t="shared" ca="1" si="28"/>
        <v>0.82081427820189845</v>
      </c>
      <c r="BJ41" s="119">
        <f t="shared" ca="1" si="28"/>
        <v>0.82081427820189845</v>
      </c>
      <c r="BK41" s="119">
        <f t="shared" ca="1" si="28"/>
        <v>0.82081427820189845</v>
      </c>
      <c r="BL41" s="121">
        <f t="shared" ca="1" si="34"/>
        <v>1</v>
      </c>
      <c r="BM41" s="116">
        <f t="shared" ca="1" si="35"/>
        <v>18</v>
      </c>
    </row>
    <row r="42" spans="1:65" ht="15" customHeight="1" x14ac:dyDescent="0.25">
      <c r="A42" s="13">
        <v>42618</v>
      </c>
      <c r="B42" s="23"/>
      <c r="C42" s="23"/>
      <c r="D42" s="88">
        <f>bering!B37</f>
        <v>5596.4129999999996</v>
      </c>
      <c r="E42" s="47"/>
      <c r="F42" s="47"/>
      <c r="G42" s="92">
        <f>conus!B37</f>
        <v>5922.2969999999996</v>
      </c>
      <c r="H42" s="100">
        <f t="shared" ca="1" si="21"/>
        <v>5833.8590000000004</v>
      </c>
      <c r="I42" s="101">
        <f ca="1">IF(H$1,OFFSET(D42,-$H$2,0),OFFSET(D42,-$L42,0))</f>
        <v>5867.5349999999999</v>
      </c>
      <c r="J42" s="29">
        <f t="shared" ca="1" si="29"/>
        <v>17</v>
      </c>
      <c r="K42" s="57">
        <f t="shared" ca="1" si="8"/>
        <v>17</v>
      </c>
      <c r="L42" s="30">
        <f t="shared" ca="1" si="9"/>
        <v>17</v>
      </c>
      <c r="M42" s="120">
        <f t="shared" ca="1" si="30"/>
        <v>0.99706583721649589</v>
      </c>
      <c r="N42" s="39">
        <f>ROW()</f>
        <v>42</v>
      </c>
      <c r="O42" s="39">
        <f t="shared" si="22"/>
        <v>39</v>
      </c>
      <c r="P42" s="45">
        <f t="shared" ca="1" si="23"/>
        <v>25</v>
      </c>
      <c r="Q42" s="45">
        <f t="shared" ca="1" si="24"/>
        <v>22</v>
      </c>
      <c r="R42" s="39">
        <f t="shared" ca="1" si="25"/>
        <v>0</v>
      </c>
      <c r="S42" s="58">
        <f t="shared" si="17"/>
        <v>123.62099999999919</v>
      </c>
      <c r="T42">
        <f>A42-A39</f>
        <v>3</v>
      </c>
      <c r="U42" s="68">
        <f t="shared" si="12"/>
        <v>41.206999999999731</v>
      </c>
      <c r="V42" s="58">
        <f t="shared" ca="1" si="18"/>
        <v>278.97420000000056</v>
      </c>
      <c r="W42">
        <f>A42-A39</f>
        <v>3</v>
      </c>
      <c r="X42" s="77">
        <f t="shared" ca="1" si="19"/>
        <v>185.98280000000037</v>
      </c>
      <c r="Y42" s="58">
        <f t="shared" ca="1" si="20"/>
        <v>614.28729999999996</v>
      </c>
      <c r="Z42">
        <f>A42-A39</f>
        <v>3</v>
      </c>
      <c r="AA42" s="68">
        <f t="shared" ca="1" si="16"/>
        <v>204.76243333333332</v>
      </c>
      <c r="AB42" s="68">
        <f t="shared" ca="1" si="10"/>
        <v>195.37261666666683</v>
      </c>
      <c r="AC42">
        <v>19</v>
      </c>
      <c r="AE42" s="116">
        <f t="shared" si="31"/>
        <v>24</v>
      </c>
      <c r="AF42" s="116">
        <f t="shared" si="26"/>
        <v>25</v>
      </c>
      <c r="AG42" s="116">
        <f t="shared" si="26"/>
        <v>23</v>
      </c>
      <c r="AH42" s="116">
        <f t="shared" si="26"/>
        <v>22</v>
      </c>
      <c r="AI42" s="116">
        <f t="shared" si="26"/>
        <v>21</v>
      </c>
      <c r="AJ42" s="116">
        <f t="shared" si="26"/>
        <v>25</v>
      </c>
      <c r="AK42" s="116">
        <f t="shared" si="26"/>
        <v>23</v>
      </c>
      <c r="AL42" s="116">
        <f t="shared" si="26"/>
        <v>22</v>
      </c>
      <c r="AM42" s="116">
        <f t="shared" si="26"/>
        <v>21</v>
      </c>
      <c r="AN42" s="116">
        <f t="shared" si="26"/>
        <v>21</v>
      </c>
      <c r="AO42" s="116">
        <f t="shared" si="26"/>
        <v>21</v>
      </c>
      <c r="AP42" s="116">
        <f t="shared" si="32"/>
        <v>21</v>
      </c>
      <c r="AQ42" s="116">
        <f t="shared" si="27"/>
        <v>22</v>
      </c>
      <c r="AR42" s="116">
        <f t="shared" si="27"/>
        <v>20</v>
      </c>
      <c r="AS42" s="116">
        <f t="shared" si="27"/>
        <v>19</v>
      </c>
      <c r="AT42" s="116">
        <f t="shared" si="27"/>
        <v>18</v>
      </c>
      <c r="AU42" s="116">
        <f t="shared" si="27"/>
        <v>22</v>
      </c>
      <c r="AV42" s="116">
        <f t="shared" si="27"/>
        <v>20</v>
      </c>
      <c r="AW42" s="116">
        <f t="shared" si="27"/>
        <v>19</v>
      </c>
      <c r="AX42" s="116">
        <f t="shared" si="27"/>
        <v>18</v>
      </c>
      <c r="AY42" s="116">
        <f t="shared" si="27"/>
        <v>18</v>
      </c>
      <c r="AZ42" s="116">
        <f t="shared" si="27"/>
        <v>18</v>
      </c>
      <c r="BA42" s="119">
        <f t="shared" ca="1" si="33"/>
        <v>0.98202792974716036</v>
      </c>
      <c r="BB42" s="119">
        <f t="shared" ca="1" si="28"/>
        <v>0.99706583721649589</v>
      </c>
      <c r="BC42" s="119">
        <f t="shared" ca="1" si="28"/>
        <v>0.99703767372406182</v>
      </c>
      <c r="BD42" s="119">
        <f t="shared" ca="1" si="28"/>
        <v>0.70365152141931353</v>
      </c>
      <c r="BE42" s="119">
        <f t="shared" ca="1" si="28"/>
        <v>0.6782054477630326</v>
      </c>
      <c r="BF42" s="119">
        <f t="shared" ca="1" si="28"/>
        <v>0.99706583721649589</v>
      </c>
      <c r="BG42" s="119">
        <f t="shared" ca="1" si="28"/>
        <v>0.99703767372406182</v>
      </c>
      <c r="BH42" s="119">
        <f t="shared" ca="1" si="28"/>
        <v>0.70365152141931353</v>
      </c>
      <c r="BI42" s="119">
        <f t="shared" ca="1" si="28"/>
        <v>0.6782054477630326</v>
      </c>
      <c r="BJ42" s="119">
        <f t="shared" ca="1" si="28"/>
        <v>0.6782054477630326</v>
      </c>
      <c r="BK42" s="119">
        <f t="shared" ca="1" si="28"/>
        <v>0.6782054477630326</v>
      </c>
      <c r="BL42" s="121">
        <f t="shared" ca="1" si="34"/>
        <v>2</v>
      </c>
      <c r="BM42" s="116">
        <f t="shared" ca="1" si="35"/>
        <v>17</v>
      </c>
    </row>
    <row r="43" spans="1:65" ht="15" customHeight="1" x14ac:dyDescent="0.25">
      <c r="A43" s="13">
        <v>42619</v>
      </c>
      <c r="B43" s="23"/>
      <c r="C43" s="23"/>
      <c r="D43" s="88">
        <f>bering!B38</f>
        <v>5623.7839999999997</v>
      </c>
      <c r="E43" s="47"/>
      <c r="F43" s="47"/>
      <c r="G43" s="92">
        <f>conus!B38</f>
        <v>5935.8964999999998</v>
      </c>
      <c r="H43" s="100">
        <f t="shared" ca="1" si="21"/>
        <v>5867.5349999999999</v>
      </c>
      <c r="I43" s="101">
        <f ca="1">IF(H$1,OFFSET(D43,-$H$2,0),OFFSET(D43,-$L43,0))</f>
        <v>5833.8590000000004</v>
      </c>
      <c r="J43" s="29">
        <f t="shared" ca="1" si="29"/>
        <v>19</v>
      </c>
      <c r="K43" s="57">
        <f t="shared" ca="1" si="8"/>
        <v>19</v>
      </c>
      <c r="L43" s="30">
        <f t="shared" ca="1" si="9"/>
        <v>19</v>
      </c>
      <c r="M43" s="120">
        <f t="shared" ca="1" si="30"/>
        <v>0.99578364852127599</v>
      </c>
      <c r="N43" s="39">
        <f>ROW()</f>
        <v>43</v>
      </c>
      <c r="O43" s="39">
        <f t="shared" si="22"/>
        <v>40</v>
      </c>
      <c r="P43" s="45">
        <f t="shared" ca="1" si="23"/>
        <v>24</v>
      </c>
      <c r="Q43" s="45">
        <f t="shared" ca="1" si="24"/>
        <v>21</v>
      </c>
      <c r="R43" s="39">
        <f t="shared" ca="1" si="25"/>
        <v>0</v>
      </c>
      <c r="S43" s="58">
        <f t="shared" si="17"/>
        <v>250.21249999999782</v>
      </c>
      <c r="T43">
        <f>A43-A40</f>
        <v>3</v>
      </c>
      <c r="U43" s="68">
        <f t="shared" si="12"/>
        <v>83.404166666665944</v>
      </c>
      <c r="V43" s="58">
        <f t="shared" ca="1" si="18"/>
        <v>320.52419999999984</v>
      </c>
      <c r="W43">
        <f>A43-A40</f>
        <v>3</v>
      </c>
      <c r="X43" s="77">
        <f t="shared" ca="1" si="19"/>
        <v>213.6827999999999</v>
      </c>
      <c r="Y43" s="58">
        <f t="shared" ca="1" si="20"/>
        <v>623.6153000000013</v>
      </c>
      <c r="Z43">
        <f>A43-A40</f>
        <v>3</v>
      </c>
      <c r="AA43" s="68">
        <f t="shared" ca="1" si="16"/>
        <v>207.8717666666671</v>
      </c>
      <c r="AB43" s="68">
        <f t="shared" ca="1" si="10"/>
        <v>210.77728333333351</v>
      </c>
      <c r="AC43">
        <v>20</v>
      </c>
      <c r="AE43" s="116">
        <f t="shared" si="31"/>
        <v>25</v>
      </c>
      <c r="AF43" s="116">
        <f t="shared" si="26"/>
        <v>26</v>
      </c>
      <c r="AG43" s="116">
        <f t="shared" si="26"/>
        <v>24</v>
      </c>
      <c r="AH43" s="116">
        <f t="shared" si="26"/>
        <v>23</v>
      </c>
      <c r="AI43" s="116">
        <f t="shared" si="26"/>
        <v>22</v>
      </c>
      <c r="AJ43" s="116">
        <f t="shared" si="26"/>
        <v>26</v>
      </c>
      <c r="AK43" s="116">
        <f t="shared" si="26"/>
        <v>24</v>
      </c>
      <c r="AL43" s="116">
        <f t="shared" si="26"/>
        <v>23</v>
      </c>
      <c r="AM43" s="116">
        <f t="shared" si="26"/>
        <v>22</v>
      </c>
      <c r="AN43" s="116">
        <f t="shared" si="26"/>
        <v>22</v>
      </c>
      <c r="AO43" s="116">
        <f t="shared" si="26"/>
        <v>22</v>
      </c>
      <c r="AP43" s="116">
        <f t="shared" si="32"/>
        <v>22</v>
      </c>
      <c r="AQ43" s="116">
        <f t="shared" si="27"/>
        <v>23</v>
      </c>
      <c r="AR43" s="116">
        <f t="shared" si="27"/>
        <v>21</v>
      </c>
      <c r="AS43" s="116">
        <f t="shared" si="27"/>
        <v>20</v>
      </c>
      <c r="AT43" s="116">
        <f t="shared" si="27"/>
        <v>19</v>
      </c>
      <c r="AU43" s="116">
        <f t="shared" si="27"/>
        <v>23</v>
      </c>
      <c r="AV43" s="116">
        <f t="shared" si="27"/>
        <v>21</v>
      </c>
      <c r="AW43" s="116">
        <f t="shared" si="27"/>
        <v>20</v>
      </c>
      <c r="AX43" s="116">
        <f t="shared" si="27"/>
        <v>19</v>
      </c>
      <c r="AY43" s="116">
        <f t="shared" si="27"/>
        <v>19</v>
      </c>
      <c r="AZ43" s="116">
        <f t="shared" si="27"/>
        <v>19</v>
      </c>
      <c r="BA43" s="119">
        <f t="shared" ca="1" si="33"/>
        <v>0.97811630729807297</v>
      </c>
      <c r="BB43" s="119">
        <f t="shared" ca="1" si="28"/>
        <v>0.27843485296569942</v>
      </c>
      <c r="BC43" s="119">
        <f t="shared" ca="1" si="28"/>
        <v>0.99578364852127599</v>
      </c>
      <c r="BD43" s="119">
        <f t="shared" ca="1" si="28"/>
        <v>0.99082747246446234</v>
      </c>
      <c r="BE43" s="119">
        <f t="shared" ca="1" si="28"/>
        <v>0.54958607227754486</v>
      </c>
      <c r="BF43" s="119">
        <f t="shared" ca="1" si="28"/>
        <v>0.27843485296569942</v>
      </c>
      <c r="BG43" s="119">
        <f t="shared" ca="1" si="28"/>
        <v>0.99578364852127599</v>
      </c>
      <c r="BH43" s="119">
        <f t="shared" ca="1" si="28"/>
        <v>0.99082747246446234</v>
      </c>
      <c r="BI43" s="119">
        <f t="shared" ca="1" si="28"/>
        <v>0.54958607227754486</v>
      </c>
      <c r="BJ43" s="119">
        <f t="shared" ca="1" si="28"/>
        <v>0.54958607227754486</v>
      </c>
      <c r="BK43" s="119">
        <f t="shared" ca="1" si="28"/>
        <v>0.54958607227754486</v>
      </c>
      <c r="BL43" s="121">
        <f t="shared" ca="1" si="34"/>
        <v>3</v>
      </c>
      <c r="BM43" s="116">
        <f t="shared" ca="1" si="35"/>
        <v>19</v>
      </c>
    </row>
    <row r="44" spans="1:65" ht="15" customHeight="1" x14ac:dyDescent="0.25">
      <c r="A44" s="13">
        <v>42620</v>
      </c>
      <c r="B44" s="23"/>
      <c r="C44" s="23"/>
      <c r="D44" s="88">
        <f>bering!B39</f>
        <v>5620.7879999999996</v>
      </c>
      <c r="E44" s="47"/>
      <c r="F44" s="47"/>
      <c r="G44" s="92">
        <f>conus!B39</f>
        <v>5929.7619999999997</v>
      </c>
      <c r="H44" s="100">
        <f t="shared" ca="1" si="21"/>
        <v>5803.1030000000001</v>
      </c>
      <c r="I44" s="101">
        <f ca="1">IF(H$1,OFFSET(D44,-$H$2,0),OFFSET(D44,-$L44,0))</f>
        <v>5833.8590000000004</v>
      </c>
      <c r="J44" s="29">
        <f t="shared" ca="1" si="29"/>
        <v>20</v>
      </c>
      <c r="K44" s="57">
        <f t="shared" ca="1" si="8"/>
        <v>20</v>
      </c>
      <c r="L44" s="30">
        <f t="shared" ca="1" si="9"/>
        <v>20</v>
      </c>
      <c r="M44" s="120">
        <f t="shared" ca="1" si="30"/>
        <v>0.90624126863266874</v>
      </c>
      <c r="N44" s="39">
        <f>ROW()</f>
        <v>44</v>
      </c>
      <c r="O44" s="39">
        <f t="shared" si="22"/>
        <v>41</v>
      </c>
      <c r="P44" s="45">
        <f t="shared" ca="1" si="23"/>
        <v>24</v>
      </c>
      <c r="Q44" s="45">
        <f t="shared" ca="1" si="24"/>
        <v>21</v>
      </c>
      <c r="R44" s="39">
        <f t="shared" ca="1" si="25"/>
        <v>0</v>
      </c>
      <c r="S44" s="58">
        <f t="shared" si="17"/>
        <v>201.77950000000055</v>
      </c>
      <c r="T44">
        <f>A44-A41</f>
        <v>3</v>
      </c>
      <c r="U44" s="68">
        <f t="shared" si="12"/>
        <v>67.259833333333518</v>
      </c>
      <c r="V44" s="58">
        <f t="shared" ca="1" si="18"/>
        <v>197.80719999999928</v>
      </c>
      <c r="W44">
        <f>A44-A41</f>
        <v>3</v>
      </c>
      <c r="X44" s="77">
        <f t="shared" ca="1" si="19"/>
        <v>131.87146666666618</v>
      </c>
      <c r="Y44" s="58">
        <f t="shared" ca="1" si="20"/>
        <v>379.60200000000259</v>
      </c>
      <c r="Z44">
        <f>A44-A41</f>
        <v>3</v>
      </c>
      <c r="AA44" s="68">
        <f t="shared" ca="1" si="16"/>
        <v>126.53400000000086</v>
      </c>
      <c r="AB44" s="68">
        <f t="shared" ca="1" si="10"/>
        <v>129.20273333333353</v>
      </c>
      <c r="AC44">
        <v>21</v>
      </c>
      <c r="AE44" s="116">
        <f t="shared" si="31"/>
        <v>26</v>
      </c>
      <c r="AF44" s="116">
        <f t="shared" si="26"/>
        <v>27</v>
      </c>
      <c r="AG44" s="116">
        <f t="shared" si="26"/>
        <v>25</v>
      </c>
      <c r="AH44" s="116">
        <f t="shared" si="26"/>
        <v>24</v>
      </c>
      <c r="AI44" s="116">
        <f t="shared" si="26"/>
        <v>23</v>
      </c>
      <c r="AJ44" s="116">
        <f t="shared" si="26"/>
        <v>27</v>
      </c>
      <c r="AK44" s="116">
        <f t="shared" si="26"/>
        <v>25</v>
      </c>
      <c r="AL44" s="116">
        <f t="shared" si="26"/>
        <v>24</v>
      </c>
      <c r="AM44" s="116">
        <f t="shared" si="26"/>
        <v>23</v>
      </c>
      <c r="AN44" s="116">
        <f t="shared" si="26"/>
        <v>23</v>
      </c>
      <c r="AO44" s="116">
        <f t="shared" si="26"/>
        <v>23</v>
      </c>
      <c r="AP44" s="116">
        <f t="shared" si="32"/>
        <v>23</v>
      </c>
      <c r="AQ44" s="116">
        <f t="shared" si="27"/>
        <v>24</v>
      </c>
      <c r="AR44" s="116">
        <f t="shared" si="27"/>
        <v>22</v>
      </c>
      <c r="AS44" s="116">
        <f t="shared" si="27"/>
        <v>21</v>
      </c>
      <c r="AT44" s="116">
        <f t="shared" si="27"/>
        <v>20</v>
      </c>
      <c r="AU44" s="116">
        <f t="shared" si="27"/>
        <v>24</v>
      </c>
      <c r="AV44" s="116">
        <f t="shared" si="27"/>
        <v>22</v>
      </c>
      <c r="AW44" s="116">
        <f t="shared" si="27"/>
        <v>21</v>
      </c>
      <c r="AX44" s="116">
        <f t="shared" si="27"/>
        <v>20</v>
      </c>
      <c r="AY44" s="116">
        <f t="shared" si="27"/>
        <v>20</v>
      </c>
      <c r="AZ44" s="116">
        <f t="shared" si="27"/>
        <v>20</v>
      </c>
      <c r="BA44" s="119">
        <f t="shared" ca="1" si="33"/>
        <v>0.58163410987047037</v>
      </c>
      <c r="BB44" s="119">
        <f t="shared" ca="1" si="28"/>
        <v>-0.41368780933964772</v>
      </c>
      <c r="BC44" s="119">
        <f t="shared" ca="1" si="28"/>
        <v>0.82914413652735885</v>
      </c>
      <c r="BD44" s="119">
        <f t="shared" ca="1" si="28"/>
        <v>0.90624126863266874</v>
      </c>
      <c r="BE44" s="119">
        <f t="shared" ca="1" si="28"/>
        <v>0.86622971867724541</v>
      </c>
      <c r="BF44" s="119">
        <f t="shared" ca="1" si="28"/>
        <v>-0.41368780933964772</v>
      </c>
      <c r="BG44" s="119">
        <f t="shared" ca="1" si="28"/>
        <v>0.82914413652735885</v>
      </c>
      <c r="BH44" s="119">
        <f t="shared" ca="1" si="28"/>
        <v>0.90624126863266874</v>
      </c>
      <c r="BI44" s="119">
        <f t="shared" ca="1" si="28"/>
        <v>0.86622971867724541</v>
      </c>
      <c r="BJ44" s="119">
        <f t="shared" ca="1" si="28"/>
        <v>0.86622971867724541</v>
      </c>
      <c r="BK44" s="119">
        <f t="shared" ca="1" si="28"/>
        <v>0.86622971867724541</v>
      </c>
      <c r="BL44" s="121">
        <f t="shared" ca="1" si="34"/>
        <v>4</v>
      </c>
      <c r="BM44" s="116">
        <f t="shared" ca="1" si="35"/>
        <v>20</v>
      </c>
    </row>
    <row r="45" spans="1:65" ht="15" customHeight="1" x14ac:dyDescent="0.25">
      <c r="A45" s="13">
        <v>42621</v>
      </c>
      <c r="B45" s="23"/>
      <c r="C45" s="23"/>
      <c r="D45" s="88">
        <f>bering!B40</f>
        <v>5613.3622999999998</v>
      </c>
      <c r="E45" s="47"/>
      <c r="F45" s="47"/>
      <c r="G45" s="92">
        <f>conus!B40</f>
        <v>5881.7889999999998</v>
      </c>
      <c r="H45" s="100">
        <f t="shared" ca="1" si="21"/>
        <v>5710.625</v>
      </c>
      <c r="I45" s="101">
        <f ca="1">IF(H$1,OFFSET(D45,-$H$2,0),OFFSET(D45,-$L45,0))</f>
        <v>5710.625</v>
      </c>
      <c r="J45" s="29">
        <f t="shared" ca="1" si="29"/>
        <v>18</v>
      </c>
      <c r="K45" s="57">
        <f t="shared" ca="1" si="8"/>
        <v>18</v>
      </c>
      <c r="L45" s="30">
        <f t="shared" ca="1" si="9"/>
        <v>18</v>
      </c>
      <c r="M45" s="120">
        <f t="shared" ca="1" si="30"/>
        <v>0.93863760025595389</v>
      </c>
      <c r="N45" s="39">
        <f>ROW()</f>
        <v>45</v>
      </c>
      <c r="O45" s="39">
        <f t="shared" si="22"/>
        <v>42</v>
      </c>
      <c r="P45" s="45">
        <f t="shared" ca="1" si="23"/>
        <v>27</v>
      </c>
      <c r="Q45" s="45">
        <f t="shared" ca="1" si="24"/>
        <v>24</v>
      </c>
      <c r="R45" s="39">
        <f t="shared" ca="1" si="25"/>
        <v>0</v>
      </c>
      <c r="S45" s="58">
        <f t="shared" si="17"/>
        <v>72.70049999999901</v>
      </c>
      <c r="T45">
        <f>A45-A42</f>
        <v>3</v>
      </c>
      <c r="U45" s="68">
        <f t="shared" si="12"/>
        <v>24.233499999999669</v>
      </c>
      <c r="V45" s="58">
        <f t="shared" ca="1" si="18"/>
        <v>-33.965500000002066</v>
      </c>
      <c r="W45">
        <f>A45-A42</f>
        <v>3</v>
      </c>
      <c r="X45" s="77">
        <f t="shared" ca="1" si="19"/>
        <v>-22.643666666668043</v>
      </c>
      <c r="Y45" s="58">
        <f t="shared" ca="1" si="20"/>
        <v>-19.930000000000291</v>
      </c>
      <c r="Z45">
        <f>A45-A42</f>
        <v>3</v>
      </c>
      <c r="AA45" s="68">
        <f t="shared" ca="1" si="16"/>
        <v>-6.6433333333334303</v>
      </c>
      <c r="AB45" s="68">
        <f t="shared" ca="1" si="10"/>
        <v>-14.643500000000737</v>
      </c>
      <c r="AC45">
        <v>21</v>
      </c>
      <c r="AE45" s="116">
        <f t="shared" si="31"/>
        <v>27</v>
      </c>
      <c r="AF45" s="116">
        <f t="shared" si="26"/>
        <v>28</v>
      </c>
      <c r="AG45" s="116">
        <f t="shared" si="26"/>
        <v>26</v>
      </c>
      <c r="AH45" s="116">
        <f t="shared" si="26"/>
        <v>25</v>
      </c>
      <c r="AI45" s="116">
        <f t="shared" si="26"/>
        <v>24</v>
      </c>
      <c r="AJ45" s="116">
        <f t="shared" si="26"/>
        <v>28</v>
      </c>
      <c r="AK45" s="116">
        <f t="shared" si="26"/>
        <v>26</v>
      </c>
      <c r="AL45" s="116">
        <f t="shared" si="26"/>
        <v>25</v>
      </c>
      <c r="AM45" s="116">
        <f t="shared" si="26"/>
        <v>24</v>
      </c>
      <c r="AN45" s="116">
        <f t="shared" si="26"/>
        <v>24</v>
      </c>
      <c r="AO45" s="116">
        <f t="shared" si="26"/>
        <v>24</v>
      </c>
      <c r="AP45" s="116">
        <f t="shared" si="32"/>
        <v>24</v>
      </c>
      <c r="AQ45" s="116">
        <f t="shared" si="27"/>
        <v>25</v>
      </c>
      <c r="AR45" s="116">
        <f t="shared" si="27"/>
        <v>23</v>
      </c>
      <c r="AS45" s="116">
        <f t="shared" si="27"/>
        <v>22</v>
      </c>
      <c r="AT45" s="116">
        <f t="shared" si="27"/>
        <v>21</v>
      </c>
      <c r="AU45" s="116">
        <f t="shared" si="27"/>
        <v>25</v>
      </c>
      <c r="AV45" s="116">
        <f t="shared" si="27"/>
        <v>23</v>
      </c>
      <c r="AW45" s="116">
        <f t="shared" si="27"/>
        <v>22</v>
      </c>
      <c r="AX45" s="116">
        <f t="shared" si="27"/>
        <v>21</v>
      </c>
      <c r="AY45" s="116">
        <f t="shared" si="27"/>
        <v>21</v>
      </c>
      <c r="AZ45" s="116">
        <f t="shared" si="27"/>
        <v>21</v>
      </c>
      <c r="BA45" s="119">
        <f t="shared" ca="1" si="33"/>
        <v>0.93863760025595389</v>
      </c>
      <c r="BB45" s="119">
        <f t="shared" ca="1" si="28"/>
        <v>0.70634903319495812</v>
      </c>
      <c r="BC45" s="119">
        <f t="shared" ca="1" si="28"/>
        <v>0.62647736739566984</v>
      </c>
      <c r="BD45" s="119">
        <f t="shared" ca="1" si="28"/>
        <v>-0.69424631279067617</v>
      </c>
      <c r="BE45" s="119">
        <f t="shared" ca="1" si="28"/>
        <v>-0.57311461136642372</v>
      </c>
      <c r="BF45" s="119">
        <f t="shared" ca="1" si="28"/>
        <v>0.70634903319495812</v>
      </c>
      <c r="BG45" s="119">
        <f t="shared" ca="1" si="28"/>
        <v>0.62647736739566984</v>
      </c>
      <c r="BH45" s="119">
        <f t="shared" ca="1" si="28"/>
        <v>-0.69424631279067617</v>
      </c>
      <c r="BI45" s="119">
        <f t="shared" ca="1" si="28"/>
        <v>-0.57311461136642372</v>
      </c>
      <c r="BJ45" s="119">
        <f t="shared" ca="1" si="28"/>
        <v>-0.57311461136642372</v>
      </c>
      <c r="BK45" s="119">
        <f t="shared" ca="1" si="28"/>
        <v>-0.57311461136642372</v>
      </c>
      <c r="BL45" s="121">
        <f t="shared" ca="1" si="34"/>
        <v>1</v>
      </c>
      <c r="BM45" s="116">
        <f t="shared" ca="1" si="35"/>
        <v>18</v>
      </c>
    </row>
    <row r="46" spans="1:65" ht="15" customHeight="1" x14ac:dyDescent="0.25">
      <c r="A46" s="13">
        <v>42622</v>
      </c>
      <c r="B46" s="23"/>
      <c r="C46" s="23"/>
      <c r="D46" s="88">
        <f>bering!B41</f>
        <v>5607.2285000000002</v>
      </c>
      <c r="E46" s="47"/>
      <c r="F46" s="47"/>
      <c r="G46" s="92">
        <f>conus!B41</f>
        <v>5864.5883999999996</v>
      </c>
      <c r="H46" s="100">
        <f t="shared" ca="1" si="21"/>
        <v>5627.1469999999999</v>
      </c>
      <c r="I46" s="101">
        <f ca="1">IF(H$1,OFFSET(D46,-$H$2,0),OFFSET(D46,-$L46,0))</f>
        <v>5627.1469999999999</v>
      </c>
      <c r="J46" s="29">
        <f t="shared" ca="1" si="29"/>
        <v>18</v>
      </c>
      <c r="K46" s="57">
        <f t="shared" ca="1" si="8"/>
        <v>18</v>
      </c>
      <c r="L46" s="30">
        <f t="shared" ca="1" si="9"/>
        <v>18</v>
      </c>
      <c r="M46" s="120">
        <f t="shared" ca="1" si="30"/>
        <v>0.97419858886977773</v>
      </c>
      <c r="N46" s="39">
        <f>ROW()</f>
        <v>46</v>
      </c>
      <c r="O46" s="39">
        <f t="shared" si="22"/>
        <v>43</v>
      </c>
      <c r="P46" s="45">
        <f t="shared" ca="1" si="23"/>
        <v>28</v>
      </c>
      <c r="Q46" s="45">
        <f t="shared" ca="1" si="24"/>
        <v>25</v>
      </c>
      <c r="R46" s="39">
        <f t="shared" ca="1" si="25"/>
        <v>0</v>
      </c>
      <c r="S46" s="58">
        <f t="shared" si="17"/>
        <v>-75.448099999997794</v>
      </c>
      <c r="T46">
        <f>A46-A43</f>
        <v>3</v>
      </c>
      <c r="U46" s="68">
        <f t="shared" si="12"/>
        <v>-25.14936666666593</v>
      </c>
      <c r="V46" s="58">
        <f t="shared" ca="1" si="18"/>
        <v>-366.53499999999985</v>
      </c>
      <c r="W46">
        <f>A46-A43</f>
        <v>3</v>
      </c>
      <c r="X46" s="77">
        <f t="shared" ca="1" si="19"/>
        <v>-244.35666666666657</v>
      </c>
      <c r="Y46" s="58">
        <f t="shared" ca="1" si="20"/>
        <v>-335.77899999999863</v>
      </c>
      <c r="Z46">
        <f>A46-A43</f>
        <v>3</v>
      </c>
      <c r="AA46" s="68">
        <f t="shared" ca="1" si="16"/>
        <v>-111.92633333333288</v>
      </c>
      <c r="AB46" s="68">
        <f t="shared" ca="1" si="10"/>
        <v>-178.14149999999972</v>
      </c>
      <c r="AC46">
        <v>21</v>
      </c>
      <c r="AE46" s="116">
        <f t="shared" si="31"/>
        <v>28</v>
      </c>
      <c r="AF46" s="116">
        <f t="shared" si="26"/>
        <v>29</v>
      </c>
      <c r="AG46" s="116">
        <f t="shared" si="26"/>
        <v>27</v>
      </c>
      <c r="AH46" s="116">
        <f t="shared" si="26"/>
        <v>26</v>
      </c>
      <c r="AI46" s="116">
        <f t="shared" si="26"/>
        <v>25</v>
      </c>
      <c r="AJ46" s="116">
        <f t="shared" si="26"/>
        <v>29</v>
      </c>
      <c r="AK46" s="116">
        <f t="shared" si="26"/>
        <v>27</v>
      </c>
      <c r="AL46" s="116">
        <f t="shared" si="26"/>
        <v>26</v>
      </c>
      <c r="AM46" s="116">
        <f t="shared" si="26"/>
        <v>25</v>
      </c>
      <c r="AN46" s="116">
        <f t="shared" si="26"/>
        <v>25</v>
      </c>
      <c r="AO46" s="116">
        <f t="shared" si="26"/>
        <v>25</v>
      </c>
      <c r="AP46" s="116">
        <f t="shared" si="32"/>
        <v>25</v>
      </c>
      <c r="AQ46" s="116">
        <f t="shared" si="27"/>
        <v>26</v>
      </c>
      <c r="AR46" s="116">
        <f t="shared" si="27"/>
        <v>24</v>
      </c>
      <c r="AS46" s="116">
        <f t="shared" si="27"/>
        <v>23</v>
      </c>
      <c r="AT46" s="116">
        <f t="shared" si="27"/>
        <v>22</v>
      </c>
      <c r="AU46" s="116">
        <f t="shared" si="27"/>
        <v>26</v>
      </c>
      <c r="AV46" s="116">
        <f t="shared" si="27"/>
        <v>24</v>
      </c>
      <c r="AW46" s="116">
        <f t="shared" si="27"/>
        <v>23</v>
      </c>
      <c r="AX46" s="116">
        <f t="shared" si="27"/>
        <v>22</v>
      </c>
      <c r="AY46" s="116">
        <f t="shared" si="27"/>
        <v>22</v>
      </c>
      <c r="AZ46" s="116">
        <f t="shared" si="27"/>
        <v>22</v>
      </c>
      <c r="BA46" s="119">
        <f t="shared" ca="1" si="33"/>
        <v>0.97419858886977773</v>
      </c>
      <c r="BB46" s="119">
        <f t="shared" ca="1" si="28"/>
        <v>0.46813260977137422</v>
      </c>
      <c r="BC46" s="119">
        <f t="shared" ca="1" si="28"/>
        <v>0.88208949773049261</v>
      </c>
      <c r="BD46" s="119">
        <f t="shared" ca="1" si="28"/>
        <v>-0.14148777780089095</v>
      </c>
      <c r="BE46" s="119">
        <f t="shared" ca="1" si="28"/>
        <v>-0.95350486592869776</v>
      </c>
      <c r="BF46" s="119">
        <f t="shared" ca="1" si="28"/>
        <v>0.46813260977137422</v>
      </c>
      <c r="BG46" s="119">
        <f t="shared" ca="1" si="28"/>
        <v>0.88208949773049261</v>
      </c>
      <c r="BH46" s="119">
        <f t="shared" ca="1" si="28"/>
        <v>-0.14148777780089095</v>
      </c>
      <c r="BI46" s="119">
        <f t="shared" ca="1" si="28"/>
        <v>-0.95350486592869776</v>
      </c>
      <c r="BJ46" s="119">
        <f t="shared" ca="1" si="28"/>
        <v>-0.95350486592869776</v>
      </c>
      <c r="BK46" s="119">
        <f t="shared" ca="1" si="28"/>
        <v>-0.95350486592869776</v>
      </c>
      <c r="BL46" s="121">
        <f t="shared" ca="1" si="34"/>
        <v>1</v>
      </c>
      <c r="BM46" s="116">
        <f t="shared" ca="1" si="35"/>
        <v>18</v>
      </c>
    </row>
    <row r="47" spans="1:65" ht="15" customHeight="1" x14ac:dyDescent="0.25">
      <c r="A47" s="13">
        <v>42623</v>
      </c>
      <c r="B47" s="23"/>
      <c r="C47" s="23"/>
      <c r="D47" s="88">
        <f>bering!B42</f>
        <v>5636.8584000000001</v>
      </c>
      <c r="E47" s="47"/>
      <c r="F47" s="47"/>
      <c r="G47" s="92">
        <f>conus!B42</f>
        <v>5819.143</v>
      </c>
      <c r="H47" s="100">
        <f t="shared" ca="1" si="21"/>
        <v>5741.6040000000003</v>
      </c>
      <c r="I47" s="101">
        <f ca="1">IF(H$1,OFFSET(D47,-$H$2,0),OFFSET(D47,-$L47,0))</f>
        <v>5627.1469999999999</v>
      </c>
      <c r="J47" s="29">
        <f t="shared" ca="1" si="29"/>
        <v>19</v>
      </c>
      <c r="K47" s="57">
        <f t="shared" ca="1" si="8"/>
        <v>19</v>
      </c>
      <c r="L47" s="30">
        <f t="shared" ca="1" si="9"/>
        <v>19</v>
      </c>
      <c r="M47" s="120">
        <f t="shared" ca="1" si="30"/>
        <v>0.97511160066439806</v>
      </c>
      <c r="N47" s="39">
        <f>ROW()</f>
        <v>47</v>
      </c>
      <c r="O47" s="39">
        <f t="shared" si="22"/>
        <v>44</v>
      </c>
      <c r="P47" s="45">
        <f t="shared" ca="1" si="23"/>
        <v>28</v>
      </c>
      <c r="Q47" s="45">
        <f t="shared" ca="1" si="24"/>
        <v>25</v>
      </c>
      <c r="R47" s="39">
        <f t="shared" ca="1" si="25"/>
        <v>0</v>
      </c>
      <c r="S47" s="58">
        <f t="shared" si="17"/>
        <v>-222.43509999999878</v>
      </c>
      <c r="T47">
        <f>A47-A44</f>
        <v>3</v>
      </c>
      <c r="U47" s="68">
        <f t="shared" si="12"/>
        <v>-74.145033333332933</v>
      </c>
      <c r="V47" s="58">
        <f t="shared" ca="1" si="18"/>
        <v>-425.12099999999919</v>
      </c>
      <c r="W47">
        <f>A47-A44</f>
        <v>3</v>
      </c>
      <c r="X47" s="77">
        <f t="shared" ca="1" si="19"/>
        <v>-283.41399999999948</v>
      </c>
      <c r="Y47" s="58">
        <f t="shared" ca="1" si="20"/>
        <v>-570.33399999999892</v>
      </c>
      <c r="Z47">
        <f>A47-A44</f>
        <v>3</v>
      </c>
      <c r="AA47" s="68">
        <f t="shared" ca="1" si="16"/>
        <v>-190.11133333333296</v>
      </c>
      <c r="AB47" s="68">
        <f ca="1">AVERAGE(X47,AA47)</f>
        <v>-236.76266666666623</v>
      </c>
      <c r="AC47">
        <v>21</v>
      </c>
      <c r="AE47" s="116">
        <f t="shared" si="31"/>
        <v>29</v>
      </c>
      <c r="AF47" s="116">
        <f t="shared" si="26"/>
        <v>30</v>
      </c>
      <c r="AG47" s="116">
        <f t="shared" si="26"/>
        <v>28</v>
      </c>
      <c r="AH47" s="116">
        <f t="shared" si="26"/>
        <v>27</v>
      </c>
      <c r="AI47" s="116">
        <f t="shared" si="26"/>
        <v>26</v>
      </c>
      <c r="AJ47" s="116">
        <f t="shared" si="26"/>
        <v>30</v>
      </c>
      <c r="AK47" s="116">
        <f t="shared" si="26"/>
        <v>28</v>
      </c>
      <c r="AL47" s="116">
        <f t="shared" si="26"/>
        <v>27</v>
      </c>
      <c r="AM47" s="116">
        <f t="shared" si="26"/>
        <v>26</v>
      </c>
      <c r="AN47" s="116">
        <f t="shared" si="26"/>
        <v>26</v>
      </c>
      <c r="AO47" s="116">
        <f t="shared" si="26"/>
        <v>26</v>
      </c>
      <c r="AP47" s="116">
        <f t="shared" si="32"/>
        <v>26</v>
      </c>
      <c r="AQ47" s="116">
        <f t="shared" si="27"/>
        <v>27</v>
      </c>
      <c r="AR47" s="116">
        <f t="shared" si="27"/>
        <v>25</v>
      </c>
      <c r="AS47" s="116">
        <f t="shared" si="27"/>
        <v>24</v>
      </c>
      <c r="AT47" s="116">
        <f t="shared" si="27"/>
        <v>23</v>
      </c>
      <c r="AU47" s="116">
        <f t="shared" si="27"/>
        <v>27</v>
      </c>
      <c r="AV47" s="116">
        <f t="shared" si="27"/>
        <v>25</v>
      </c>
      <c r="AW47" s="116">
        <f t="shared" si="27"/>
        <v>24</v>
      </c>
      <c r="AX47" s="116">
        <f t="shared" si="27"/>
        <v>23</v>
      </c>
      <c r="AY47" s="116">
        <f t="shared" si="27"/>
        <v>23</v>
      </c>
      <c r="AZ47" s="116">
        <f t="shared" si="27"/>
        <v>23</v>
      </c>
      <c r="BA47" s="119">
        <f t="shared" ca="1" si="33"/>
        <v>0.42334486444405001</v>
      </c>
      <c r="BB47" s="119">
        <f t="shared" ca="1" si="28"/>
        <v>-0.56257756290425387</v>
      </c>
      <c r="BC47" s="119">
        <f t="shared" ca="1" si="28"/>
        <v>0.97511160066439806</v>
      </c>
      <c r="BD47" s="119">
        <f t="shared" ca="1" si="28"/>
        <v>0.78825098653486492</v>
      </c>
      <c r="BE47" s="119">
        <f t="shared" ca="1" si="28"/>
        <v>-4.5412747880778523E-2</v>
      </c>
      <c r="BF47" s="119">
        <f t="shared" ca="1" si="28"/>
        <v>-0.56257756290425387</v>
      </c>
      <c r="BG47" s="119">
        <f t="shared" ca="1" si="28"/>
        <v>0.97511160066439806</v>
      </c>
      <c r="BH47" s="119">
        <f t="shared" ca="1" si="28"/>
        <v>0.78825098653486492</v>
      </c>
      <c r="BI47" s="119">
        <f t="shared" ca="1" si="28"/>
        <v>-4.5412747880778523E-2</v>
      </c>
      <c r="BJ47" s="119">
        <f t="shared" ca="1" si="28"/>
        <v>-4.5412747880778523E-2</v>
      </c>
      <c r="BK47" s="119">
        <f t="shared" ca="1" si="28"/>
        <v>-4.5412747880778523E-2</v>
      </c>
      <c r="BL47" s="121">
        <f t="shared" ca="1" si="34"/>
        <v>3</v>
      </c>
      <c r="BM47" s="116">
        <f t="shared" ca="1" si="35"/>
        <v>19</v>
      </c>
    </row>
    <row r="48" spans="1:65" ht="15" customHeight="1" x14ac:dyDescent="0.25">
      <c r="A48" s="13">
        <v>42624</v>
      </c>
      <c r="B48" s="23"/>
      <c r="C48" s="23"/>
      <c r="D48" s="88">
        <f>bering!B43</f>
        <v>5617.2619999999997</v>
      </c>
      <c r="E48" s="47"/>
      <c r="F48" s="47"/>
      <c r="G48" s="92">
        <f>conus!B43</f>
        <v>5808.0439999999999</v>
      </c>
      <c r="H48" s="100">
        <f t="shared" ca="1" si="21"/>
        <v>5789.5527000000002</v>
      </c>
      <c r="I48" s="101">
        <f ca="1">IF(H$1,OFFSET(D48,-$H$2,0),OFFSET(D48,-$L48,0))</f>
        <v>5627.1469999999999</v>
      </c>
      <c r="J48" s="29">
        <f t="shared" ca="1" si="29"/>
        <v>20</v>
      </c>
      <c r="K48" s="57">
        <f t="shared" ca="1" si="8"/>
        <v>20</v>
      </c>
      <c r="L48" s="30">
        <f t="shared" ca="1" si="9"/>
        <v>20</v>
      </c>
      <c r="M48" s="120">
        <f t="shared" ca="1" si="30"/>
        <v>0.97777642221934324</v>
      </c>
      <c r="N48" s="39">
        <f>ROW()</f>
        <v>48</v>
      </c>
      <c r="O48" s="39">
        <f t="shared" si="22"/>
        <v>45</v>
      </c>
      <c r="P48" s="45">
        <f t="shared" ca="1" si="23"/>
        <v>28</v>
      </c>
      <c r="Q48" s="45">
        <f t="shared" ca="1" si="24"/>
        <v>25</v>
      </c>
      <c r="R48" s="39">
        <f t="shared" ca="1" si="25"/>
        <v>0</v>
      </c>
      <c r="S48" s="58">
        <f t="shared" si="17"/>
        <v>-255.67209999999977</v>
      </c>
      <c r="T48">
        <f>A48-A45</f>
        <v>3</v>
      </c>
      <c r="U48" s="68">
        <f t="shared" si="12"/>
        <v>-85.224033333333253</v>
      </c>
      <c r="V48" s="58">
        <f t="shared" ca="1" si="18"/>
        <v>-222.95929999999862</v>
      </c>
      <c r="W48">
        <f>A48-A45</f>
        <v>3</v>
      </c>
      <c r="X48" s="77">
        <f t="shared" ca="1" si="19"/>
        <v>-148.63953333333242</v>
      </c>
      <c r="Y48" s="58">
        <f t="shared" ca="1" si="20"/>
        <v>-496.90200000000186</v>
      </c>
      <c r="Z48">
        <f>A48-A45</f>
        <v>3</v>
      </c>
      <c r="AA48" s="68">
        <f t="shared" ca="1" si="16"/>
        <v>-165.63400000000061</v>
      </c>
      <c r="AB48" s="68">
        <f t="shared" ref="AB48:AB111" ca="1" si="36">AVERAGE(X48,AA48)</f>
        <v>-157.13676666666652</v>
      </c>
      <c r="AC48">
        <v>21</v>
      </c>
      <c r="AE48" s="116">
        <f t="shared" si="31"/>
        <v>30</v>
      </c>
      <c r="AF48" s="116">
        <f t="shared" si="26"/>
        <v>31</v>
      </c>
      <c r="AG48" s="116">
        <f t="shared" si="26"/>
        <v>29</v>
      </c>
      <c r="AH48" s="116">
        <f t="shared" si="26"/>
        <v>28</v>
      </c>
      <c r="AI48" s="116">
        <f t="shared" si="26"/>
        <v>27</v>
      </c>
      <c r="AJ48" s="116">
        <f t="shared" si="26"/>
        <v>31</v>
      </c>
      <c r="AK48" s="116">
        <f t="shared" si="26"/>
        <v>29</v>
      </c>
      <c r="AL48" s="116">
        <f t="shared" si="26"/>
        <v>28</v>
      </c>
      <c r="AM48" s="116">
        <f t="shared" si="26"/>
        <v>27</v>
      </c>
      <c r="AN48" s="116">
        <f t="shared" si="26"/>
        <v>27</v>
      </c>
      <c r="AO48" s="116">
        <f t="shared" si="26"/>
        <v>27</v>
      </c>
      <c r="AP48" s="116">
        <f t="shared" si="32"/>
        <v>27</v>
      </c>
      <c r="AQ48" s="116">
        <f t="shared" si="27"/>
        <v>28</v>
      </c>
      <c r="AR48" s="116">
        <f t="shared" si="27"/>
        <v>26</v>
      </c>
      <c r="AS48" s="116">
        <f t="shared" si="27"/>
        <v>25</v>
      </c>
      <c r="AT48" s="116">
        <f t="shared" si="27"/>
        <v>24</v>
      </c>
      <c r="AU48" s="116">
        <f t="shared" si="27"/>
        <v>28</v>
      </c>
      <c r="AV48" s="116">
        <f t="shared" si="27"/>
        <v>26</v>
      </c>
      <c r="AW48" s="116">
        <f t="shared" si="27"/>
        <v>25</v>
      </c>
      <c r="AX48" s="116">
        <f t="shared" si="27"/>
        <v>24</v>
      </c>
      <c r="AY48" s="116">
        <f t="shared" si="27"/>
        <v>24</v>
      </c>
      <c r="AZ48" s="116">
        <f t="shared" si="27"/>
        <v>24</v>
      </c>
      <c r="BA48" s="119">
        <f t="shared" ca="1" si="33"/>
        <v>-0.73228128664204029</v>
      </c>
      <c r="BB48" s="119">
        <f t="shared" ca="1" si="28"/>
        <v>-0.42223304801359784</v>
      </c>
      <c r="BC48" s="119">
        <f t="shared" ca="1" si="28"/>
        <v>0.57607264859644369</v>
      </c>
      <c r="BD48" s="119">
        <f t="shared" ca="1" si="28"/>
        <v>0.97777642221934324</v>
      </c>
      <c r="BE48" s="119">
        <f t="shared" ca="1" si="28"/>
        <v>0.8117161413503543</v>
      </c>
      <c r="BF48" s="119">
        <f t="shared" ca="1" si="28"/>
        <v>-0.42223304801359784</v>
      </c>
      <c r="BG48" s="119">
        <f t="shared" ca="1" si="28"/>
        <v>0.57607264859644369</v>
      </c>
      <c r="BH48" s="119">
        <f t="shared" ca="1" si="28"/>
        <v>0.97777642221934324</v>
      </c>
      <c r="BI48" s="119">
        <f t="shared" ca="1" si="28"/>
        <v>0.8117161413503543</v>
      </c>
      <c r="BJ48" s="119">
        <f t="shared" ca="1" si="28"/>
        <v>0.8117161413503543</v>
      </c>
      <c r="BK48" s="119">
        <f t="shared" ca="1" si="28"/>
        <v>0.8117161413503543</v>
      </c>
      <c r="BL48" s="121">
        <f t="shared" ca="1" si="34"/>
        <v>4</v>
      </c>
      <c r="BM48" s="116">
        <f t="shared" ca="1" si="35"/>
        <v>20</v>
      </c>
    </row>
    <row r="49" spans="1:65" ht="15" customHeight="1" x14ac:dyDescent="0.25">
      <c r="A49" s="13">
        <v>42625</v>
      </c>
      <c r="B49" s="23"/>
      <c r="C49" s="23"/>
      <c r="D49" s="88">
        <f>bering!B44</f>
        <v>5544.9844000000003</v>
      </c>
      <c r="E49" s="47"/>
      <c r="F49" s="47"/>
      <c r="G49" s="92">
        <f>conus!B44</f>
        <v>5842.7573000000002</v>
      </c>
      <c r="H49" s="100">
        <f t="shared" ca="1" si="21"/>
        <v>5675.2539999999999</v>
      </c>
      <c r="I49" s="101">
        <f ca="1">IF(H$1,OFFSET(D49,-$H$2,0),OFFSET(D49,-$L49,0))</f>
        <v>5741.6040000000003</v>
      </c>
      <c r="J49" s="29">
        <f t="shared" ca="1" si="29"/>
        <v>20</v>
      </c>
      <c r="K49" s="57">
        <f t="shared" ca="1" si="8"/>
        <v>20</v>
      </c>
      <c r="L49" s="30">
        <f t="shared" ca="1" si="9"/>
        <v>20</v>
      </c>
      <c r="M49" s="120">
        <f t="shared" ca="1" si="30"/>
        <v>0.95391605265913271</v>
      </c>
      <c r="N49" s="39">
        <f>ROW()</f>
        <v>49</v>
      </c>
      <c r="O49" s="39">
        <f t="shared" si="22"/>
        <v>46</v>
      </c>
      <c r="P49" s="45">
        <f t="shared" ca="1" si="23"/>
        <v>29</v>
      </c>
      <c r="Q49" s="45">
        <f t="shared" ca="1" si="24"/>
        <v>26</v>
      </c>
      <c r="R49" s="39">
        <f t="shared" ca="1" si="25"/>
        <v>0</v>
      </c>
      <c r="S49" s="58">
        <f t="shared" si="17"/>
        <v>-206.19510000000082</v>
      </c>
      <c r="T49">
        <f>A49-A46</f>
        <v>3</v>
      </c>
      <c r="U49" s="68">
        <f t="shared" si="12"/>
        <v>-68.731700000000274</v>
      </c>
      <c r="V49" s="58">
        <f t="shared" ca="1" si="18"/>
        <v>65.535700000000361</v>
      </c>
      <c r="W49">
        <f>A49-A46</f>
        <v>3</v>
      </c>
      <c r="X49" s="77">
        <f t="shared" ca="1" si="19"/>
        <v>43.690466666666907</v>
      </c>
      <c r="Y49" s="58">
        <f t="shared" ca="1" si="20"/>
        <v>-175.73300000000017</v>
      </c>
      <c r="Z49">
        <f>A49-A46</f>
        <v>3</v>
      </c>
      <c r="AA49" s="68">
        <f t="shared" ca="1" si="16"/>
        <v>-58.577666666666723</v>
      </c>
      <c r="AB49" s="68">
        <f t="shared" ca="1" si="36"/>
        <v>-7.4435999999999076</v>
      </c>
      <c r="AC49">
        <v>20</v>
      </c>
      <c r="AE49" s="116">
        <f t="shared" si="31"/>
        <v>31</v>
      </c>
      <c r="AF49" s="116">
        <f t="shared" si="26"/>
        <v>32</v>
      </c>
      <c r="AG49" s="116">
        <f t="shared" si="26"/>
        <v>30</v>
      </c>
      <c r="AH49" s="116">
        <f t="shared" si="26"/>
        <v>29</v>
      </c>
      <c r="AI49" s="116">
        <f t="shared" si="26"/>
        <v>28</v>
      </c>
      <c r="AJ49" s="116">
        <f t="shared" si="26"/>
        <v>32</v>
      </c>
      <c r="AK49" s="116">
        <f t="shared" si="26"/>
        <v>30</v>
      </c>
      <c r="AL49" s="116">
        <f t="shared" si="26"/>
        <v>29</v>
      </c>
      <c r="AM49" s="116">
        <f t="shared" si="26"/>
        <v>28</v>
      </c>
      <c r="AN49" s="116">
        <f t="shared" si="26"/>
        <v>28</v>
      </c>
      <c r="AO49" s="116">
        <f t="shared" si="26"/>
        <v>28</v>
      </c>
      <c r="AP49" s="116">
        <f t="shared" si="32"/>
        <v>28</v>
      </c>
      <c r="AQ49" s="116">
        <f t="shared" si="27"/>
        <v>29</v>
      </c>
      <c r="AR49" s="116">
        <f t="shared" si="27"/>
        <v>27</v>
      </c>
      <c r="AS49" s="116">
        <f t="shared" si="27"/>
        <v>26</v>
      </c>
      <c r="AT49" s="116">
        <f t="shared" si="27"/>
        <v>25</v>
      </c>
      <c r="AU49" s="116">
        <f t="shared" si="27"/>
        <v>29</v>
      </c>
      <c r="AV49" s="116">
        <f t="shared" si="27"/>
        <v>27</v>
      </c>
      <c r="AW49" s="116">
        <f t="shared" si="27"/>
        <v>26</v>
      </c>
      <c r="AX49" s="116">
        <f t="shared" si="27"/>
        <v>25</v>
      </c>
      <c r="AY49" s="116">
        <f t="shared" si="27"/>
        <v>25</v>
      </c>
      <c r="AZ49" s="116">
        <f t="shared" si="27"/>
        <v>25</v>
      </c>
      <c r="BA49" s="119">
        <f t="shared" ca="1" si="33"/>
        <v>-0.99246696132090595</v>
      </c>
      <c r="BB49" s="119">
        <f t="shared" ca="1" si="28"/>
        <v>0.35907025360275929</v>
      </c>
      <c r="BC49" s="119">
        <f t="shared" ca="1" si="28"/>
        <v>0.22023102322057289</v>
      </c>
      <c r="BD49" s="119">
        <f t="shared" ca="1" si="28"/>
        <v>0.95391605265913271</v>
      </c>
      <c r="BE49" s="119">
        <f t="shared" ca="1" si="28"/>
        <v>0.3460585982370365</v>
      </c>
      <c r="BF49" s="119">
        <f t="shared" ca="1" si="28"/>
        <v>0.35907025360275929</v>
      </c>
      <c r="BG49" s="119">
        <f t="shared" ca="1" si="28"/>
        <v>0.22023102322057289</v>
      </c>
      <c r="BH49" s="119">
        <f t="shared" ca="1" si="28"/>
        <v>0.95391605265913271</v>
      </c>
      <c r="BI49" s="119">
        <f t="shared" ca="1" si="28"/>
        <v>0.3460585982370365</v>
      </c>
      <c r="BJ49" s="119">
        <f t="shared" ca="1" si="28"/>
        <v>0.3460585982370365</v>
      </c>
      <c r="BK49" s="119">
        <f t="shared" ca="1" si="28"/>
        <v>0.3460585982370365</v>
      </c>
      <c r="BL49" s="121">
        <f t="shared" ca="1" si="34"/>
        <v>4</v>
      </c>
      <c r="BM49" s="116">
        <f t="shared" ca="1" si="35"/>
        <v>20</v>
      </c>
    </row>
    <row r="50" spans="1:65" s="41" customFormat="1" ht="15" customHeight="1" x14ac:dyDescent="0.25">
      <c r="A50" s="13">
        <v>42626</v>
      </c>
      <c r="B50" s="23"/>
      <c r="C50" s="23"/>
      <c r="D50" s="88">
        <f>bering!B45</f>
        <v>5372.9459999999999</v>
      </c>
      <c r="E50" s="47"/>
      <c r="F50" s="47"/>
      <c r="G50" s="92">
        <f>conus!B45</f>
        <v>5869.1660000000002</v>
      </c>
      <c r="H50" s="100">
        <f t="shared" ca="1" si="21"/>
        <v>5833.7079999999996</v>
      </c>
      <c r="I50" s="101">
        <f ca="1">IF(H$1,OFFSET(D50,-$H$2,0),OFFSET(D50,-$L50,0))</f>
        <v>5789.5527000000002</v>
      </c>
      <c r="J50" s="29">
        <f t="shared" ca="1" si="29"/>
        <v>20</v>
      </c>
      <c r="K50" s="49">
        <f t="shared" ca="1" si="8"/>
        <v>20</v>
      </c>
      <c r="L50" s="30">
        <f t="shared" ca="1" si="9"/>
        <v>20</v>
      </c>
      <c r="M50" s="120">
        <f t="shared" ca="1" si="30"/>
        <v>0.93514739945279934</v>
      </c>
      <c r="N50" s="39">
        <f>ROW()</f>
        <v>50</v>
      </c>
      <c r="O50" s="39">
        <f t="shared" si="22"/>
        <v>47</v>
      </c>
      <c r="P50" s="45">
        <f t="shared" ca="1" si="23"/>
        <v>30</v>
      </c>
      <c r="Q50" s="45">
        <f t="shared" ca="1" si="24"/>
        <v>27</v>
      </c>
      <c r="R50" s="39">
        <f t="shared" ca="1" si="25"/>
        <v>0</v>
      </c>
      <c r="S50" s="58">
        <f t="shared" si="17"/>
        <v>-45.553100000000995</v>
      </c>
      <c r="T50">
        <f>A50-A47</f>
        <v>3</v>
      </c>
      <c r="U50" s="68">
        <f t="shared" si="12"/>
        <v>-15.184366666666998</v>
      </c>
      <c r="V50" s="58">
        <f t="shared" ca="1" si="18"/>
        <v>219.13869999999952</v>
      </c>
      <c r="W50">
        <f>A50-A47</f>
        <v>3</v>
      </c>
      <c r="X50" s="77">
        <f t="shared" ca="1" si="19"/>
        <v>146.09246666666635</v>
      </c>
      <c r="Y50" s="58">
        <f t="shared" ca="1" si="20"/>
        <v>193.3846999999987</v>
      </c>
      <c r="Z50">
        <f>A50-A47</f>
        <v>3</v>
      </c>
      <c r="AA50" s="68">
        <f t="shared" ca="1" si="16"/>
        <v>64.461566666666229</v>
      </c>
      <c r="AB50" s="68">
        <f t="shared" ca="1" si="36"/>
        <v>105.2770166666663</v>
      </c>
      <c r="AC50" s="41">
        <v>20</v>
      </c>
      <c r="AE50" s="116">
        <f t="shared" si="31"/>
        <v>32</v>
      </c>
      <c r="AF50" s="116">
        <f t="shared" si="26"/>
        <v>33</v>
      </c>
      <c r="AG50" s="116">
        <f t="shared" si="26"/>
        <v>31</v>
      </c>
      <c r="AH50" s="116">
        <f t="shared" si="26"/>
        <v>30</v>
      </c>
      <c r="AI50" s="116">
        <f t="shared" si="26"/>
        <v>29</v>
      </c>
      <c r="AJ50" s="116">
        <f t="shared" si="26"/>
        <v>33</v>
      </c>
      <c r="AK50" s="116">
        <f t="shared" si="26"/>
        <v>31</v>
      </c>
      <c r="AL50" s="116">
        <f t="shared" si="26"/>
        <v>30</v>
      </c>
      <c r="AM50" s="116">
        <f t="shared" si="26"/>
        <v>29</v>
      </c>
      <c r="AN50" s="116">
        <f t="shared" si="26"/>
        <v>29</v>
      </c>
      <c r="AO50" s="116">
        <f t="shared" si="26"/>
        <v>29</v>
      </c>
      <c r="AP50" s="116">
        <f t="shared" si="32"/>
        <v>29</v>
      </c>
      <c r="AQ50" s="116">
        <f t="shared" si="27"/>
        <v>30</v>
      </c>
      <c r="AR50" s="116">
        <f t="shared" si="27"/>
        <v>28</v>
      </c>
      <c r="AS50" s="116">
        <f t="shared" si="27"/>
        <v>27</v>
      </c>
      <c r="AT50" s="116">
        <f t="shared" si="27"/>
        <v>26</v>
      </c>
      <c r="AU50" s="116">
        <f t="shared" si="27"/>
        <v>30</v>
      </c>
      <c r="AV50" s="116">
        <f t="shared" si="27"/>
        <v>28</v>
      </c>
      <c r="AW50" s="116">
        <f t="shared" si="27"/>
        <v>27</v>
      </c>
      <c r="AX50" s="116">
        <f t="shared" si="27"/>
        <v>26</v>
      </c>
      <c r="AY50" s="116">
        <f t="shared" si="27"/>
        <v>26</v>
      </c>
      <c r="AZ50" s="116">
        <f t="shared" si="27"/>
        <v>26</v>
      </c>
      <c r="BA50" s="119">
        <f t="shared" ca="1" si="33"/>
        <v>0.24556606887247154</v>
      </c>
      <c r="BB50" s="119">
        <f t="shared" ca="1" si="28"/>
        <v>0.85906627216875808</v>
      </c>
      <c r="BC50" s="119">
        <f t="shared" ca="1" si="28"/>
        <v>-1.8807835929771501E-2</v>
      </c>
      <c r="BD50" s="119">
        <f t="shared" ca="1" si="28"/>
        <v>0.93514739945279934</v>
      </c>
      <c r="BE50" s="119">
        <f t="shared" ca="1" si="28"/>
        <v>-0.17575732974591995</v>
      </c>
      <c r="BF50" s="119">
        <f t="shared" ca="1" si="28"/>
        <v>0.85906627216875808</v>
      </c>
      <c r="BG50" s="119">
        <f t="shared" ca="1" si="28"/>
        <v>-1.8807835929771501E-2</v>
      </c>
      <c r="BH50" s="119">
        <f t="shared" ca="1" si="28"/>
        <v>0.93514739945279934</v>
      </c>
      <c r="BI50" s="119">
        <f t="shared" ca="1" si="28"/>
        <v>-0.17575732974591995</v>
      </c>
      <c r="BJ50" s="119">
        <f t="shared" ca="1" si="28"/>
        <v>-0.17575732974591995</v>
      </c>
      <c r="BK50" s="119">
        <f t="shared" ca="1" si="28"/>
        <v>-0.17575732974591995</v>
      </c>
      <c r="BL50" s="121">
        <f t="shared" ca="1" si="34"/>
        <v>4</v>
      </c>
      <c r="BM50" s="116">
        <f t="shared" ca="1" si="35"/>
        <v>20</v>
      </c>
    </row>
    <row r="51" spans="1:65" s="41" customFormat="1" ht="15" customHeight="1" x14ac:dyDescent="0.25">
      <c r="A51" s="13">
        <v>42627</v>
      </c>
      <c r="B51" s="23"/>
      <c r="C51" s="23"/>
      <c r="D51" s="88">
        <f>bering!B46</f>
        <v>5373.8869999999997</v>
      </c>
      <c r="E51" s="47"/>
      <c r="F51" s="47"/>
      <c r="G51" s="92">
        <f>conus!B46</f>
        <v>5854.0439999999999</v>
      </c>
      <c r="H51" s="100">
        <f t="shared" ca="1" si="21"/>
        <v>5851.3964999999998</v>
      </c>
      <c r="I51" s="101">
        <f ca="1">IF(H$1,OFFSET(D51,-$H$2,0),OFFSET(D51,-$L51,0))</f>
        <v>5828.37</v>
      </c>
      <c r="J51" s="29">
        <f t="shared" ca="1" si="29"/>
        <v>17</v>
      </c>
      <c r="K51" s="49">
        <f t="shared" ca="1" si="8"/>
        <v>17</v>
      </c>
      <c r="L51" s="30">
        <f t="shared" ca="1" si="9"/>
        <v>17</v>
      </c>
      <c r="M51" s="120">
        <f t="shared" ca="1" si="30"/>
        <v>0.94211333497567129</v>
      </c>
      <c r="N51" s="39">
        <f>ROW()</f>
        <v>51</v>
      </c>
      <c r="O51" s="39">
        <f t="shared" si="22"/>
        <v>48</v>
      </c>
      <c r="P51" s="45">
        <f t="shared" ca="1" si="23"/>
        <v>34</v>
      </c>
      <c r="Q51" s="45">
        <f t="shared" ca="1" si="24"/>
        <v>31</v>
      </c>
      <c r="R51" s="39">
        <f t="shared" ca="1" si="25"/>
        <v>0</v>
      </c>
      <c r="S51" s="58">
        <f t="shared" si="17"/>
        <v>74.191900000001624</v>
      </c>
      <c r="T51">
        <f>A51-A48</f>
        <v>3</v>
      </c>
      <c r="U51" s="68">
        <f t="shared" si="12"/>
        <v>24.730633333333873</v>
      </c>
      <c r="V51" s="58">
        <f t="shared" ca="1" si="18"/>
        <v>202.05479999999807</v>
      </c>
      <c r="W51">
        <f>A51-A48</f>
        <v>3</v>
      </c>
      <c r="X51" s="77">
        <f t="shared" ca="1" si="19"/>
        <v>134.7031999999987</v>
      </c>
      <c r="Y51" s="58">
        <f t="shared" ca="1" si="20"/>
        <v>478.08569999999963</v>
      </c>
      <c r="Z51">
        <f>A51-A48</f>
        <v>3</v>
      </c>
      <c r="AA51" s="68">
        <f t="shared" ca="1" si="16"/>
        <v>159.36189999999988</v>
      </c>
      <c r="AB51" s="68">
        <f t="shared" ca="1" si="36"/>
        <v>147.03254999999928</v>
      </c>
      <c r="AC51" s="41">
        <v>20</v>
      </c>
      <c r="AE51" s="116">
        <f t="shared" si="31"/>
        <v>33</v>
      </c>
      <c r="AF51" s="116">
        <f t="shared" si="26"/>
        <v>34</v>
      </c>
      <c r="AG51" s="116">
        <f t="shared" si="26"/>
        <v>32</v>
      </c>
      <c r="AH51" s="116">
        <f t="shared" si="26"/>
        <v>31</v>
      </c>
      <c r="AI51" s="116">
        <f t="shared" si="26"/>
        <v>30</v>
      </c>
      <c r="AJ51" s="116">
        <f t="shared" si="26"/>
        <v>34</v>
      </c>
      <c r="AK51" s="116">
        <f t="shared" si="26"/>
        <v>32</v>
      </c>
      <c r="AL51" s="116">
        <f t="shared" si="26"/>
        <v>31</v>
      </c>
      <c r="AM51" s="116">
        <f t="shared" si="26"/>
        <v>30</v>
      </c>
      <c r="AN51" s="116">
        <f t="shared" si="26"/>
        <v>30</v>
      </c>
      <c r="AO51" s="116">
        <f t="shared" si="26"/>
        <v>30</v>
      </c>
      <c r="AP51" s="116">
        <f t="shared" si="32"/>
        <v>30</v>
      </c>
      <c r="AQ51" s="116">
        <f t="shared" si="27"/>
        <v>31</v>
      </c>
      <c r="AR51" s="116">
        <f t="shared" si="27"/>
        <v>29</v>
      </c>
      <c r="AS51" s="116">
        <f t="shared" si="27"/>
        <v>28</v>
      </c>
      <c r="AT51" s="116">
        <f t="shared" si="27"/>
        <v>27</v>
      </c>
      <c r="AU51" s="116">
        <f t="shared" si="27"/>
        <v>31</v>
      </c>
      <c r="AV51" s="116">
        <f t="shared" si="27"/>
        <v>29</v>
      </c>
      <c r="AW51" s="116">
        <f t="shared" si="27"/>
        <v>28</v>
      </c>
      <c r="AX51" s="116">
        <f t="shared" si="27"/>
        <v>27</v>
      </c>
      <c r="AY51" s="116">
        <f t="shared" si="27"/>
        <v>27</v>
      </c>
      <c r="AZ51" s="116">
        <f t="shared" si="27"/>
        <v>27</v>
      </c>
      <c r="BA51" s="119">
        <f t="shared" ca="1" si="33"/>
        <v>0.30275513519072644</v>
      </c>
      <c r="BB51" s="119">
        <f t="shared" ca="1" si="28"/>
        <v>0.94211333497567129</v>
      </c>
      <c r="BC51" s="119">
        <f t="shared" ca="1" si="28"/>
        <v>-0.14497578233545777</v>
      </c>
      <c r="BD51" s="119">
        <f t="shared" ca="1" si="28"/>
        <v>0.82163861231061497</v>
      </c>
      <c r="BE51" s="119">
        <f t="shared" ca="1" si="28"/>
        <v>0.31724718106410299</v>
      </c>
      <c r="BF51" s="119">
        <f t="shared" ca="1" si="28"/>
        <v>0.94211333497567129</v>
      </c>
      <c r="BG51" s="119">
        <f t="shared" ca="1" si="28"/>
        <v>-0.14497578233545777</v>
      </c>
      <c r="BH51" s="119">
        <f t="shared" ca="1" si="28"/>
        <v>0.82163861231061497</v>
      </c>
      <c r="BI51" s="119">
        <f t="shared" ca="1" si="28"/>
        <v>0.31724718106410299</v>
      </c>
      <c r="BJ51" s="119">
        <f t="shared" ca="1" si="28"/>
        <v>0.31724718106410299</v>
      </c>
      <c r="BK51" s="119">
        <f t="shared" ca="1" si="28"/>
        <v>0.31724718106410299</v>
      </c>
      <c r="BL51" s="121">
        <f t="shared" ca="1" si="34"/>
        <v>2</v>
      </c>
      <c r="BM51" s="116">
        <f t="shared" ca="1" si="35"/>
        <v>17</v>
      </c>
    </row>
    <row r="52" spans="1:65" s="41" customFormat="1" ht="15" customHeight="1" x14ac:dyDescent="0.25">
      <c r="A52" s="13">
        <v>42628</v>
      </c>
      <c r="B52" s="23"/>
      <c r="C52" s="23"/>
      <c r="D52" s="88">
        <f>bering!B47</f>
        <v>5460.5450000000001</v>
      </c>
      <c r="E52" s="47"/>
      <c r="F52" s="47"/>
      <c r="G52" s="92">
        <f>conus!B47</f>
        <v>5860.0460000000003</v>
      </c>
      <c r="H52" s="100">
        <f t="shared" ca="1" si="21"/>
        <v>5828.37</v>
      </c>
      <c r="I52" s="101">
        <f ca="1">IF(H$1,OFFSET(D52,-$H$2,0),OFFSET(D52,-$L52,0))</f>
        <v>5828.37</v>
      </c>
      <c r="J52" s="29">
        <f t="shared" ca="1" si="29"/>
        <v>18</v>
      </c>
      <c r="K52" s="49">
        <f t="shared" ca="1" si="8"/>
        <v>18</v>
      </c>
      <c r="L52" s="30">
        <f t="shared" ca="1" si="9"/>
        <v>18</v>
      </c>
      <c r="M52" s="120">
        <f t="shared" ca="1" si="30"/>
        <v>0.77778404520625088</v>
      </c>
      <c r="N52" s="39">
        <f>ROW()</f>
        <v>52</v>
      </c>
      <c r="O52" s="39">
        <f t="shared" si="22"/>
        <v>49</v>
      </c>
      <c r="P52" s="45">
        <f t="shared" ca="1" si="23"/>
        <v>34</v>
      </c>
      <c r="Q52" s="45">
        <f t="shared" ca="1" si="24"/>
        <v>31</v>
      </c>
      <c r="R52" s="39">
        <f t="shared" ca="1" si="25"/>
        <v>0</v>
      </c>
      <c r="S52" s="58">
        <f t="shared" si="17"/>
        <v>113.31170000000202</v>
      </c>
      <c r="T52">
        <f>A52-A49</f>
        <v>3</v>
      </c>
      <c r="U52" s="68">
        <f t="shared" si="12"/>
        <v>37.770566666667342</v>
      </c>
      <c r="V52" s="58">
        <f t="shared" ca="1" si="18"/>
        <v>307.0637999999999</v>
      </c>
      <c r="W52">
        <f>A52-A49</f>
        <v>3</v>
      </c>
      <c r="X52" s="77">
        <f t="shared" ca="1" si="19"/>
        <v>204.70919999999992</v>
      </c>
      <c r="Y52" s="58">
        <f t="shared" ca="1" si="20"/>
        <v>450.3946999999971</v>
      </c>
      <c r="Z52">
        <f>A52-A49</f>
        <v>3</v>
      </c>
      <c r="AA52" s="68">
        <f t="shared" ca="1" si="16"/>
        <v>150.13156666666569</v>
      </c>
      <c r="AB52" s="68">
        <f t="shared" ca="1" si="36"/>
        <v>177.42038333333281</v>
      </c>
      <c r="AC52" s="41">
        <v>20</v>
      </c>
      <c r="AE52" s="116">
        <f t="shared" si="31"/>
        <v>34</v>
      </c>
      <c r="AF52" s="116">
        <f t="shared" si="26"/>
        <v>35</v>
      </c>
      <c r="AG52" s="116">
        <f t="shared" si="26"/>
        <v>33</v>
      </c>
      <c r="AH52" s="116">
        <f t="shared" si="26"/>
        <v>32</v>
      </c>
      <c r="AI52" s="116">
        <f t="shared" si="26"/>
        <v>31</v>
      </c>
      <c r="AJ52" s="116">
        <f t="shared" si="26"/>
        <v>35</v>
      </c>
      <c r="AK52" s="116">
        <f t="shared" si="26"/>
        <v>33</v>
      </c>
      <c r="AL52" s="116">
        <f t="shared" si="26"/>
        <v>32</v>
      </c>
      <c r="AM52" s="116">
        <f t="shared" si="26"/>
        <v>31</v>
      </c>
      <c r="AN52" s="116">
        <f t="shared" si="26"/>
        <v>31</v>
      </c>
      <c r="AO52" s="116">
        <f t="shared" si="26"/>
        <v>31</v>
      </c>
      <c r="AP52" s="116">
        <f t="shared" si="32"/>
        <v>31</v>
      </c>
      <c r="AQ52" s="116">
        <f t="shared" si="27"/>
        <v>32</v>
      </c>
      <c r="AR52" s="116">
        <f t="shared" si="27"/>
        <v>30</v>
      </c>
      <c r="AS52" s="116">
        <f t="shared" si="27"/>
        <v>29</v>
      </c>
      <c r="AT52" s="116">
        <f t="shared" si="27"/>
        <v>28</v>
      </c>
      <c r="AU52" s="116">
        <f t="shared" si="27"/>
        <v>32</v>
      </c>
      <c r="AV52" s="116">
        <f t="shared" si="27"/>
        <v>30</v>
      </c>
      <c r="AW52" s="116">
        <f t="shared" si="27"/>
        <v>29</v>
      </c>
      <c r="AX52" s="116">
        <f t="shared" si="27"/>
        <v>28</v>
      </c>
      <c r="AY52" s="116">
        <f t="shared" si="27"/>
        <v>28</v>
      </c>
      <c r="AZ52" s="116">
        <f t="shared" si="27"/>
        <v>28</v>
      </c>
      <c r="BA52" s="119">
        <f t="shared" ca="1" si="33"/>
        <v>0.77778404520625088</v>
      </c>
      <c r="BB52" s="119">
        <f t="shared" ca="1" si="28"/>
        <v>-3.0388406939014546E-2</v>
      </c>
      <c r="BC52" s="119">
        <f t="shared" ca="1" si="28"/>
        <v>-0.50802846274683988</v>
      </c>
      <c r="BD52" s="119">
        <f t="shared" ca="1" si="28"/>
        <v>0.4862294543475989</v>
      </c>
      <c r="BE52" s="119">
        <f t="shared" ca="1" si="28"/>
        <v>0.51288232253192634</v>
      </c>
      <c r="BF52" s="119">
        <f t="shared" ca="1" si="28"/>
        <v>-3.0388406939014546E-2</v>
      </c>
      <c r="BG52" s="119">
        <f t="shared" ca="1" si="28"/>
        <v>-0.50802846274683988</v>
      </c>
      <c r="BH52" s="119">
        <f t="shared" ca="1" si="28"/>
        <v>0.4862294543475989</v>
      </c>
      <c r="BI52" s="119">
        <f t="shared" ca="1" si="28"/>
        <v>0.51288232253192634</v>
      </c>
      <c r="BJ52" s="119">
        <f t="shared" ca="1" si="28"/>
        <v>0.51288232253192634</v>
      </c>
      <c r="BK52" s="119">
        <f t="shared" ca="1" si="28"/>
        <v>0.51288232253192634</v>
      </c>
      <c r="BL52" s="121">
        <f t="shared" ca="1" si="34"/>
        <v>1</v>
      </c>
      <c r="BM52" s="116">
        <f t="shared" ca="1" si="35"/>
        <v>18</v>
      </c>
    </row>
    <row r="53" spans="1:65" ht="15" customHeight="1" x14ac:dyDescent="0.25">
      <c r="A53" s="13">
        <v>42629</v>
      </c>
      <c r="B53" s="23"/>
      <c r="C53" s="23"/>
      <c r="D53" s="88">
        <f>bering!B48</f>
        <v>5495.7397000000001</v>
      </c>
      <c r="E53" s="47"/>
      <c r="F53" s="47"/>
      <c r="G53" s="92">
        <f>conus!B48</f>
        <v>5863.2910000000002</v>
      </c>
      <c r="H53" s="100">
        <f t="shared" ca="1" si="21"/>
        <v>5754.5913</v>
      </c>
      <c r="I53" s="101">
        <f ca="1">IF(H$1,OFFSET(D53,-$H$2,0),OFFSET(D53,-$L53,0))</f>
        <v>5851.3964999999998</v>
      </c>
      <c r="J53" s="29">
        <f t="shared" ca="1" si="29"/>
        <v>20</v>
      </c>
      <c r="K53" s="57">
        <f t="shared" ca="1" si="8"/>
        <v>20</v>
      </c>
      <c r="L53" s="30">
        <f t="shared" ca="1" si="9"/>
        <v>20</v>
      </c>
      <c r="M53" s="120">
        <f t="shared" ca="1" si="30"/>
        <v>0.59978418844428971</v>
      </c>
      <c r="N53" s="39">
        <f>ROW()</f>
        <v>53</v>
      </c>
      <c r="O53" s="39">
        <f t="shared" si="22"/>
        <v>50</v>
      </c>
      <c r="P53" s="45">
        <f t="shared" ca="1" si="23"/>
        <v>33</v>
      </c>
      <c r="Q53" s="45">
        <f t="shared" ca="1" si="24"/>
        <v>30</v>
      </c>
      <c r="R53" s="39">
        <f t="shared" ca="1" si="25"/>
        <v>0</v>
      </c>
      <c r="S53" s="58">
        <f t="shared" si="17"/>
        <v>57.413700000000972</v>
      </c>
      <c r="T53">
        <f>A53-A50</f>
        <v>3</v>
      </c>
      <c r="U53" s="68">
        <f t="shared" si="12"/>
        <v>19.137900000000325</v>
      </c>
      <c r="V53" s="58">
        <f t="shared" ca="1" si="18"/>
        <v>135.84309999999823</v>
      </c>
      <c r="W53">
        <f>A53-A50</f>
        <v>3</v>
      </c>
      <c r="X53" s="77">
        <f t="shared" ca="1" si="19"/>
        <v>90.562066666665487</v>
      </c>
      <c r="Y53" s="58">
        <f t="shared" ca="1" si="20"/>
        <v>349.83280000000013</v>
      </c>
      <c r="Z53">
        <f>A53-A50</f>
        <v>3</v>
      </c>
      <c r="AA53" s="68">
        <f t="shared" ca="1" si="16"/>
        <v>116.61093333333338</v>
      </c>
      <c r="AB53" s="68">
        <f t="shared" ca="1" si="36"/>
        <v>103.58649999999943</v>
      </c>
      <c r="AC53">
        <v>20</v>
      </c>
      <c r="AE53" s="116">
        <f t="shared" si="31"/>
        <v>35</v>
      </c>
      <c r="AF53" s="116">
        <f t="shared" si="26"/>
        <v>36</v>
      </c>
      <c r="AG53" s="116">
        <f t="shared" si="26"/>
        <v>34</v>
      </c>
      <c r="AH53" s="116">
        <f t="shared" si="26"/>
        <v>33</v>
      </c>
      <c r="AI53" s="116">
        <f t="shared" si="26"/>
        <v>32</v>
      </c>
      <c r="AJ53" s="116">
        <f t="shared" si="26"/>
        <v>36</v>
      </c>
      <c r="AK53" s="116">
        <f t="shared" si="26"/>
        <v>34</v>
      </c>
      <c r="AL53" s="116">
        <f t="shared" si="26"/>
        <v>33</v>
      </c>
      <c r="AM53" s="116">
        <f t="shared" si="26"/>
        <v>32</v>
      </c>
      <c r="AN53" s="116">
        <f t="shared" si="26"/>
        <v>32</v>
      </c>
      <c r="AO53" s="116">
        <f t="shared" si="26"/>
        <v>32</v>
      </c>
      <c r="AP53" s="116">
        <f t="shared" si="32"/>
        <v>32</v>
      </c>
      <c r="AQ53" s="116">
        <f t="shared" si="27"/>
        <v>33</v>
      </c>
      <c r="AR53" s="116">
        <f t="shared" si="27"/>
        <v>31</v>
      </c>
      <c r="AS53" s="116">
        <f t="shared" si="27"/>
        <v>30</v>
      </c>
      <c r="AT53" s="116">
        <f t="shared" si="27"/>
        <v>29</v>
      </c>
      <c r="AU53" s="116">
        <f t="shared" si="27"/>
        <v>33</v>
      </c>
      <c r="AV53" s="116">
        <f t="shared" si="27"/>
        <v>31</v>
      </c>
      <c r="AW53" s="116">
        <f t="shared" si="27"/>
        <v>30</v>
      </c>
      <c r="AX53" s="116">
        <f t="shared" si="27"/>
        <v>29</v>
      </c>
      <c r="AY53" s="116">
        <f t="shared" si="27"/>
        <v>29</v>
      </c>
      <c r="AZ53" s="116">
        <f t="shared" si="27"/>
        <v>29</v>
      </c>
      <c r="BA53" s="119">
        <f t="shared" ca="1" si="33"/>
        <v>-0.31687710382141077</v>
      </c>
      <c r="BB53" s="119">
        <f t="shared" ca="1" si="28"/>
        <v>2.0566952262057476E-2</v>
      </c>
      <c r="BC53" s="119">
        <f t="shared" ca="1" si="28"/>
        <v>-0.79304477683370278</v>
      </c>
      <c r="BD53" s="119">
        <f t="shared" ca="1" si="28"/>
        <v>0.59978418844428971</v>
      </c>
      <c r="BE53" s="119">
        <f t="shared" ca="1" si="28"/>
        <v>-8.2546592077026873E-2</v>
      </c>
      <c r="BF53" s="119">
        <f t="shared" ca="1" si="28"/>
        <v>2.0566952262057476E-2</v>
      </c>
      <c r="BG53" s="119">
        <f t="shared" ca="1" si="28"/>
        <v>-0.79304477683370278</v>
      </c>
      <c r="BH53" s="119">
        <f t="shared" ca="1" si="28"/>
        <v>0.59978418844428971</v>
      </c>
      <c r="BI53" s="119">
        <f t="shared" ca="1" si="28"/>
        <v>-8.2546592077026873E-2</v>
      </c>
      <c r="BJ53" s="119">
        <f t="shared" ca="1" si="28"/>
        <v>-8.2546592077026873E-2</v>
      </c>
      <c r="BK53" s="119">
        <f t="shared" ca="1" si="28"/>
        <v>-8.2546592077026873E-2</v>
      </c>
      <c r="BL53" s="121">
        <f t="shared" ca="1" si="34"/>
        <v>4</v>
      </c>
      <c r="BM53" s="116">
        <f t="shared" ca="1" si="35"/>
        <v>20</v>
      </c>
    </row>
    <row r="54" spans="1:65" ht="15" customHeight="1" x14ac:dyDescent="0.25">
      <c r="A54" s="13">
        <v>42630</v>
      </c>
      <c r="B54" s="23"/>
      <c r="C54" s="23"/>
      <c r="D54" s="88">
        <f>bering!B49</f>
        <v>5520.8739999999998</v>
      </c>
      <c r="E54" s="47"/>
      <c r="F54" s="47"/>
      <c r="G54" s="92">
        <f>conus!B49</f>
        <v>5817.2650000000003</v>
      </c>
      <c r="H54" s="100">
        <f t="shared" ca="1" si="21"/>
        <v>5671.7309999999998</v>
      </c>
      <c r="I54" s="101">
        <f ca="1">IF(H$1,OFFSET(D54,-$H$2,0),OFFSET(D54,-$L54,0))</f>
        <v>5754.5913</v>
      </c>
      <c r="J54" s="29">
        <f t="shared" ca="1" si="29"/>
        <v>19</v>
      </c>
      <c r="K54" s="57">
        <f t="shared" ca="1" si="8"/>
        <v>19</v>
      </c>
      <c r="L54" s="30">
        <f t="shared" ca="1" si="9"/>
        <v>19</v>
      </c>
      <c r="M54" s="120">
        <f t="shared" ca="1" si="30"/>
        <v>0.9550761286387327</v>
      </c>
      <c r="N54" s="39">
        <f>ROW()</f>
        <v>54</v>
      </c>
      <c r="O54" s="39">
        <f t="shared" si="22"/>
        <v>51</v>
      </c>
      <c r="P54" s="45">
        <f t="shared" ca="1" si="23"/>
        <v>35</v>
      </c>
      <c r="Q54" s="45">
        <f t="shared" ca="1" si="24"/>
        <v>32</v>
      </c>
      <c r="R54" s="39">
        <f t="shared" ca="1" si="25"/>
        <v>0</v>
      </c>
      <c r="S54" s="58">
        <f t="shared" si="17"/>
        <v>-25.365300000001298</v>
      </c>
      <c r="T54">
        <f>A54-A51</f>
        <v>3</v>
      </c>
      <c r="U54" s="68">
        <f t="shared" si="12"/>
        <v>-8.4551000000004333</v>
      </c>
      <c r="V54" s="58">
        <f t="shared" ca="1" si="18"/>
        <v>-105.66619999999966</v>
      </c>
      <c r="W54">
        <f>A54-A51</f>
        <v>3</v>
      </c>
      <c r="X54" s="77">
        <f t="shared" ca="1" si="19"/>
        <v>-70.444133333333113</v>
      </c>
      <c r="Y54" s="58">
        <f t="shared" ca="1" si="20"/>
        <v>74.831099999999424</v>
      </c>
      <c r="Z54">
        <f>A54-A51</f>
        <v>3</v>
      </c>
      <c r="AA54" s="68">
        <f t="shared" ca="1" si="16"/>
        <v>24.943699999999808</v>
      </c>
      <c r="AB54" s="68">
        <f t="shared" ca="1" si="36"/>
        <v>-22.750216666666653</v>
      </c>
      <c r="AC54">
        <v>20</v>
      </c>
      <c r="AE54" s="116">
        <f t="shared" si="31"/>
        <v>36</v>
      </c>
      <c r="AF54" s="116">
        <f t="shared" si="31"/>
        <v>37</v>
      </c>
      <c r="AG54" s="116">
        <f t="shared" si="31"/>
        <v>35</v>
      </c>
      <c r="AH54" s="116">
        <f t="shared" si="31"/>
        <v>34</v>
      </c>
      <c r="AI54" s="116">
        <f t="shared" si="31"/>
        <v>33</v>
      </c>
      <c r="AJ54" s="116">
        <f t="shared" si="31"/>
        <v>37</v>
      </c>
      <c r="AK54" s="116">
        <f t="shared" si="31"/>
        <v>35</v>
      </c>
      <c r="AL54" s="116">
        <f t="shared" si="31"/>
        <v>34</v>
      </c>
      <c r="AM54" s="116">
        <f t="shared" si="31"/>
        <v>33</v>
      </c>
      <c r="AN54" s="116">
        <f t="shared" si="31"/>
        <v>33</v>
      </c>
      <c r="AO54" s="116">
        <f t="shared" si="31"/>
        <v>33</v>
      </c>
      <c r="AP54" s="116">
        <f t="shared" si="32"/>
        <v>33</v>
      </c>
      <c r="AQ54" s="116">
        <f t="shared" si="32"/>
        <v>34</v>
      </c>
      <c r="AR54" s="116">
        <f t="shared" si="32"/>
        <v>32</v>
      </c>
      <c r="AS54" s="116">
        <f t="shared" si="32"/>
        <v>31</v>
      </c>
      <c r="AT54" s="116">
        <f t="shared" si="32"/>
        <v>30</v>
      </c>
      <c r="AU54" s="116">
        <f t="shared" si="32"/>
        <v>34</v>
      </c>
      <c r="AV54" s="116">
        <f t="shared" si="32"/>
        <v>32</v>
      </c>
      <c r="AW54" s="116">
        <f t="shared" si="32"/>
        <v>31</v>
      </c>
      <c r="AX54" s="116">
        <f t="shared" si="32"/>
        <v>30</v>
      </c>
      <c r="AY54" s="116">
        <f t="shared" si="32"/>
        <v>30</v>
      </c>
      <c r="AZ54" s="116">
        <f t="shared" si="32"/>
        <v>30</v>
      </c>
      <c r="BA54" s="119">
        <f t="shared" ca="1" si="33"/>
        <v>0.76491110392772255</v>
      </c>
      <c r="BB54" s="119">
        <f t="shared" ca="1" si="33"/>
        <v>0.37108384269134981</v>
      </c>
      <c r="BC54" s="119">
        <f t="shared" ca="1" si="33"/>
        <v>0.9550761286387327</v>
      </c>
      <c r="BD54" s="119">
        <f t="shared" ca="1" si="33"/>
        <v>-8.1600382020228943E-2</v>
      </c>
      <c r="BE54" s="119">
        <f t="shared" ca="1" si="33"/>
        <v>-0.51360940001716926</v>
      </c>
      <c r="BF54" s="119">
        <f t="shared" ca="1" si="33"/>
        <v>0.37108384269134981</v>
      </c>
      <c r="BG54" s="119">
        <f t="shared" ca="1" si="33"/>
        <v>0.9550761286387327</v>
      </c>
      <c r="BH54" s="119">
        <f t="shared" ca="1" si="33"/>
        <v>-8.1600382020228943E-2</v>
      </c>
      <c r="BI54" s="119">
        <f t="shared" ca="1" si="33"/>
        <v>-0.51360940001716926</v>
      </c>
      <c r="BJ54" s="119">
        <f t="shared" ca="1" si="33"/>
        <v>-0.51360940001716926</v>
      </c>
      <c r="BK54" s="119">
        <f t="shared" ca="1" si="33"/>
        <v>-0.51360940001716926</v>
      </c>
      <c r="BL54" s="121">
        <f t="shared" ca="1" si="34"/>
        <v>3</v>
      </c>
      <c r="BM54" s="116">
        <f t="shared" ca="1" si="35"/>
        <v>19</v>
      </c>
    </row>
    <row r="55" spans="1:65" ht="15" customHeight="1" x14ac:dyDescent="0.25">
      <c r="A55" s="13">
        <v>42631</v>
      </c>
      <c r="B55" s="23"/>
      <c r="C55" s="23"/>
      <c r="D55" s="88">
        <f>bering!B50</f>
        <v>5418.4319999999998</v>
      </c>
      <c r="E55" s="47"/>
      <c r="F55" s="47"/>
      <c r="G55" s="92">
        <f>conus!B50</f>
        <v>5780.4009999999998</v>
      </c>
      <c r="H55" s="100">
        <f t="shared" ca="1" si="21"/>
        <v>5671.7309999999998</v>
      </c>
      <c r="I55" s="101">
        <f ca="1">IF(H$1,OFFSET(D55,-$H$2,0),OFFSET(D55,-$L55,0))</f>
        <v>5671.7309999999998</v>
      </c>
      <c r="J55" s="29">
        <f t="shared" ca="1" si="29"/>
        <v>19</v>
      </c>
      <c r="K55" s="57">
        <f t="shared" ca="1" si="8"/>
        <v>19</v>
      </c>
      <c r="L55" s="30">
        <f t="shared" ca="1" si="9"/>
        <v>19</v>
      </c>
      <c r="M55" s="120">
        <f t="shared" ca="1" si="30"/>
        <v>0.98801027927335305</v>
      </c>
      <c r="N55" s="39">
        <f>ROW()</f>
        <v>55</v>
      </c>
      <c r="O55" s="39">
        <f t="shared" si="22"/>
        <v>52</v>
      </c>
      <c r="P55" s="45">
        <f t="shared" ca="1" si="23"/>
        <v>36</v>
      </c>
      <c r="Q55" s="45">
        <f t="shared" ca="1" si="24"/>
        <v>33</v>
      </c>
      <c r="R55" s="39">
        <f t="shared" ca="1" si="25"/>
        <v>0</v>
      </c>
      <c r="S55" s="58">
        <f t="shared" si="17"/>
        <v>-122.29899999999907</v>
      </c>
      <c r="T55">
        <f>A55-A52</f>
        <v>3</v>
      </c>
      <c r="U55" s="68">
        <f t="shared" si="12"/>
        <v>-40.766333333333023</v>
      </c>
      <c r="V55" s="58">
        <f t="shared" ca="1" si="18"/>
        <v>-415.42120000000068</v>
      </c>
      <c r="W55">
        <f>A55-A52</f>
        <v>3</v>
      </c>
      <c r="X55" s="77">
        <f t="shared" ca="1" si="19"/>
        <v>-276.94746666666714</v>
      </c>
      <c r="Y55" s="58">
        <f t="shared" ca="1" si="20"/>
        <v>-168.57389999999941</v>
      </c>
      <c r="Z55">
        <f>A55-A52</f>
        <v>3</v>
      </c>
      <c r="AA55" s="68">
        <f t="shared" ca="1" si="16"/>
        <v>-56.191299999999806</v>
      </c>
      <c r="AB55" s="68">
        <f t="shared" ca="1" si="36"/>
        <v>-166.56938333333346</v>
      </c>
      <c r="AC55">
        <v>20</v>
      </c>
      <c r="AE55" s="116">
        <f t="shared" ref="AE55:AO78" si="37">$N55-AE$6</f>
        <v>37</v>
      </c>
      <c r="AF55" s="116">
        <f t="shared" si="37"/>
        <v>38</v>
      </c>
      <c r="AG55" s="116">
        <f t="shared" si="37"/>
        <v>36</v>
      </c>
      <c r="AH55" s="116">
        <f t="shared" si="37"/>
        <v>35</v>
      </c>
      <c r="AI55" s="116">
        <f t="shared" si="37"/>
        <v>34</v>
      </c>
      <c r="AJ55" s="116">
        <f t="shared" si="37"/>
        <v>38</v>
      </c>
      <c r="AK55" s="116">
        <f t="shared" si="37"/>
        <v>36</v>
      </c>
      <c r="AL55" s="116">
        <f t="shared" si="37"/>
        <v>35</v>
      </c>
      <c r="AM55" s="116">
        <f t="shared" si="37"/>
        <v>34</v>
      </c>
      <c r="AN55" s="116">
        <f t="shared" si="37"/>
        <v>34</v>
      </c>
      <c r="AO55" s="116">
        <f t="shared" si="37"/>
        <v>34</v>
      </c>
      <c r="AP55" s="116">
        <f t="shared" ref="AP55:AZ78" si="38">AE55-$J$1</f>
        <v>34</v>
      </c>
      <c r="AQ55" s="116">
        <f t="shared" si="38"/>
        <v>35</v>
      </c>
      <c r="AR55" s="116">
        <f t="shared" si="38"/>
        <v>33</v>
      </c>
      <c r="AS55" s="116">
        <f t="shared" si="38"/>
        <v>32</v>
      </c>
      <c r="AT55" s="116">
        <f t="shared" si="38"/>
        <v>31</v>
      </c>
      <c r="AU55" s="116">
        <f t="shared" si="38"/>
        <v>35</v>
      </c>
      <c r="AV55" s="116">
        <f t="shared" si="38"/>
        <v>33</v>
      </c>
      <c r="AW55" s="116">
        <f t="shared" si="38"/>
        <v>32</v>
      </c>
      <c r="AX55" s="116">
        <f t="shared" si="38"/>
        <v>31</v>
      </c>
      <c r="AY55" s="116">
        <f t="shared" si="38"/>
        <v>31</v>
      </c>
      <c r="AZ55" s="116">
        <f t="shared" si="38"/>
        <v>31</v>
      </c>
      <c r="BA55" s="119">
        <f t="shared" ca="1" si="33"/>
        <v>0.8328587223436118</v>
      </c>
      <c r="BB55" s="119">
        <f t="shared" ca="1" si="33"/>
        <v>0.83619152880470804</v>
      </c>
      <c r="BC55" s="119">
        <f t="shared" ca="1" si="33"/>
        <v>0.98801027927335305</v>
      </c>
      <c r="BD55" s="119">
        <f t="shared" ca="1" si="33"/>
        <v>0.91193452548365561</v>
      </c>
      <c r="BE55" s="119">
        <f t="shared" ca="1" si="33"/>
        <v>-0.48531406588510367</v>
      </c>
      <c r="BF55" s="119">
        <f t="shared" ca="1" si="33"/>
        <v>0.83619152880470804</v>
      </c>
      <c r="BG55" s="119">
        <f t="shared" ca="1" si="33"/>
        <v>0.98801027927335305</v>
      </c>
      <c r="BH55" s="119">
        <f t="shared" ca="1" si="33"/>
        <v>0.91193452548365561</v>
      </c>
      <c r="BI55" s="119">
        <f t="shared" ca="1" si="33"/>
        <v>-0.48531406588510367</v>
      </c>
      <c r="BJ55" s="119">
        <f t="shared" ca="1" si="33"/>
        <v>-0.48531406588510367</v>
      </c>
      <c r="BK55" s="119">
        <f t="shared" ca="1" si="33"/>
        <v>-0.48531406588510367</v>
      </c>
      <c r="BL55" s="121">
        <f t="shared" ca="1" si="34"/>
        <v>3</v>
      </c>
      <c r="BM55" s="116">
        <f t="shared" ca="1" si="35"/>
        <v>19</v>
      </c>
    </row>
    <row r="56" spans="1:65" ht="15" customHeight="1" x14ac:dyDescent="0.25">
      <c r="A56" s="13">
        <v>42632</v>
      </c>
      <c r="B56" s="23"/>
      <c r="C56" s="23"/>
      <c r="D56" s="88">
        <f>bering!B51</f>
        <v>5254.2719999999999</v>
      </c>
      <c r="E56" s="47"/>
      <c r="F56" s="47"/>
      <c r="G56" s="92">
        <f>conus!B51</f>
        <v>5823.2837</v>
      </c>
      <c r="H56" s="100">
        <f t="shared" ca="1" si="21"/>
        <v>5581.2060000000001</v>
      </c>
      <c r="I56" s="101">
        <f ca="1">IF(H$1,OFFSET(D56,-$H$2,0),OFFSET(D56,-$L56,0))</f>
        <v>5671.7309999999998</v>
      </c>
      <c r="J56" s="29">
        <f t="shared" ca="1" si="29"/>
        <v>19</v>
      </c>
      <c r="K56" s="57">
        <f t="shared" ca="1" si="8"/>
        <v>19</v>
      </c>
      <c r="L56" s="30">
        <f t="shared" ca="1" si="9"/>
        <v>19</v>
      </c>
      <c r="M56" s="120">
        <f t="shared" ca="1" si="30"/>
        <v>0.82050692035838957</v>
      </c>
      <c r="N56" s="39">
        <f>ROW()</f>
        <v>56</v>
      </c>
      <c r="O56" s="39">
        <f t="shared" si="22"/>
        <v>53</v>
      </c>
      <c r="P56" s="45">
        <f t="shared" ca="1" si="23"/>
        <v>37</v>
      </c>
      <c r="Q56" s="45">
        <f t="shared" ca="1" si="24"/>
        <v>34</v>
      </c>
      <c r="R56" s="39">
        <f t="shared" ca="1" si="25"/>
        <v>0</v>
      </c>
      <c r="S56" s="58">
        <f t="shared" si="17"/>
        <v>-156.43130000000019</v>
      </c>
      <c r="T56">
        <f>A56-A53</f>
        <v>3</v>
      </c>
      <c r="U56" s="68">
        <f t="shared" si="12"/>
        <v>-52.143766666666728</v>
      </c>
      <c r="V56" s="58">
        <f t="shared" ca="1" si="18"/>
        <v>-509.6898000000001</v>
      </c>
      <c r="W56">
        <f>A56-A53</f>
        <v>3</v>
      </c>
      <c r="X56" s="77">
        <f t="shared" ca="1" si="19"/>
        <v>-339.79320000000007</v>
      </c>
      <c r="Y56" s="58">
        <f t="shared" ca="1" si="20"/>
        <v>-410.08320000000094</v>
      </c>
      <c r="Z56">
        <f>A56-A53</f>
        <v>3</v>
      </c>
      <c r="AA56" s="68">
        <f t="shared" ca="1" si="16"/>
        <v>-136.69440000000031</v>
      </c>
      <c r="AB56" s="68">
        <f t="shared" ca="1" si="36"/>
        <v>-238.24380000000019</v>
      </c>
      <c r="AC56">
        <v>21</v>
      </c>
      <c r="AE56" s="116">
        <f t="shared" si="37"/>
        <v>38</v>
      </c>
      <c r="AF56" s="116">
        <f t="shared" si="37"/>
        <v>39</v>
      </c>
      <c r="AG56" s="116">
        <f t="shared" si="37"/>
        <v>37</v>
      </c>
      <c r="AH56" s="116">
        <f t="shared" si="37"/>
        <v>36</v>
      </c>
      <c r="AI56" s="116">
        <f t="shared" si="37"/>
        <v>35</v>
      </c>
      <c r="AJ56" s="116">
        <f t="shared" si="37"/>
        <v>39</v>
      </c>
      <c r="AK56" s="116">
        <f t="shared" si="37"/>
        <v>37</v>
      </c>
      <c r="AL56" s="116">
        <f t="shared" si="37"/>
        <v>36</v>
      </c>
      <c r="AM56" s="116">
        <f t="shared" si="37"/>
        <v>35</v>
      </c>
      <c r="AN56" s="116">
        <f t="shared" si="37"/>
        <v>35</v>
      </c>
      <c r="AO56" s="116">
        <f t="shared" si="37"/>
        <v>35</v>
      </c>
      <c r="AP56" s="116">
        <f t="shared" si="38"/>
        <v>35</v>
      </c>
      <c r="AQ56" s="116">
        <f t="shared" si="38"/>
        <v>36</v>
      </c>
      <c r="AR56" s="116">
        <f t="shared" si="38"/>
        <v>34</v>
      </c>
      <c r="AS56" s="116">
        <f t="shared" si="38"/>
        <v>33</v>
      </c>
      <c r="AT56" s="116">
        <f t="shared" si="38"/>
        <v>32</v>
      </c>
      <c r="AU56" s="116">
        <f t="shared" si="38"/>
        <v>36</v>
      </c>
      <c r="AV56" s="116">
        <f t="shared" si="38"/>
        <v>34</v>
      </c>
      <c r="AW56" s="116">
        <f t="shared" si="38"/>
        <v>33</v>
      </c>
      <c r="AX56" s="116">
        <f t="shared" si="38"/>
        <v>32</v>
      </c>
      <c r="AY56" s="116">
        <f t="shared" si="38"/>
        <v>32</v>
      </c>
      <c r="AZ56" s="116">
        <f t="shared" si="38"/>
        <v>32</v>
      </c>
      <c r="BA56" s="119">
        <f t="shared" ca="1" si="33"/>
        <v>0.45735523222083824</v>
      </c>
      <c r="BB56" s="119">
        <f t="shared" ca="1" si="33"/>
        <v>0.55851479386506342</v>
      </c>
      <c r="BC56" s="119">
        <f t="shared" ca="1" si="33"/>
        <v>0.82050692035838957</v>
      </c>
      <c r="BD56" s="119">
        <f t="shared" ca="1" si="33"/>
        <v>0.43857006326060632</v>
      </c>
      <c r="BE56" s="119">
        <f t="shared" ca="1" si="33"/>
        <v>-5.9733284159637157E-3</v>
      </c>
      <c r="BF56" s="119">
        <f t="shared" ca="1" si="33"/>
        <v>0.55851479386506342</v>
      </c>
      <c r="BG56" s="119">
        <f t="shared" ca="1" si="33"/>
        <v>0.82050692035838957</v>
      </c>
      <c r="BH56" s="119">
        <f t="shared" ca="1" si="33"/>
        <v>0.43857006326060632</v>
      </c>
      <c r="BI56" s="119">
        <f t="shared" ca="1" si="33"/>
        <v>-5.9733284159637157E-3</v>
      </c>
      <c r="BJ56" s="119">
        <f t="shared" ca="1" si="33"/>
        <v>-5.9733284159637157E-3</v>
      </c>
      <c r="BK56" s="119">
        <f t="shared" ca="1" si="33"/>
        <v>-5.9733284159637157E-3</v>
      </c>
      <c r="BL56" s="121">
        <f t="shared" ca="1" si="34"/>
        <v>3</v>
      </c>
      <c r="BM56" s="116">
        <f t="shared" ca="1" si="35"/>
        <v>19</v>
      </c>
    </row>
    <row r="57" spans="1:65" ht="15" customHeight="1" x14ac:dyDescent="0.25">
      <c r="A57" s="13">
        <v>42633</v>
      </c>
      <c r="B57" s="23"/>
      <c r="C57" s="23"/>
      <c r="D57" s="88">
        <f>bering!B52</f>
        <v>5324.7969999999996</v>
      </c>
      <c r="E57" s="47"/>
      <c r="F57" s="47"/>
      <c r="G57" s="92">
        <f>conus!B52</f>
        <v>5899.07</v>
      </c>
      <c r="H57" s="100">
        <f t="shared" ca="1" si="21"/>
        <v>5556.5789999999997</v>
      </c>
      <c r="I57" s="101">
        <f ca="1">IF(H$1,OFFSET(D57,-$H$2,0),OFFSET(D57,-$L57,0))</f>
        <v>5548.1943000000001</v>
      </c>
      <c r="J57" s="29">
        <f t="shared" ca="1" si="29"/>
        <v>17</v>
      </c>
      <c r="K57" s="57">
        <f t="shared" ca="1" si="8"/>
        <v>17</v>
      </c>
      <c r="L57" s="30">
        <f t="shared" ca="1" si="9"/>
        <v>17</v>
      </c>
      <c r="M57" s="120">
        <f t="shared" ca="1" si="30"/>
        <v>-0.38628962924158183</v>
      </c>
      <c r="N57" s="39">
        <f>ROW()</f>
        <v>57</v>
      </c>
      <c r="O57" s="39">
        <f t="shared" si="22"/>
        <v>54</v>
      </c>
      <c r="P57" s="45">
        <f t="shared" ca="1" si="23"/>
        <v>40</v>
      </c>
      <c r="Q57" s="45">
        <f t="shared" ca="1" si="24"/>
        <v>37</v>
      </c>
      <c r="R57" s="39">
        <f t="shared" ca="1" si="25"/>
        <v>0</v>
      </c>
      <c r="S57" s="58">
        <f t="shared" si="17"/>
        <v>-37.847300000001269</v>
      </c>
      <c r="T57">
        <f>A57-A54</f>
        <v>3</v>
      </c>
      <c r="U57" s="68">
        <f t="shared" si="12"/>
        <v>-12.61576666666709</v>
      </c>
      <c r="V57" s="58">
        <f t="shared" ca="1" si="18"/>
        <v>-445.17629999999917</v>
      </c>
      <c r="W57">
        <f>A57-A54</f>
        <v>3</v>
      </c>
      <c r="X57" s="77">
        <f t="shared" ca="1" si="19"/>
        <v>-296.78419999999943</v>
      </c>
      <c r="Y57" s="58">
        <f t="shared" ca="1" si="20"/>
        <v>-542.70149999999921</v>
      </c>
      <c r="Z57">
        <f>A57-A54</f>
        <v>3</v>
      </c>
      <c r="AA57" s="68">
        <f t="shared" ca="1" si="16"/>
        <v>-180.90049999999974</v>
      </c>
      <c r="AB57" s="68">
        <f t="shared" ca="1" si="36"/>
        <v>-238.84234999999958</v>
      </c>
      <c r="AC57">
        <v>22</v>
      </c>
      <c r="AE57" s="116">
        <f t="shared" si="37"/>
        <v>39</v>
      </c>
      <c r="AF57" s="116">
        <f t="shared" si="37"/>
        <v>40</v>
      </c>
      <c r="AG57" s="116">
        <f t="shared" si="37"/>
        <v>38</v>
      </c>
      <c r="AH57" s="116">
        <f t="shared" si="37"/>
        <v>37</v>
      </c>
      <c r="AI57" s="116">
        <f t="shared" si="37"/>
        <v>36</v>
      </c>
      <c r="AJ57" s="116">
        <f t="shared" si="37"/>
        <v>40</v>
      </c>
      <c r="AK57" s="116">
        <f t="shared" si="37"/>
        <v>38</v>
      </c>
      <c r="AL57" s="116">
        <f t="shared" si="37"/>
        <v>37</v>
      </c>
      <c r="AM57" s="116">
        <f t="shared" si="37"/>
        <v>36</v>
      </c>
      <c r="AN57" s="116">
        <f t="shared" si="37"/>
        <v>36</v>
      </c>
      <c r="AO57" s="116">
        <f t="shared" si="37"/>
        <v>36</v>
      </c>
      <c r="AP57" s="116">
        <f t="shared" si="38"/>
        <v>36</v>
      </c>
      <c r="AQ57" s="116">
        <f t="shared" si="38"/>
        <v>37</v>
      </c>
      <c r="AR57" s="116">
        <f t="shared" si="38"/>
        <v>35</v>
      </c>
      <c r="AS57" s="116">
        <f t="shared" si="38"/>
        <v>34</v>
      </c>
      <c r="AT57" s="116">
        <f t="shared" si="38"/>
        <v>33</v>
      </c>
      <c r="AU57" s="116">
        <f t="shared" si="38"/>
        <v>37</v>
      </c>
      <c r="AV57" s="116">
        <f t="shared" si="38"/>
        <v>35</v>
      </c>
      <c r="AW57" s="116">
        <f t="shared" si="38"/>
        <v>34</v>
      </c>
      <c r="AX57" s="116">
        <f t="shared" si="38"/>
        <v>33</v>
      </c>
      <c r="AY57" s="116">
        <f t="shared" si="38"/>
        <v>33</v>
      </c>
      <c r="AZ57" s="116">
        <f t="shared" si="38"/>
        <v>33</v>
      </c>
      <c r="BA57" s="119">
        <f t="shared" ca="1" si="33"/>
        <v>-0.81647280439475023</v>
      </c>
      <c r="BB57" s="119">
        <f t="shared" ca="1" si="33"/>
        <v>-0.38628962924158183</v>
      </c>
      <c r="BC57" s="119">
        <f t="shared" ca="1" si="33"/>
        <v>-0.69078964751808769</v>
      </c>
      <c r="BD57" s="119">
        <f t="shared" ca="1" si="33"/>
        <v>-0.5420025986038548</v>
      </c>
      <c r="BE57" s="119">
        <f t="shared" ca="1" si="33"/>
        <v>-0.8757240644500951</v>
      </c>
      <c r="BF57" s="119">
        <f t="shared" ca="1" si="33"/>
        <v>-0.38628962924158183</v>
      </c>
      <c r="BG57" s="119">
        <f t="shared" ca="1" si="33"/>
        <v>-0.69078964751808769</v>
      </c>
      <c r="BH57" s="119">
        <f t="shared" ca="1" si="33"/>
        <v>-0.5420025986038548</v>
      </c>
      <c r="BI57" s="119">
        <f t="shared" ca="1" si="33"/>
        <v>-0.8757240644500951</v>
      </c>
      <c r="BJ57" s="119">
        <f t="shared" ca="1" si="33"/>
        <v>-0.8757240644500951</v>
      </c>
      <c r="BK57" s="119">
        <f t="shared" ca="1" si="33"/>
        <v>-0.8757240644500951</v>
      </c>
      <c r="BL57" s="121">
        <f t="shared" ca="1" si="34"/>
        <v>2</v>
      </c>
      <c r="BM57" s="116">
        <f t="shared" ca="1" si="35"/>
        <v>17</v>
      </c>
    </row>
    <row r="58" spans="1:65" ht="15" customHeight="1" x14ac:dyDescent="0.25">
      <c r="A58" s="13">
        <v>42634</v>
      </c>
      <c r="B58" s="23"/>
      <c r="C58" s="23"/>
      <c r="D58" s="88">
        <f>bering!B53</f>
        <v>5350.3230000000003</v>
      </c>
      <c r="E58" s="47"/>
      <c r="F58" s="47"/>
      <c r="G58" s="92">
        <f>conus!B53</f>
        <v>5898.8184000000001</v>
      </c>
      <c r="H58" s="100">
        <f t="shared" ca="1" si="21"/>
        <v>5548.1943000000001</v>
      </c>
      <c r="I58" s="101">
        <f ca="1">IF(H$1,OFFSET(D58,-$H$2,0),OFFSET(D58,-$L58,0))</f>
        <v>5581.2060000000001</v>
      </c>
      <c r="J58" s="29">
        <f t="shared" ca="1" si="29"/>
        <v>20</v>
      </c>
      <c r="K58" s="57">
        <f t="shared" ca="1" si="8"/>
        <v>20</v>
      </c>
      <c r="L58" s="30">
        <f t="shared" ca="1" si="9"/>
        <v>20</v>
      </c>
      <c r="M58" s="120">
        <f t="shared" ca="1" si="30"/>
        <v>-0.8161011064560254</v>
      </c>
      <c r="N58" s="39">
        <f>ROW()</f>
        <v>58</v>
      </c>
      <c r="O58" s="39">
        <f t="shared" si="22"/>
        <v>55</v>
      </c>
      <c r="P58" s="45">
        <f t="shared" ca="1" si="23"/>
        <v>38</v>
      </c>
      <c r="Q58" s="45">
        <f t="shared" ca="1" si="24"/>
        <v>35</v>
      </c>
      <c r="R58" s="39">
        <f t="shared" ca="1" si="25"/>
        <v>0</v>
      </c>
      <c r="S58" s="58">
        <f t="shared" si="17"/>
        <v>160.21509999999762</v>
      </c>
      <c r="T58">
        <f>A58-A55</f>
        <v>3</v>
      </c>
      <c r="U58" s="68">
        <f t="shared" si="12"/>
        <v>53.40503333333254</v>
      </c>
      <c r="V58" s="58">
        <f t="shared" ca="1" si="18"/>
        <v>-412.07400000000052</v>
      </c>
      <c r="W58">
        <f>A58-A55</f>
        <v>3</v>
      </c>
      <c r="X58" s="77">
        <f t="shared" ca="1" si="19"/>
        <v>-274.71600000000035</v>
      </c>
      <c r="Y58" s="58">
        <f t="shared" ca="1" si="20"/>
        <v>-476.58749999999782</v>
      </c>
      <c r="Z58">
        <f>A58-A55</f>
        <v>3</v>
      </c>
      <c r="AA58" s="68">
        <f t="shared" ca="1" si="16"/>
        <v>-158.86249999999927</v>
      </c>
      <c r="AB58" s="68">
        <f t="shared" ca="1" si="36"/>
        <v>-216.78924999999981</v>
      </c>
      <c r="AC58">
        <v>22</v>
      </c>
      <c r="AE58" s="116">
        <f t="shared" si="37"/>
        <v>40</v>
      </c>
      <c r="AF58" s="116">
        <f t="shared" si="37"/>
        <v>41</v>
      </c>
      <c r="AG58" s="116">
        <f t="shared" si="37"/>
        <v>39</v>
      </c>
      <c r="AH58" s="116">
        <f t="shared" si="37"/>
        <v>38</v>
      </c>
      <c r="AI58" s="116">
        <f t="shared" si="37"/>
        <v>37</v>
      </c>
      <c r="AJ58" s="116">
        <f t="shared" si="37"/>
        <v>41</v>
      </c>
      <c r="AK58" s="116">
        <f t="shared" si="37"/>
        <v>39</v>
      </c>
      <c r="AL58" s="116">
        <f t="shared" si="37"/>
        <v>38</v>
      </c>
      <c r="AM58" s="116">
        <f t="shared" si="37"/>
        <v>37</v>
      </c>
      <c r="AN58" s="116">
        <f t="shared" si="37"/>
        <v>37</v>
      </c>
      <c r="AO58" s="116">
        <f t="shared" si="37"/>
        <v>37</v>
      </c>
      <c r="AP58" s="116">
        <f t="shared" si="38"/>
        <v>37</v>
      </c>
      <c r="AQ58" s="116">
        <f t="shared" si="38"/>
        <v>38</v>
      </c>
      <c r="AR58" s="116">
        <f t="shared" si="38"/>
        <v>36</v>
      </c>
      <c r="AS58" s="116">
        <f t="shared" si="38"/>
        <v>35</v>
      </c>
      <c r="AT58" s="116">
        <f t="shared" si="38"/>
        <v>34</v>
      </c>
      <c r="AU58" s="116">
        <f t="shared" si="38"/>
        <v>38</v>
      </c>
      <c r="AV58" s="116">
        <f t="shared" si="38"/>
        <v>36</v>
      </c>
      <c r="AW58" s="116">
        <f t="shared" si="38"/>
        <v>35</v>
      </c>
      <c r="AX58" s="116">
        <f t="shared" si="38"/>
        <v>34</v>
      </c>
      <c r="AY58" s="116">
        <f t="shared" si="38"/>
        <v>34</v>
      </c>
      <c r="AZ58" s="116">
        <f t="shared" si="38"/>
        <v>34</v>
      </c>
      <c r="BA58" s="119">
        <f t="shared" ca="1" si="33"/>
        <v>-0.91537001944365826</v>
      </c>
      <c r="BB58" s="119">
        <f t="shared" ca="1" si="33"/>
        <v>-0.91825036908386848</v>
      </c>
      <c r="BC58" s="119">
        <f t="shared" ca="1" si="33"/>
        <v>-0.94084960881659907</v>
      </c>
      <c r="BD58" s="119">
        <f t="shared" ca="1" si="33"/>
        <v>-0.8161011064560254</v>
      </c>
      <c r="BE58" s="119">
        <f t="shared" ca="1" si="33"/>
        <v>-0.99415288428714199</v>
      </c>
      <c r="BF58" s="119">
        <f t="shared" ca="1" si="33"/>
        <v>-0.91825036908386848</v>
      </c>
      <c r="BG58" s="119">
        <f t="shared" ca="1" si="33"/>
        <v>-0.94084960881659907</v>
      </c>
      <c r="BH58" s="119">
        <f t="shared" ca="1" si="33"/>
        <v>-0.8161011064560254</v>
      </c>
      <c r="BI58" s="119">
        <f t="shared" ca="1" si="33"/>
        <v>-0.99415288428714199</v>
      </c>
      <c r="BJ58" s="119">
        <f t="shared" ca="1" si="33"/>
        <v>-0.99415288428714199</v>
      </c>
      <c r="BK58" s="119">
        <f t="shared" ca="1" si="33"/>
        <v>-0.99415288428714199</v>
      </c>
      <c r="BL58" s="121">
        <f t="shared" ca="1" si="34"/>
        <v>4</v>
      </c>
      <c r="BM58" s="116">
        <f t="shared" ca="1" si="35"/>
        <v>20</v>
      </c>
    </row>
    <row r="59" spans="1:65" ht="15" customHeight="1" x14ac:dyDescent="0.25">
      <c r="A59" s="13">
        <v>42635</v>
      </c>
      <c r="B59" s="23"/>
      <c r="C59" s="23"/>
      <c r="D59" s="88">
        <f>bering!B54</f>
        <v>5361.7749999999996</v>
      </c>
      <c r="E59" s="47"/>
      <c r="F59" s="47"/>
      <c r="G59" s="92">
        <f>conus!B54</f>
        <v>5876.384</v>
      </c>
      <c r="H59" s="100">
        <f t="shared" ca="1" si="21"/>
        <v>5549.02</v>
      </c>
      <c r="I59" s="101">
        <f ca="1">IF(H$1,OFFSET(D59,-$H$2,0),OFFSET(D59,-$L59,0))</f>
        <v>5596.4129999999996</v>
      </c>
      <c r="J59" s="29">
        <f t="shared" ca="1" si="29"/>
        <v>17</v>
      </c>
      <c r="K59" s="57">
        <f t="shared" ca="1" si="8"/>
        <v>17</v>
      </c>
      <c r="L59" s="30">
        <f t="shared" ca="1" si="9"/>
        <v>17</v>
      </c>
      <c r="M59" s="120">
        <f t="shared" ca="1" si="30"/>
        <v>-0.1273678246873147</v>
      </c>
      <c r="N59" s="39">
        <f>ROW()</f>
        <v>59</v>
      </c>
      <c r="O59" s="39">
        <f t="shared" si="22"/>
        <v>56</v>
      </c>
      <c r="P59" s="45">
        <f t="shared" ca="1" si="23"/>
        <v>42</v>
      </c>
      <c r="Q59" s="45">
        <f t="shared" ca="1" si="24"/>
        <v>39</v>
      </c>
      <c r="R59" s="39">
        <f t="shared" ca="1" si="25"/>
        <v>0</v>
      </c>
      <c r="S59" s="58">
        <f t="shared" si="17"/>
        <v>253.32270000000062</v>
      </c>
      <c r="T59">
        <f>A59-A56</f>
        <v>3</v>
      </c>
      <c r="U59" s="68">
        <f t="shared" si="12"/>
        <v>84.440900000000212</v>
      </c>
      <c r="V59" s="58">
        <f t="shared" ca="1" si="18"/>
        <v>-270.87469999999666</v>
      </c>
      <c r="W59">
        <f>A59-A56</f>
        <v>3</v>
      </c>
      <c r="X59" s="77">
        <f t="shared" ca="1" si="19"/>
        <v>-180.58313333333112</v>
      </c>
      <c r="Y59" s="58">
        <f t="shared" ca="1" si="20"/>
        <v>-372.23999999999796</v>
      </c>
      <c r="Z59">
        <f>A59-A56</f>
        <v>3</v>
      </c>
      <c r="AA59" s="68">
        <f t="shared" ca="1" si="16"/>
        <v>-124.07999999999932</v>
      </c>
      <c r="AB59" s="68">
        <f t="shared" ca="1" si="36"/>
        <v>-152.33156666666522</v>
      </c>
      <c r="AC59">
        <v>23</v>
      </c>
      <c r="AE59" s="116">
        <f t="shared" si="37"/>
        <v>41</v>
      </c>
      <c r="AF59" s="116">
        <f t="shared" si="37"/>
        <v>42</v>
      </c>
      <c r="AG59" s="116">
        <f t="shared" si="37"/>
        <v>40</v>
      </c>
      <c r="AH59" s="116">
        <f t="shared" si="37"/>
        <v>39</v>
      </c>
      <c r="AI59" s="116">
        <f t="shared" si="37"/>
        <v>38</v>
      </c>
      <c r="AJ59" s="116">
        <f t="shared" si="37"/>
        <v>42</v>
      </c>
      <c r="AK59" s="116">
        <f t="shared" si="37"/>
        <v>40</v>
      </c>
      <c r="AL59" s="116">
        <f t="shared" si="37"/>
        <v>39</v>
      </c>
      <c r="AM59" s="116">
        <f t="shared" si="37"/>
        <v>38</v>
      </c>
      <c r="AN59" s="116">
        <f t="shared" si="37"/>
        <v>38</v>
      </c>
      <c r="AO59" s="116">
        <f t="shared" si="37"/>
        <v>38</v>
      </c>
      <c r="AP59" s="116">
        <f t="shared" si="38"/>
        <v>38</v>
      </c>
      <c r="AQ59" s="116">
        <f t="shared" si="38"/>
        <v>39</v>
      </c>
      <c r="AR59" s="116">
        <f t="shared" si="38"/>
        <v>37</v>
      </c>
      <c r="AS59" s="116">
        <f t="shared" si="38"/>
        <v>36</v>
      </c>
      <c r="AT59" s="116">
        <f t="shared" si="38"/>
        <v>35</v>
      </c>
      <c r="AU59" s="116">
        <f t="shared" si="38"/>
        <v>39</v>
      </c>
      <c r="AV59" s="116">
        <f t="shared" si="38"/>
        <v>37</v>
      </c>
      <c r="AW59" s="116">
        <f t="shared" si="38"/>
        <v>36</v>
      </c>
      <c r="AX59" s="116">
        <f t="shared" si="38"/>
        <v>35</v>
      </c>
      <c r="AY59" s="116">
        <f t="shared" si="38"/>
        <v>35</v>
      </c>
      <c r="AZ59" s="116">
        <f t="shared" si="38"/>
        <v>35</v>
      </c>
      <c r="BA59" s="119">
        <f t="shared" ca="1" si="33"/>
        <v>-0.89435902039969517</v>
      </c>
      <c r="BB59" s="119">
        <f t="shared" ca="1" si="33"/>
        <v>-0.1273678246873147</v>
      </c>
      <c r="BC59" s="119">
        <f t="shared" ca="1" si="33"/>
        <v>-0.87304597125933547</v>
      </c>
      <c r="BD59" s="119">
        <f t="shared" ca="1" si="33"/>
        <v>-0.37860013212193427</v>
      </c>
      <c r="BE59" s="119">
        <f t="shared" ca="1" si="33"/>
        <v>-0.58225563475525743</v>
      </c>
      <c r="BF59" s="119">
        <f t="shared" ca="1" si="33"/>
        <v>-0.1273678246873147</v>
      </c>
      <c r="BG59" s="119">
        <f t="shared" ca="1" si="33"/>
        <v>-0.87304597125933547</v>
      </c>
      <c r="BH59" s="119">
        <f t="shared" ca="1" si="33"/>
        <v>-0.37860013212193427</v>
      </c>
      <c r="BI59" s="119">
        <f t="shared" ca="1" si="33"/>
        <v>-0.58225563475525743</v>
      </c>
      <c r="BJ59" s="119">
        <f t="shared" ca="1" si="33"/>
        <v>-0.58225563475525743</v>
      </c>
      <c r="BK59" s="119">
        <f t="shared" ca="1" si="33"/>
        <v>-0.58225563475525743</v>
      </c>
      <c r="BL59" s="121">
        <f t="shared" ca="1" si="34"/>
        <v>2</v>
      </c>
      <c r="BM59" s="116">
        <f t="shared" ca="1" si="35"/>
        <v>17</v>
      </c>
    </row>
    <row r="60" spans="1:65" ht="15" customHeight="1" x14ac:dyDescent="0.25">
      <c r="A60" s="13">
        <v>42636</v>
      </c>
      <c r="B60" s="23"/>
      <c r="C60" s="23"/>
      <c r="D60" s="88">
        <f>bering!B55</f>
        <v>5523.8649999999998</v>
      </c>
      <c r="E60" s="47"/>
      <c r="F60" s="47"/>
      <c r="G60" s="92">
        <f>conus!B55</f>
        <v>5872.79</v>
      </c>
      <c r="H60" s="100">
        <f t="shared" ca="1" si="21"/>
        <v>5596.4129999999996</v>
      </c>
      <c r="I60" s="101">
        <f ca="1">IF(H$1,OFFSET(D60,-$H$2,0),OFFSET(D60,-$L60,0))</f>
        <v>5556.5789999999997</v>
      </c>
      <c r="J60" s="29">
        <f t="shared" ca="1" si="29"/>
        <v>21</v>
      </c>
      <c r="K60" s="57">
        <f t="shared" ca="1" si="8"/>
        <v>21</v>
      </c>
      <c r="L60" s="30">
        <f t="shared" ca="1" si="9"/>
        <v>21</v>
      </c>
      <c r="M60" s="120">
        <f t="shared" ca="1" si="30"/>
        <v>0.99794032969108237</v>
      </c>
      <c r="N60" s="39">
        <f>ROW()</f>
        <v>60</v>
      </c>
      <c r="O60" s="39">
        <f t="shared" si="22"/>
        <v>57</v>
      </c>
      <c r="P60" s="45">
        <f t="shared" ca="1" si="23"/>
        <v>39</v>
      </c>
      <c r="Q60" s="45">
        <f t="shared" ca="1" si="24"/>
        <v>36</v>
      </c>
      <c r="R60" s="39">
        <f t="shared" ca="1" si="25"/>
        <v>0</v>
      </c>
      <c r="S60" s="58">
        <f t="shared" si="17"/>
        <v>145.2377000000015</v>
      </c>
      <c r="T60">
        <f>A60-A57</f>
        <v>3</v>
      </c>
      <c r="U60" s="68">
        <f t="shared" si="12"/>
        <v>48.412566666667168</v>
      </c>
      <c r="V60" s="58">
        <f t="shared" ca="1" si="18"/>
        <v>-115.88869999999952</v>
      </c>
      <c r="W60">
        <f>A60-A57</f>
        <v>3</v>
      </c>
      <c r="X60" s="77">
        <f t="shared" ca="1" si="19"/>
        <v>-77.259133333333011</v>
      </c>
      <c r="Y60" s="58">
        <f t="shared" ca="1" si="20"/>
        <v>-157.45830000000205</v>
      </c>
      <c r="Z60">
        <f>A60-A57</f>
        <v>3</v>
      </c>
      <c r="AA60" s="68">
        <f t="shared" ca="1" si="16"/>
        <v>-52.486100000000683</v>
      </c>
      <c r="AB60" s="68">
        <f t="shared" ca="1" si="36"/>
        <v>-64.872616666666843</v>
      </c>
      <c r="AC60">
        <v>23</v>
      </c>
      <c r="AE60" s="116">
        <f t="shared" si="37"/>
        <v>42</v>
      </c>
      <c r="AF60" s="116">
        <f t="shared" si="37"/>
        <v>43</v>
      </c>
      <c r="AG60" s="116">
        <f t="shared" si="37"/>
        <v>41</v>
      </c>
      <c r="AH60" s="116">
        <f t="shared" si="37"/>
        <v>40</v>
      </c>
      <c r="AI60" s="116">
        <f t="shared" si="37"/>
        <v>39</v>
      </c>
      <c r="AJ60" s="116">
        <f t="shared" si="37"/>
        <v>43</v>
      </c>
      <c r="AK60" s="116">
        <f t="shared" si="37"/>
        <v>41</v>
      </c>
      <c r="AL60" s="116">
        <f t="shared" si="37"/>
        <v>40</v>
      </c>
      <c r="AM60" s="116">
        <f t="shared" si="37"/>
        <v>39</v>
      </c>
      <c r="AN60" s="116">
        <f t="shared" si="37"/>
        <v>39</v>
      </c>
      <c r="AO60" s="116">
        <f t="shared" si="37"/>
        <v>39</v>
      </c>
      <c r="AP60" s="116">
        <f t="shared" si="38"/>
        <v>39</v>
      </c>
      <c r="AQ60" s="116">
        <f t="shared" si="38"/>
        <v>40</v>
      </c>
      <c r="AR60" s="116">
        <f t="shared" si="38"/>
        <v>38</v>
      </c>
      <c r="AS60" s="116">
        <f t="shared" si="38"/>
        <v>37</v>
      </c>
      <c r="AT60" s="116">
        <f t="shared" si="38"/>
        <v>36</v>
      </c>
      <c r="AU60" s="116">
        <f t="shared" si="38"/>
        <v>40</v>
      </c>
      <c r="AV60" s="116">
        <f t="shared" si="38"/>
        <v>38</v>
      </c>
      <c r="AW60" s="116">
        <f t="shared" si="38"/>
        <v>37</v>
      </c>
      <c r="AX60" s="116">
        <f t="shared" si="38"/>
        <v>36</v>
      </c>
      <c r="AY60" s="116">
        <f t="shared" si="38"/>
        <v>36</v>
      </c>
      <c r="AZ60" s="116">
        <f t="shared" si="38"/>
        <v>36</v>
      </c>
      <c r="BA60" s="119">
        <f t="shared" ca="1" si="33"/>
        <v>-0.59668831539520439</v>
      </c>
      <c r="BB60" s="119">
        <f t="shared" ca="1" si="33"/>
        <v>-0.97987306731268919</v>
      </c>
      <c r="BC60" s="119">
        <f t="shared" ca="1" si="33"/>
        <v>0.75693564865024299</v>
      </c>
      <c r="BD60" s="119">
        <f t="shared" ca="1" si="33"/>
        <v>0.76219824374386236</v>
      </c>
      <c r="BE60" s="119">
        <f t="shared" ca="1" si="33"/>
        <v>0.99794032969108237</v>
      </c>
      <c r="BF60" s="119">
        <f t="shared" ca="1" si="33"/>
        <v>-0.97987306731268919</v>
      </c>
      <c r="BG60" s="119">
        <f t="shared" ca="1" si="33"/>
        <v>0.75693564865024299</v>
      </c>
      <c r="BH60" s="119">
        <f t="shared" ca="1" si="33"/>
        <v>0.76219824374386236</v>
      </c>
      <c r="BI60" s="119">
        <f t="shared" ca="1" si="33"/>
        <v>0.99794032969108237</v>
      </c>
      <c r="BJ60" s="119">
        <f t="shared" ca="1" si="33"/>
        <v>0.99794032969108237</v>
      </c>
      <c r="BK60" s="119">
        <f t="shared" ca="1" si="33"/>
        <v>0.99794032969108237</v>
      </c>
      <c r="BL60" s="121">
        <f t="shared" ca="1" si="34"/>
        <v>5</v>
      </c>
      <c r="BM60" s="116">
        <f t="shared" ca="1" si="35"/>
        <v>21</v>
      </c>
    </row>
    <row r="61" spans="1:65" ht="15" customHeight="1" x14ac:dyDescent="0.25">
      <c r="A61" s="13">
        <v>42637</v>
      </c>
      <c r="B61" s="23"/>
      <c r="C61" s="23"/>
      <c r="D61" s="88">
        <f>bering!B56</f>
        <v>5576.2943999999998</v>
      </c>
      <c r="E61" s="47"/>
      <c r="F61" s="47"/>
      <c r="G61" s="92">
        <f>conus!B56</f>
        <v>5889.1369999999997</v>
      </c>
      <c r="H61" s="100">
        <f t="shared" ca="1" si="21"/>
        <v>5623.7839999999997</v>
      </c>
      <c r="I61" s="101">
        <f ca="1">IF(H$1,OFFSET(D61,-$H$2,0),OFFSET(D61,-$L61,0))</f>
        <v>5549.02</v>
      </c>
      <c r="J61" s="29">
        <f t="shared" ca="1" si="29"/>
        <v>20</v>
      </c>
      <c r="K61" s="57">
        <f t="shared" ca="1" si="8"/>
        <v>20</v>
      </c>
      <c r="L61" s="30">
        <f t="shared" ca="1" si="9"/>
        <v>20</v>
      </c>
      <c r="M61" s="120">
        <f t="shared" ca="1" si="30"/>
        <v>0.75376461923957916</v>
      </c>
      <c r="N61" s="39">
        <f>ROW()</f>
        <v>61</v>
      </c>
      <c r="O61" s="39">
        <f t="shared" si="22"/>
        <v>58</v>
      </c>
      <c r="P61" s="45">
        <f t="shared" ca="1" si="23"/>
        <v>41</v>
      </c>
      <c r="Q61" s="45">
        <f t="shared" ca="1" si="24"/>
        <v>38</v>
      </c>
      <c r="R61" s="39">
        <f t="shared" ca="1" si="25"/>
        <v>0</v>
      </c>
      <c r="S61" s="58">
        <f t="shared" si="17"/>
        <v>17.138899999998102</v>
      </c>
      <c r="T61">
        <f>A61-A58</f>
        <v>3</v>
      </c>
      <c r="U61" s="68">
        <f t="shared" si="12"/>
        <v>5.7129666666660341</v>
      </c>
      <c r="V61" s="58">
        <f t="shared" ca="1" si="18"/>
        <v>83.237700000001496</v>
      </c>
      <c r="W61">
        <f>A61-A58</f>
        <v>3</v>
      </c>
      <c r="X61" s="77">
        <f t="shared" ca="1" si="19"/>
        <v>55.491800000001</v>
      </c>
      <c r="Y61" s="58">
        <f t="shared" ca="1" si="20"/>
        <v>-99.119300000002113</v>
      </c>
      <c r="Z61">
        <f>A61-A58</f>
        <v>3</v>
      </c>
      <c r="AA61" s="68">
        <f t="shared" ca="1" si="16"/>
        <v>-33.039766666667369</v>
      </c>
      <c r="AB61" s="68">
        <f t="shared" ca="1" si="36"/>
        <v>11.226016666666816</v>
      </c>
      <c r="AC61">
        <v>23</v>
      </c>
      <c r="AE61" s="116">
        <f t="shared" si="37"/>
        <v>43</v>
      </c>
      <c r="AF61" s="116">
        <f t="shared" si="37"/>
        <v>44</v>
      </c>
      <c r="AG61" s="116">
        <f t="shared" si="37"/>
        <v>42</v>
      </c>
      <c r="AH61" s="116">
        <f t="shared" si="37"/>
        <v>41</v>
      </c>
      <c r="AI61" s="116">
        <f t="shared" si="37"/>
        <v>40</v>
      </c>
      <c r="AJ61" s="116">
        <f t="shared" si="37"/>
        <v>44</v>
      </c>
      <c r="AK61" s="116">
        <f t="shared" si="37"/>
        <v>42</v>
      </c>
      <c r="AL61" s="116">
        <f t="shared" si="37"/>
        <v>41</v>
      </c>
      <c r="AM61" s="116">
        <f t="shared" si="37"/>
        <v>40</v>
      </c>
      <c r="AN61" s="116">
        <f t="shared" si="37"/>
        <v>40</v>
      </c>
      <c r="AO61" s="116">
        <f t="shared" si="37"/>
        <v>40</v>
      </c>
      <c r="AP61" s="116">
        <f t="shared" si="38"/>
        <v>40</v>
      </c>
      <c r="AQ61" s="116">
        <f t="shared" si="38"/>
        <v>41</v>
      </c>
      <c r="AR61" s="116">
        <f t="shared" si="38"/>
        <v>39</v>
      </c>
      <c r="AS61" s="116">
        <f t="shared" si="38"/>
        <v>38</v>
      </c>
      <c r="AT61" s="116">
        <f t="shared" si="38"/>
        <v>37</v>
      </c>
      <c r="AU61" s="116">
        <f t="shared" si="38"/>
        <v>41</v>
      </c>
      <c r="AV61" s="116">
        <f t="shared" si="38"/>
        <v>39</v>
      </c>
      <c r="AW61" s="116">
        <f t="shared" si="38"/>
        <v>38</v>
      </c>
      <c r="AX61" s="116">
        <f t="shared" si="38"/>
        <v>37</v>
      </c>
      <c r="AY61" s="116">
        <f t="shared" si="38"/>
        <v>37</v>
      </c>
      <c r="AZ61" s="116">
        <f t="shared" si="38"/>
        <v>37</v>
      </c>
      <c r="BA61" s="119">
        <f t="shared" ca="1" si="33"/>
        <v>-0.1450134598353876</v>
      </c>
      <c r="BB61" s="119">
        <f t="shared" ca="1" si="33"/>
        <v>-0.71349607957767924</v>
      </c>
      <c r="BC61" s="119">
        <f t="shared" ca="1" si="33"/>
        <v>0.42181686569392701</v>
      </c>
      <c r="BD61" s="119">
        <f t="shared" ca="1" si="33"/>
        <v>0.75376461923957916</v>
      </c>
      <c r="BE61" s="119">
        <f t="shared" ca="1" si="33"/>
        <v>0.70787609562556086</v>
      </c>
      <c r="BF61" s="119">
        <f t="shared" ca="1" si="33"/>
        <v>-0.71349607957767924</v>
      </c>
      <c r="BG61" s="119">
        <f t="shared" ca="1" si="33"/>
        <v>0.42181686569392701</v>
      </c>
      <c r="BH61" s="119">
        <f t="shared" ca="1" si="33"/>
        <v>0.75376461923957916</v>
      </c>
      <c r="BI61" s="119">
        <f t="shared" ca="1" si="33"/>
        <v>0.70787609562556086</v>
      </c>
      <c r="BJ61" s="119">
        <f t="shared" ca="1" si="33"/>
        <v>0.70787609562556086</v>
      </c>
      <c r="BK61" s="119">
        <f t="shared" ca="1" si="33"/>
        <v>0.70787609562556086</v>
      </c>
      <c r="BL61" s="121">
        <f t="shared" ca="1" si="34"/>
        <v>4</v>
      </c>
      <c r="BM61" s="116">
        <f t="shared" ca="1" si="35"/>
        <v>20</v>
      </c>
    </row>
    <row r="62" spans="1:65" ht="15" customHeight="1" x14ac:dyDescent="0.25">
      <c r="A62" s="13">
        <v>42638</v>
      </c>
      <c r="B62" s="23"/>
      <c r="C62" s="23"/>
      <c r="D62" s="88">
        <f>bering!B57</f>
        <v>5614.0244000000002</v>
      </c>
      <c r="E62" s="47"/>
      <c r="F62" s="47"/>
      <c r="G62" s="92">
        <f>conus!B57</f>
        <v>5884.58</v>
      </c>
      <c r="H62" s="100">
        <f t="shared" ca="1" si="21"/>
        <v>5620.7879999999996</v>
      </c>
      <c r="I62" s="101">
        <f ca="1">IF(H$1,OFFSET(D62,-$H$2,0),OFFSET(D62,-$L62,0))</f>
        <v>5623.7839999999997</v>
      </c>
      <c r="J62" s="29">
        <f t="shared" ca="1" si="29"/>
        <v>19</v>
      </c>
      <c r="K62" s="57">
        <f t="shared" ca="1" si="8"/>
        <v>19</v>
      </c>
      <c r="L62" s="30">
        <f t="shared" ca="1" si="9"/>
        <v>19</v>
      </c>
      <c r="M62" s="120">
        <f t="shared" ca="1" si="30"/>
        <v>0.82804558163332354</v>
      </c>
      <c r="N62" s="39">
        <f>ROW()</f>
        <v>62</v>
      </c>
      <c r="O62" s="39">
        <f t="shared" si="22"/>
        <v>59</v>
      </c>
      <c r="P62" s="45">
        <f t="shared" ca="1" si="23"/>
        <v>43</v>
      </c>
      <c r="Q62" s="45">
        <f t="shared" ca="1" si="24"/>
        <v>40</v>
      </c>
      <c r="R62" s="39">
        <f t="shared" ca="1" si="25"/>
        <v>0</v>
      </c>
      <c r="S62" s="58">
        <f t="shared" si="17"/>
        <v>-27.765400000003865</v>
      </c>
      <c r="T62">
        <f>A62-A59</f>
        <v>3</v>
      </c>
      <c r="U62" s="68">
        <f t="shared" si="12"/>
        <v>-9.2551333333346211</v>
      </c>
      <c r="V62" s="58">
        <f t="shared" ca="1" si="18"/>
        <v>187.1916999999994</v>
      </c>
      <c r="W62">
        <f>A62-A59</f>
        <v>3</v>
      </c>
      <c r="X62" s="77">
        <f t="shared" ca="1" si="19"/>
        <v>124.79446666666627</v>
      </c>
      <c r="Y62" s="58">
        <f t="shared" ca="1" si="20"/>
        <v>3.5697000000000116</v>
      </c>
      <c r="Z62">
        <f>A62-A59</f>
        <v>3</v>
      </c>
      <c r="AA62" s="68">
        <f t="shared" ca="1" si="16"/>
        <v>1.189900000000004</v>
      </c>
      <c r="AB62" s="68">
        <f t="shared" ca="1" si="36"/>
        <v>62.992183333333138</v>
      </c>
      <c r="AC62">
        <v>23</v>
      </c>
      <c r="AE62" s="116">
        <f t="shared" si="37"/>
        <v>44</v>
      </c>
      <c r="AF62" s="116">
        <f t="shared" si="37"/>
        <v>45</v>
      </c>
      <c r="AG62" s="116">
        <f t="shared" si="37"/>
        <v>43</v>
      </c>
      <c r="AH62" s="116">
        <f t="shared" si="37"/>
        <v>42</v>
      </c>
      <c r="AI62" s="116">
        <f t="shared" si="37"/>
        <v>41</v>
      </c>
      <c r="AJ62" s="116">
        <f t="shared" si="37"/>
        <v>45</v>
      </c>
      <c r="AK62" s="116">
        <f t="shared" si="37"/>
        <v>43</v>
      </c>
      <c r="AL62" s="116">
        <f t="shared" si="37"/>
        <v>42</v>
      </c>
      <c r="AM62" s="116">
        <f t="shared" si="37"/>
        <v>41</v>
      </c>
      <c r="AN62" s="116">
        <f t="shared" si="37"/>
        <v>41</v>
      </c>
      <c r="AO62" s="116">
        <f t="shared" si="37"/>
        <v>41</v>
      </c>
      <c r="AP62" s="116">
        <f t="shared" si="38"/>
        <v>41</v>
      </c>
      <c r="AQ62" s="116">
        <f t="shared" si="38"/>
        <v>42</v>
      </c>
      <c r="AR62" s="116">
        <f t="shared" si="38"/>
        <v>40</v>
      </c>
      <c r="AS62" s="116">
        <f t="shared" si="38"/>
        <v>39</v>
      </c>
      <c r="AT62" s="116">
        <f t="shared" si="38"/>
        <v>38</v>
      </c>
      <c r="AU62" s="116">
        <f t="shared" si="38"/>
        <v>42</v>
      </c>
      <c r="AV62" s="116">
        <f t="shared" si="38"/>
        <v>40</v>
      </c>
      <c r="AW62" s="116">
        <f t="shared" si="38"/>
        <v>39</v>
      </c>
      <c r="AX62" s="116">
        <f t="shared" si="38"/>
        <v>38</v>
      </c>
      <c r="AY62" s="116">
        <f t="shared" si="38"/>
        <v>38</v>
      </c>
      <c r="AZ62" s="116">
        <f t="shared" si="38"/>
        <v>38</v>
      </c>
      <c r="BA62" s="119">
        <f t="shared" ca="1" si="33"/>
        <v>0.68406069402447867</v>
      </c>
      <c r="BB62" s="119">
        <f t="shared" ca="1" si="33"/>
        <v>0.19417409676694777</v>
      </c>
      <c r="BC62" s="119">
        <f t="shared" ca="1" si="33"/>
        <v>0.82804558163332354</v>
      </c>
      <c r="BD62" s="119">
        <f t="shared" ca="1" si="33"/>
        <v>0.30521459405080842</v>
      </c>
      <c r="BE62" s="119">
        <f t="shared" ca="1" si="33"/>
        <v>-0.59696219006944429</v>
      </c>
      <c r="BF62" s="119">
        <f t="shared" ca="1" si="33"/>
        <v>0.19417409676694777</v>
      </c>
      <c r="BG62" s="119">
        <f t="shared" ca="1" si="33"/>
        <v>0.82804558163332354</v>
      </c>
      <c r="BH62" s="119">
        <f t="shared" ca="1" si="33"/>
        <v>0.30521459405080842</v>
      </c>
      <c r="BI62" s="119">
        <f t="shared" ca="1" si="33"/>
        <v>-0.59696219006944429</v>
      </c>
      <c r="BJ62" s="119">
        <f t="shared" ca="1" si="33"/>
        <v>-0.59696219006944429</v>
      </c>
      <c r="BK62" s="119">
        <f t="shared" ca="1" si="33"/>
        <v>-0.59696219006944429</v>
      </c>
      <c r="BL62" s="121">
        <f t="shared" ca="1" si="34"/>
        <v>3</v>
      </c>
      <c r="BM62" s="116">
        <f t="shared" ca="1" si="35"/>
        <v>19</v>
      </c>
    </row>
    <row r="63" spans="1:65" ht="15" customHeight="1" x14ac:dyDescent="0.25">
      <c r="A63" s="13">
        <v>42639</v>
      </c>
      <c r="B63" s="23"/>
      <c r="C63" s="23"/>
      <c r="D63" s="88">
        <f>bering!B58</f>
        <v>5652.3360000000002</v>
      </c>
      <c r="E63" s="47"/>
      <c r="F63" s="47"/>
      <c r="G63" s="92">
        <f>conus!B58</f>
        <v>5758.0720000000001</v>
      </c>
      <c r="H63" s="100">
        <f t="shared" ca="1" si="21"/>
        <v>5613.3622999999998</v>
      </c>
      <c r="I63" s="101">
        <f ca="1">IF(H$1,OFFSET(D63,-$H$2,0),OFFSET(D63,-$L63,0))</f>
        <v>5607.2285000000002</v>
      </c>
      <c r="J63" s="29">
        <f t="shared" ca="1" si="29"/>
        <v>17</v>
      </c>
      <c r="K63" s="57">
        <f t="shared" ca="1" si="8"/>
        <v>17</v>
      </c>
      <c r="L63" s="30">
        <f t="shared" ca="1" si="9"/>
        <v>17</v>
      </c>
      <c r="M63" s="120">
        <f t="shared" ca="1" si="30"/>
        <v>0.77170222397945554</v>
      </c>
      <c r="N63" s="39">
        <f>ROW()</f>
        <v>63</v>
      </c>
      <c r="O63" s="39">
        <f t="shared" si="22"/>
        <v>60</v>
      </c>
      <c r="P63" s="45">
        <f t="shared" ca="1" si="23"/>
        <v>46</v>
      </c>
      <c r="Q63" s="45">
        <f t="shared" ca="1" si="24"/>
        <v>43</v>
      </c>
      <c r="R63" s="39">
        <f t="shared" ca="1" si="25"/>
        <v>0</v>
      </c>
      <c r="S63" s="58">
        <f t="shared" si="17"/>
        <v>-116.20339999999851</v>
      </c>
      <c r="T63">
        <f>A63-A60</f>
        <v>3</v>
      </c>
      <c r="U63" s="68">
        <f t="shared" si="12"/>
        <v>-38.734466666666172</v>
      </c>
      <c r="V63" s="58">
        <f t="shared" ca="1" si="18"/>
        <v>164.3070000000007</v>
      </c>
      <c r="W63">
        <f>A63-A60</f>
        <v>3</v>
      </c>
      <c r="X63" s="77">
        <f t="shared" ca="1" si="19"/>
        <v>109.53800000000047</v>
      </c>
      <c r="Y63" s="58">
        <f t="shared" ca="1" si="20"/>
        <v>45.834500000004482</v>
      </c>
      <c r="Z63">
        <f>A63-A60</f>
        <v>3</v>
      </c>
      <c r="AA63" s="68">
        <f t="shared" ca="1" si="16"/>
        <v>15.278166666668161</v>
      </c>
      <c r="AB63" s="68">
        <f t="shared" ca="1" si="36"/>
        <v>62.408083333334311</v>
      </c>
      <c r="AC63">
        <v>23</v>
      </c>
      <c r="AE63" s="116">
        <f t="shared" si="37"/>
        <v>45</v>
      </c>
      <c r="AF63" s="116">
        <f t="shared" si="37"/>
        <v>46</v>
      </c>
      <c r="AG63" s="116">
        <f t="shared" si="37"/>
        <v>44</v>
      </c>
      <c r="AH63" s="116">
        <f t="shared" si="37"/>
        <v>43</v>
      </c>
      <c r="AI63" s="116">
        <f t="shared" si="37"/>
        <v>42</v>
      </c>
      <c r="AJ63" s="116">
        <f t="shared" si="37"/>
        <v>46</v>
      </c>
      <c r="AK63" s="116">
        <f t="shared" si="37"/>
        <v>44</v>
      </c>
      <c r="AL63" s="116">
        <f t="shared" si="37"/>
        <v>43</v>
      </c>
      <c r="AM63" s="116">
        <f t="shared" si="37"/>
        <v>42</v>
      </c>
      <c r="AN63" s="116">
        <f t="shared" si="37"/>
        <v>42</v>
      </c>
      <c r="AO63" s="116">
        <f t="shared" si="37"/>
        <v>42</v>
      </c>
      <c r="AP63" s="116">
        <f t="shared" si="38"/>
        <v>42</v>
      </c>
      <c r="AQ63" s="116">
        <f t="shared" si="38"/>
        <v>43</v>
      </c>
      <c r="AR63" s="116">
        <f t="shared" si="38"/>
        <v>41</v>
      </c>
      <c r="AS63" s="116">
        <f t="shared" si="38"/>
        <v>40</v>
      </c>
      <c r="AT63" s="116">
        <f t="shared" si="38"/>
        <v>39</v>
      </c>
      <c r="AU63" s="116">
        <f t="shared" si="38"/>
        <v>43</v>
      </c>
      <c r="AV63" s="116">
        <f t="shared" si="38"/>
        <v>41</v>
      </c>
      <c r="AW63" s="116">
        <f t="shared" si="38"/>
        <v>40</v>
      </c>
      <c r="AX63" s="116">
        <f t="shared" si="38"/>
        <v>39</v>
      </c>
      <c r="AY63" s="116">
        <f t="shared" si="38"/>
        <v>39</v>
      </c>
      <c r="AZ63" s="116">
        <f t="shared" si="38"/>
        <v>39</v>
      </c>
      <c r="BA63" s="119">
        <f t="shared" ca="1" si="33"/>
        <v>0.12080186618770346</v>
      </c>
      <c r="BB63" s="119">
        <f t="shared" ca="1" si="33"/>
        <v>0.77170222397945554</v>
      </c>
      <c r="BC63" s="119">
        <f t="shared" ca="1" si="33"/>
        <v>-0.36751720963193313</v>
      </c>
      <c r="BD63" s="119">
        <f t="shared" ca="1" si="33"/>
        <v>-0.7734566174300046</v>
      </c>
      <c r="BE63" s="119">
        <f t="shared" ca="1" si="33"/>
        <v>-0.9981778880969252</v>
      </c>
      <c r="BF63" s="119">
        <f t="shared" ca="1" si="33"/>
        <v>0.77170222397945554</v>
      </c>
      <c r="BG63" s="119">
        <f t="shared" ca="1" si="33"/>
        <v>-0.36751720963193313</v>
      </c>
      <c r="BH63" s="119">
        <f t="shared" ca="1" si="33"/>
        <v>-0.7734566174300046</v>
      </c>
      <c r="BI63" s="119">
        <f t="shared" ca="1" si="33"/>
        <v>-0.9981778880969252</v>
      </c>
      <c r="BJ63" s="119">
        <f t="shared" ca="1" si="33"/>
        <v>-0.9981778880969252</v>
      </c>
      <c r="BK63" s="119">
        <f t="shared" ca="1" si="33"/>
        <v>-0.9981778880969252</v>
      </c>
      <c r="BL63" s="121">
        <f t="shared" ca="1" si="34"/>
        <v>2</v>
      </c>
      <c r="BM63" s="116">
        <f t="shared" ca="1" si="35"/>
        <v>17</v>
      </c>
    </row>
    <row r="64" spans="1:65" ht="15" customHeight="1" x14ac:dyDescent="0.25">
      <c r="A64" s="13">
        <v>42640</v>
      </c>
      <c r="B64" s="23"/>
      <c r="C64" s="23"/>
      <c r="D64" s="88">
        <f>bering!B59</f>
        <v>5561.64</v>
      </c>
      <c r="E64" s="47"/>
      <c r="F64" s="47"/>
      <c r="G64" s="92">
        <f>conus!B59</f>
        <v>5630.3446999999996</v>
      </c>
      <c r="H64" s="100">
        <f t="shared" ca="1" si="21"/>
        <v>5607.2285000000002</v>
      </c>
      <c r="I64" s="101">
        <f ca="1">IF(H$1,OFFSET(D64,-$H$2,0),OFFSET(D64,-$L64,0))</f>
        <v>5607.2285000000002</v>
      </c>
      <c r="J64" s="29">
        <f t="shared" ca="1" si="29"/>
        <v>18</v>
      </c>
      <c r="K64" s="57">
        <f t="shared" ca="1" si="8"/>
        <v>18</v>
      </c>
      <c r="L64" s="30">
        <f t="shared" ca="1" si="9"/>
        <v>18</v>
      </c>
      <c r="M64" s="120">
        <f t="shared" ca="1" si="30"/>
        <v>0.98473710169792217</v>
      </c>
      <c r="N64" s="39">
        <f>ROW()</f>
        <v>64</v>
      </c>
      <c r="O64" s="39">
        <f t="shared" si="22"/>
        <v>61</v>
      </c>
      <c r="P64" s="45">
        <f t="shared" ca="1" si="23"/>
        <v>46</v>
      </c>
      <c r="Q64" s="45">
        <f t="shared" ca="1" si="24"/>
        <v>43</v>
      </c>
      <c r="R64" s="39">
        <f t="shared" ca="1" si="25"/>
        <v>0</v>
      </c>
      <c r="S64" s="58">
        <f t="shared" si="17"/>
        <v>-365.31429999999818</v>
      </c>
      <c r="T64">
        <f>A64-A61</f>
        <v>3</v>
      </c>
      <c r="U64" s="68">
        <f t="shared" si="12"/>
        <v>-121.77143333333272</v>
      </c>
      <c r="V64" s="58">
        <f t="shared" ca="1" si="18"/>
        <v>72.161799999998038</v>
      </c>
      <c r="W64">
        <f>A64-A61</f>
        <v>3</v>
      </c>
      <c r="X64" s="77">
        <f t="shared" ca="1" si="19"/>
        <v>48.107866666665359</v>
      </c>
      <c r="Y64" s="58">
        <f t="shared" ca="1" si="20"/>
        <v>136.229000000003</v>
      </c>
      <c r="Z64">
        <f>A64-A61</f>
        <v>3</v>
      </c>
      <c r="AA64" s="68">
        <f t="shared" ca="1" si="16"/>
        <v>45.409666666667668</v>
      </c>
      <c r="AB64" s="68">
        <f t="shared" ca="1" si="36"/>
        <v>46.758766666666517</v>
      </c>
      <c r="AC64">
        <v>23</v>
      </c>
      <c r="AE64" s="116">
        <f t="shared" si="37"/>
        <v>46</v>
      </c>
      <c r="AF64" s="116">
        <f t="shared" si="37"/>
        <v>47</v>
      </c>
      <c r="AG64" s="116">
        <f t="shared" si="37"/>
        <v>45</v>
      </c>
      <c r="AH64" s="116">
        <f t="shared" si="37"/>
        <v>44</v>
      </c>
      <c r="AI64" s="116">
        <f t="shared" si="37"/>
        <v>43</v>
      </c>
      <c r="AJ64" s="116">
        <f t="shared" si="37"/>
        <v>47</v>
      </c>
      <c r="AK64" s="116">
        <f t="shared" si="37"/>
        <v>45</v>
      </c>
      <c r="AL64" s="116">
        <f t="shared" si="37"/>
        <v>44</v>
      </c>
      <c r="AM64" s="116">
        <f t="shared" si="37"/>
        <v>43</v>
      </c>
      <c r="AN64" s="116">
        <f t="shared" si="37"/>
        <v>43</v>
      </c>
      <c r="AO64" s="116">
        <f t="shared" si="37"/>
        <v>43</v>
      </c>
      <c r="AP64" s="116">
        <f t="shared" si="38"/>
        <v>43</v>
      </c>
      <c r="AQ64" s="116">
        <f t="shared" si="38"/>
        <v>44</v>
      </c>
      <c r="AR64" s="116">
        <f t="shared" si="38"/>
        <v>42</v>
      </c>
      <c r="AS64" s="116">
        <f t="shared" si="38"/>
        <v>41</v>
      </c>
      <c r="AT64" s="116">
        <f t="shared" si="38"/>
        <v>40</v>
      </c>
      <c r="AU64" s="116">
        <f t="shared" si="38"/>
        <v>44</v>
      </c>
      <c r="AV64" s="116">
        <f t="shared" si="38"/>
        <v>42</v>
      </c>
      <c r="AW64" s="116">
        <f t="shared" si="38"/>
        <v>41</v>
      </c>
      <c r="AX64" s="116">
        <f t="shared" si="38"/>
        <v>40</v>
      </c>
      <c r="AY64" s="116">
        <f t="shared" si="38"/>
        <v>40</v>
      </c>
      <c r="AZ64" s="116">
        <f t="shared" si="38"/>
        <v>40</v>
      </c>
      <c r="BA64" s="119">
        <f t="shared" ca="1" si="33"/>
        <v>0.98473710169792217</v>
      </c>
      <c r="BB64" s="119">
        <f t="shared" ca="1" si="33"/>
        <v>-0.60057978329135486</v>
      </c>
      <c r="BC64" s="119">
        <f t="shared" ca="1" si="33"/>
        <v>-0.2063169679927922</v>
      </c>
      <c r="BD64" s="119">
        <f t="shared" ca="1" si="33"/>
        <v>-0.74300390970541486</v>
      </c>
      <c r="BE64" s="119">
        <f t="shared" ca="1" si="33"/>
        <v>-0.99109064489003429</v>
      </c>
      <c r="BF64" s="119">
        <f t="shared" ca="1" si="33"/>
        <v>-0.60057978329135486</v>
      </c>
      <c r="BG64" s="119">
        <f t="shared" ca="1" si="33"/>
        <v>-0.2063169679927922</v>
      </c>
      <c r="BH64" s="119">
        <f t="shared" ca="1" si="33"/>
        <v>-0.74300390970541486</v>
      </c>
      <c r="BI64" s="119">
        <f t="shared" ca="1" si="33"/>
        <v>-0.99109064489003429</v>
      </c>
      <c r="BJ64" s="119">
        <f t="shared" ca="1" si="33"/>
        <v>-0.99109064489003429</v>
      </c>
      <c r="BK64" s="119">
        <f t="shared" ca="1" si="33"/>
        <v>-0.99109064489003429</v>
      </c>
      <c r="BL64" s="121">
        <f t="shared" ca="1" si="34"/>
        <v>1</v>
      </c>
      <c r="BM64" s="116">
        <f t="shared" ca="1" si="35"/>
        <v>18</v>
      </c>
    </row>
    <row r="65" spans="1:65" ht="15" customHeight="1" x14ac:dyDescent="0.25">
      <c r="A65" s="13">
        <v>42641</v>
      </c>
      <c r="B65" s="23"/>
      <c r="C65" s="23"/>
      <c r="D65" s="88">
        <f>bering!B60</f>
        <v>5613.2849999999999</v>
      </c>
      <c r="E65" s="47"/>
      <c r="F65" s="47"/>
      <c r="G65" s="92">
        <f>conus!B60</f>
        <v>5564.6189999999997</v>
      </c>
      <c r="H65" s="100">
        <f t="shared" ca="1" si="21"/>
        <v>5636.8584000000001</v>
      </c>
      <c r="I65" s="101">
        <f ca="1">IF(H$1,OFFSET(D65,-$H$2,0),OFFSET(D65,-$L65,0))</f>
        <v>5607.2285000000002</v>
      </c>
      <c r="J65" s="29">
        <f t="shared" ca="1" si="29"/>
        <v>19</v>
      </c>
      <c r="K65" s="57">
        <f t="shared" ca="1" si="8"/>
        <v>19</v>
      </c>
      <c r="L65" s="30">
        <f t="shared" ca="1" si="9"/>
        <v>19</v>
      </c>
      <c r="M65" s="120">
        <f t="shared" ca="1" si="30"/>
        <v>0.96908383797479236</v>
      </c>
      <c r="N65" s="39">
        <f>ROW()</f>
        <v>65</v>
      </c>
      <c r="O65" s="39">
        <f t="shared" si="22"/>
        <v>62</v>
      </c>
      <c r="P65" s="45">
        <f t="shared" ca="1" si="23"/>
        <v>46</v>
      </c>
      <c r="Q65" s="45">
        <f t="shared" ca="1" si="24"/>
        <v>43</v>
      </c>
      <c r="R65" s="39">
        <f t="shared" ca="1" si="25"/>
        <v>0</v>
      </c>
      <c r="S65" s="58">
        <f t="shared" si="17"/>
        <v>-693.47129999999743</v>
      </c>
      <c r="T65">
        <f>A65-A62</f>
        <v>3</v>
      </c>
      <c r="U65" s="68">
        <f t="shared" si="12"/>
        <v>-231.15709999999913</v>
      </c>
      <c r="V65" s="58">
        <f t="shared" ca="1" si="18"/>
        <v>16.464199999998527</v>
      </c>
      <c r="W65">
        <f>A65-A62</f>
        <v>3</v>
      </c>
      <c r="X65" s="77">
        <f t="shared" ca="1" si="19"/>
        <v>10.976133333332351</v>
      </c>
      <c r="Y65" s="58">
        <f t="shared" ca="1" si="20"/>
        <v>92.302499999997963</v>
      </c>
      <c r="Z65">
        <f>A65-A62</f>
        <v>3</v>
      </c>
      <c r="AA65" s="68">
        <f t="shared" ca="1" si="16"/>
        <v>30.76749999999932</v>
      </c>
      <c r="AB65" s="68">
        <f t="shared" ca="1" si="36"/>
        <v>20.871816666665836</v>
      </c>
      <c r="AC65">
        <v>22</v>
      </c>
      <c r="AE65" s="116">
        <f t="shared" si="37"/>
        <v>47</v>
      </c>
      <c r="AF65" s="116">
        <f t="shared" si="37"/>
        <v>48</v>
      </c>
      <c r="AG65" s="116">
        <f t="shared" si="37"/>
        <v>46</v>
      </c>
      <c r="AH65" s="116">
        <f t="shared" si="37"/>
        <v>45</v>
      </c>
      <c r="AI65" s="116">
        <f t="shared" si="37"/>
        <v>44</v>
      </c>
      <c r="AJ65" s="116">
        <f t="shared" si="37"/>
        <v>48</v>
      </c>
      <c r="AK65" s="116">
        <f t="shared" si="37"/>
        <v>46</v>
      </c>
      <c r="AL65" s="116">
        <f t="shared" si="37"/>
        <v>45</v>
      </c>
      <c r="AM65" s="116">
        <f t="shared" si="37"/>
        <v>44</v>
      </c>
      <c r="AN65" s="116">
        <f t="shared" si="37"/>
        <v>44</v>
      </c>
      <c r="AO65" s="116">
        <f t="shared" si="37"/>
        <v>44</v>
      </c>
      <c r="AP65" s="116">
        <f t="shared" si="38"/>
        <v>44</v>
      </c>
      <c r="AQ65" s="116">
        <f t="shared" si="38"/>
        <v>45</v>
      </c>
      <c r="AR65" s="116">
        <f t="shared" si="38"/>
        <v>43</v>
      </c>
      <c r="AS65" s="116">
        <f t="shared" si="38"/>
        <v>42</v>
      </c>
      <c r="AT65" s="116">
        <f t="shared" si="38"/>
        <v>41</v>
      </c>
      <c r="AU65" s="116">
        <f t="shared" si="38"/>
        <v>45</v>
      </c>
      <c r="AV65" s="116">
        <f t="shared" si="38"/>
        <v>43</v>
      </c>
      <c r="AW65" s="116">
        <f t="shared" si="38"/>
        <v>42</v>
      </c>
      <c r="AX65" s="116">
        <f t="shared" si="38"/>
        <v>41</v>
      </c>
      <c r="AY65" s="116">
        <f t="shared" si="38"/>
        <v>41</v>
      </c>
      <c r="AZ65" s="116">
        <f t="shared" si="38"/>
        <v>41</v>
      </c>
      <c r="BA65" s="119">
        <f t="shared" ca="1" si="33"/>
        <v>-0.29702792703881054</v>
      </c>
      <c r="BB65" s="119">
        <f t="shared" ca="1" si="33"/>
        <v>-0.49970103377037939</v>
      </c>
      <c r="BC65" s="119">
        <f t="shared" ca="1" si="33"/>
        <v>0.96908383797479236</v>
      </c>
      <c r="BD65" s="119">
        <f t="shared" ca="1" si="33"/>
        <v>-0.58492946620511777</v>
      </c>
      <c r="BE65" s="119">
        <f t="shared" ca="1" si="33"/>
        <v>-0.95215904402664053</v>
      </c>
      <c r="BF65" s="119">
        <f t="shared" ca="1" si="33"/>
        <v>-0.49970103377037939</v>
      </c>
      <c r="BG65" s="119">
        <f t="shared" ca="1" si="33"/>
        <v>0.96908383797479236</v>
      </c>
      <c r="BH65" s="119">
        <f t="shared" ca="1" si="33"/>
        <v>-0.58492946620511777</v>
      </c>
      <c r="BI65" s="119">
        <f t="shared" ca="1" si="33"/>
        <v>-0.95215904402664053</v>
      </c>
      <c r="BJ65" s="119">
        <f t="shared" ca="1" si="33"/>
        <v>-0.95215904402664053</v>
      </c>
      <c r="BK65" s="119">
        <f t="shared" ca="1" si="33"/>
        <v>-0.95215904402664053</v>
      </c>
      <c r="BL65" s="121">
        <f t="shared" ca="1" si="34"/>
        <v>3</v>
      </c>
      <c r="BM65" s="116">
        <f t="shared" ca="1" si="35"/>
        <v>19</v>
      </c>
    </row>
    <row r="66" spans="1:65" ht="15" customHeight="1" x14ac:dyDescent="0.25">
      <c r="A66" s="13">
        <v>42642</v>
      </c>
      <c r="B66" s="23"/>
      <c r="C66" s="23"/>
      <c r="D66" s="88">
        <f>bering!B61</f>
        <v>5492.01</v>
      </c>
      <c r="E66" s="47"/>
      <c r="F66" s="47"/>
      <c r="G66" s="92">
        <f>conus!B61</f>
        <v>5673.8193000000001</v>
      </c>
      <c r="H66" s="100">
        <f t="shared" ca="1" si="21"/>
        <v>5617.2619999999997</v>
      </c>
      <c r="I66" s="101">
        <f ca="1">IF(H$1,OFFSET(D66,-$H$2,0),OFFSET(D66,-$L66,0))</f>
        <v>5636.8584000000001</v>
      </c>
      <c r="J66" s="29">
        <f t="shared" ca="1" si="29"/>
        <v>19</v>
      </c>
      <c r="K66" s="57">
        <f t="shared" ca="1" si="8"/>
        <v>19</v>
      </c>
      <c r="L66" s="30">
        <f t="shared" ca="1" si="9"/>
        <v>19</v>
      </c>
      <c r="M66" s="120">
        <f t="shared" ca="1" si="30"/>
        <v>0.55213984252655912</v>
      </c>
      <c r="N66" s="39">
        <f>ROW()</f>
        <v>66</v>
      </c>
      <c r="O66" s="39">
        <f t="shared" si="22"/>
        <v>63</v>
      </c>
      <c r="P66" s="45">
        <f t="shared" ca="1" si="23"/>
        <v>47</v>
      </c>
      <c r="Q66" s="45">
        <f t="shared" ca="1" si="24"/>
        <v>44</v>
      </c>
      <c r="R66" s="39">
        <f t="shared" ca="1" si="25"/>
        <v>0</v>
      </c>
      <c r="S66" s="58">
        <f t="shared" si="17"/>
        <v>-663.00600000000122</v>
      </c>
      <c r="T66">
        <f>A66-A63</f>
        <v>3</v>
      </c>
      <c r="U66" s="68">
        <f t="shared" si="12"/>
        <v>-221.00200000000041</v>
      </c>
      <c r="V66" s="58">
        <f t="shared" ca="1" si="18"/>
        <v>3.414600000000064</v>
      </c>
      <c r="W66">
        <f>A66-A63</f>
        <v>3</v>
      </c>
      <c r="X66" s="77">
        <f t="shared" ca="1" si="19"/>
        <v>2.2764000000000428</v>
      </c>
      <c r="Y66" s="58">
        <f t="shared" ca="1" si="20"/>
        <v>71.282899999998335</v>
      </c>
      <c r="Z66">
        <f>A66-A63</f>
        <v>3</v>
      </c>
      <c r="AA66" s="68">
        <f t="shared" ca="1" si="16"/>
        <v>23.760966666666111</v>
      </c>
      <c r="AB66" s="68">
        <f t="shared" ca="1" si="36"/>
        <v>13.018683333333076</v>
      </c>
      <c r="AC66">
        <v>22</v>
      </c>
      <c r="AE66" s="116">
        <f t="shared" si="37"/>
        <v>48</v>
      </c>
      <c r="AF66" s="116">
        <f t="shared" si="37"/>
        <v>49</v>
      </c>
      <c r="AG66" s="116">
        <f t="shared" si="37"/>
        <v>47</v>
      </c>
      <c r="AH66" s="116">
        <f t="shared" si="37"/>
        <v>46</v>
      </c>
      <c r="AI66" s="116">
        <f t="shared" si="37"/>
        <v>45</v>
      </c>
      <c r="AJ66" s="116">
        <f t="shared" si="37"/>
        <v>49</v>
      </c>
      <c r="AK66" s="116">
        <f t="shared" si="37"/>
        <v>47</v>
      </c>
      <c r="AL66" s="116">
        <f t="shared" si="37"/>
        <v>46</v>
      </c>
      <c r="AM66" s="116">
        <f t="shared" si="37"/>
        <v>45</v>
      </c>
      <c r="AN66" s="116">
        <f t="shared" si="37"/>
        <v>45</v>
      </c>
      <c r="AO66" s="116">
        <f t="shared" si="37"/>
        <v>45</v>
      </c>
      <c r="AP66" s="116">
        <f t="shared" si="38"/>
        <v>45</v>
      </c>
      <c r="AQ66" s="116">
        <f t="shared" si="38"/>
        <v>46</v>
      </c>
      <c r="AR66" s="116">
        <f t="shared" si="38"/>
        <v>44</v>
      </c>
      <c r="AS66" s="116">
        <f t="shared" si="38"/>
        <v>43</v>
      </c>
      <c r="AT66" s="116">
        <f t="shared" si="38"/>
        <v>42</v>
      </c>
      <c r="AU66" s="116">
        <f t="shared" si="38"/>
        <v>46</v>
      </c>
      <c r="AV66" s="116">
        <f t="shared" si="38"/>
        <v>44</v>
      </c>
      <c r="AW66" s="116">
        <f t="shared" si="38"/>
        <v>43</v>
      </c>
      <c r="AX66" s="116">
        <f t="shared" si="38"/>
        <v>42</v>
      </c>
      <c r="AY66" s="116">
        <f t="shared" si="38"/>
        <v>42</v>
      </c>
      <c r="AZ66" s="116">
        <f t="shared" si="38"/>
        <v>42</v>
      </c>
      <c r="BA66" s="119">
        <f t="shared" ca="1" si="33"/>
        <v>-0.62106969816281898</v>
      </c>
      <c r="BB66" s="119">
        <f t="shared" ca="1" si="33"/>
        <v>-0.28678923839744663</v>
      </c>
      <c r="BC66" s="119">
        <f t="shared" ca="1" si="33"/>
        <v>0.55213984252655912</v>
      </c>
      <c r="BD66" s="119">
        <f t="shared" ca="1" si="33"/>
        <v>0.41603417274206461</v>
      </c>
      <c r="BE66" s="119">
        <f t="shared" ca="1" si="33"/>
        <v>-0.89717428701755053</v>
      </c>
      <c r="BF66" s="119">
        <f t="shared" ca="1" si="33"/>
        <v>-0.28678923839744663</v>
      </c>
      <c r="BG66" s="119">
        <f t="shared" ca="1" si="33"/>
        <v>0.55213984252655912</v>
      </c>
      <c r="BH66" s="119">
        <f t="shared" ca="1" si="33"/>
        <v>0.41603417274206461</v>
      </c>
      <c r="BI66" s="119">
        <f t="shared" ca="1" si="33"/>
        <v>-0.89717428701755053</v>
      </c>
      <c r="BJ66" s="119">
        <f t="shared" ca="1" si="33"/>
        <v>-0.89717428701755053</v>
      </c>
      <c r="BK66" s="119">
        <f t="shared" ca="1" si="33"/>
        <v>-0.89717428701755053</v>
      </c>
      <c r="BL66" s="121">
        <f t="shared" ca="1" si="34"/>
        <v>3</v>
      </c>
      <c r="BM66" s="116">
        <f t="shared" ca="1" si="35"/>
        <v>19</v>
      </c>
    </row>
    <row r="67" spans="1:65" ht="15" customHeight="1" x14ac:dyDescent="0.25">
      <c r="A67" s="13">
        <v>42643</v>
      </c>
      <c r="B67" s="23"/>
      <c r="C67" s="23"/>
      <c r="D67" s="88">
        <f>bering!B62</f>
        <v>5492.01</v>
      </c>
      <c r="E67" s="47"/>
      <c r="F67" s="47"/>
      <c r="G67" s="92">
        <f>conus!B62</f>
        <v>5673.8193000000001</v>
      </c>
      <c r="H67" s="100">
        <f t="shared" ca="1" si="21"/>
        <v>5544.9844000000003</v>
      </c>
      <c r="I67" s="101">
        <f ca="1">IF(H$1,OFFSET(D67,-$H$2,0),OFFSET(D67,-$L67,0))</f>
        <v>5617.2619999999997</v>
      </c>
      <c r="J67" s="29">
        <f t="shared" ca="1" si="29"/>
        <v>19</v>
      </c>
      <c r="K67" s="57">
        <f t="shared" ca="1" si="8"/>
        <v>19</v>
      </c>
      <c r="L67" s="30">
        <f t="shared" ca="1" si="9"/>
        <v>19</v>
      </c>
      <c r="M67" s="120">
        <f t="shared" ca="1" si="30"/>
        <v>0.74735847397971444</v>
      </c>
      <c r="N67" s="39">
        <f>ROW()</f>
        <v>67</v>
      </c>
      <c r="O67" s="39">
        <f t="shared" si="22"/>
        <v>64</v>
      </c>
      <c r="P67" s="45">
        <f t="shared" ca="1" si="23"/>
        <v>48</v>
      </c>
      <c r="Q67" s="45">
        <f t="shared" ca="1" si="24"/>
        <v>45</v>
      </c>
      <c r="R67" s="39">
        <f t="shared" ca="1" si="25"/>
        <v>0</v>
      </c>
      <c r="S67" s="58">
        <f t="shared" si="17"/>
        <v>-360.73909999999887</v>
      </c>
      <c r="T67">
        <f>A67-A64</f>
        <v>3</v>
      </c>
      <c r="U67" s="68">
        <f t="shared" si="12"/>
        <v>-120.24636666666629</v>
      </c>
      <c r="V67" s="58">
        <f t="shared" ca="1" si="18"/>
        <v>-42.273999999997613</v>
      </c>
      <c r="W67">
        <f>A67-A64</f>
        <v>3</v>
      </c>
      <c r="X67" s="77">
        <f t="shared" ca="1" si="19"/>
        <v>-28.182666666665074</v>
      </c>
      <c r="Y67" s="58">
        <f t="shared" ca="1" si="20"/>
        <v>23.107899999999063</v>
      </c>
      <c r="Z67">
        <f>A67-A64</f>
        <v>3</v>
      </c>
      <c r="AA67" s="68">
        <f t="shared" ca="1" si="16"/>
        <v>7.7026333333330212</v>
      </c>
      <c r="AB67" s="68">
        <f t="shared" ca="1" si="36"/>
        <v>-10.240016666666026</v>
      </c>
      <c r="AC67">
        <v>23</v>
      </c>
      <c r="AE67" s="116">
        <f t="shared" si="37"/>
        <v>49</v>
      </c>
      <c r="AF67" s="116">
        <f t="shared" si="37"/>
        <v>50</v>
      </c>
      <c r="AG67" s="116">
        <f t="shared" si="37"/>
        <v>48</v>
      </c>
      <c r="AH67" s="116">
        <f t="shared" si="37"/>
        <v>47</v>
      </c>
      <c r="AI67" s="116">
        <f t="shared" si="37"/>
        <v>46</v>
      </c>
      <c r="AJ67" s="116">
        <f t="shared" si="37"/>
        <v>50</v>
      </c>
      <c r="AK67" s="116">
        <f t="shared" si="37"/>
        <v>48</v>
      </c>
      <c r="AL67" s="116">
        <f t="shared" si="37"/>
        <v>47</v>
      </c>
      <c r="AM67" s="116">
        <f t="shared" si="37"/>
        <v>46</v>
      </c>
      <c r="AN67" s="116">
        <f t="shared" si="37"/>
        <v>46</v>
      </c>
      <c r="AO67" s="116">
        <f t="shared" si="37"/>
        <v>46</v>
      </c>
      <c r="AP67" s="116">
        <f t="shared" si="38"/>
        <v>46</v>
      </c>
      <c r="AQ67" s="116">
        <f t="shared" si="38"/>
        <v>47</v>
      </c>
      <c r="AR67" s="116">
        <f t="shared" si="38"/>
        <v>45</v>
      </c>
      <c r="AS67" s="116">
        <f t="shared" si="38"/>
        <v>44</v>
      </c>
      <c r="AT67" s="116">
        <f t="shared" si="38"/>
        <v>43</v>
      </c>
      <c r="AU67" s="116">
        <f t="shared" si="38"/>
        <v>47</v>
      </c>
      <c r="AV67" s="116">
        <f t="shared" si="38"/>
        <v>45</v>
      </c>
      <c r="AW67" s="116">
        <f t="shared" si="38"/>
        <v>44</v>
      </c>
      <c r="AX67" s="116">
        <f t="shared" si="38"/>
        <v>43</v>
      </c>
      <c r="AY67" s="116">
        <f t="shared" si="38"/>
        <v>43</v>
      </c>
      <c r="AZ67" s="116">
        <f t="shared" si="38"/>
        <v>43</v>
      </c>
      <c r="BA67" s="119">
        <f t="shared" ca="1" si="33"/>
        <v>-0.66694925169170338</v>
      </c>
      <c r="BB67" s="119">
        <f t="shared" ca="1" si="33"/>
        <v>-0.65577351964548458</v>
      </c>
      <c r="BC67" s="119">
        <f t="shared" ca="1" si="33"/>
        <v>0.74735847397971444</v>
      </c>
      <c r="BD67" s="119">
        <f t="shared" ca="1" si="33"/>
        <v>0.31467043429956343</v>
      </c>
      <c r="BE67" s="119">
        <f t="shared" ca="1" si="33"/>
        <v>-0.70713057502997401</v>
      </c>
      <c r="BF67" s="119">
        <f t="shared" ca="1" si="33"/>
        <v>-0.65577351964548458</v>
      </c>
      <c r="BG67" s="119">
        <f t="shared" ca="1" si="33"/>
        <v>0.74735847397971444</v>
      </c>
      <c r="BH67" s="119">
        <f t="shared" ca="1" si="33"/>
        <v>0.31467043429956343</v>
      </c>
      <c r="BI67" s="119">
        <f t="shared" ca="1" si="33"/>
        <v>-0.70713057502997401</v>
      </c>
      <c r="BJ67" s="119">
        <f t="shared" ca="1" si="33"/>
        <v>-0.70713057502997401</v>
      </c>
      <c r="BK67" s="119">
        <f t="shared" ca="1" si="33"/>
        <v>-0.70713057502997401</v>
      </c>
      <c r="BL67" s="121">
        <f t="shared" ca="1" si="34"/>
        <v>3</v>
      </c>
      <c r="BM67" s="116">
        <f t="shared" ca="1" si="35"/>
        <v>19</v>
      </c>
    </row>
    <row r="68" spans="1:65" ht="15" customHeight="1" x14ac:dyDescent="0.25">
      <c r="A68" s="13">
        <v>42644</v>
      </c>
      <c r="B68" s="23"/>
      <c r="C68" s="23"/>
      <c r="D68" s="88">
        <f>bering!B63</f>
        <v>5418.5893999999998</v>
      </c>
      <c r="E68" s="47"/>
      <c r="F68" s="47"/>
      <c r="G68" s="92">
        <f>conus!B63</f>
        <v>5651.9690000000001</v>
      </c>
      <c r="H68" s="100">
        <f t="shared" ca="1" si="21"/>
        <v>5372.9459999999999</v>
      </c>
      <c r="I68" s="101">
        <f ca="1">IF(H$1,OFFSET(D68,-$H$2,0),OFFSET(D68,-$L68,0))</f>
        <v>5617.2619999999997</v>
      </c>
      <c r="J68" s="29">
        <f t="shared" ca="1" si="29"/>
        <v>20</v>
      </c>
      <c r="K68" s="57">
        <f t="shared" ca="1" si="8"/>
        <v>20</v>
      </c>
      <c r="L68" s="30">
        <f t="shared" ca="1" si="9"/>
        <v>20</v>
      </c>
      <c r="M68" s="120">
        <f t="shared" ca="1" si="30"/>
        <v>0.30613745398544784</v>
      </c>
      <c r="N68" s="39">
        <f>ROW()</f>
        <v>68</v>
      </c>
      <c r="O68" s="39">
        <f t="shared" si="22"/>
        <v>65</v>
      </c>
      <c r="P68" s="45">
        <f t="shared" ca="1" si="23"/>
        <v>48</v>
      </c>
      <c r="Q68" s="45">
        <f t="shared" ca="1" si="24"/>
        <v>45</v>
      </c>
      <c r="R68" s="39">
        <f t="shared" ca="1" si="25"/>
        <v>0</v>
      </c>
      <c r="S68" s="58">
        <f t="shared" si="17"/>
        <v>46.571899999999005</v>
      </c>
      <c r="T68">
        <f>A68-A65</f>
        <v>3</v>
      </c>
      <c r="U68" s="68">
        <f t="shared" si="12"/>
        <v>15.523966666666334</v>
      </c>
      <c r="V68" s="58">
        <f t="shared" ca="1" si="18"/>
        <v>-322.2567999999992</v>
      </c>
      <c r="W68">
        <f>A68-A65</f>
        <v>3</v>
      </c>
      <c r="X68" s="77">
        <f t="shared" ca="1" si="19"/>
        <v>-214.83786666666614</v>
      </c>
      <c r="Y68" s="58">
        <f t="shared" ca="1" si="20"/>
        <v>49.696899999999005</v>
      </c>
      <c r="Z68">
        <f>A68-A65</f>
        <v>3</v>
      </c>
      <c r="AA68" s="68">
        <f t="shared" ca="1" si="16"/>
        <v>16.565633333333</v>
      </c>
      <c r="AB68" s="68">
        <f t="shared" ca="1" si="36"/>
        <v>-99.136116666666567</v>
      </c>
      <c r="AC68">
        <v>23</v>
      </c>
      <c r="AE68" s="116">
        <f t="shared" si="37"/>
        <v>50</v>
      </c>
      <c r="AF68" s="116">
        <f t="shared" si="37"/>
        <v>51</v>
      </c>
      <c r="AG68" s="116">
        <f t="shared" si="37"/>
        <v>49</v>
      </c>
      <c r="AH68" s="116">
        <f t="shared" si="37"/>
        <v>48</v>
      </c>
      <c r="AI68" s="116">
        <f t="shared" si="37"/>
        <v>47</v>
      </c>
      <c r="AJ68" s="116">
        <f t="shared" si="37"/>
        <v>51</v>
      </c>
      <c r="AK68" s="116">
        <f t="shared" si="37"/>
        <v>49</v>
      </c>
      <c r="AL68" s="116">
        <f t="shared" si="37"/>
        <v>48</v>
      </c>
      <c r="AM68" s="116">
        <f t="shared" si="37"/>
        <v>47</v>
      </c>
      <c r="AN68" s="116">
        <f t="shared" si="37"/>
        <v>47</v>
      </c>
      <c r="AO68" s="116">
        <f t="shared" si="37"/>
        <v>47</v>
      </c>
      <c r="AP68" s="116">
        <f t="shared" si="38"/>
        <v>47</v>
      </c>
      <c r="AQ68" s="116">
        <f t="shared" si="38"/>
        <v>48</v>
      </c>
      <c r="AR68" s="116">
        <f t="shared" si="38"/>
        <v>46</v>
      </c>
      <c r="AS68" s="116">
        <f t="shared" si="38"/>
        <v>45</v>
      </c>
      <c r="AT68" s="116">
        <f t="shared" si="38"/>
        <v>44</v>
      </c>
      <c r="AU68" s="116">
        <f t="shared" si="38"/>
        <v>48</v>
      </c>
      <c r="AV68" s="116">
        <f t="shared" si="38"/>
        <v>46</v>
      </c>
      <c r="AW68" s="116">
        <f t="shared" si="38"/>
        <v>45</v>
      </c>
      <c r="AX68" s="116">
        <f t="shared" si="38"/>
        <v>44</v>
      </c>
      <c r="AY68" s="116">
        <f t="shared" si="38"/>
        <v>44</v>
      </c>
      <c r="AZ68" s="116">
        <f t="shared" si="38"/>
        <v>44</v>
      </c>
      <c r="BA68" s="119">
        <f t="shared" ca="1" si="33"/>
        <v>-0.34881583237865488</v>
      </c>
      <c r="BB68" s="119">
        <f t="shared" ca="1" si="33"/>
        <v>-0.6763886234078067</v>
      </c>
      <c r="BC68" s="119">
        <f t="shared" ca="1" si="33"/>
        <v>0.10020089383072975</v>
      </c>
      <c r="BD68" s="119">
        <f t="shared" ca="1" si="33"/>
        <v>0.30613745398544784</v>
      </c>
      <c r="BE68" s="119">
        <f t="shared" ca="1" si="33"/>
        <v>-0.25662532823174267</v>
      </c>
      <c r="BF68" s="119">
        <f t="shared" ca="1" si="33"/>
        <v>-0.6763886234078067</v>
      </c>
      <c r="BG68" s="119">
        <f t="shared" ca="1" si="33"/>
        <v>0.10020089383072975</v>
      </c>
      <c r="BH68" s="119">
        <f t="shared" ca="1" si="33"/>
        <v>0.30613745398544784</v>
      </c>
      <c r="BI68" s="119">
        <f t="shared" ca="1" si="33"/>
        <v>-0.25662532823174267</v>
      </c>
      <c r="BJ68" s="119">
        <f t="shared" ca="1" si="33"/>
        <v>-0.25662532823174267</v>
      </c>
      <c r="BK68" s="119">
        <f t="shared" ca="1" si="33"/>
        <v>-0.25662532823174267</v>
      </c>
      <c r="BL68" s="121">
        <f t="shared" ca="1" si="34"/>
        <v>4</v>
      </c>
      <c r="BM68" s="116">
        <f t="shared" ca="1" si="35"/>
        <v>20</v>
      </c>
    </row>
    <row r="69" spans="1:65" ht="15" customHeight="1" x14ac:dyDescent="0.25">
      <c r="A69" s="13">
        <v>42645</v>
      </c>
      <c r="B69" s="23"/>
      <c r="C69" s="23"/>
      <c r="D69" s="88">
        <f>bering!B64</f>
        <v>5337.8770000000004</v>
      </c>
      <c r="E69" s="47"/>
      <c r="F69" s="47"/>
      <c r="G69" s="92">
        <f>conus!B64</f>
        <v>5696.9844000000003</v>
      </c>
      <c r="H69" s="100">
        <f t="shared" ca="1" si="21"/>
        <v>5373.8869999999997</v>
      </c>
      <c r="I69" s="101">
        <f ca="1">IF(H$1,OFFSET(D69,-$H$2,0),OFFSET(D69,-$L69,0))</f>
        <v>5460.5450000000001</v>
      </c>
      <c r="J69" s="29">
        <f t="shared" ca="1" si="29"/>
        <v>17</v>
      </c>
      <c r="K69" s="57">
        <f t="shared" ca="1" si="8"/>
        <v>17</v>
      </c>
      <c r="L69" s="30">
        <f t="shared" ca="1" si="9"/>
        <v>17</v>
      </c>
      <c r="M69" s="120">
        <f t="shared" ca="1" si="30"/>
        <v>0.42397177566735206</v>
      </c>
      <c r="N69" s="39">
        <f>ROW()</f>
        <v>69</v>
      </c>
      <c r="O69" s="39">
        <f t="shared" si="22"/>
        <v>66</v>
      </c>
      <c r="P69" s="45">
        <f t="shared" ca="1" si="23"/>
        <v>52</v>
      </c>
      <c r="Q69" s="45">
        <f t="shared" ca="1" si="24"/>
        <v>49</v>
      </c>
      <c r="R69" s="39">
        <f t="shared" ca="1" si="25"/>
        <v>0</v>
      </c>
      <c r="S69" s="58">
        <f t="shared" si="17"/>
        <v>153.9897000000019</v>
      </c>
      <c r="T69">
        <f>A69-A66</f>
        <v>3</v>
      </c>
      <c r="U69" s="68">
        <f t="shared" si="12"/>
        <v>51.329900000000634</v>
      </c>
      <c r="V69" s="58">
        <f t="shared" ca="1" si="18"/>
        <v>-569.53150000000096</v>
      </c>
      <c r="W69">
        <f>A69-A66</f>
        <v>3</v>
      </c>
      <c r="X69" s="77">
        <f t="shared" ca="1" si="19"/>
        <v>-379.68766666666733</v>
      </c>
      <c r="Y69" s="58">
        <f t="shared" ca="1" si="20"/>
        <v>-156.24639999999999</v>
      </c>
      <c r="Z69">
        <f>A69-A66</f>
        <v>3</v>
      </c>
      <c r="AA69" s="68">
        <f t="shared" ca="1" si="16"/>
        <v>-52.082133333333331</v>
      </c>
      <c r="AB69" s="68">
        <f t="shared" ca="1" si="36"/>
        <v>-215.88490000000033</v>
      </c>
      <c r="AC69">
        <v>24</v>
      </c>
      <c r="AE69" s="116">
        <f t="shared" si="37"/>
        <v>51</v>
      </c>
      <c r="AF69" s="116">
        <f t="shared" si="37"/>
        <v>52</v>
      </c>
      <c r="AG69" s="116">
        <f t="shared" si="37"/>
        <v>50</v>
      </c>
      <c r="AH69" s="116">
        <f t="shared" si="37"/>
        <v>49</v>
      </c>
      <c r="AI69" s="116">
        <f t="shared" si="37"/>
        <v>48</v>
      </c>
      <c r="AJ69" s="116">
        <f t="shared" si="37"/>
        <v>52</v>
      </c>
      <c r="AK69" s="116">
        <f t="shared" si="37"/>
        <v>50</v>
      </c>
      <c r="AL69" s="116">
        <f t="shared" si="37"/>
        <v>49</v>
      </c>
      <c r="AM69" s="116">
        <f t="shared" si="37"/>
        <v>48</v>
      </c>
      <c r="AN69" s="116">
        <f t="shared" si="37"/>
        <v>48</v>
      </c>
      <c r="AO69" s="116">
        <f t="shared" si="37"/>
        <v>48</v>
      </c>
      <c r="AP69" s="116">
        <f t="shared" si="38"/>
        <v>48</v>
      </c>
      <c r="AQ69" s="116">
        <f t="shared" si="38"/>
        <v>49</v>
      </c>
      <c r="AR69" s="116">
        <f t="shared" si="38"/>
        <v>47</v>
      </c>
      <c r="AS69" s="116">
        <f t="shared" si="38"/>
        <v>46</v>
      </c>
      <c r="AT69" s="116">
        <f t="shared" si="38"/>
        <v>45</v>
      </c>
      <c r="AU69" s="116">
        <f t="shared" si="38"/>
        <v>49</v>
      </c>
      <c r="AV69" s="116">
        <f t="shared" si="38"/>
        <v>47</v>
      </c>
      <c r="AW69" s="116">
        <f t="shared" si="38"/>
        <v>46</v>
      </c>
      <c r="AX69" s="116">
        <f t="shared" si="38"/>
        <v>45</v>
      </c>
      <c r="AY69" s="116">
        <f t="shared" si="38"/>
        <v>45</v>
      </c>
      <c r="AZ69" s="116">
        <f t="shared" si="38"/>
        <v>45</v>
      </c>
      <c r="BA69" s="119">
        <f t="shared" ca="1" si="33"/>
        <v>-1.6940429445155804E-2</v>
      </c>
      <c r="BB69" s="119">
        <f t="shared" ca="1" si="33"/>
        <v>0.42397177566735206</v>
      </c>
      <c r="BC69" s="119">
        <f t="shared" ca="1" si="33"/>
        <v>-0.60153728968989639</v>
      </c>
      <c r="BD69" s="119">
        <f t="shared" ca="1" si="33"/>
        <v>-0.75560873753777835</v>
      </c>
      <c r="BE69" s="119">
        <f t="shared" ca="1" si="33"/>
        <v>-0.60904513069459887</v>
      </c>
      <c r="BF69" s="119">
        <f t="shared" ca="1" si="33"/>
        <v>0.42397177566735206</v>
      </c>
      <c r="BG69" s="119">
        <f t="shared" ca="1" si="33"/>
        <v>-0.60153728968989639</v>
      </c>
      <c r="BH69" s="119">
        <f t="shared" ca="1" si="33"/>
        <v>-0.75560873753777835</v>
      </c>
      <c r="BI69" s="119">
        <f t="shared" ca="1" si="33"/>
        <v>-0.60904513069459887</v>
      </c>
      <c r="BJ69" s="119">
        <f t="shared" ca="1" si="33"/>
        <v>-0.60904513069459887</v>
      </c>
      <c r="BK69" s="119">
        <f t="shared" ca="1" si="33"/>
        <v>-0.60904513069459887</v>
      </c>
      <c r="BL69" s="121">
        <f t="shared" ca="1" si="34"/>
        <v>2</v>
      </c>
      <c r="BM69" s="116">
        <f t="shared" ca="1" si="35"/>
        <v>17</v>
      </c>
    </row>
    <row r="70" spans="1:65" ht="15" customHeight="1" x14ac:dyDescent="0.25">
      <c r="A70" s="13">
        <v>42646</v>
      </c>
      <c r="B70" s="23"/>
      <c r="C70" s="23"/>
      <c r="D70" s="88">
        <f>bering!B65</f>
        <v>5389.0619999999999</v>
      </c>
      <c r="E70" s="47"/>
      <c r="F70" s="47"/>
      <c r="G70" s="92">
        <f>conus!B65</f>
        <v>5770.634</v>
      </c>
      <c r="H70" s="100">
        <f t="shared" ca="1" si="21"/>
        <v>5460.5450000000001</v>
      </c>
      <c r="I70" s="101">
        <f ca="1">IF(H$1,OFFSET(D70,-$H$2,0),OFFSET(D70,-$L70,0))</f>
        <v>5495.7397000000001</v>
      </c>
      <c r="J70" s="29">
        <f t="shared" ca="1" si="29"/>
        <v>17</v>
      </c>
      <c r="K70" s="57">
        <f t="shared" ca="1" si="8"/>
        <v>17</v>
      </c>
      <c r="L70" s="30">
        <f t="shared" ca="1" si="9"/>
        <v>17</v>
      </c>
      <c r="M70" s="120">
        <f t="shared" ca="1" si="30"/>
        <v>0.90604762613951806</v>
      </c>
      <c r="N70" s="39">
        <f>ROW()</f>
        <v>70</v>
      </c>
      <c r="O70" s="39">
        <f t="shared" si="22"/>
        <v>67</v>
      </c>
      <c r="P70" s="45">
        <f t="shared" ca="1" si="23"/>
        <v>53</v>
      </c>
      <c r="Q70" s="45">
        <f t="shared" ca="1" si="24"/>
        <v>50</v>
      </c>
      <c r="R70" s="39">
        <f t="shared" ca="1" si="25"/>
        <v>0</v>
      </c>
      <c r="S70" s="58">
        <f t="shared" si="17"/>
        <v>207.32979999999952</v>
      </c>
      <c r="T70">
        <f>A70-A67</f>
        <v>3</v>
      </c>
      <c r="U70" s="68">
        <f t="shared" si="12"/>
        <v>69.109933333333174</v>
      </c>
      <c r="V70" s="58">
        <f t="shared" ca="1" si="18"/>
        <v>-591.72680000000219</v>
      </c>
      <c r="W70">
        <f>A70-A67</f>
        <v>3</v>
      </c>
      <c r="X70" s="77">
        <f t="shared" ca="1" si="19"/>
        <v>-394.48453333333481</v>
      </c>
      <c r="Y70" s="58">
        <f t="shared" ca="1" si="20"/>
        <v>-287.8022000000019</v>
      </c>
      <c r="Z70">
        <f>A70-A67</f>
        <v>3</v>
      </c>
      <c r="AA70" s="68">
        <f t="shared" ca="1" si="16"/>
        <v>-95.934066666667306</v>
      </c>
      <c r="AB70" s="68">
        <f t="shared" ca="1" si="36"/>
        <v>-245.20930000000106</v>
      </c>
      <c r="AC70">
        <v>24</v>
      </c>
      <c r="AE70" s="116">
        <f t="shared" si="37"/>
        <v>52</v>
      </c>
      <c r="AF70" s="116">
        <f t="shared" si="37"/>
        <v>53</v>
      </c>
      <c r="AG70" s="116">
        <f t="shared" si="37"/>
        <v>51</v>
      </c>
      <c r="AH70" s="116">
        <f t="shared" si="37"/>
        <v>50</v>
      </c>
      <c r="AI70" s="116">
        <f t="shared" si="37"/>
        <v>49</v>
      </c>
      <c r="AJ70" s="116">
        <f t="shared" si="37"/>
        <v>53</v>
      </c>
      <c r="AK70" s="116">
        <f t="shared" si="37"/>
        <v>51</v>
      </c>
      <c r="AL70" s="116">
        <f t="shared" si="37"/>
        <v>50</v>
      </c>
      <c r="AM70" s="116">
        <f t="shared" si="37"/>
        <v>49</v>
      </c>
      <c r="AN70" s="116">
        <f t="shared" si="37"/>
        <v>49</v>
      </c>
      <c r="AO70" s="116">
        <f t="shared" si="37"/>
        <v>49</v>
      </c>
      <c r="AP70" s="116">
        <f t="shared" si="38"/>
        <v>49</v>
      </c>
      <c r="AQ70" s="116">
        <f t="shared" si="38"/>
        <v>50</v>
      </c>
      <c r="AR70" s="116">
        <f t="shared" si="38"/>
        <v>48</v>
      </c>
      <c r="AS70" s="116">
        <f t="shared" si="38"/>
        <v>47</v>
      </c>
      <c r="AT70" s="116">
        <f t="shared" si="38"/>
        <v>46</v>
      </c>
      <c r="AU70" s="116">
        <f t="shared" si="38"/>
        <v>50</v>
      </c>
      <c r="AV70" s="116">
        <f t="shared" si="38"/>
        <v>48</v>
      </c>
      <c r="AW70" s="116">
        <f t="shared" si="38"/>
        <v>47</v>
      </c>
      <c r="AX70" s="116">
        <f t="shared" si="38"/>
        <v>46</v>
      </c>
      <c r="AY70" s="116">
        <f t="shared" si="38"/>
        <v>46</v>
      </c>
      <c r="AZ70" s="116">
        <f t="shared" si="38"/>
        <v>46</v>
      </c>
      <c r="BA70" s="119">
        <f t="shared" ca="1" si="33"/>
        <v>0.16580203628018728</v>
      </c>
      <c r="BB70" s="119">
        <f t="shared" ca="1" si="33"/>
        <v>0.90604762613951806</v>
      </c>
      <c r="BC70" s="119">
        <f t="shared" ca="1" si="33"/>
        <v>-0.72772182252028028</v>
      </c>
      <c r="BD70" s="119">
        <f t="shared" ca="1" si="33"/>
        <v>-0.97119121605694014</v>
      </c>
      <c r="BE70" s="119">
        <f t="shared" ca="1" si="33"/>
        <v>-0.95871513077854786</v>
      </c>
      <c r="BF70" s="119">
        <f t="shared" ca="1" si="33"/>
        <v>0.90604762613951806</v>
      </c>
      <c r="BG70" s="119">
        <f t="shared" ca="1" si="33"/>
        <v>-0.72772182252028028</v>
      </c>
      <c r="BH70" s="119">
        <f t="shared" ca="1" si="33"/>
        <v>-0.97119121605694014</v>
      </c>
      <c r="BI70" s="119">
        <f t="shared" ca="1" si="33"/>
        <v>-0.95871513077854786</v>
      </c>
      <c r="BJ70" s="119">
        <f t="shared" ca="1" si="33"/>
        <v>-0.95871513077854786</v>
      </c>
      <c r="BK70" s="119">
        <f t="shared" ca="1" si="33"/>
        <v>-0.95871513077854786</v>
      </c>
      <c r="BL70" s="121">
        <f t="shared" ca="1" si="34"/>
        <v>2</v>
      </c>
      <c r="BM70" s="116">
        <f t="shared" ca="1" si="35"/>
        <v>17</v>
      </c>
    </row>
    <row r="71" spans="1:65" ht="15" customHeight="1" x14ac:dyDescent="0.25">
      <c r="A71" s="13">
        <v>42647</v>
      </c>
      <c r="B71" s="23"/>
      <c r="C71" s="23"/>
      <c r="D71" s="88">
        <f>bering!B66</f>
        <v>5337.1459999999997</v>
      </c>
      <c r="E71" s="47"/>
      <c r="F71" s="47"/>
      <c r="G71" s="92">
        <f>conus!B66</f>
        <v>5800.7950000000001</v>
      </c>
      <c r="H71" s="100">
        <f t="shared" ca="1" si="21"/>
        <v>5495.7397000000001</v>
      </c>
      <c r="I71" s="101">
        <f ca="1">IF(H$1,OFFSET(D71,-$H$2,0),OFFSET(D71,-$L71,0))</f>
        <v>5495.7397000000001</v>
      </c>
      <c r="J71" s="29">
        <f t="shared" ca="1" si="29"/>
        <v>18</v>
      </c>
      <c r="K71" s="57">
        <f t="shared" ref="K71:K134" ca="1" si="39">J71+$K$6</f>
        <v>18</v>
      </c>
      <c r="L71" s="30">
        <f t="shared" ca="1" si="9"/>
        <v>18</v>
      </c>
      <c r="M71" s="120">
        <f t="shared" ca="1" si="30"/>
        <v>0.96343305936375867</v>
      </c>
      <c r="N71" s="39">
        <f>ROW()</f>
        <v>71</v>
      </c>
      <c r="O71" s="39">
        <f t="shared" si="22"/>
        <v>68</v>
      </c>
      <c r="P71" s="45">
        <f t="shared" ca="1" si="23"/>
        <v>53</v>
      </c>
      <c r="Q71" s="45">
        <f t="shared" ca="1" si="24"/>
        <v>50</v>
      </c>
      <c r="R71" s="39">
        <f t="shared" ca="1" si="25"/>
        <v>0</v>
      </c>
      <c r="S71" s="58">
        <f t="shared" si="17"/>
        <v>268.80579999999827</v>
      </c>
      <c r="T71">
        <f>A71-A68</f>
        <v>3</v>
      </c>
      <c r="U71" s="68">
        <f t="shared" si="12"/>
        <v>89.601933333332752</v>
      </c>
      <c r="V71" s="58">
        <f t="shared" ca="1" si="18"/>
        <v>-205.02069999999912</v>
      </c>
      <c r="W71">
        <f>A71-A68</f>
        <v>3</v>
      </c>
      <c r="X71" s="77">
        <f t="shared" ca="1" si="19"/>
        <v>-136.68046666666609</v>
      </c>
      <c r="Y71" s="58">
        <f t="shared" ca="1" si="20"/>
        <v>-419.35799999999654</v>
      </c>
      <c r="Z71">
        <f>A71-A68</f>
        <v>3</v>
      </c>
      <c r="AA71" s="68">
        <f t="shared" ca="1" si="16"/>
        <v>-139.78599999999884</v>
      </c>
      <c r="AB71" s="68">
        <f t="shared" ca="1" si="36"/>
        <v>-138.23323333333246</v>
      </c>
      <c r="AC71">
        <v>25</v>
      </c>
      <c r="AE71" s="116">
        <f t="shared" si="37"/>
        <v>53</v>
      </c>
      <c r="AF71" s="116">
        <f t="shared" si="37"/>
        <v>54</v>
      </c>
      <c r="AG71" s="116">
        <f t="shared" si="37"/>
        <v>52</v>
      </c>
      <c r="AH71" s="116">
        <f t="shared" si="37"/>
        <v>51</v>
      </c>
      <c r="AI71" s="116">
        <f t="shared" si="37"/>
        <v>50</v>
      </c>
      <c r="AJ71" s="116">
        <f t="shared" si="37"/>
        <v>54</v>
      </c>
      <c r="AK71" s="116">
        <f t="shared" si="37"/>
        <v>52</v>
      </c>
      <c r="AL71" s="116">
        <f t="shared" si="37"/>
        <v>51</v>
      </c>
      <c r="AM71" s="116">
        <f t="shared" si="37"/>
        <v>50</v>
      </c>
      <c r="AN71" s="116">
        <f t="shared" si="37"/>
        <v>50</v>
      </c>
      <c r="AO71" s="116">
        <f t="shared" si="37"/>
        <v>50</v>
      </c>
      <c r="AP71" s="116">
        <f t="shared" si="38"/>
        <v>50</v>
      </c>
      <c r="AQ71" s="116">
        <f t="shared" si="38"/>
        <v>51</v>
      </c>
      <c r="AR71" s="116">
        <f t="shared" si="38"/>
        <v>49</v>
      </c>
      <c r="AS71" s="116">
        <f t="shared" si="38"/>
        <v>48</v>
      </c>
      <c r="AT71" s="116">
        <f t="shared" si="38"/>
        <v>47</v>
      </c>
      <c r="AU71" s="116">
        <f t="shared" si="38"/>
        <v>51</v>
      </c>
      <c r="AV71" s="116">
        <f t="shared" si="38"/>
        <v>49</v>
      </c>
      <c r="AW71" s="116">
        <f t="shared" si="38"/>
        <v>48</v>
      </c>
      <c r="AX71" s="116">
        <f t="shared" si="38"/>
        <v>47</v>
      </c>
      <c r="AY71" s="116">
        <f t="shared" si="38"/>
        <v>47</v>
      </c>
      <c r="AZ71" s="116">
        <f t="shared" si="38"/>
        <v>47</v>
      </c>
      <c r="BA71" s="119">
        <f t="shared" ca="1" si="33"/>
        <v>0.96343305936375867</v>
      </c>
      <c r="BB71" s="119">
        <f t="shared" ca="1" si="33"/>
        <v>0.9524574025108703</v>
      </c>
      <c r="BC71" s="119">
        <f t="shared" ca="1" si="33"/>
        <v>-0.43012419112260075</v>
      </c>
      <c r="BD71" s="119">
        <f t="shared" ca="1" si="33"/>
        <v>-0.98217510190438995</v>
      </c>
      <c r="BE71" s="119">
        <f t="shared" ca="1" si="33"/>
        <v>-0.88831421566568936</v>
      </c>
      <c r="BF71" s="119">
        <f t="shared" ca="1" si="33"/>
        <v>0.9524574025108703</v>
      </c>
      <c r="BG71" s="119">
        <f t="shared" ca="1" si="33"/>
        <v>-0.43012419112260075</v>
      </c>
      <c r="BH71" s="119">
        <f t="shared" ca="1" si="33"/>
        <v>-0.98217510190438995</v>
      </c>
      <c r="BI71" s="119">
        <f t="shared" ca="1" si="33"/>
        <v>-0.88831421566568936</v>
      </c>
      <c r="BJ71" s="119">
        <f t="shared" ca="1" si="33"/>
        <v>-0.88831421566568936</v>
      </c>
      <c r="BK71" s="119">
        <f t="shared" ca="1" si="33"/>
        <v>-0.88831421566568936</v>
      </c>
      <c r="BL71" s="121">
        <f t="shared" ca="1" si="34"/>
        <v>1</v>
      </c>
      <c r="BM71" s="116">
        <f t="shared" ca="1" si="35"/>
        <v>18</v>
      </c>
    </row>
    <row r="72" spans="1:65" ht="15" customHeight="1" x14ac:dyDescent="0.25">
      <c r="A72" s="13">
        <v>42648</v>
      </c>
      <c r="B72" s="23"/>
      <c r="C72" s="23"/>
      <c r="D72" s="88">
        <f>bering!B67</f>
        <v>5305.6787000000004</v>
      </c>
      <c r="E72" s="47"/>
      <c r="F72" s="47"/>
      <c r="G72" s="92">
        <f>conus!B67</f>
        <v>5808.5569999999998</v>
      </c>
      <c r="H72" s="100">
        <f t="shared" ca="1" si="21"/>
        <v>5520.8739999999998</v>
      </c>
      <c r="I72" s="101">
        <f ca="1">IF(H$1,OFFSET(D72,-$H$2,0),OFFSET(D72,-$L72,0))</f>
        <v>5520.8739999999998</v>
      </c>
      <c r="J72" s="29">
        <f t="shared" ca="1" si="29"/>
        <v>18</v>
      </c>
      <c r="K72" s="57">
        <f t="shared" ca="1" si="39"/>
        <v>18</v>
      </c>
      <c r="L72" s="30">
        <f t="shared" ref="L72:L135" ca="1" si="40">IF(K72,K72,K$3)</f>
        <v>18</v>
      </c>
      <c r="M72" s="120">
        <f t="shared" ca="1" si="30"/>
        <v>0.99433369802786642</v>
      </c>
      <c r="N72" s="39">
        <f>ROW()</f>
        <v>72</v>
      </c>
      <c r="O72" s="39">
        <f t="shared" si="22"/>
        <v>69</v>
      </c>
      <c r="P72" s="45">
        <f t="shared" ca="1" si="23"/>
        <v>54</v>
      </c>
      <c r="Q72" s="45">
        <f t="shared" ca="1" si="24"/>
        <v>51</v>
      </c>
      <c r="R72" s="39">
        <f t="shared" ca="1" si="25"/>
        <v>0</v>
      </c>
      <c r="S72" s="58">
        <f t="shared" si="17"/>
        <v>357.21329999999944</v>
      </c>
      <c r="T72">
        <f>A72-A69</f>
        <v>3</v>
      </c>
      <c r="U72" s="68">
        <f t="shared" si="12"/>
        <v>119.07109999999982</v>
      </c>
      <c r="V72" s="58">
        <f t="shared" ca="1" si="18"/>
        <v>185.34130000000005</v>
      </c>
      <c r="W72">
        <f>A72-A69</f>
        <v>3</v>
      </c>
      <c r="X72" s="77">
        <f t="shared" ca="1" si="19"/>
        <v>123.5608666666667</v>
      </c>
      <c r="Y72" s="58">
        <f t="shared" ca="1" si="20"/>
        <v>-182.71559999999954</v>
      </c>
      <c r="Z72">
        <f>A72-A69</f>
        <v>3</v>
      </c>
      <c r="AA72" s="68">
        <f t="shared" ca="1" si="16"/>
        <v>-60.905199999999844</v>
      </c>
      <c r="AB72" s="68">
        <f t="shared" ca="1" si="36"/>
        <v>31.327833333333427</v>
      </c>
      <c r="AC72">
        <v>25</v>
      </c>
      <c r="AE72" s="116">
        <f t="shared" si="37"/>
        <v>54</v>
      </c>
      <c r="AF72" s="116">
        <f t="shared" si="37"/>
        <v>55</v>
      </c>
      <c r="AG72" s="116">
        <f t="shared" si="37"/>
        <v>53</v>
      </c>
      <c r="AH72" s="116">
        <f t="shared" si="37"/>
        <v>52</v>
      </c>
      <c r="AI72" s="116">
        <f t="shared" si="37"/>
        <v>51</v>
      </c>
      <c r="AJ72" s="116">
        <f t="shared" si="37"/>
        <v>55</v>
      </c>
      <c r="AK72" s="116">
        <f t="shared" si="37"/>
        <v>53</v>
      </c>
      <c r="AL72" s="116">
        <f t="shared" si="37"/>
        <v>52</v>
      </c>
      <c r="AM72" s="116">
        <f t="shared" si="37"/>
        <v>51</v>
      </c>
      <c r="AN72" s="116">
        <f t="shared" si="37"/>
        <v>51</v>
      </c>
      <c r="AO72" s="116">
        <f t="shared" si="37"/>
        <v>51</v>
      </c>
      <c r="AP72" s="116">
        <f t="shared" si="38"/>
        <v>51</v>
      </c>
      <c r="AQ72" s="116">
        <f t="shared" si="38"/>
        <v>52</v>
      </c>
      <c r="AR72" s="116">
        <f t="shared" si="38"/>
        <v>50</v>
      </c>
      <c r="AS72" s="116">
        <f t="shared" si="38"/>
        <v>49</v>
      </c>
      <c r="AT72" s="116">
        <f t="shared" si="38"/>
        <v>48</v>
      </c>
      <c r="AU72" s="116">
        <f t="shared" si="38"/>
        <v>52</v>
      </c>
      <c r="AV72" s="116">
        <f t="shared" si="38"/>
        <v>50</v>
      </c>
      <c r="AW72" s="116">
        <f t="shared" si="38"/>
        <v>49</v>
      </c>
      <c r="AX72" s="116">
        <f t="shared" si="38"/>
        <v>48</v>
      </c>
      <c r="AY72" s="116">
        <f t="shared" si="38"/>
        <v>48</v>
      </c>
      <c r="AZ72" s="116">
        <f t="shared" si="38"/>
        <v>48</v>
      </c>
      <c r="BA72" s="119">
        <f t="shared" ca="1" si="33"/>
        <v>0.99433369802786642</v>
      </c>
      <c r="BB72" s="119">
        <f t="shared" ca="1" si="33"/>
        <v>4.3715842608387158E-2</v>
      </c>
      <c r="BC72" s="119">
        <f t="shared" ca="1" si="33"/>
        <v>0.80049759906184725</v>
      </c>
      <c r="BD72" s="119">
        <f t="shared" ca="1" si="33"/>
        <v>-0.71355737919731865</v>
      </c>
      <c r="BE72" s="119">
        <f t="shared" ca="1" si="33"/>
        <v>-0.92196940383874493</v>
      </c>
      <c r="BF72" s="119">
        <f t="shared" ca="1" si="33"/>
        <v>4.3715842608387158E-2</v>
      </c>
      <c r="BG72" s="119">
        <f t="shared" ca="1" si="33"/>
        <v>0.80049759906184725</v>
      </c>
      <c r="BH72" s="119">
        <f t="shared" ca="1" si="33"/>
        <v>-0.71355737919731865</v>
      </c>
      <c r="BI72" s="119">
        <f t="shared" ca="1" si="33"/>
        <v>-0.92196940383874493</v>
      </c>
      <c r="BJ72" s="119">
        <f t="shared" ca="1" si="33"/>
        <v>-0.92196940383874493</v>
      </c>
      <c r="BK72" s="119">
        <f t="shared" ca="1" si="33"/>
        <v>-0.92196940383874493</v>
      </c>
      <c r="BL72" s="121">
        <f t="shared" ca="1" si="34"/>
        <v>1</v>
      </c>
      <c r="BM72" s="116">
        <f t="shared" ca="1" si="35"/>
        <v>18</v>
      </c>
    </row>
    <row r="73" spans="1:65" ht="15" customHeight="1" x14ac:dyDescent="0.25">
      <c r="A73" s="13">
        <v>42649</v>
      </c>
      <c r="B73" s="23"/>
      <c r="C73" s="23"/>
      <c r="D73" s="88">
        <f>bering!B68</f>
        <v>5271.7803000000004</v>
      </c>
      <c r="E73" s="47"/>
      <c r="F73" s="47"/>
      <c r="G73" s="92">
        <f>conus!B68</f>
        <v>5844.46</v>
      </c>
      <c r="H73" s="100">
        <f t="shared" ca="1" si="21"/>
        <v>5418.4319999999998</v>
      </c>
      <c r="I73" s="101">
        <f ca="1">IF(H$1,OFFSET(D73,-$H$2,0),OFFSET(D73,-$L73,0))</f>
        <v>5520.8739999999998</v>
      </c>
      <c r="J73" s="29">
        <f t="shared" ca="1" si="29"/>
        <v>19</v>
      </c>
      <c r="K73" s="57">
        <f t="shared" ca="1" si="39"/>
        <v>19</v>
      </c>
      <c r="L73" s="30">
        <f t="shared" ca="1" si="40"/>
        <v>19</v>
      </c>
      <c r="M73" s="120">
        <f t="shared" ca="1" si="30"/>
        <v>0.9363138354489311</v>
      </c>
      <c r="N73" s="39">
        <f>ROW()</f>
        <v>73</v>
      </c>
      <c r="O73" s="39">
        <f t="shared" si="22"/>
        <v>70</v>
      </c>
      <c r="P73" s="45">
        <f t="shared" ca="1" si="23"/>
        <v>54</v>
      </c>
      <c r="Q73" s="45">
        <f t="shared" ca="1" si="24"/>
        <v>51</v>
      </c>
      <c r="R73" s="39">
        <f t="shared" ca="1" si="25"/>
        <v>0</v>
      </c>
      <c r="S73" s="58">
        <f t="shared" si="17"/>
        <v>334.22459999999774</v>
      </c>
      <c r="T73">
        <f>A73-A70</f>
        <v>3</v>
      </c>
      <c r="U73" s="68">
        <f t="shared" ref="U73:U136" si="41">S73/T73</f>
        <v>111.40819999999924</v>
      </c>
      <c r="V73" s="58">
        <f t="shared" ca="1" si="18"/>
        <v>227.66769999999997</v>
      </c>
      <c r="W73">
        <f>A73-A70</f>
        <v>3</v>
      </c>
      <c r="X73" s="77">
        <f t="shared" ca="1" si="19"/>
        <v>151.77846666666665</v>
      </c>
      <c r="Y73" s="58">
        <f t="shared" ca="1" si="20"/>
        <v>-36.059000000001106</v>
      </c>
      <c r="Z73">
        <f>A73-A70</f>
        <v>3</v>
      </c>
      <c r="AA73" s="68">
        <f t="shared" ref="AA73:AA136" ca="1" si="42">Y73/Z73</f>
        <v>-12.019666666667035</v>
      </c>
      <c r="AB73" s="68">
        <f t="shared" ca="1" si="36"/>
        <v>69.879399999999805</v>
      </c>
      <c r="AC73">
        <v>25</v>
      </c>
      <c r="AE73" s="116">
        <f t="shared" si="37"/>
        <v>55</v>
      </c>
      <c r="AF73" s="116">
        <f t="shared" si="37"/>
        <v>56</v>
      </c>
      <c r="AG73" s="116">
        <f t="shared" si="37"/>
        <v>54</v>
      </c>
      <c r="AH73" s="116">
        <f t="shared" si="37"/>
        <v>53</v>
      </c>
      <c r="AI73" s="116">
        <f t="shared" si="37"/>
        <v>52</v>
      </c>
      <c r="AJ73" s="116">
        <f t="shared" si="37"/>
        <v>56</v>
      </c>
      <c r="AK73" s="116">
        <f t="shared" si="37"/>
        <v>54</v>
      </c>
      <c r="AL73" s="116">
        <f t="shared" si="37"/>
        <v>53</v>
      </c>
      <c r="AM73" s="116">
        <f t="shared" si="37"/>
        <v>52</v>
      </c>
      <c r="AN73" s="116">
        <f t="shared" si="37"/>
        <v>52</v>
      </c>
      <c r="AO73" s="116">
        <f t="shared" si="37"/>
        <v>52</v>
      </c>
      <c r="AP73" s="116">
        <f t="shared" si="38"/>
        <v>52</v>
      </c>
      <c r="AQ73" s="116">
        <f t="shared" si="38"/>
        <v>53</v>
      </c>
      <c r="AR73" s="116">
        <f t="shared" si="38"/>
        <v>51</v>
      </c>
      <c r="AS73" s="116">
        <f t="shared" si="38"/>
        <v>50</v>
      </c>
      <c r="AT73" s="116">
        <f t="shared" si="38"/>
        <v>49</v>
      </c>
      <c r="AU73" s="116">
        <f t="shared" si="38"/>
        <v>53</v>
      </c>
      <c r="AV73" s="116">
        <f t="shared" si="38"/>
        <v>51</v>
      </c>
      <c r="AW73" s="116">
        <f t="shared" si="38"/>
        <v>50</v>
      </c>
      <c r="AX73" s="116">
        <f t="shared" si="38"/>
        <v>49</v>
      </c>
      <c r="AY73" s="116">
        <f t="shared" si="38"/>
        <v>49</v>
      </c>
      <c r="AZ73" s="116">
        <f t="shared" si="38"/>
        <v>49</v>
      </c>
      <c r="BA73" s="119">
        <f t="shared" ca="1" si="33"/>
        <v>-0.40842076240761943</v>
      </c>
      <c r="BB73" s="119">
        <f t="shared" ca="1" si="33"/>
        <v>-0.87541880247987669</v>
      </c>
      <c r="BC73" s="119">
        <f t="shared" ca="1" si="33"/>
        <v>0.9363138354489311</v>
      </c>
      <c r="BD73" s="119">
        <f t="shared" ca="1" si="33"/>
        <v>0.86912650087713461</v>
      </c>
      <c r="BE73" s="119">
        <f t="shared" ca="1" si="33"/>
        <v>-0.36611031699590235</v>
      </c>
      <c r="BF73" s="119">
        <f t="shared" ca="1" si="33"/>
        <v>-0.87541880247987669</v>
      </c>
      <c r="BG73" s="119">
        <f t="shared" ca="1" si="33"/>
        <v>0.9363138354489311</v>
      </c>
      <c r="BH73" s="119">
        <f t="shared" ca="1" si="33"/>
        <v>0.86912650087713461</v>
      </c>
      <c r="BI73" s="119">
        <f t="shared" ca="1" si="33"/>
        <v>-0.36611031699590235</v>
      </c>
      <c r="BJ73" s="119">
        <f t="shared" ca="1" si="33"/>
        <v>-0.36611031699590235</v>
      </c>
      <c r="BK73" s="119">
        <f t="shared" ca="1" si="33"/>
        <v>-0.36611031699590235</v>
      </c>
      <c r="BL73" s="121">
        <f t="shared" ca="1" si="34"/>
        <v>3</v>
      </c>
      <c r="BM73" s="116">
        <f t="shared" ca="1" si="35"/>
        <v>19</v>
      </c>
    </row>
    <row r="74" spans="1:65" ht="15" customHeight="1" x14ac:dyDescent="0.25">
      <c r="A74" s="13">
        <v>42650</v>
      </c>
      <c r="B74" s="23"/>
      <c r="C74" s="23"/>
      <c r="D74" s="88">
        <f>bering!B69</f>
        <v>5188.893</v>
      </c>
      <c r="E74" s="47"/>
      <c r="F74" s="47"/>
      <c r="G74" s="92">
        <f>conus!B69</f>
        <v>5838.8329999999996</v>
      </c>
      <c r="H74" s="100">
        <f t="shared" ca="1" si="21"/>
        <v>5254.2719999999999</v>
      </c>
      <c r="I74" s="101">
        <f ca="1">IF(H$1,OFFSET(D74,-$H$2,0),OFFSET(D74,-$L74,0))</f>
        <v>5495.7397000000001</v>
      </c>
      <c r="J74" s="29">
        <f t="shared" ca="1" si="29"/>
        <v>21</v>
      </c>
      <c r="K74" s="57">
        <f t="shared" ca="1" si="39"/>
        <v>21</v>
      </c>
      <c r="L74" s="30">
        <f t="shared" ca="1" si="40"/>
        <v>21</v>
      </c>
      <c r="M74" s="120">
        <f t="shared" ca="1" si="30"/>
        <v>0.93336344964932483</v>
      </c>
      <c r="N74" s="39">
        <f>ROW()</f>
        <v>74</v>
      </c>
      <c r="O74" s="39">
        <f t="shared" si="22"/>
        <v>71</v>
      </c>
      <c r="P74" s="45">
        <f t="shared" ca="1" si="23"/>
        <v>53</v>
      </c>
      <c r="Q74" s="45">
        <f t="shared" ca="1" si="24"/>
        <v>50</v>
      </c>
      <c r="R74" s="39">
        <f t="shared" ca="1" si="25"/>
        <v>0</v>
      </c>
      <c r="S74" s="58">
        <f t="shared" si="17"/>
        <v>223.43660000000091</v>
      </c>
      <c r="T74">
        <f>A74-A71</f>
        <v>3</v>
      </c>
      <c r="U74" s="68">
        <f t="shared" si="41"/>
        <v>74.478866666666974</v>
      </c>
      <c r="V74" s="58">
        <f t="shared" ca="1" si="18"/>
        <v>-136.59369999999944</v>
      </c>
      <c r="W74">
        <f>A74-A71</f>
        <v>3</v>
      </c>
      <c r="X74" s="77">
        <f t="shared" ca="1" si="19"/>
        <v>-91.062466666666296</v>
      </c>
      <c r="Y74" s="58">
        <f t="shared" ca="1" si="20"/>
        <v>85.463299999995797</v>
      </c>
      <c r="Z74">
        <f>A74-A71</f>
        <v>3</v>
      </c>
      <c r="AA74" s="68">
        <f t="shared" ca="1" si="42"/>
        <v>28.487766666665266</v>
      </c>
      <c r="AB74" s="68">
        <f t="shared" ca="1" si="36"/>
        <v>-31.287350000000515</v>
      </c>
      <c r="AC74">
        <v>24</v>
      </c>
      <c r="AE74" s="116">
        <f t="shared" si="37"/>
        <v>56</v>
      </c>
      <c r="AF74" s="116">
        <f t="shared" si="37"/>
        <v>57</v>
      </c>
      <c r="AG74" s="116">
        <f t="shared" si="37"/>
        <v>55</v>
      </c>
      <c r="AH74" s="116">
        <f t="shared" si="37"/>
        <v>54</v>
      </c>
      <c r="AI74" s="116">
        <f t="shared" si="37"/>
        <v>53</v>
      </c>
      <c r="AJ74" s="116">
        <f t="shared" si="37"/>
        <v>57</v>
      </c>
      <c r="AK74" s="116">
        <f t="shared" si="37"/>
        <v>55</v>
      </c>
      <c r="AL74" s="116">
        <f t="shared" si="37"/>
        <v>54</v>
      </c>
      <c r="AM74" s="116">
        <f t="shared" si="37"/>
        <v>53</v>
      </c>
      <c r="AN74" s="116">
        <f t="shared" si="37"/>
        <v>53</v>
      </c>
      <c r="AO74" s="116">
        <f t="shared" si="37"/>
        <v>53</v>
      </c>
      <c r="AP74" s="116">
        <f t="shared" si="38"/>
        <v>53</v>
      </c>
      <c r="AQ74" s="116">
        <f t="shared" si="38"/>
        <v>54</v>
      </c>
      <c r="AR74" s="116">
        <f t="shared" si="38"/>
        <v>52</v>
      </c>
      <c r="AS74" s="116">
        <f t="shared" si="38"/>
        <v>51</v>
      </c>
      <c r="AT74" s="116">
        <f t="shared" si="38"/>
        <v>50</v>
      </c>
      <c r="AU74" s="116">
        <f t="shared" si="38"/>
        <v>54</v>
      </c>
      <c r="AV74" s="116">
        <f t="shared" si="38"/>
        <v>52</v>
      </c>
      <c r="AW74" s="116">
        <f t="shared" si="38"/>
        <v>51</v>
      </c>
      <c r="AX74" s="116">
        <f t="shared" si="38"/>
        <v>50</v>
      </c>
      <c r="AY74" s="116">
        <f t="shared" si="38"/>
        <v>50</v>
      </c>
      <c r="AZ74" s="116">
        <f t="shared" si="38"/>
        <v>50</v>
      </c>
      <c r="BA74" s="119">
        <f t="shared" ca="1" si="33"/>
        <v>-0.74078609574766452</v>
      </c>
      <c r="BB74" s="119">
        <f t="shared" ca="1" si="33"/>
        <v>-0.96298153730759406</v>
      </c>
      <c r="BC74" s="119">
        <f t="shared" ca="1" si="33"/>
        <v>3.8306439263606031E-2</v>
      </c>
      <c r="BD74" s="119">
        <f t="shared" ca="1" si="33"/>
        <v>0.86917834667941796</v>
      </c>
      <c r="BE74" s="119">
        <f t="shared" ca="1" si="33"/>
        <v>0.93336344964932483</v>
      </c>
      <c r="BF74" s="119">
        <f t="shared" ca="1" si="33"/>
        <v>-0.96298153730759406</v>
      </c>
      <c r="BG74" s="119">
        <f t="shared" ca="1" si="33"/>
        <v>3.8306439263606031E-2</v>
      </c>
      <c r="BH74" s="119">
        <f t="shared" ca="1" si="33"/>
        <v>0.86917834667941796</v>
      </c>
      <c r="BI74" s="119">
        <f t="shared" ca="1" si="33"/>
        <v>0.93336344964932483</v>
      </c>
      <c r="BJ74" s="119">
        <f t="shared" ca="1" si="33"/>
        <v>0.93336344964932483</v>
      </c>
      <c r="BK74" s="119">
        <f t="shared" ca="1" si="33"/>
        <v>0.93336344964932483</v>
      </c>
      <c r="BL74" s="121">
        <f t="shared" ca="1" si="34"/>
        <v>5</v>
      </c>
      <c r="BM74" s="116">
        <f t="shared" ca="1" si="35"/>
        <v>21</v>
      </c>
    </row>
    <row r="75" spans="1:65" ht="15" customHeight="1" x14ac:dyDescent="0.25">
      <c r="A75" s="13">
        <v>42651</v>
      </c>
      <c r="B75" s="23"/>
      <c r="C75" s="23"/>
      <c r="D75" s="88">
        <f>bering!B70</f>
        <v>5159.3173999999999</v>
      </c>
      <c r="E75" s="47"/>
      <c r="F75" s="47"/>
      <c r="G75" s="92">
        <f>conus!B70</f>
        <v>5748.1809999999996</v>
      </c>
      <c r="H75" s="100">
        <f t="shared" ca="1" si="21"/>
        <v>5324.7969999999996</v>
      </c>
      <c r="I75" s="101">
        <f ca="1">IF(H$1,OFFSET(D75,-$H$2,0),OFFSET(D75,-$L75,0))</f>
        <v>5418.4319999999998</v>
      </c>
      <c r="J75" s="29">
        <f t="shared" ca="1" si="29"/>
        <v>20</v>
      </c>
      <c r="K75" s="57">
        <f t="shared" ca="1" si="39"/>
        <v>20</v>
      </c>
      <c r="L75" s="30">
        <f t="shared" ca="1" si="40"/>
        <v>20</v>
      </c>
      <c r="M75" s="120">
        <f t="shared" ca="1" si="30"/>
        <v>0.94310976527009993</v>
      </c>
      <c r="N75" s="39">
        <f>ROW()</f>
        <v>75</v>
      </c>
      <c r="O75" s="39">
        <f t="shared" si="22"/>
        <v>72</v>
      </c>
      <c r="P75" s="45">
        <f t="shared" ca="1" si="23"/>
        <v>55</v>
      </c>
      <c r="Q75" s="45">
        <f t="shared" ca="1" si="24"/>
        <v>52</v>
      </c>
      <c r="R75" s="39">
        <f t="shared" ca="1" si="25"/>
        <v>0</v>
      </c>
      <c r="S75" s="58">
        <f t="shared" si="17"/>
        <v>51.487999999997555</v>
      </c>
      <c r="T75">
        <f>A75-A72</f>
        <v>3</v>
      </c>
      <c r="U75" s="68">
        <f t="shared" si="41"/>
        <v>17.162666666665853</v>
      </c>
      <c r="V75" s="58">
        <f t="shared" ca="1" si="18"/>
        <v>-479.65769999999975</v>
      </c>
      <c r="W75">
        <f>A75-A72</f>
        <v>3</v>
      </c>
      <c r="X75" s="77">
        <f t="shared" ca="1" si="19"/>
        <v>-319.77179999999981</v>
      </c>
      <c r="Y75" s="58">
        <f t="shared" ca="1" si="20"/>
        <v>-77.307700000001205</v>
      </c>
      <c r="Z75">
        <f>A75-A72</f>
        <v>3</v>
      </c>
      <c r="AA75" s="68">
        <f t="shared" ca="1" si="42"/>
        <v>-25.769233333333734</v>
      </c>
      <c r="AB75" s="68">
        <f t="shared" ca="1" si="36"/>
        <v>-172.77051666666677</v>
      </c>
      <c r="AC75">
        <v>24</v>
      </c>
      <c r="AE75" s="116">
        <f t="shared" si="37"/>
        <v>57</v>
      </c>
      <c r="AF75" s="116">
        <f t="shared" si="37"/>
        <v>58</v>
      </c>
      <c r="AG75" s="116">
        <f t="shared" si="37"/>
        <v>56</v>
      </c>
      <c r="AH75" s="116">
        <f t="shared" si="37"/>
        <v>55</v>
      </c>
      <c r="AI75" s="116">
        <f t="shared" si="37"/>
        <v>54</v>
      </c>
      <c r="AJ75" s="116">
        <f t="shared" si="37"/>
        <v>58</v>
      </c>
      <c r="AK75" s="116">
        <f t="shared" si="37"/>
        <v>56</v>
      </c>
      <c r="AL75" s="116">
        <f t="shared" si="37"/>
        <v>55</v>
      </c>
      <c r="AM75" s="116">
        <f t="shared" si="37"/>
        <v>54</v>
      </c>
      <c r="AN75" s="116">
        <f t="shared" si="37"/>
        <v>54</v>
      </c>
      <c r="AO75" s="116">
        <f t="shared" si="37"/>
        <v>54</v>
      </c>
      <c r="AP75" s="116">
        <f t="shared" si="38"/>
        <v>54</v>
      </c>
      <c r="AQ75" s="116">
        <f t="shared" si="38"/>
        <v>55</v>
      </c>
      <c r="AR75" s="116">
        <f t="shared" si="38"/>
        <v>53</v>
      </c>
      <c r="AS75" s="116">
        <f t="shared" si="38"/>
        <v>52</v>
      </c>
      <c r="AT75" s="116">
        <f t="shared" si="38"/>
        <v>51</v>
      </c>
      <c r="AU75" s="116">
        <f t="shared" si="38"/>
        <v>55</v>
      </c>
      <c r="AV75" s="116">
        <f t="shared" si="38"/>
        <v>53</v>
      </c>
      <c r="AW75" s="116">
        <f t="shared" si="38"/>
        <v>52</v>
      </c>
      <c r="AX75" s="116">
        <f t="shared" si="38"/>
        <v>51</v>
      </c>
      <c r="AY75" s="116">
        <f t="shared" si="38"/>
        <v>51</v>
      </c>
      <c r="AZ75" s="116">
        <f t="shared" si="38"/>
        <v>51</v>
      </c>
      <c r="BA75" s="119">
        <f t="shared" ca="1" si="33"/>
        <v>5.9302750501009083E-2</v>
      </c>
      <c r="BB75" s="119">
        <f t="shared" ca="1" si="33"/>
        <v>-0.46145945756580403</v>
      </c>
      <c r="BC75" s="119">
        <f t="shared" ca="1" si="33"/>
        <v>0.8523865128212722</v>
      </c>
      <c r="BD75" s="119">
        <f t="shared" ca="1" si="33"/>
        <v>0.94310976527009993</v>
      </c>
      <c r="BE75" s="119">
        <f t="shared" ca="1" si="33"/>
        <v>-0.30465030835351925</v>
      </c>
      <c r="BF75" s="119">
        <f t="shared" ca="1" si="33"/>
        <v>-0.46145945756580403</v>
      </c>
      <c r="BG75" s="119">
        <f t="shared" ca="1" si="33"/>
        <v>0.8523865128212722</v>
      </c>
      <c r="BH75" s="119">
        <f t="shared" ca="1" si="33"/>
        <v>0.94310976527009993</v>
      </c>
      <c r="BI75" s="119">
        <f t="shared" ca="1" si="33"/>
        <v>-0.30465030835351925</v>
      </c>
      <c r="BJ75" s="119">
        <f t="shared" ref="BJ75:BK138" ca="1" si="43">IF(ISERROR(CORREL(INDIRECT("g" &amp; $N75 &amp; ":g" &amp; $O75), INDIRECT("d" &amp; AN75 &amp; ":d" &amp; AY75))),0,CORREL(INDIRECT("g" &amp; $N75 &amp; ":g" &amp; $O75), INDIRECT("d" &amp; AN75 &amp; ":d" &amp; AY75)))</f>
        <v>-0.30465030835351925</v>
      </c>
      <c r="BK75" s="119">
        <f t="shared" ca="1" si="43"/>
        <v>-0.30465030835351925</v>
      </c>
      <c r="BL75" s="121">
        <f t="shared" ca="1" si="34"/>
        <v>4</v>
      </c>
      <c r="BM75" s="116">
        <f t="shared" ca="1" si="35"/>
        <v>20</v>
      </c>
    </row>
    <row r="76" spans="1:65" ht="15" customHeight="1" x14ac:dyDescent="0.25">
      <c r="A76" s="13">
        <v>42652</v>
      </c>
      <c r="B76" s="23"/>
      <c r="C76" s="23"/>
      <c r="D76" s="88">
        <f>bering!B71</f>
        <v>5213.9870000000001</v>
      </c>
      <c r="E76" s="47"/>
      <c r="F76" s="47"/>
      <c r="G76" s="92">
        <f>conus!B71</f>
        <v>5777.3559999999998</v>
      </c>
      <c r="H76" s="100">
        <f t="shared" ca="1" si="21"/>
        <v>5350.3230000000003</v>
      </c>
      <c r="I76" s="101">
        <f ca="1">IF(H$1,OFFSET(D76,-$H$2,0),OFFSET(D76,-$L76,0))</f>
        <v>5324.7969999999996</v>
      </c>
      <c r="J76" s="29">
        <f t="shared" ca="1" si="29"/>
        <v>19</v>
      </c>
      <c r="K76" s="57">
        <f t="shared" ca="1" si="39"/>
        <v>19</v>
      </c>
      <c r="L76" s="30">
        <f t="shared" ca="1" si="40"/>
        <v>19</v>
      </c>
      <c r="M76" s="120">
        <f t="shared" ca="1" si="30"/>
        <v>0.94882705904670073</v>
      </c>
      <c r="N76" s="39">
        <f>ROW()</f>
        <v>76</v>
      </c>
      <c r="O76" s="39">
        <f t="shared" si="22"/>
        <v>73</v>
      </c>
      <c r="P76" s="45">
        <f t="shared" ca="1" si="23"/>
        <v>57</v>
      </c>
      <c r="Q76" s="45">
        <f t="shared" ca="1" si="24"/>
        <v>54</v>
      </c>
      <c r="R76" s="39">
        <f t="shared" ca="1" si="25"/>
        <v>0</v>
      </c>
      <c r="S76" s="58">
        <f t="shared" si="17"/>
        <v>-89.441999999999098</v>
      </c>
      <c r="T76">
        <f>A76-A73</f>
        <v>3</v>
      </c>
      <c r="U76" s="68">
        <f t="shared" si="41"/>
        <v>-29.813999999999698</v>
      </c>
      <c r="V76" s="58">
        <f t="shared" ca="1" si="18"/>
        <v>-505.65369999999893</v>
      </c>
      <c r="W76">
        <f>A76-A73</f>
        <v>3</v>
      </c>
      <c r="X76" s="77">
        <f t="shared" ca="1" si="19"/>
        <v>-337.10246666666598</v>
      </c>
      <c r="Y76" s="58">
        <f t="shared" ca="1" si="20"/>
        <v>-298.51900000000023</v>
      </c>
      <c r="Z76">
        <f>A76-A73</f>
        <v>3</v>
      </c>
      <c r="AA76" s="68">
        <f t="shared" ca="1" si="42"/>
        <v>-99.506333333333416</v>
      </c>
      <c r="AB76" s="68">
        <f t="shared" ca="1" si="36"/>
        <v>-218.3043999999997</v>
      </c>
      <c r="AC76">
        <v>24</v>
      </c>
      <c r="AE76" s="116">
        <f t="shared" si="37"/>
        <v>58</v>
      </c>
      <c r="AF76" s="116">
        <f t="shared" si="37"/>
        <v>59</v>
      </c>
      <c r="AG76" s="116">
        <f t="shared" si="37"/>
        <v>57</v>
      </c>
      <c r="AH76" s="116">
        <f t="shared" si="37"/>
        <v>56</v>
      </c>
      <c r="AI76" s="116">
        <f t="shared" si="37"/>
        <v>55</v>
      </c>
      <c r="AJ76" s="116">
        <f t="shared" si="37"/>
        <v>59</v>
      </c>
      <c r="AK76" s="116">
        <f t="shared" si="37"/>
        <v>57</v>
      </c>
      <c r="AL76" s="116">
        <f t="shared" si="37"/>
        <v>56</v>
      </c>
      <c r="AM76" s="116">
        <f t="shared" si="37"/>
        <v>55</v>
      </c>
      <c r="AN76" s="116">
        <f t="shared" si="37"/>
        <v>55</v>
      </c>
      <c r="AO76" s="116">
        <f t="shared" si="37"/>
        <v>55</v>
      </c>
      <c r="AP76" s="116">
        <f t="shared" si="38"/>
        <v>55</v>
      </c>
      <c r="AQ76" s="116">
        <f t="shared" si="38"/>
        <v>56</v>
      </c>
      <c r="AR76" s="116">
        <f t="shared" si="38"/>
        <v>54</v>
      </c>
      <c r="AS76" s="116">
        <f t="shared" si="38"/>
        <v>53</v>
      </c>
      <c r="AT76" s="116">
        <f t="shared" si="38"/>
        <v>52</v>
      </c>
      <c r="AU76" s="116">
        <f t="shared" si="38"/>
        <v>56</v>
      </c>
      <c r="AV76" s="116">
        <f t="shared" si="38"/>
        <v>54</v>
      </c>
      <c r="AW76" s="116">
        <f t="shared" si="38"/>
        <v>53</v>
      </c>
      <c r="AX76" s="116">
        <f t="shared" si="38"/>
        <v>52</v>
      </c>
      <c r="AY76" s="116">
        <f t="shared" si="38"/>
        <v>52</v>
      </c>
      <c r="AZ76" s="116">
        <f t="shared" si="38"/>
        <v>52</v>
      </c>
      <c r="BA76" s="119">
        <f t="shared" ref="BA76:BI104" ca="1" si="44">IF(ISERROR(CORREL(INDIRECT("g" &amp; $N76 &amp; ":g" &amp; $O76), INDIRECT("d" &amp; AE76 &amp; ":d" &amp; AP76))),0,CORREL(INDIRECT("g" &amp; $N76 &amp; ":g" &amp; $O76), INDIRECT("d" &amp; AE76 &amp; ":d" &amp; AP76)))</f>
        <v>7.7055903162673217E-2</v>
      </c>
      <c r="BB76" s="119">
        <f t="shared" ca="1" si="44"/>
        <v>-0.77410089204302224</v>
      </c>
      <c r="BC76" s="119">
        <f t="shared" ca="1" si="44"/>
        <v>0.94882705904670073</v>
      </c>
      <c r="BD76" s="119">
        <f t="shared" ca="1" si="44"/>
        <v>0.65293382070919126</v>
      </c>
      <c r="BE76" s="119">
        <f t="shared" ca="1" si="44"/>
        <v>-0.14685280822069294</v>
      </c>
      <c r="BF76" s="119">
        <f t="shared" ca="1" si="44"/>
        <v>-0.77410089204302224</v>
      </c>
      <c r="BG76" s="119">
        <f t="shared" ca="1" si="44"/>
        <v>0.94882705904670073</v>
      </c>
      <c r="BH76" s="119">
        <f t="shared" ca="1" si="44"/>
        <v>0.65293382070919126</v>
      </c>
      <c r="BI76" s="119">
        <f t="shared" ca="1" si="44"/>
        <v>-0.14685280822069294</v>
      </c>
      <c r="BJ76" s="119">
        <f t="shared" ca="1" si="43"/>
        <v>-0.14685280822069294</v>
      </c>
      <c r="BK76" s="119">
        <f t="shared" ca="1" si="43"/>
        <v>-0.14685280822069294</v>
      </c>
      <c r="BL76" s="121">
        <f t="shared" ca="1" si="34"/>
        <v>3</v>
      </c>
      <c r="BM76" s="116">
        <f t="shared" ca="1" si="35"/>
        <v>19</v>
      </c>
    </row>
    <row r="77" spans="1:65" ht="15" customHeight="1" x14ac:dyDescent="0.25">
      <c r="A77" s="13">
        <v>42653</v>
      </c>
      <c r="B77" s="23"/>
      <c r="C77" s="23"/>
      <c r="D77" s="88">
        <f>bering!B72</f>
        <v>5235.4893000000002</v>
      </c>
      <c r="E77" s="47"/>
      <c r="F77" s="47"/>
      <c r="G77" s="92">
        <f>conus!B72</f>
        <v>5830.7173000000003</v>
      </c>
      <c r="H77" s="100">
        <f t="shared" ca="1" si="21"/>
        <v>5361.7749999999996</v>
      </c>
      <c r="I77" s="101">
        <f ca="1">IF(H$1,OFFSET(D77,-$H$2,0),OFFSET(D77,-$L77,0))</f>
        <v>5350.3230000000003</v>
      </c>
      <c r="J77" s="29">
        <f t="shared" ca="1" si="29"/>
        <v>19</v>
      </c>
      <c r="K77" s="57">
        <f t="shared" ca="1" si="39"/>
        <v>19</v>
      </c>
      <c r="L77" s="30">
        <f t="shared" ca="1" si="40"/>
        <v>19</v>
      </c>
      <c r="M77" s="120">
        <f t="shared" ca="1" si="30"/>
        <v>0.92170824702896603</v>
      </c>
      <c r="N77" s="39">
        <f>ROW()</f>
        <v>77</v>
      </c>
      <c r="O77" s="39">
        <f t="shared" si="22"/>
        <v>74</v>
      </c>
      <c r="P77" s="45">
        <f t="shared" ca="1" si="23"/>
        <v>58</v>
      </c>
      <c r="Q77" s="45">
        <f t="shared" ca="1" si="24"/>
        <v>55</v>
      </c>
      <c r="R77" s="39">
        <f t="shared" ca="1" si="25"/>
        <v>0</v>
      </c>
      <c r="S77" s="58">
        <f t="shared" si="17"/>
        <v>-135.59569999999803</v>
      </c>
      <c r="T77">
        <f>A77-A74</f>
        <v>3</v>
      </c>
      <c r="U77" s="68">
        <f t="shared" si="41"/>
        <v>-45.198566666666011</v>
      </c>
      <c r="V77" s="58">
        <f t="shared" ca="1" si="18"/>
        <v>-156.68300000000272</v>
      </c>
      <c r="W77">
        <f>A77-A74</f>
        <v>3</v>
      </c>
      <c r="X77" s="77">
        <f t="shared" ca="1" si="19"/>
        <v>-104.45533333333515</v>
      </c>
      <c r="Y77" s="58">
        <f t="shared" ca="1" si="20"/>
        <v>-443.93569999999818</v>
      </c>
      <c r="Z77">
        <f>A77-A74</f>
        <v>3</v>
      </c>
      <c r="AA77" s="68">
        <f t="shared" ca="1" si="42"/>
        <v>-147.97856666666607</v>
      </c>
      <c r="AB77" s="68">
        <f t="shared" ca="1" si="36"/>
        <v>-126.21695000000061</v>
      </c>
      <c r="AC77">
        <v>24</v>
      </c>
      <c r="AE77" s="116">
        <f t="shared" si="37"/>
        <v>59</v>
      </c>
      <c r="AF77" s="116">
        <f t="shared" si="37"/>
        <v>60</v>
      </c>
      <c r="AG77" s="116">
        <f t="shared" si="37"/>
        <v>58</v>
      </c>
      <c r="AH77" s="116">
        <f t="shared" si="37"/>
        <v>57</v>
      </c>
      <c r="AI77" s="116">
        <f t="shared" si="37"/>
        <v>56</v>
      </c>
      <c r="AJ77" s="116">
        <f t="shared" si="37"/>
        <v>60</v>
      </c>
      <c r="AK77" s="116">
        <f t="shared" si="37"/>
        <v>58</v>
      </c>
      <c r="AL77" s="116">
        <f t="shared" si="37"/>
        <v>57</v>
      </c>
      <c r="AM77" s="116">
        <f t="shared" si="37"/>
        <v>56</v>
      </c>
      <c r="AN77" s="116">
        <f t="shared" si="37"/>
        <v>56</v>
      </c>
      <c r="AO77" s="116">
        <f t="shared" si="37"/>
        <v>56</v>
      </c>
      <c r="AP77" s="116">
        <f t="shared" si="38"/>
        <v>56</v>
      </c>
      <c r="AQ77" s="116">
        <f t="shared" si="38"/>
        <v>57</v>
      </c>
      <c r="AR77" s="116">
        <f t="shared" si="38"/>
        <v>55</v>
      </c>
      <c r="AS77" s="116">
        <f t="shared" si="38"/>
        <v>54</v>
      </c>
      <c r="AT77" s="116">
        <f t="shared" si="38"/>
        <v>53</v>
      </c>
      <c r="AU77" s="116">
        <f t="shared" si="38"/>
        <v>57</v>
      </c>
      <c r="AV77" s="116">
        <f t="shared" si="38"/>
        <v>55</v>
      </c>
      <c r="AW77" s="116">
        <f t="shared" si="38"/>
        <v>54</v>
      </c>
      <c r="AX77" s="116">
        <f t="shared" si="38"/>
        <v>53</v>
      </c>
      <c r="AY77" s="116">
        <f t="shared" si="38"/>
        <v>53</v>
      </c>
      <c r="AZ77" s="116">
        <f t="shared" si="38"/>
        <v>53</v>
      </c>
      <c r="BA77" s="119">
        <f t="shared" ca="1" si="44"/>
        <v>-0.34912843592171122</v>
      </c>
      <c r="BB77" s="119">
        <f t="shared" ca="1" si="44"/>
        <v>0.36333857367835881</v>
      </c>
      <c r="BC77" s="119">
        <f t="shared" ca="1" si="44"/>
        <v>0.92170824702896603</v>
      </c>
      <c r="BD77" s="119">
        <f t="shared" ca="1" si="44"/>
        <v>0.30737299820570074</v>
      </c>
      <c r="BE77" s="119">
        <f t="shared" ca="1" si="44"/>
        <v>-0.46857434655487068</v>
      </c>
      <c r="BF77" s="119">
        <f t="shared" ca="1" si="44"/>
        <v>0.36333857367835881</v>
      </c>
      <c r="BG77" s="119">
        <f t="shared" ca="1" si="44"/>
        <v>0.92170824702896603</v>
      </c>
      <c r="BH77" s="119">
        <f t="shared" ca="1" si="44"/>
        <v>0.30737299820570074</v>
      </c>
      <c r="BI77" s="119">
        <f t="shared" ca="1" si="44"/>
        <v>-0.46857434655487068</v>
      </c>
      <c r="BJ77" s="119">
        <f t="shared" ca="1" si="43"/>
        <v>-0.46857434655487068</v>
      </c>
      <c r="BK77" s="119">
        <f t="shared" ca="1" si="43"/>
        <v>-0.46857434655487068</v>
      </c>
      <c r="BL77" s="121">
        <f t="shared" ca="1" si="34"/>
        <v>3</v>
      </c>
      <c r="BM77" s="116">
        <f t="shared" ca="1" si="35"/>
        <v>19</v>
      </c>
    </row>
    <row r="78" spans="1:65" ht="15" customHeight="1" x14ac:dyDescent="0.25">
      <c r="A78" s="13">
        <v>42654</v>
      </c>
      <c r="B78" s="23"/>
      <c r="C78" s="23"/>
      <c r="D78" s="88">
        <f>bering!B73</f>
        <v>5286.4589999999998</v>
      </c>
      <c r="E78" s="47"/>
      <c r="F78" s="47"/>
      <c r="G78" s="92">
        <f>conus!B73</f>
        <v>5815.2190000000001</v>
      </c>
      <c r="H78" s="100">
        <f t="shared" ca="1" si="21"/>
        <v>5523.8649999999998</v>
      </c>
      <c r="I78" s="101">
        <f ca="1">IF(H$1,OFFSET(D78,-$H$2,0),OFFSET(D78,-$L78,0))</f>
        <v>5361.7749999999996</v>
      </c>
      <c r="J78" s="29">
        <f t="shared" ca="1" si="29"/>
        <v>19</v>
      </c>
      <c r="K78" s="57">
        <f t="shared" ca="1" si="39"/>
        <v>19</v>
      </c>
      <c r="L78" s="30">
        <f t="shared" ca="1" si="40"/>
        <v>19</v>
      </c>
      <c r="M78" s="120">
        <f t="shared" ca="1" si="30"/>
        <v>0.91668523681736003</v>
      </c>
      <c r="N78" s="39">
        <f>ROW()</f>
        <v>78</v>
      </c>
      <c r="O78" s="39">
        <f t="shared" si="22"/>
        <v>75</v>
      </c>
      <c r="P78" s="45">
        <f t="shared" ca="1" si="23"/>
        <v>59</v>
      </c>
      <c r="Q78" s="45">
        <f t="shared" ca="1" si="24"/>
        <v>56</v>
      </c>
      <c r="R78" s="39">
        <f t="shared" ca="1" si="25"/>
        <v>0</v>
      </c>
      <c r="S78" s="58">
        <f t="shared" ref="S78:S141" si="45">IF(G78&gt;0,SUM(G76:G78)-SUM(G73:G75),0)</f>
        <v>-8.1816999999973632</v>
      </c>
      <c r="T78">
        <f>A78-A75</f>
        <v>3</v>
      </c>
      <c r="U78" s="68">
        <f t="shared" si="41"/>
        <v>-2.7272333333324545</v>
      </c>
      <c r="V78" s="58">
        <f t="shared" ref="V78:V141" ca="1" si="46">IF(H78&gt;0,SUM(H76:H78)-SUM(H73:H75),0)</f>
        <v>238.46199999999953</v>
      </c>
      <c r="W78">
        <f>A78-A75</f>
        <v>3</v>
      </c>
      <c r="X78" s="77">
        <f t="shared" ref="X78:X141" ca="1" si="47">V78/W78*2</f>
        <v>158.97466666666637</v>
      </c>
      <c r="Y78" s="58">
        <f t="shared" ref="Y78:Y141" ca="1" si="48">IF(H78&gt;0,SUM(I76:I78)-SUM(I73:I75),0)</f>
        <v>-398.15070000000014</v>
      </c>
      <c r="Z78">
        <f>A78-A75</f>
        <v>3</v>
      </c>
      <c r="AA78" s="68">
        <f t="shared" ca="1" si="42"/>
        <v>-132.71690000000004</v>
      </c>
      <c r="AB78" s="68">
        <f t="shared" ca="1" si="36"/>
        <v>13.128883333333164</v>
      </c>
      <c r="AC78">
        <v>24</v>
      </c>
      <c r="AE78" s="116">
        <f t="shared" si="37"/>
        <v>60</v>
      </c>
      <c r="AF78" s="116">
        <f t="shared" si="37"/>
        <v>61</v>
      </c>
      <c r="AG78" s="116">
        <f t="shared" ref="AF78:AO103" si="49">$N78-AG$6</f>
        <v>59</v>
      </c>
      <c r="AH78" s="116">
        <f t="shared" si="49"/>
        <v>58</v>
      </c>
      <c r="AI78" s="116">
        <f t="shared" si="49"/>
        <v>57</v>
      </c>
      <c r="AJ78" s="116">
        <f t="shared" si="49"/>
        <v>61</v>
      </c>
      <c r="AK78" s="116">
        <f t="shared" si="49"/>
        <v>59</v>
      </c>
      <c r="AL78" s="116">
        <f t="shared" si="49"/>
        <v>58</v>
      </c>
      <c r="AM78" s="116">
        <f t="shared" si="49"/>
        <v>57</v>
      </c>
      <c r="AN78" s="116">
        <f t="shared" si="49"/>
        <v>57</v>
      </c>
      <c r="AO78" s="116">
        <f t="shared" si="49"/>
        <v>57</v>
      </c>
      <c r="AP78" s="116">
        <f t="shared" si="38"/>
        <v>57</v>
      </c>
      <c r="AQ78" s="116">
        <f t="shared" si="38"/>
        <v>58</v>
      </c>
      <c r="AR78" s="116">
        <f t="shared" ref="AR78:AZ106" si="50">AG78-$J$1</f>
        <v>56</v>
      </c>
      <c r="AS78" s="116">
        <f t="shared" si="50"/>
        <v>55</v>
      </c>
      <c r="AT78" s="116">
        <f t="shared" si="50"/>
        <v>54</v>
      </c>
      <c r="AU78" s="116">
        <f t="shared" si="50"/>
        <v>58</v>
      </c>
      <c r="AV78" s="116">
        <f t="shared" si="50"/>
        <v>56</v>
      </c>
      <c r="AW78" s="116">
        <f t="shared" si="50"/>
        <v>55</v>
      </c>
      <c r="AX78" s="116">
        <f t="shared" si="50"/>
        <v>54</v>
      </c>
      <c r="AY78" s="116">
        <f t="shared" si="50"/>
        <v>54</v>
      </c>
      <c r="AZ78" s="116">
        <f t="shared" si="50"/>
        <v>54</v>
      </c>
      <c r="BA78" s="119">
        <f t="shared" ca="1" si="44"/>
        <v>0.53904094636913713</v>
      </c>
      <c r="BB78" s="119">
        <f t="shared" ca="1" si="44"/>
        <v>0.89619899847517082</v>
      </c>
      <c r="BC78" s="119">
        <f t="shared" ca="1" si="44"/>
        <v>0.91668523681736003</v>
      </c>
      <c r="BD78" s="119">
        <f t="shared" ca="1" si="44"/>
        <v>-0.33215869220575139</v>
      </c>
      <c r="BE78" s="119">
        <f t="shared" ca="1" si="44"/>
        <v>-0.99542837834593978</v>
      </c>
      <c r="BF78" s="119">
        <f t="shared" ca="1" si="44"/>
        <v>0.89619899847517082</v>
      </c>
      <c r="BG78" s="119">
        <f t="shared" ca="1" si="44"/>
        <v>0.91668523681736003</v>
      </c>
      <c r="BH78" s="119">
        <f t="shared" ca="1" si="44"/>
        <v>-0.33215869220575139</v>
      </c>
      <c r="BI78" s="119">
        <f t="shared" ca="1" si="44"/>
        <v>-0.99542837834593978</v>
      </c>
      <c r="BJ78" s="119">
        <f t="shared" ca="1" si="43"/>
        <v>-0.99542837834593978</v>
      </c>
      <c r="BK78" s="119">
        <f t="shared" ca="1" si="43"/>
        <v>-0.99542837834593978</v>
      </c>
      <c r="BL78" s="121">
        <f t="shared" ca="1" si="34"/>
        <v>3</v>
      </c>
      <c r="BM78" s="116">
        <f t="shared" ca="1" si="35"/>
        <v>19</v>
      </c>
    </row>
    <row r="79" spans="1:65" ht="15" customHeight="1" x14ac:dyDescent="0.25">
      <c r="A79" s="13">
        <v>42655</v>
      </c>
      <c r="B79" s="23"/>
      <c r="C79" s="23"/>
      <c r="D79" s="88">
        <f>bering!B74</f>
        <v>5338.6859999999997</v>
      </c>
      <c r="E79" s="47"/>
      <c r="F79" s="47"/>
      <c r="G79" s="92">
        <f>conus!B74</f>
        <v>5774.87</v>
      </c>
      <c r="H79" s="100">
        <f t="shared" ca="1" si="21"/>
        <v>5576.2943999999998</v>
      </c>
      <c r="I79" s="101">
        <f ca="1">IF(H$1,OFFSET(D79,-$H$2,0),OFFSET(D79,-$L79,0))</f>
        <v>5361.7749999999996</v>
      </c>
      <c r="J79" s="29">
        <f t="shared" ca="1" si="29"/>
        <v>20</v>
      </c>
      <c r="K79" s="57">
        <f t="shared" ca="1" si="39"/>
        <v>20</v>
      </c>
      <c r="L79" s="30">
        <f t="shared" ca="1" si="40"/>
        <v>20</v>
      </c>
      <c r="M79" s="120">
        <f t="shared" ca="1" si="30"/>
        <v>0.2616911937059897</v>
      </c>
      <c r="N79" s="39">
        <f>ROW()</f>
        <v>79</v>
      </c>
      <c r="O79" s="39">
        <f t="shared" si="22"/>
        <v>76</v>
      </c>
      <c r="P79" s="45">
        <f t="shared" ca="1" si="23"/>
        <v>59</v>
      </c>
      <c r="Q79" s="45">
        <f t="shared" ca="1" si="24"/>
        <v>56</v>
      </c>
      <c r="R79" s="39">
        <f t="shared" ca="1" si="25"/>
        <v>0</v>
      </c>
      <c r="S79" s="58">
        <f t="shared" si="45"/>
        <v>56.436300000001211</v>
      </c>
      <c r="T79">
        <f>A79-A76</f>
        <v>3</v>
      </c>
      <c r="U79" s="68">
        <f t="shared" si="41"/>
        <v>18.812100000000402</v>
      </c>
      <c r="V79" s="58">
        <f t="shared" ca="1" si="46"/>
        <v>532.54239999999845</v>
      </c>
      <c r="W79">
        <f>A79-A76</f>
        <v>3</v>
      </c>
      <c r="X79" s="77">
        <f t="shared" ca="1" si="47"/>
        <v>355.02826666666562</v>
      </c>
      <c r="Y79" s="58">
        <f t="shared" ca="1" si="48"/>
        <v>-165.09569999999803</v>
      </c>
      <c r="Z79">
        <f>A79-A76</f>
        <v>3</v>
      </c>
      <c r="AA79" s="68">
        <f t="shared" ca="1" si="42"/>
        <v>-55.031899999999347</v>
      </c>
      <c r="AB79" s="68">
        <f t="shared" ca="1" si="36"/>
        <v>149.99818333333315</v>
      </c>
      <c r="AC79">
        <v>24</v>
      </c>
      <c r="AE79" s="116">
        <f t="shared" ref="AE79:AE142" si="51">$N79-AE$6</f>
        <v>61</v>
      </c>
      <c r="AF79" s="116">
        <f t="shared" si="49"/>
        <v>62</v>
      </c>
      <c r="AG79" s="116">
        <f t="shared" si="49"/>
        <v>60</v>
      </c>
      <c r="AH79" s="116">
        <f t="shared" si="49"/>
        <v>59</v>
      </c>
      <c r="AI79" s="116">
        <f t="shared" si="49"/>
        <v>58</v>
      </c>
      <c r="AJ79" s="116">
        <f t="shared" si="49"/>
        <v>62</v>
      </c>
      <c r="AK79" s="116">
        <f t="shared" si="49"/>
        <v>60</v>
      </c>
      <c r="AL79" s="116">
        <f t="shared" si="49"/>
        <v>59</v>
      </c>
      <c r="AM79" s="116">
        <f t="shared" si="49"/>
        <v>58</v>
      </c>
      <c r="AN79" s="116">
        <f t="shared" si="49"/>
        <v>58</v>
      </c>
      <c r="AO79" s="116">
        <f t="shared" si="49"/>
        <v>58</v>
      </c>
      <c r="AP79" s="116">
        <f t="shared" ref="AP79:AT142" si="52">AE79-$J$1</f>
        <v>58</v>
      </c>
      <c r="AQ79" s="116">
        <f t="shared" si="52"/>
        <v>59</v>
      </c>
      <c r="AR79" s="116">
        <f t="shared" si="50"/>
        <v>57</v>
      </c>
      <c r="AS79" s="116">
        <f t="shared" si="50"/>
        <v>56</v>
      </c>
      <c r="AT79" s="116">
        <f t="shared" si="50"/>
        <v>55</v>
      </c>
      <c r="AU79" s="116">
        <f t="shared" si="50"/>
        <v>59</v>
      </c>
      <c r="AV79" s="116">
        <f t="shared" si="50"/>
        <v>57</v>
      </c>
      <c r="AW79" s="116">
        <f t="shared" si="50"/>
        <v>56</v>
      </c>
      <c r="AX79" s="116">
        <f t="shared" si="50"/>
        <v>55</v>
      </c>
      <c r="AY79" s="116">
        <f t="shared" si="50"/>
        <v>55</v>
      </c>
      <c r="AZ79" s="116">
        <f t="shared" si="50"/>
        <v>55</v>
      </c>
      <c r="BA79" s="119">
        <f t="shared" ca="1" si="44"/>
        <v>-0.26228601096692183</v>
      </c>
      <c r="BB79" s="119">
        <f t="shared" ca="1" si="44"/>
        <v>0.23665876919755038</v>
      </c>
      <c r="BC79" s="119">
        <f t="shared" ca="1" si="44"/>
        <v>-0.4686936693326883</v>
      </c>
      <c r="BD79" s="119">
        <f t="shared" ca="1" si="44"/>
        <v>0.2616911937059897</v>
      </c>
      <c r="BE79" s="119">
        <f t="shared" ca="1" si="44"/>
        <v>-0.86721814693138244</v>
      </c>
      <c r="BF79" s="119">
        <f t="shared" ca="1" si="44"/>
        <v>0.23665876919755038</v>
      </c>
      <c r="BG79" s="119">
        <f t="shared" ca="1" si="44"/>
        <v>-0.4686936693326883</v>
      </c>
      <c r="BH79" s="119">
        <f t="shared" ca="1" si="44"/>
        <v>0.2616911937059897</v>
      </c>
      <c r="BI79" s="119">
        <f t="shared" ca="1" si="44"/>
        <v>-0.86721814693138244</v>
      </c>
      <c r="BJ79" s="119">
        <f t="shared" ca="1" si="43"/>
        <v>-0.86721814693138244</v>
      </c>
      <c r="BK79" s="119">
        <f t="shared" ca="1" si="43"/>
        <v>-0.86721814693138244</v>
      </c>
      <c r="BL79" s="121">
        <f t="shared" ca="1" si="34"/>
        <v>4</v>
      </c>
      <c r="BM79" s="116">
        <f t="shared" ca="1" si="35"/>
        <v>20</v>
      </c>
    </row>
    <row r="80" spans="1:65" ht="15" customHeight="1" x14ac:dyDescent="0.25">
      <c r="A80" s="13">
        <v>42656</v>
      </c>
      <c r="B80" s="23"/>
      <c r="C80" s="23"/>
      <c r="D80" s="88">
        <f>bering!B75</f>
        <v>5395.598</v>
      </c>
      <c r="E80" s="47"/>
      <c r="F80" s="47"/>
      <c r="G80" s="92">
        <f>conus!B75</f>
        <v>5699.6940000000004</v>
      </c>
      <c r="H80" s="100">
        <f t="shared" ca="1" si="21"/>
        <v>5614.0244000000002</v>
      </c>
      <c r="I80" s="101">
        <f ca="1">IF(H$1,OFFSET(D80,-$H$2,0),OFFSET(D80,-$L80,0))</f>
        <v>5361.7749999999996</v>
      </c>
      <c r="J80" s="29">
        <f t="shared" ca="1" si="29"/>
        <v>21</v>
      </c>
      <c r="K80" s="57">
        <f t="shared" ca="1" si="39"/>
        <v>21</v>
      </c>
      <c r="L80" s="30">
        <f t="shared" ca="1" si="40"/>
        <v>21</v>
      </c>
      <c r="M80" s="120">
        <f t="shared" ca="1" si="30"/>
        <v>-0.78804520024543578</v>
      </c>
      <c r="N80" s="39">
        <f>ROW()</f>
        <v>80</v>
      </c>
      <c r="O80" s="39">
        <f t="shared" si="22"/>
        <v>77</v>
      </c>
      <c r="P80" s="45">
        <f t="shared" ca="1" si="23"/>
        <v>59</v>
      </c>
      <c r="Q80" s="45">
        <f t="shared" ca="1" si="24"/>
        <v>56</v>
      </c>
      <c r="R80" s="39">
        <f t="shared" ca="1" si="25"/>
        <v>0</v>
      </c>
      <c r="S80" s="58">
        <f t="shared" si="45"/>
        <v>-66.471300000001065</v>
      </c>
      <c r="T80">
        <f>A80-A77</f>
        <v>3</v>
      </c>
      <c r="U80" s="68">
        <f t="shared" si="41"/>
        <v>-22.157100000000355</v>
      </c>
      <c r="V80" s="58">
        <f t="shared" ca="1" si="46"/>
        <v>677.28880000000026</v>
      </c>
      <c r="W80">
        <f>A80-A77</f>
        <v>3</v>
      </c>
      <c r="X80" s="77">
        <f t="shared" ca="1" si="47"/>
        <v>451.52586666666684</v>
      </c>
      <c r="Y80" s="58">
        <f t="shared" ca="1" si="48"/>
        <v>-8.2270000000007713</v>
      </c>
      <c r="Z80">
        <f>A80-A77</f>
        <v>3</v>
      </c>
      <c r="AA80" s="68">
        <f t="shared" ca="1" si="42"/>
        <v>-2.7423333333335904</v>
      </c>
      <c r="AB80" s="68">
        <f t="shared" ca="1" si="36"/>
        <v>224.39176666666663</v>
      </c>
      <c r="AC80">
        <v>23</v>
      </c>
      <c r="AE80" s="116">
        <f t="shared" si="51"/>
        <v>62</v>
      </c>
      <c r="AF80" s="116">
        <f t="shared" si="49"/>
        <v>63</v>
      </c>
      <c r="AG80" s="116">
        <f t="shared" si="49"/>
        <v>61</v>
      </c>
      <c r="AH80" s="116">
        <f t="shared" si="49"/>
        <v>60</v>
      </c>
      <c r="AI80" s="116">
        <f t="shared" si="49"/>
        <v>59</v>
      </c>
      <c r="AJ80" s="116">
        <f t="shared" si="49"/>
        <v>63</v>
      </c>
      <c r="AK80" s="116">
        <f t="shared" si="49"/>
        <v>61</v>
      </c>
      <c r="AL80" s="116">
        <f t="shared" si="49"/>
        <v>60</v>
      </c>
      <c r="AM80" s="116">
        <f t="shared" si="49"/>
        <v>59</v>
      </c>
      <c r="AN80" s="116">
        <f t="shared" si="49"/>
        <v>59</v>
      </c>
      <c r="AO80" s="116">
        <f t="shared" si="49"/>
        <v>59</v>
      </c>
      <c r="AP80" s="116">
        <f t="shared" si="52"/>
        <v>59</v>
      </c>
      <c r="AQ80" s="116">
        <f t="shared" si="52"/>
        <v>60</v>
      </c>
      <c r="AR80" s="116">
        <f t="shared" si="50"/>
        <v>58</v>
      </c>
      <c r="AS80" s="116">
        <f t="shared" si="50"/>
        <v>57</v>
      </c>
      <c r="AT80" s="116">
        <f t="shared" si="50"/>
        <v>56</v>
      </c>
      <c r="AU80" s="116">
        <f t="shared" si="50"/>
        <v>60</v>
      </c>
      <c r="AV80" s="116">
        <f t="shared" si="50"/>
        <v>58</v>
      </c>
      <c r="AW80" s="116">
        <f t="shared" si="50"/>
        <v>57</v>
      </c>
      <c r="AX80" s="116">
        <f t="shared" si="50"/>
        <v>56</v>
      </c>
      <c r="AY80" s="116">
        <f t="shared" si="50"/>
        <v>56</v>
      </c>
      <c r="AZ80" s="116">
        <f t="shared" si="50"/>
        <v>56</v>
      </c>
      <c r="BA80" s="119">
        <f t="shared" ca="1" si="44"/>
        <v>-0.8055121253372356</v>
      </c>
      <c r="BB80" s="119">
        <f t="shared" ca="1" si="44"/>
        <v>-0.93114975920508603</v>
      </c>
      <c r="BC80" s="119">
        <f t="shared" ca="1" si="44"/>
        <v>-0.93177832554737006</v>
      </c>
      <c r="BD80" s="119">
        <f t="shared" ca="1" si="44"/>
        <v>-0.96349455932271733</v>
      </c>
      <c r="BE80" s="119">
        <f t="shared" ca="1" si="44"/>
        <v>-0.78804520024543578</v>
      </c>
      <c r="BF80" s="119">
        <f t="shared" ca="1" si="44"/>
        <v>-0.93114975920508603</v>
      </c>
      <c r="BG80" s="119">
        <f t="shared" ca="1" si="44"/>
        <v>-0.93177832554737006</v>
      </c>
      <c r="BH80" s="119">
        <f t="shared" ca="1" si="44"/>
        <v>-0.96349455932271733</v>
      </c>
      <c r="BI80" s="119">
        <f t="shared" ca="1" si="44"/>
        <v>-0.78804520024543578</v>
      </c>
      <c r="BJ80" s="119">
        <f t="shared" ca="1" si="43"/>
        <v>-0.78804520024543578</v>
      </c>
      <c r="BK80" s="119">
        <f t="shared" ca="1" si="43"/>
        <v>-0.78804520024543578</v>
      </c>
      <c r="BL80" s="121">
        <f t="shared" ca="1" si="34"/>
        <v>5</v>
      </c>
      <c r="BM80" s="116">
        <f t="shared" ca="1" si="35"/>
        <v>21</v>
      </c>
    </row>
    <row r="81" spans="1:65" ht="15" customHeight="1" x14ac:dyDescent="0.25">
      <c r="A81" s="13">
        <v>42657</v>
      </c>
      <c r="B81" s="23"/>
      <c r="C81" s="23"/>
      <c r="D81" s="88">
        <f>bering!B76</f>
        <v>5321.98</v>
      </c>
      <c r="E81" s="47"/>
      <c r="F81" s="47"/>
      <c r="G81" s="92">
        <f>conus!B76</f>
        <v>5778.1606000000002</v>
      </c>
      <c r="H81" s="100">
        <f t="shared" ca="1" si="21"/>
        <v>5652.3360000000002</v>
      </c>
      <c r="I81" s="101">
        <f ca="1">IF(H$1,OFFSET(D81,-$H$2,0),OFFSET(D81,-$L81,0))</f>
        <v>5523.8649999999998</v>
      </c>
      <c r="J81" s="29">
        <f t="shared" ca="1" si="29"/>
        <v>21</v>
      </c>
      <c r="K81" s="57">
        <f t="shared" ca="1" si="39"/>
        <v>21</v>
      </c>
      <c r="L81" s="30">
        <f t="shared" ca="1" si="40"/>
        <v>21</v>
      </c>
      <c r="M81" s="120">
        <f t="shared" ca="1" si="30"/>
        <v>-4.7577401785707796E-3</v>
      </c>
      <c r="N81" s="39">
        <f>ROW()</f>
        <v>81</v>
      </c>
      <c r="O81" s="39">
        <f t="shared" si="22"/>
        <v>78</v>
      </c>
      <c r="P81" s="45">
        <f t="shared" ca="1" si="23"/>
        <v>60</v>
      </c>
      <c r="Q81" s="45">
        <f t="shared" ca="1" si="24"/>
        <v>57</v>
      </c>
      <c r="R81" s="39">
        <f t="shared" ca="1" si="25"/>
        <v>0</v>
      </c>
      <c r="S81" s="58">
        <f t="shared" si="45"/>
        <v>-170.5676999999996</v>
      </c>
      <c r="T81">
        <f>A81-A78</f>
        <v>3</v>
      </c>
      <c r="U81" s="68">
        <f t="shared" si="41"/>
        <v>-56.85589999999987</v>
      </c>
      <c r="V81" s="58">
        <f t="shared" ca="1" si="46"/>
        <v>606.69180000000051</v>
      </c>
      <c r="W81">
        <f>A81-A78</f>
        <v>3</v>
      </c>
      <c r="X81" s="77">
        <f t="shared" ca="1" si="47"/>
        <v>404.46120000000036</v>
      </c>
      <c r="Y81" s="58">
        <f t="shared" ca="1" si="48"/>
        <v>210.52000000000044</v>
      </c>
      <c r="Z81">
        <f>A81-A78</f>
        <v>3</v>
      </c>
      <c r="AA81" s="68">
        <f t="shared" ca="1" si="42"/>
        <v>70.173333333333474</v>
      </c>
      <c r="AB81" s="68">
        <f t="shared" ca="1" si="36"/>
        <v>237.31726666666691</v>
      </c>
      <c r="AC81">
        <v>23</v>
      </c>
      <c r="AE81" s="116">
        <f t="shared" si="51"/>
        <v>63</v>
      </c>
      <c r="AF81" s="116">
        <f t="shared" si="49"/>
        <v>64</v>
      </c>
      <c r="AG81" s="116">
        <f t="shared" si="49"/>
        <v>62</v>
      </c>
      <c r="AH81" s="116">
        <f t="shared" si="49"/>
        <v>61</v>
      </c>
      <c r="AI81" s="116">
        <f t="shared" si="49"/>
        <v>60</v>
      </c>
      <c r="AJ81" s="116">
        <f t="shared" si="49"/>
        <v>64</v>
      </c>
      <c r="AK81" s="116">
        <f t="shared" si="49"/>
        <v>62</v>
      </c>
      <c r="AL81" s="116">
        <f t="shared" si="49"/>
        <v>61</v>
      </c>
      <c r="AM81" s="116">
        <f t="shared" si="49"/>
        <v>60</v>
      </c>
      <c r="AN81" s="116">
        <f t="shared" si="49"/>
        <v>60</v>
      </c>
      <c r="AO81" s="116">
        <f t="shared" si="49"/>
        <v>60</v>
      </c>
      <c r="AP81" s="116">
        <f t="shared" si="52"/>
        <v>60</v>
      </c>
      <c r="AQ81" s="116">
        <f t="shared" si="52"/>
        <v>61</v>
      </c>
      <c r="AR81" s="116">
        <f t="shared" si="50"/>
        <v>59</v>
      </c>
      <c r="AS81" s="116">
        <f t="shared" si="50"/>
        <v>58</v>
      </c>
      <c r="AT81" s="116">
        <f t="shared" si="50"/>
        <v>57</v>
      </c>
      <c r="AU81" s="116">
        <f t="shared" si="50"/>
        <v>61</v>
      </c>
      <c r="AV81" s="116">
        <f t="shared" si="50"/>
        <v>59</v>
      </c>
      <c r="AW81" s="116">
        <f t="shared" si="50"/>
        <v>58</v>
      </c>
      <c r="AX81" s="116">
        <f t="shared" si="50"/>
        <v>57</v>
      </c>
      <c r="AY81" s="116">
        <f t="shared" si="50"/>
        <v>57</v>
      </c>
      <c r="AZ81" s="116">
        <f t="shared" si="50"/>
        <v>57</v>
      </c>
      <c r="BA81" s="119">
        <f t="shared" ca="1" si="44"/>
        <v>-0.52943356013605203</v>
      </c>
      <c r="BB81" s="119">
        <f t="shared" ca="1" si="44"/>
        <v>-0.84282262492337889</v>
      </c>
      <c r="BC81" s="119">
        <f t="shared" ca="1" si="44"/>
        <v>-0.64002934446604498</v>
      </c>
      <c r="BD81" s="119">
        <f t="shared" ca="1" si="44"/>
        <v>-0.54624827172105761</v>
      </c>
      <c r="BE81" s="119">
        <f t="shared" ca="1" si="44"/>
        <v>-4.7577401785707796E-3</v>
      </c>
      <c r="BF81" s="119">
        <f t="shared" ca="1" si="44"/>
        <v>-0.84282262492337889</v>
      </c>
      <c r="BG81" s="119">
        <f t="shared" ca="1" si="44"/>
        <v>-0.64002934446604498</v>
      </c>
      <c r="BH81" s="119">
        <f t="shared" ca="1" si="44"/>
        <v>-0.54624827172105761</v>
      </c>
      <c r="BI81" s="119">
        <f t="shared" ca="1" si="44"/>
        <v>-4.7577401785707796E-3</v>
      </c>
      <c r="BJ81" s="119">
        <f t="shared" ca="1" si="43"/>
        <v>-4.7577401785707796E-3</v>
      </c>
      <c r="BK81" s="119">
        <f t="shared" ca="1" si="43"/>
        <v>-4.7577401785707796E-3</v>
      </c>
      <c r="BL81" s="121">
        <f t="shared" ca="1" si="34"/>
        <v>5</v>
      </c>
      <c r="BM81" s="116">
        <f t="shared" ca="1" si="35"/>
        <v>21</v>
      </c>
    </row>
    <row r="82" spans="1:65" ht="15" customHeight="1" x14ac:dyDescent="0.25">
      <c r="A82" s="13">
        <v>42658</v>
      </c>
      <c r="B82" s="23"/>
      <c r="C82" s="23"/>
      <c r="D82" s="88">
        <f>bering!B77</f>
        <v>5372.875</v>
      </c>
      <c r="E82" s="47"/>
      <c r="F82" s="47"/>
      <c r="G82" s="92">
        <f>conus!B77</f>
        <v>5817.7330000000002</v>
      </c>
      <c r="H82" s="100">
        <f t="shared" ca="1" si="21"/>
        <v>5561.64</v>
      </c>
      <c r="I82" s="101">
        <f ca="1">IF(H$1,OFFSET(D82,-$H$2,0),OFFSET(D82,-$L82,0))</f>
        <v>5576.2943999999998</v>
      </c>
      <c r="J82" s="29">
        <f t="shared" ca="1" si="29"/>
        <v>21</v>
      </c>
      <c r="K82" s="57">
        <f t="shared" ca="1" si="39"/>
        <v>21</v>
      </c>
      <c r="L82" s="30">
        <f t="shared" ca="1" si="40"/>
        <v>21</v>
      </c>
      <c r="M82" s="120">
        <f t="shared" ca="1" si="30"/>
        <v>0.73331240620563309</v>
      </c>
      <c r="N82" s="39">
        <f>ROW()</f>
        <v>82</v>
      </c>
      <c r="O82" s="39">
        <f t="shared" si="22"/>
        <v>79</v>
      </c>
      <c r="P82" s="45">
        <f t="shared" ca="1" si="23"/>
        <v>61</v>
      </c>
      <c r="Q82" s="45">
        <f t="shared" ca="1" si="24"/>
        <v>58</v>
      </c>
      <c r="R82" s="39">
        <f t="shared" ca="1" si="25"/>
        <v>0</v>
      </c>
      <c r="S82" s="58">
        <f t="shared" si="45"/>
        <v>-125.21870000000126</v>
      </c>
      <c r="T82">
        <f>A82-A79</f>
        <v>3</v>
      </c>
      <c r="U82" s="68">
        <f t="shared" si="41"/>
        <v>-41.739566666667088</v>
      </c>
      <c r="V82" s="58">
        <f t="shared" ca="1" si="46"/>
        <v>366.06600000000253</v>
      </c>
      <c r="W82">
        <f>A82-A79</f>
        <v>3</v>
      </c>
      <c r="X82" s="77">
        <f t="shared" ca="1" si="47"/>
        <v>244.04400000000169</v>
      </c>
      <c r="Y82" s="58">
        <f t="shared" ca="1" si="48"/>
        <v>388.06139999999868</v>
      </c>
      <c r="Z82">
        <f>A82-A79</f>
        <v>3</v>
      </c>
      <c r="AA82" s="68">
        <f t="shared" ca="1" si="42"/>
        <v>129.35379999999955</v>
      </c>
      <c r="AB82" s="68">
        <f t="shared" ca="1" si="36"/>
        <v>186.69890000000061</v>
      </c>
      <c r="AC82">
        <v>23</v>
      </c>
      <c r="AE82" s="116">
        <f t="shared" si="51"/>
        <v>64</v>
      </c>
      <c r="AF82" s="116">
        <f t="shared" si="49"/>
        <v>65</v>
      </c>
      <c r="AG82" s="116">
        <f t="shared" si="49"/>
        <v>63</v>
      </c>
      <c r="AH82" s="116">
        <f t="shared" si="49"/>
        <v>62</v>
      </c>
      <c r="AI82" s="116">
        <f t="shared" si="49"/>
        <v>61</v>
      </c>
      <c r="AJ82" s="116">
        <f t="shared" si="49"/>
        <v>65</v>
      </c>
      <c r="AK82" s="116">
        <f t="shared" si="49"/>
        <v>63</v>
      </c>
      <c r="AL82" s="116">
        <f t="shared" si="49"/>
        <v>62</v>
      </c>
      <c r="AM82" s="116">
        <f t="shared" si="49"/>
        <v>61</v>
      </c>
      <c r="AN82" s="116">
        <f t="shared" si="49"/>
        <v>61</v>
      </c>
      <c r="AO82" s="116">
        <f t="shared" si="49"/>
        <v>61</v>
      </c>
      <c r="AP82" s="116">
        <f t="shared" si="52"/>
        <v>61</v>
      </c>
      <c r="AQ82" s="116">
        <f t="shared" si="52"/>
        <v>62</v>
      </c>
      <c r="AR82" s="116">
        <f t="shared" si="50"/>
        <v>60</v>
      </c>
      <c r="AS82" s="116">
        <f t="shared" si="50"/>
        <v>59</v>
      </c>
      <c r="AT82" s="116">
        <f t="shared" si="50"/>
        <v>58</v>
      </c>
      <c r="AU82" s="116">
        <f t="shared" si="50"/>
        <v>62</v>
      </c>
      <c r="AV82" s="116">
        <f t="shared" si="50"/>
        <v>60</v>
      </c>
      <c r="AW82" s="116">
        <f t="shared" si="50"/>
        <v>59</v>
      </c>
      <c r="AX82" s="116">
        <f t="shared" si="50"/>
        <v>58</v>
      </c>
      <c r="AY82" s="116">
        <f t="shared" si="50"/>
        <v>58</v>
      </c>
      <c r="AZ82" s="116">
        <f t="shared" si="50"/>
        <v>58</v>
      </c>
      <c r="BA82" s="119">
        <f t="shared" ca="1" si="44"/>
        <v>-0.41478507388702651</v>
      </c>
      <c r="BB82" s="119">
        <f t="shared" ca="1" si="44"/>
        <v>-0.57977930441523284</v>
      </c>
      <c r="BC82" s="119">
        <f t="shared" ca="1" si="44"/>
        <v>0.47233432446912682</v>
      </c>
      <c r="BD82" s="119">
        <f t="shared" ca="1" si="44"/>
        <v>0.2370326130163139</v>
      </c>
      <c r="BE82" s="119">
        <f t="shared" ca="1" si="44"/>
        <v>0.73331240620563309</v>
      </c>
      <c r="BF82" s="119">
        <f t="shared" ca="1" si="44"/>
        <v>-0.57977930441523284</v>
      </c>
      <c r="BG82" s="119">
        <f t="shared" ca="1" si="44"/>
        <v>0.47233432446912682</v>
      </c>
      <c r="BH82" s="119">
        <f t="shared" ca="1" si="44"/>
        <v>0.2370326130163139</v>
      </c>
      <c r="BI82" s="119">
        <f t="shared" ca="1" si="44"/>
        <v>0.73331240620563309</v>
      </c>
      <c r="BJ82" s="119">
        <f t="shared" ca="1" si="43"/>
        <v>0.73331240620563309</v>
      </c>
      <c r="BK82" s="119">
        <f t="shared" ca="1" si="43"/>
        <v>0.73331240620563309</v>
      </c>
      <c r="BL82" s="121">
        <f t="shared" ca="1" si="34"/>
        <v>5</v>
      </c>
      <c r="BM82" s="116">
        <f t="shared" ca="1" si="35"/>
        <v>21</v>
      </c>
    </row>
    <row r="83" spans="1:65" ht="15" customHeight="1" x14ac:dyDescent="0.25">
      <c r="A83" s="13">
        <v>42659</v>
      </c>
      <c r="B83" s="23"/>
      <c r="C83" s="23"/>
      <c r="D83" s="88">
        <f>bering!B78</f>
        <v>5372.875</v>
      </c>
      <c r="E83" s="47"/>
      <c r="F83" s="47"/>
      <c r="G83" s="92">
        <f>conus!B78</f>
        <v>5817.7330000000002</v>
      </c>
      <c r="H83" s="100">
        <f t="shared" ca="1" si="21"/>
        <v>5613.2849999999999</v>
      </c>
      <c r="I83" s="101">
        <f ca="1">IF(H$1,OFFSET(D83,-$H$2,0),OFFSET(D83,-$L83,0))</f>
        <v>5614.0244000000002</v>
      </c>
      <c r="J83" s="29">
        <f t="shared" ca="1" si="29"/>
        <v>21</v>
      </c>
      <c r="K83" s="57">
        <f t="shared" ca="1" si="39"/>
        <v>21</v>
      </c>
      <c r="L83" s="30">
        <f t="shared" ca="1" si="40"/>
        <v>21</v>
      </c>
      <c r="M83" s="120">
        <f t="shared" ca="1" si="30"/>
        <v>0.98985594859734871</v>
      </c>
      <c r="N83" s="39">
        <f>ROW()</f>
        <v>83</v>
      </c>
      <c r="O83" s="39">
        <f t="shared" si="22"/>
        <v>80</v>
      </c>
      <c r="P83" s="45">
        <f t="shared" ca="1" si="23"/>
        <v>62</v>
      </c>
      <c r="Q83" s="45">
        <f t="shared" ca="1" si="24"/>
        <v>59</v>
      </c>
      <c r="R83" s="39">
        <f t="shared" ca="1" si="25"/>
        <v>0</v>
      </c>
      <c r="S83" s="58">
        <f t="shared" si="45"/>
        <v>123.84360000000015</v>
      </c>
      <c r="T83">
        <f>A83-A80</f>
        <v>3</v>
      </c>
      <c r="U83" s="68">
        <f t="shared" si="41"/>
        <v>41.281200000000048</v>
      </c>
      <c r="V83" s="58">
        <f t="shared" ca="1" si="46"/>
        <v>113.07719999999972</v>
      </c>
      <c r="W83">
        <f>A83-A80</f>
        <v>3</v>
      </c>
      <c r="X83" s="77">
        <f t="shared" ca="1" si="47"/>
        <v>75.384799999999814</v>
      </c>
      <c r="Y83" s="58">
        <f t="shared" ca="1" si="48"/>
        <v>628.85879999999997</v>
      </c>
      <c r="Z83">
        <f>A83-A80</f>
        <v>3</v>
      </c>
      <c r="AA83" s="68">
        <f t="shared" ca="1" si="42"/>
        <v>209.61959999999999</v>
      </c>
      <c r="AB83" s="68">
        <f t="shared" ca="1" si="36"/>
        <v>142.5021999999999</v>
      </c>
      <c r="AE83" s="116">
        <f t="shared" si="51"/>
        <v>65</v>
      </c>
      <c r="AF83" s="116">
        <f t="shared" si="49"/>
        <v>66</v>
      </c>
      <c r="AG83" s="116">
        <f t="shared" si="49"/>
        <v>64</v>
      </c>
      <c r="AH83" s="116">
        <f t="shared" si="49"/>
        <v>63</v>
      </c>
      <c r="AI83" s="116">
        <f t="shared" si="49"/>
        <v>62</v>
      </c>
      <c r="AJ83" s="116">
        <f t="shared" si="49"/>
        <v>66</v>
      </c>
      <c r="AK83" s="116">
        <f t="shared" si="49"/>
        <v>64</v>
      </c>
      <c r="AL83" s="116">
        <f t="shared" si="49"/>
        <v>63</v>
      </c>
      <c r="AM83" s="116">
        <f t="shared" si="49"/>
        <v>62</v>
      </c>
      <c r="AN83" s="116">
        <f t="shared" si="49"/>
        <v>62</v>
      </c>
      <c r="AO83" s="116">
        <f t="shared" si="49"/>
        <v>62</v>
      </c>
      <c r="AP83" s="116">
        <f t="shared" si="52"/>
        <v>62</v>
      </c>
      <c r="AQ83" s="116">
        <f t="shared" si="52"/>
        <v>63</v>
      </c>
      <c r="AR83" s="116">
        <f t="shared" si="50"/>
        <v>61</v>
      </c>
      <c r="AS83" s="116">
        <f t="shared" si="50"/>
        <v>60</v>
      </c>
      <c r="AT83" s="116">
        <f t="shared" si="50"/>
        <v>59</v>
      </c>
      <c r="AU83" s="116">
        <f t="shared" si="50"/>
        <v>63</v>
      </c>
      <c r="AV83" s="116">
        <f t="shared" si="50"/>
        <v>61</v>
      </c>
      <c r="AW83" s="116">
        <f t="shared" si="50"/>
        <v>60</v>
      </c>
      <c r="AX83" s="116">
        <f t="shared" si="50"/>
        <v>59</v>
      </c>
      <c r="AY83" s="116">
        <f t="shared" si="50"/>
        <v>59</v>
      </c>
      <c r="AZ83" s="116">
        <f t="shared" si="50"/>
        <v>59</v>
      </c>
      <c r="BA83" s="119">
        <f t="shared" ca="1" si="44"/>
        <v>-0.33787824161307284</v>
      </c>
      <c r="BB83" s="119">
        <f t="shared" ca="1" si="44"/>
        <v>-0.67747706259022511</v>
      </c>
      <c r="BC83" s="119">
        <f t="shared" ca="1" si="44"/>
        <v>0.35524956217542486</v>
      </c>
      <c r="BD83" s="119">
        <f t="shared" ca="1" si="44"/>
        <v>0.94048129038347239</v>
      </c>
      <c r="BE83" s="119">
        <f t="shared" ca="1" si="44"/>
        <v>0.98985594859734871</v>
      </c>
      <c r="BF83" s="119">
        <f t="shared" ca="1" si="44"/>
        <v>-0.67747706259022511</v>
      </c>
      <c r="BG83" s="119">
        <f t="shared" ca="1" si="44"/>
        <v>0.35524956217542486</v>
      </c>
      <c r="BH83" s="119">
        <f t="shared" ca="1" si="44"/>
        <v>0.94048129038347239</v>
      </c>
      <c r="BI83" s="119">
        <f t="shared" ca="1" si="44"/>
        <v>0.98985594859734871</v>
      </c>
      <c r="BJ83" s="119">
        <f t="shared" ca="1" si="43"/>
        <v>0.98985594859734871</v>
      </c>
      <c r="BK83" s="119">
        <f t="shared" ca="1" si="43"/>
        <v>0.98985594859734871</v>
      </c>
      <c r="BL83" s="121">
        <f t="shared" ca="1" si="34"/>
        <v>5</v>
      </c>
      <c r="BM83" s="116">
        <f t="shared" ca="1" si="35"/>
        <v>21</v>
      </c>
    </row>
    <row r="84" spans="1:65" ht="15" customHeight="1" x14ac:dyDescent="0.25">
      <c r="A84" s="13">
        <v>42660</v>
      </c>
      <c r="B84" s="23"/>
      <c r="C84" s="23"/>
      <c r="D84" s="88">
        <f>bering!B79</f>
        <v>5372.875</v>
      </c>
      <c r="E84" s="47"/>
      <c r="F84" s="47"/>
      <c r="G84" s="92">
        <f>conus!B79</f>
        <v>5817.7330000000002</v>
      </c>
      <c r="H84" s="100">
        <f t="shared" ca="1" si="21"/>
        <v>5492.01</v>
      </c>
      <c r="I84" s="101">
        <f ca="1">IF(H$1,OFFSET(D84,-$H$2,0),OFFSET(D84,-$L84,0))</f>
        <v>5652.3360000000002</v>
      </c>
      <c r="J84" s="29">
        <f t="shared" ca="1" si="29"/>
        <v>21</v>
      </c>
      <c r="K84" s="57">
        <f t="shared" ca="1" si="39"/>
        <v>21</v>
      </c>
      <c r="L84" s="30">
        <f t="shared" ca="1" si="40"/>
        <v>21</v>
      </c>
      <c r="M84" s="120">
        <f t="shared" ca="1" si="30"/>
        <v>0.82416777729751411</v>
      </c>
      <c r="N84" s="39">
        <f>ROW()</f>
        <v>84</v>
      </c>
      <c r="O84" s="39">
        <f t="shared" si="22"/>
        <v>81</v>
      </c>
      <c r="P84" s="45">
        <f t="shared" ca="1" si="23"/>
        <v>63</v>
      </c>
      <c r="Q84" s="45">
        <f t="shared" ca="1" si="24"/>
        <v>60</v>
      </c>
      <c r="R84" s="39">
        <f t="shared" ca="1" si="25"/>
        <v>0</v>
      </c>
      <c r="S84" s="58">
        <f t="shared" si="45"/>
        <v>200.47439999999915</v>
      </c>
      <c r="T84">
        <f>A84-A81</f>
        <v>3</v>
      </c>
      <c r="U84" s="68">
        <f t="shared" si="41"/>
        <v>66.824799999999712</v>
      </c>
      <c r="V84" s="58">
        <f t="shared" ca="1" si="46"/>
        <v>-175.71980000000258</v>
      </c>
      <c r="W84">
        <f>A84-A81</f>
        <v>3</v>
      </c>
      <c r="X84" s="77">
        <f t="shared" ca="1" si="47"/>
        <v>-117.14653333333506</v>
      </c>
      <c r="Y84" s="58">
        <f t="shared" ca="1" si="48"/>
        <v>595.2398000000012</v>
      </c>
      <c r="Z84">
        <f>A84-A81</f>
        <v>3</v>
      </c>
      <c r="AA84" s="68">
        <f t="shared" ca="1" si="42"/>
        <v>198.41326666666706</v>
      </c>
      <c r="AB84" s="68">
        <f t="shared" ca="1" si="36"/>
        <v>40.633366666665999</v>
      </c>
      <c r="AE84" s="116">
        <f t="shared" si="51"/>
        <v>66</v>
      </c>
      <c r="AF84" s="116">
        <f t="shared" si="49"/>
        <v>67</v>
      </c>
      <c r="AG84" s="116">
        <f t="shared" si="49"/>
        <v>65</v>
      </c>
      <c r="AH84" s="116">
        <f t="shared" si="49"/>
        <v>64</v>
      </c>
      <c r="AI84" s="116">
        <f t="shared" si="49"/>
        <v>63</v>
      </c>
      <c r="AJ84" s="116">
        <f t="shared" si="49"/>
        <v>67</v>
      </c>
      <c r="AK84" s="116">
        <f t="shared" si="49"/>
        <v>65</v>
      </c>
      <c r="AL84" s="116">
        <f t="shared" si="49"/>
        <v>64</v>
      </c>
      <c r="AM84" s="116">
        <f t="shared" si="49"/>
        <v>63</v>
      </c>
      <c r="AN84" s="116">
        <f t="shared" si="49"/>
        <v>63</v>
      </c>
      <c r="AO84" s="116">
        <f t="shared" si="49"/>
        <v>63</v>
      </c>
      <c r="AP84" s="116">
        <f t="shared" si="52"/>
        <v>63</v>
      </c>
      <c r="AQ84" s="116">
        <f t="shared" si="52"/>
        <v>64</v>
      </c>
      <c r="AR84" s="116">
        <f t="shared" si="50"/>
        <v>62</v>
      </c>
      <c r="AS84" s="116">
        <f t="shared" si="50"/>
        <v>61</v>
      </c>
      <c r="AT84" s="116">
        <f t="shared" si="50"/>
        <v>60</v>
      </c>
      <c r="AU84" s="116">
        <f t="shared" si="50"/>
        <v>64</v>
      </c>
      <c r="AV84" s="116">
        <f t="shared" si="50"/>
        <v>62</v>
      </c>
      <c r="AW84" s="116">
        <f t="shared" si="50"/>
        <v>61</v>
      </c>
      <c r="AX84" s="116">
        <f t="shared" si="50"/>
        <v>60</v>
      </c>
      <c r="AY84" s="116">
        <f t="shared" si="50"/>
        <v>60</v>
      </c>
      <c r="AZ84" s="116">
        <f t="shared" si="50"/>
        <v>60</v>
      </c>
      <c r="BA84" s="119">
        <f t="shared" ca="1" si="44"/>
        <v>-0.69733313731139346</v>
      </c>
      <c r="BB84" s="119">
        <f t="shared" ca="1" si="44"/>
        <v>-0.24747887681797598</v>
      </c>
      <c r="BC84" s="119">
        <f t="shared" ca="1" si="44"/>
        <v>-6.6314357897077042E-2</v>
      </c>
      <c r="BD84" s="119">
        <f t="shared" ca="1" si="44"/>
        <v>0.40608541222660272</v>
      </c>
      <c r="BE84" s="119">
        <f t="shared" ca="1" si="44"/>
        <v>0.82416777729751411</v>
      </c>
      <c r="BF84" s="119">
        <f t="shared" ca="1" si="44"/>
        <v>-0.24747887681797598</v>
      </c>
      <c r="BG84" s="119">
        <f t="shared" ca="1" si="44"/>
        <v>-6.6314357897077042E-2</v>
      </c>
      <c r="BH84" s="119">
        <f t="shared" ca="1" si="44"/>
        <v>0.40608541222660272</v>
      </c>
      <c r="BI84" s="119">
        <f t="shared" ca="1" si="44"/>
        <v>0.82416777729751411</v>
      </c>
      <c r="BJ84" s="119">
        <f t="shared" ca="1" si="43"/>
        <v>0.82416777729751411</v>
      </c>
      <c r="BK84" s="119">
        <f t="shared" ca="1" si="43"/>
        <v>0.82416777729751411</v>
      </c>
      <c r="BL84" s="121">
        <f t="shared" ca="1" si="34"/>
        <v>5</v>
      </c>
      <c r="BM84" s="116">
        <f t="shared" ca="1" si="35"/>
        <v>21</v>
      </c>
    </row>
    <row r="85" spans="1:65" ht="15" customHeight="1" x14ac:dyDescent="0.25">
      <c r="A85" s="13">
        <v>42661</v>
      </c>
      <c r="B85" s="23"/>
      <c r="C85" s="23"/>
      <c r="D85" s="88">
        <f>bering!B80</f>
        <v>5372.875</v>
      </c>
      <c r="E85" s="47"/>
      <c r="F85" s="47"/>
      <c r="G85" s="92">
        <f>conus!B80</f>
        <v>5817.7330000000002</v>
      </c>
      <c r="H85" s="100">
        <f t="shared" ca="1" si="21"/>
        <v>5492.01</v>
      </c>
      <c r="I85" s="101">
        <f ca="1">IF(H$1,OFFSET(D85,-$H$2,0),OFFSET(D85,-$L85,0))</f>
        <v>5418.5893999999998</v>
      </c>
      <c r="J85" s="29">
        <f t="shared" ca="1" si="29"/>
        <v>17</v>
      </c>
      <c r="K85" s="57">
        <f t="shared" ca="1" si="39"/>
        <v>17</v>
      </c>
      <c r="L85" s="30">
        <f t="shared" ca="1" si="40"/>
        <v>17</v>
      </c>
      <c r="M85" s="120">
        <f t="shared" ca="1" si="30"/>
        <v>0</v>
      </c>
      <c r="N85" s="39">
        <f>ROW()</f>
        <v>85</v>
      </c>
      <c r="O85" s="39">
        <f t="shared" si="22"/>
        <v>82</v>
      </c>
      <c r="P85" s="45">
        <f t="shared" ca="1" si="23"/>
        <v>68</v>
      </c>
      <c r="Q85" s="45">
        <f t="shared" ca="1" si="24"/>
        <v>65</v>
      </c>
      <c r="R85" s="39">
        <f t="shared" ca="1" si="25"/>
        <v>0</v>
      </c>
      <c r="S85" s="58">
        <f t="shared" si="45"/>
        <v>157.61140000000159</v>
      </c>
      <c r="T85">
        <f>A85-A82</f>
        <v>3</v>
      </c>
      <c r="U85" s="68">
        <f t="shared" si="41"/>
        <v>52.537133333333863</v>
      </c>
      <c r="V85" s="58">
        <f t="shared" ca="1" si="46"/>
        <v>-230.69540000000052</v>
      </c>
      <c r="W85">
        <f>A85-A82</f>
        <v>3</v>
      </c>
      <c r="X85" s="77">
        <f t="shared" ca="1" si="47"/>
        <v>-153.79693333333367</v>
      </c>
      <c r="Y85" s="58">
        <f t="shared" ca="1" si="48"/>
        <v>223.01540000000386</v>
      </c>
      <c r="Z85">
        <f>A85-A82</f>
        <v>3</v>
      </c>
      <c r="AA85" s="68">
        <f t="shared" ca="1" si="42"/>
        <v>74.338466666667955</v>
      </c>
      <c r="AB85" s="68">
        <f t="shared" ca="1" si="36"/>
        <v>-39.729233333332857</v>
      </c>
      <c r="AE85" s="116">
        <f t="shared" si="51"/>
        <v>67</v>
      </c>
      <c r="AF85" s="116">
        <f t="shared" si="49"/>
        <v>68</v>
      </c>
      <c r="AG85" s="116">
        <f t="shared" si="49"/>
        <v>66</v>
      </c>
      <c r="AH85" s="116">
        <f t="shared" si="49"/>
        <v>65</v>
      </c>
      <c r="AI85" s="116">
        <f t="shared" si="49"/>
        <v>64</v>
      </c>
      <c r="AJ85" s="116">
        <f t="shared" si="49"/>
        <v>68</v>
      </c>
      <c r="AK85" s="116">
        <f t="shared" si="49"/>
        <v>66</v>
      </c>
      <c r="AL85" s="116">
        <f t="shared" si="49"/>
        <v>65</v>
      </c>
      <c r="AM85" s="116">
        <f t="shared" si="49"/>
        <v>64</v>
      </c>
      <c r="AN85" s="116">
        <f t="shared" si="49"/>
        <v>64</v>
      </c>
      <c r="AO85" s="116">
        <f t="shared" si="49"/>
        <v>64</v>
      </c>
      <c r="AP85" s="116">
        <f t="shared" si="52"/>
        <v>64</v>
      </c>
      <c r="AQ85" s="116">
        <f t="shared" si="52"/>
        <v>65</v>
      </c>
      <c r="AR85" s="116">
        <f t="shared" si="50"/>
        <v>63</v>
      </c>
      <c r="AS85" s="116">
        <f t="shared" si="50"/>
        <v>62</v>
      </c>
      <c r="AT85" s="116">
        <f t="shared" si="50"/>
        <v>61</v>
      </c>
      <c r="AU85" s="116">
        <f t="shared" si="50"/>
        <v>65</v>
      </c>
      <c r="AV85" s="116">
        <f t="shared" si="50"/>
        <v>63</v>
      </c>
      <c r="AW85" s="116">
        <f t="shared" si="50"/>
        <v>62</v>
      </c>
      <c r="AX85" s="116">
        <f t="shared" si="50"/>
        <v>61</v>
      </c>
      <c r="AY85" s="116">
        <f t="shared" si="50"/>
        <v>61</v>
      </c>
      <c r="AZ85" s="116">
        <f t="shared" si="50"/>
        <v>61</v>
      </c>
      <c r="BA85" s="119">
        <f t="shared" ca="1" si="44"/>
        <v>0</v>
      </c>
      <c r="BB85" s="119">
        <f t="shared" ca="1" si="44"/>
        <v>0</v>
      </c>
      <c r="BC85" s="119">
        <f t="shared" ca="1" si="44"/>
        <v>0</v>
      </c>
      <c r="BD85" s="119">
        <f t="shared" ca="1" si="44"/>
        <v>0</v>
      </c>
      <c r="BE85" s="119">
        <f t="shared" ca="1" si="44"/>
        <v>0</v>
      </c>
      <c r="BF85" s="119">
        <f t="shared" ca="1" si="44"/>
        <v>0</v>
      </c>
      <c r="BG85" s="119">
        <f t="shared" ca="1" si="44"/>
        <v>0</v>
      </c>
      <c r="BH85" s="119">
        <f t="shared" ca="1" si="44"/>
        <v>0</v>
      </c>
      <c r="BI85" s="119">
        <f t="shared" ca="1" si="44"/>
        <v>0</v>
      </c>
      <c r="BJ85" s="119">
        <f t="shared" ca="1" si="43"/>
        <v>0</v>
      </c>
      <c r="BK85" s="119">
        <f t="shared" ca="1" si="43"/>
        <v>0</v>
      </c>
      <c r="BL85" s="121">
        <f t="shared" ca="1" si="34"/>
        <v>6</v>
      </c>
      <c r="BM85" s="116">
        <f t="shared" ca="1" si="35"/>
        <v>17</v>
      </c>
    </row>
    <row r="86" spans="1:65" ht="15" customHeight="1" x14ac:dyDescent="0.25">
      <c r="A86" s="13">
        <v>42662</v>
      </c>
      <c r="B86" s="23"/>
      <c r="C86" s="23"/>
      <c r="D86" s="88">
        <f>bering!B81</f>
        <v>5458.0330000000004</v>
      </c>
      <c r="E86" s="47"/>
      <c r="F86" s="47"/>
      <c r="G86" s="92">
        <f>conus!B81</f>
        <v>5790.84</v>
      </c>
      <c r="H86" s="100">
        <f t="shared" ca="1" si="21"/>
        <v>5418.5893999999998</v>
      </c>
      <c r="I86" s="101">
        <f ca="1">IF(H$1,OFFSET(D86,-$H$2,0),OFFSET(D86,-$L86,0))</f>
        <v>5337.8770000000004</v>
      </c>
      <c r="J86" s="29">
        <f t="shared" ca="1" si="29"/>
        <v>17</v>
      </c>
      <c r="K86" s="57">
        <f t="shared" ca="1" si="39"/>
        <v>17</v>
      </c>
      <c r="L86" s="30">
        <f t="shared" ca="1" si="40"/>
        <v>17</v>
      </c>
      <c r="M86" s="120">
        <f t="shared" ca="1" si="30"/>
        <v>0.88215542172001793</v>
      </c>
      <c r="N86" s="39">
        <f>ROW()</f>
        <v>86</v>
      </c>
      <c r="O86" s="39">
        <f t="shared" si="22"/>
        <v>83</v>
      </c>
      <c r="P86" s="45">
        <f t="shared" ca="1" si="23"/>
        <v>69</v>
      </c>
      <c r="Q86" s="45">
        <f t="shared" ca="1" si="24"/>
        <v>66</v>
      </c>
      <c r="R86" s="39">
        <f t="shared" ca="1" si="25"/>
        <v>0</v>
      </c>
      <c r="S86" s="58">
        <f t="shared" si="45"/>
        <v>12.679400000000896</v>
      </c>
      <c r="T86">
        <f>A86-A83</f>
        <v>3</v>
      </c>
      <c r="U86" s="68">
        <f t="shared" si="41"/>
        <v>4.2264666666669655</v>
      </c>
      <c r="V86" s="58">
        <f t="shared" ca="1" si="46"/>
        <v>-424.65159999999742</v>
      </c>
      <c r="W86">
        <f>A86-A83</f>
        <v>3</v>
      </c>
      <c r="X86" s="77">
        <f t="shared" ca="1" si="47"/>
        <v>-283.10106666666496</v>
      </c>
      <c r="Y86" s="58">
        <f t="shared" ca="1" si="48"/>
        <v>-305.38139999999839</v>
      </c>
      <c r="Z86">
        <f>A86-A83</f>
        <v>3</v>
      </c>
      <c r="AA86" s="68">
        <f t="shared" ca="1" si="42"/>
        <v>-101.79379999999946</v>
      </c>
      <c r="AB86" s="68">
        <f t="shared" ca="1" si="36"/>
        <v>-192.44743333333221</v>
      </c>
      <c r="AE86" s="116">
        <f t="shared" si="51"/>
        <v>68</v>
      </c>
      <c r="AF86" s="116">
        <f t="shared" si="49"/>
        <v>69</v>
      </c>
      <c r="AG86" s="116">
        <f t="shared" si="49"/>
        <v>67</v>
      </c>
      <c r="AH86" s="116">
        <f t="shared" si="49"/>
        <v>66</v>
      </c>
      <c r="AI86" s="116">
        <f t="shared" si="49"/>
        <v>65</v>
      </c>
      <c r="AJ86" s="116">
        <f t="shared" si="49"/>
        <v>69</v>
      </c>
      <c r="AK86" s="116">
        <f t="shared" si="49"/>
        <v>67</v>
      </c>
      <c r="AL86" s="116">
        <f t="shared" si="49"/>
        <v>66</v>
      </c>
      <c r="AM86" s="116">
        <f t="shared" si="49"/>
        <v>65</v>
      </c>
      <c r="AN86" s="116">
        <f t="shared" si="49"/>
        <v>65</v>
      </c>
      <c r="AO86" s="116">
        <f t="shared" si="49"/>
        <v>65</v>
      </c>
      <c r="AP86" s="116">
        <f t="shared" si="52"/>
        <v>65</v>
      </c>
      <c r="AQ86" s="116">
        <f t="shared" si="52"/>
        <v>66</v>
      </c>
      <c r="AR86" s="116">
        <f t="shared" si="50"/>
        <v>64</v>
      </c>
      <c r="AS86" s="116">
        <f t="shared" si="50"/>
        <v>63</v>
      </c>
      <c r="AT86" s="116">
        <f t="shared" si="50"/>
        <v>62</v>
      </c>
      <c r="AU86" s="116">
        <f t="shared" si="50"/>
        <v>66</v>
      </c>
      <c r="AV86" s="116">
        <f t="shared" si="50"/>
        <v>64</v>
      </c>
      <c r="AW86" s="116">
        <f t="shared" si="50"/>
        <v>63</v>
      </c>
      <c r="AX86" s="116">
        <f t="shared" si="50"/>
        <v>62</v>
      </c>
      <c r="AY86" s="116">
        <f t="shared" si="50"/>
        <v>62</v>
      </c>
      <c r="AZ86" s="116">
        <f t="shared" si="50"/>
        <v>62</v>
      </c>
      <c r="BA86" s="119">
        <f t="shared" ca="1" si="44"/>
        <v>0.7055756497723058</v>
      </c>
      <c r="BB86" s="119">
        <f t="shared" ca="1" si="44"/>
        <v>0.88215542172001793</v>
      </c>
      <c r="BC86" s="119">
        <f t="shared" ca="1" si="44"/>
        <v>0.53923363555253423</v>
      </c>
      <c r="BD86" s="119">
        <f t="shared" ca="1" si="44"/>
        <v>0.84435647285689364</v>
      </c>
      <c r="BE86" s="119">
        <f t="shared" ca="1" si="44"/>
        <v>-5.3073155042910033E-2</v>
      </c>
      <c r="BF86" s="119">
        <f t="shared" ca="1" si="44"/>
        <v>0.88215542172001793</v>
      </c>
      <c r="BG86" s="119">
        <f t="shared" ca="1" si="44"/>
        <v>0.53923363555253423</v>
      </c>
      <c r="BH86" s="119">
        <f t="shared" ca="1" si="44"/>
        <v>0.84435647285689364</v>
      </c>
      <c r="BI86" s="119">
        <f t="shared" ca="1" si="44"/>
        <v>-5.3073155042910033E-2</v>
      </c>
      <c r="BJ86" s="119">
        <f t="shared" ca="1" si="43"/>
        <v>-5.3073155042910033E-2</v>
      </c>
      <c r="BK86" s="119">
        <f t="shared" ca="1" si="43"/>
        <v>-5.3073155042910033E-2</v>
      </c>
      <c r="BL86" s="121">
        <f t="shared" ca="1" si="34"/>
        <v>2</v>
      </c>
      <c r="BM86" s="116">
        <f t="shared" ca="1" si="35"/>
        <v>17</v>
      </c>
    </row>
    <row r="87" spans="1:65" ht="15" customHeight="1" x14ac:dyDescent="0.25">
      <c r="A87" s="13">
        <v>42663</v>
      </c>
      <c r="B87" s="23"/>
      <c r="C87" s="23"/>
      <c r="D87" s="88">
        <f>bering!B82</f>
        <v>5391.6639999999998</v>
      </c>
      <c r="E87" s="47"/>
      <c r="F87" s="47"/>
      <c r="G87" s="92">
        <f>conus!B82</f>
        <v>5782.2929999999997</v>
      </c>
      <c r="H87" s="100">
        <f t="shared" ca="1" si="21"/>
        <v>5337.8770000000004</v>
      </c>
      <c r="I87" s="101">
        <f ca="1">IF(H$1,OFFSET(D87,-$H$2,0),OFFSET(D87,-$L87,0))</f>
        <v>5337.8770000000004</v>
      </c>
      <c r="J87" s="29">
        <f t="shared" ca="1" si="29"/>
        <v>18</v>
      </c>
      <c r="K87" s="57">
        <f t="shared" ca="1" si="39"/>
        <v>18</v>
      </c>
      <c r="L87" s="30">
        <f t="shared" ca="1" si="40"/>
        <v>18</v>
      </c>
      <c r="M87" s="120">
        <f t="shared" ca="1" si="30"/>
        <v>0.96285783782685364</v>
      </c>
      <c r="N87" s="39">
        <f>ROW()</f>
        <v>87</v>
      </c>
      <c r="O87" s="39">
        <f t="shared" si="22"/>
        <v>84</v>
      </c>
      <c r="P87" s="45">
        <f t="shared" ca="1" si="23"/>
        <v>69</v>
      </c>
      <c r="Q87" s="45">
        <f t="shared" ca="1" si="24"/>
        <v>66</v>
      </c>
      <c r="R87" s="39">
        <f t="shared" ca="1" si="25"/>
        <v>0</v>
      </c>
      <c r="S87" s="58">
        <f t="shared" si="45"/>
        <v>-62.332999999998719</v>
      </c>
      <c r="T87">
        <f>A87-A84</f>
        <v>3</v>
      </c>
      <c r="U87" s="68">
        <f t="shared" si="41"/>
        <v>-20.777666666666239</v>
      </c>
      <c r="V87" s="58">
        <f t="shared" ca="1" si="46"/>
        <v>-418.45859999999811</v>
      </c>
      <c r="W87">
        <f>A87-A84</f>
        <v>3</v>
      </c>
      <c r="X87" s="77">
        <f t="shared" ca="1" si="47"/>
        <v>-278.97239999999874</v>
      </c>
      <c r="Y87" s="58">
        <f t="shared" ca="1" si="48"/>
        <v>-748.31139999999868</v>
      </c>
      <c r="Z87">
        <f>A87-A84</f>
        <v>3</v>
      </c>
      <c r="AA87" s="68">
        <f t="shared" ca="1" si="42"/>
        <v>-249.43713333333289</v>
      </c>
      <c r="AB87" s="68">
        <f t="shared" ca="1" si="36"/>
        <v>-264.20476666666582</v>
      </c>
      <c r="AE87" s="116">
        <f t="shared" si="51"/>
        <v>69</v>
      </c>
      <c r="AF87" s="116">
        <f t="shared" si="49"/>
        <v>70</v>
      </c>
      <c r="AG87" s="116">
        <f t="shared" si="49"/>
        <v>68</v>
      </c>
      <c r="AH87" s="116">
        <f t="shared" si="49"/>
        <v>67</v>
      </c>
      <c r="AI87" s="116">
        <f t="shared" si="49"/>
        <v>66</v>
      </c>
      <c r="AJ87" s="116">
        <f t="shared" si="49"/>
        <v>70</v>
      </c>
      <c r="AK87" s="116">
        <f t="shared" si="49"/>
        <v>68</v>
      </c>
      <c r="AL87" s="116">
        <f t="shared" si="49"/>
        <v>67</v>
      </c>
      <c r="AM87" s="116">
        <f t="shared" si="49"/>
        <v>66</v>
      </c>
      <c r="AN87" s="116">
        <f t="shared" si="49"/>
        <v>66</v>
      </c>
      <c r="AO87" s="116">
        <f t="shared" si="49"/>
        <v>66</v>
      </c>
      <c r="AP87" s="116">
        <f t="shared" si="52"/>
        <v>66</v>
      </c>
      <c r="AQ87" s="116">
        <f t="shared" si="52"/>
        <v>67</v>
      </c>
      <c r="AR87" s="116">
        <f t="shared" si="50"/>
        <v>65</v>
      </c>
      <c r="AS87" s="116">
        <f t="shared" si="50"/>
        <v>64</v>
      </c>
      <c r="AT87" s="116">
        <f t="shared" si="50"/>
        <v>63</v>
      </c>
      <c r="AU87" s="116">
        <f t="shared" si="50"/>
        <v>67</v>
      </c>
      <c r="AV87" s="116">
        <f t="shared" si="50"/>
        <v>65</v>
      </c>
      <c r="AW87" s="116">
        <f t="shared" si="50"/>
        <v>64</v>
      </c>
      <c r="AX87" s="116">
        <f t="shared" si="50"/>
        <v>63</v>
      </c>
      <c r="AY87" s="116">
        <f t="shared" si="50"/>
        <v>63</v>
      </c>
      <c r="AZ87" s="116">
        <f t="shared" si="50"/>
        <v>63</v>
      </c>
      <c r="BA87" s="119">
        <f t="shared" ca="1" si="44"/>
        <v>0.96285783782685364</v>
      </c>
      <c r="BB87" s="119">
        <f t="shared" ca="1" si="44"/>
        <v>0.74656026293666433</v>
      </c>
      <c r="BC87" s="119">
        <f t="shared" ca="1" si="44"/>
        <v>0.7546516163102378</v>
      </c>
      <c r="BD87" s="119">
        <f t="shared" ca="1" si="44"/>
        <v>0.91690008502527121</v>
      </c>
      <c r="BE87" s="119">
        <f t="shared" ca="1" si="44"/>
        <v>0.58020300002382774</v>
      </c>
      <c r="BF87" s="119">
        <f t="shared" ca="1" si="44"/>
        <v>0.74656026293666433</v>
      </c>
      <c r="BG87" s="119">
        <f t="shared" ca="1" si="44"/>
        <v>0.7546516163102378</v>
      </c>
      <c r="BH87" s="119">
        <f t="shared" ca="1" si="44"/>
        <v>0.91690008502527121</v>
      </c>
      <c r="BI87" s="119">
        <f t="shared" ca="1" si="44"/>
        <v>0.58020300002382774</v>
      </c>
      <c r="BJ87" s="119">
        <f t="shared" ca="1" si="43"/>
        <v>0.58020300002382774</v>
      </c>
      <c r="BK87" s="119">
        <f t="shared" ca="1" si="43"/>
        <v>0.58020300002382774</v>
      </c>
      <c r="BL87" s="121">
        <f t="shared" ca="1" si="34"/>
        <v>1</v>
      </c>
      <c r="BM87" s="116">
        <f t="shared" ca="1" si="35"/>
        <v>18</v>
      </c>
    </row>
    <row r="88" spans="1:65" ht="15" customHeight="1" x14ac:dyDescent="0.25">
      <c r="A88" s="13">
        <v>42664</v>
      </c>
      <c r="B88" s="23"/>
      <c r="C88" s="23"/>
      <c r="D88" s="88">
        <f>bering!B83</f>
        <v>5510.6940000000004</v>
      </c>
      <c r="E88" s="47"/>
      <c r="F88" s="47"/>
      <c r="G88" s="92">
        <f>conus!B83</f>
        <v>5636.9160000000002</v>
      </c>
      <c r="H88" s="100">
        <f t="shared" ca="1" si="21"/>
        <v>5389.0619999999999</v>
      </c>
      <c r="I88" s="101">
        <f ca="1">IF(H$1,OFFSET(D88,-$H$2,0),OFFSET(D88,-$L88,0))</f>
        <v>5337.8770000000004</v>
      </c>
      <c r="J88" s="29">
        <f t="shared" ca="1" si="29"/>
        <v>19</v>
      </c>
      <c r="K88" s="57">
        <f t="shared" ca="1" si="39"/>
        <v>19</v>
      </c>
      <c r="L88" s="30">
        <f t="shared" ca="1" si="40"/>
        <v>19</v>
      </c>
      <c r="M88" s="120">
        <f t="shared" ca="1" si="30"/>
        <v>0.92681697727283652</v>
      </c>
      <c r="N88" s="39">
        <f>ROW()</f>
        <v>88</v>
      </c>
      <c r="O88" s="39">
        <f t="shared" si="22"/>
        <v>85</v>
      </c>
      <c r="P88" s="45">
        <f t="shared" ca="1" si="23"/>
        <v>69</v>
      </c>
      <c r="Q88" s="45">
        <f t="shared" ca="1" si="24"/>
        <v>66</v>
      </c>
      <c r="R88" s="39">
        <f t="shared" ca="1" si="25"/>
        <v>0</v>
      </c>
      <c r="S88" s="58">
        <f t="shared" si="45"/>
        <v>-243.15000000000146</v>
      </c>
      <c r="T88">
        <f>A88-A85</f>
        <v>3</v>
      </c>
      <c r="U88" s="68">
        <f t="shared" si="41"/>
        <v>-81.05000000000048</v>
      </c>
      <c r="V88" s="58">
        <f t="shared" ca="1" si="46"/>
        <v>-451.77659999999923</v>
      </c>
      <c r="W88">
        <f>A88-A85</f>
        <v>3</v>
      </c>
      <c r="X88" s="77">
        <f t="shared" ca="1" si="47"/>
        <v>-301.18439999999947</v>
      </c>
      <c r="Y88" s="58">
        <f t="shared" ca="1" si="48"/>
        <v>-671.31880000000092</v>
      </c>
      <c r="Z88">
        <f>A88-A85</f>
        <v>3</v>
      </c>
      <c r="AA88" s="68">
        <f t="shared" ca="1" si="42"/>
        <v>-223.77293333333364</v>
      </c>
      <c r="AB88" s="68">
        <f t="shared" ca="1" si="36"/>
        <v>-262.47866666666653</v>
      </c>
      <c r="AE88" s="116">
        <f t="shared" si="51"/>
        <v>70</v>
      </c>
      <c r="AF88" s="116">
        <f t="shared" si="49"/>
        <v>71</v>
      </c>
      <c r="AG88" s="116">
        <f t="shared" si="49"/>
        <v>69</v>
      </c>
      <c r="AH88" s="116">
        <f t="shared" si="49"/>
        <v>68</v>
      </c>
      <c r="AI88" s="116">
        <f t="shared" si="49"/>
        <v>67</v>
      </c>
      <c r="AJ88" s="116">
        <f t="shared" si="49"/>
        <v>71</v>
      </c>
      <c r="AK88" s="116">
        <f t="shared" si="49"/>
        <v>69</v>
      </c>
      <c r="AL88" s="116">
        <f t="shared" si="49"/>
        <v>68</v>
      </c>
      <c r="AM88" s="116">
        <f t="shared" si="49"/>
        <v>67</v>
      </c>
      <c r="AN88" s="116">
        <f t="shared" si="49"/>
        <v>67</v>
      </c>
      <c r="AO88" s="116">
        <f t="shared" si="49"/>
        <v>67</v>
      </c>
      <c r="AP88" s="116">
        <f t="shared" si="52"/>
        <v>67</v>
      </c>
      <c r="AQ88" s="116">
        <f t="shared" si="52"/>
        <v>68</v>
      </c>
      <c r="AR88" s="116">
        <f t="shared" si="50"/>
        <v>66</v>
      </c>
      <c r="AS88" s="116">
        <f t="shared" si="50"/>
        <v>65</v>
      </c>
      <c r="AT88" s="116">
        <f t="shared" si="50"/>
        <v>64</v>
      </c>
      <c r="AU88" s="116">
        <f t="shared" si="50"/>
        <v>68</v>
      </c>
      <c r="AV88" s="116">
        <f t="shared" si="50"/>
        <v>66</v>
      </c>
      <c r="AW88" s="116">
        <f t="shared" si="50"/>
        <v>65</v>
      </c>
      <c r="AX88" s="116">
        <f t="shared" si="50"/>
        <v>64</v>
      </c>
      <c r="AY88" s="116">
        <f t="shared" si="50"/>
        <v>64</v>
      </c>
      <c r="AZ88" s="116">
        <f t="shared" si="50"/>
        <v>64</v>
      </c>
      <c r="BA88" s="119">
        <f t="shared" ca="1" si="44"/>
        <v>0.37897739367566652</v>
      </c>
      <c r="BB88" s="119">
        <f t="shared" ca="1" si="44"/>
        <v>0.64158202516492102</v>
      </c>
      <c r="BC88" s="119">
        <f t="shared" ca="1" si="44"/>
        <v>0.92681697727283652</v>
      </c>
      <c r="BD88" s="119">
        <f t="shared" ca="1" si="44"/>
        <v>0.82119033565649358</v>
      </c>
      <c r="BE88" s="119">
        <f t="shared" ca="1" si="44"/>
        <v>0.5787971879334739</v>
      </c>
      <c r="BF88" s="119">
        <f t="shared" ca="1" si="44"/>
        <v>0.64158202516492102</v>
      </c>
      <c r="BG88" s="119">
        <f t="shared" ca="1" si="44"/>
        <v>0.92681697727283652</v>
      </c>
      <c r="BH88" s="119">
        <f t="shared" ca="1" si="44"/>
        <v>0.82119033565649358</v>
      </c>
      <c r="BI88" s="119">
        <f t="shared" ca="1" si="44"/>
        <v>0.5787971879334739</v>
      </c>
      <c r="BJ88" s="119">
        <f t="shared" ca="1" si="43"/>
        <v>0.5787971879334739</v>
      </c>
      <c r="BK88" s="119">
        <f t="shared" ca="1" si="43"/>
        <v>0.5787971879334739</v>
      </c>
      <c r="BL88" s="121">
        <f t="shared" ca="1" si="34"/>
        <v>3</v>
      </c>
      <c r="BM88" s="116">
        <f t="shared" ca="1" si="35"/>
        <v>19</v>
      </c>
    </row>
    <row r="89" spans="1:65" ht="15" customHeight="1" x14ac:dyDescent="0.25">
      <c r="A89" s="13">
        <v>42665</v>
      </c>
      <c r="B89" s="23"/>
      <c r="C89" s="23"/>
      <c r="D89" s="88">
        <f>bering!B84</f>
        <v>5376.076</v>
      </c>
      <c r="E89" s="47"/>
      <c r="F89" s="47"/>
      <c r="G89" s="92">
        <f>conus!B84</f>
        <v>5563.4</v>
      </c>
      <c r="H89" s="100">
        <f t="shared" ca="1" si="21"/>
        <v>5337.1459999999997</v>
      </c>
      <c r="I89" s="101">
        <f ca="1">IF(H$1,OFFSET(D89,-$H$2,0),OFFSET(D89,-$L89,0))</f>
        <v>5337.8770000000004</v>
      </c>
      <c r="J89" s="29">
        <f t="shared" ca="1" si="29"/>
        <v>20</v>
      </c>
      <c r="K89" s="57">
        <f t="shared" ca="1" si="39"/>
        <v>20</v>
      </c>
      <c r="L89" s="30">
        <f t="shared" ca="1" si="40"/>
        <v>20</v>
      </c>
      <c r="M89" s="120">
        <f t="shared" ca="1" si="30"/>
        <v>0.98095890980908573</v>
      </c>
      <c r="N89" s="39">
        <f>ROW()</f>
        <v>89</v>
      </c>
      <c r="O89" s="39">
        <f t="shared" si="22"/>
        <v>86</v>
      </c>
      <c r="P89" s="45">
        <f t="shared" ca="1" si="23"/>
        <v>69</v>
      </c>
      <c r="Q89" s="45">
        <f t="shared" ca="1" si="24"/>
        <v>66</v>
      </c>
      <c r="R89" s="39">
        <f t="shared" ca="1" si="25"/>
        <v>0</v>
      </c>
      <c r="S89" s="58">
        <f t="shared" si="45"/>
        <v>-443.69700000000375</v>
      </c>
      <c r="T89">
        <f>A89-A86</f>
        <v>3</v>
      </c>
      <c r="U89" s="68">
        <f t="shared" si="41"/>
        <v>-147.89900000000125</v>
      </c>
      <c r="V89" s="58">
        <f t="shared" ca="1" si="46"/>
        <v>-338.52440000000206</v>
      </c>
      <c r="W89">
        <f>A89-A86</f>
        <v>3</v>
      </c>
      <c r="X89" s="77">
        <f t="shared" ca="1" si="47"/>
        <v>-225.68293333333472</v>
      </c>
      <c r="Y89" s="58">
        <f t="shared" ca="1" si="48"/>
        <v>-395.17139999999927</v>
      </c>
      <c r="Z89">
        <f>A89-A86</f>
        <v>3</v>
      </c>
      <c r="AA89" s="68">
        <f t="shared" ca="1" si="42"/>
        <v>-131.72379999999976</v>
      </c>
      <c r="AB89" s="68">
        <f t="shared" ca="1" si="36"/>
        <v>-178.70336666666725</v>
      </c>
      <c r="AE89" s="116">
        <f t="shared" si="51"/>
        <v>71</v>
      </c>
      <c r="AF89" s="116">
        <f t="shared" si="49"/>
        <v>72</v>
      </c>
      <c r="AG89" s="116">
        <f t="shared" si="49"/>
        <v>70</v>
      </c>
      <c r="AH89" s="116">
        <f t="shared" si="49"/>
        <v>69</v>
      </c>
      <c r="AI89" s="116">
        <f t="shared" si="49"/>
        <v>68</v>
      </c>
      <c r="AJ89" s="116">
        <f t="shared" si="49"/>
        <v>72</v>
      </c>
      <c r="AK89" s="116">
        <f t="shared" si="49"/>
        <v>70</v>
      </c>
      <c r="AL89" s="116">
        <f t="shared" si="49"/>
        <v>69</v>
      </c>
      <c r="AM89" s="116">
        <f t="shared" si="49"/>
        <v>68</v>
      </c>
      <c r="AN89" s="116">
        <f t="shared" si="49"/>
        <v>68</v>
      </c>
      <c r="AO89" s="116">
        <f t="shared" si="49"/>
        <v>68</v>
      </c>
      <c r="AP89" s="116">
        <f t="shared" si="52"/>
        <v>68</v>
      </c>
      <c r="AQ89" s="116">
        <f t="shared" si="52"/>
        <v>69</v>
      </c>
      <c r="AR89" s="116">
        <f t="shared" si="50"/>
        <v>67</v>
      </c>
      <c r="AS89" s="116">
        <f t="shared" si="50"/>
        <v>66</v>
      </c>
      <c r="AT89" s="116">
        <f t="shared" si="50"/>
        <v>65</v>
      </c>
      <c r="AU89" s="116">
        <f t="shared" si="50"/>
        <v>69</v>
      </c>
      <c r="AV89" s="116">
        <f t="shared" si="50"/>
        <v>67</v>
      </c>
      <c r="AW89" s="116">
        <f t="shared" si="50"/>
        <v>66</v>
      </c>
      <c r="AX89" s="116">
        <f t="shared" si="50"/>
        <v>65</v>
      </c>
      <c r="AY89" s="116">
        <f t="shared" si="50"/>
        <v>65</v>
      </c>
      <c r="AZ89" s="116">
        <f t="shared" si="50"/>
        <v>65</v>
      </c>
      <c r="BA89" s="119">
        <f t="shared" ca="1" si="44"/>
        <v>0.37689584409230037</v>
      </c>
      <c r="BB89" s="119">
        <f t="shared" ca="1" si="44"/>
        <v>0.75835871581018011</v>
      </c>
      <c r="BC89" s="119">
        <f t="shared" ca="1" si="44"/>
        <v>0.72014683761789755</v>
      </c>
      <c r="BD89" s="119">
        <f t="shared" ca="1" si="44"/>
        <v>0.98095890980908573</v>
      </c>
      <c r="BE89" s="119">
        <f t="shared" ca="1" si="44"/>
        <v>0.7896405426178581</v>
      </c>
      <c r="BF89" s="119">
        <f t="shared" ca="1" si="44"/>
        <v>0.75835871581018011</v>
      </c>
      <c r="BG89" s="119">
        <f t="shared" ca="1" si="44"/>
        <v>0.72014683761789755</v>
      </c>
      <c r="BH89" s="119">
        <f t="shared" ca="1" si="44"/>
        <v>0.98095890980908573</v>
      </c>
      <c r="BI89" s="119">
        <f t="shared" ca="1" si="44"/>
        <v>0.7896405426178581</v>
      </c>
      <c r="BJ89" s="119">
        <f t="shared" ca="1" si="43"/>
        <v>0.7896405426178581</v>
      </c>
      <c r="BK89" s="119">
        <f t="shared" ca="1" si="43"/>
        <v>0.7896405426178581</v>
      </c>
      <c r="BL89" s="121">
        <f t="shared" ca="1" si="34"/>
        <v>4</v>
      </c>
      <c r="BM89" s="116">
        <f t="shared" ca="1" si="35"/>
        <v>20</v>
      </c>
    </row>
    <row r="90" spans="1:65" ht="15" customHeight="1" x14ac:dyDescent="0.25">
      <c r="A90" s="13">
        <v>42666</v>
      </c>
      <c r="B90" s="23"/>
      <c r="C90" s="23"/>
      <c r="D90" s="88">
        <f>bering!B85</f>
        <v>5164.6099999999997</v>
      </c>
      <c r="E90" s="47"/>
      <c r="F90" s="47"/>
      <c r="G90" s="92">
        <f>conus!B85</f>
        <v>5685.027</v>
      </c>
      <c r="H90" s="100">
        <f t="shared" ca="1" si="21"/>
        <v>5305.6787000000004</v>
      </c>
      <c r="I90" s="101">
        <f ca="1">IF(H$1,OFFSET(D90,-$H$2,0),OFFSET(D90,-$L90,0))</f>
        <v>5389.0619999999999</v>
      </c>
      <c r="J90" s="29">
        <f t="shared" ca="1" si="29"/>
        <v>20</v>
      </c>
      <c r="K90" s="57">
        <f t="shared" ca="1" si="39"/>
        <v>20</v>
      </c>
      <c r="L90" s="30">
        <f t="shared" ca="1" si="40"/>
        <v>20</v>
      </c>
      <c r="M90" s="120">
        <f t="shared" ca="1" si="30"/>
        <v>0.9191699573635409</v>
      </c>
      <c r="N90" s="39">
        <f>ROW()</f>
        <v>90</v>
      </c>
      <c r="O90" s="39">
        <f t="shared" si="22"/>
        <v>87</v>
      </c>
      <c r="P90" s="45">
        <f t="shared" ca="1" si="23"/>
        <v>70</v>
      </c>
      <c r="Q90" s="45">
        <f t="shared" ca="1" si="24"/>
        <v>67</v>
      </c>
      <c r="R90" s="39">
        <f t="shared" ca="1" si="25"/>
        <v>0</v>
      </c>
      <c r="S90" s="58">
        <f t="shared" si="45"/>
        <v>-505.52300000000105</v>
      </c>
      <c r="T90">
        <f>A90-A87</f>
        <v>3</v>
      </c>
      <c r="U90" s="68">
        <f t="shared" si="41"/>
        <v>-168.50766666666701</v>
      </c>
      <c r="V90" s="58">
        <f t="shared" ca="1" si="46"/>
        <v>-216.58970000000045</v>
      </c>
      <c r="W90">
        <f>A90-A87</f>
        <v>3</v>
      </c>
      <c r="X90" s="77">
        <f t="shared" ca="1" si="47"/>
        <v>-144.39313333333362</v>
      </c>
      <c r="Y90" s="58">
        <f t="shared" ca="1" si="48"/>
        <v>-29.527400000000853</v>
      </c>
      <c r="Z90">
        <f>A90-A87</f>
        <v>3</v>
      </c>
      <c r="AA90" s="68">
        <f t="shared" ca="1" si="42"/>
        <v>-9.8424666666669509</v>
      </c>
      <c r="AB90" s="68">
        <f t="shared" ca="1" si="36"/>
        <v>-77.117800000000287</v>
      </c>
      <c r="AE90" s="116">
        <f t="shared" si="51"/>
        <v>72</v>
      </c>
      <c r="AF90" s="116">
        <f t="shared" si="49"/>
        <v>73</v>
      </c>
      <c r="AG90" s="116">
        <f t="shared" si="49"/>
        <v>71</v>
      </c>
      <c r="AH90" s="116">
        <f t="shared" si="49"/>
        <v>70</v>
      </c>
      <c r="AI90" s="116">
        <f t="shared" si="49"/>
        <v>69</v>
      </c>
      <c r="AJ90" s="116">
        <f t="shared" si="49"/>
        <v>73</v>
      </c>
      <c r="AK90" s="116">
        <f t="shared" si="49"/>
        <v>71</v>
      </c>
      <c r="AL90" s="116">
        <f t="shared" si="49"/>
        <v>70</v>
      </c>
      <c r="AM90" s="116">
        <f t="shared" si="49"/>
        <v>69</v>
      </c>
      <c r="AN90" s="116">
        <f t="shared" si="49"/>
        <v>69</v>
      </c>
      <c r="AO90" s="116">
        <f t="shared" si="49"/>
        <v>69</v>
      </c>
      <c r="AP90" s="116">
        <f t="shared" si="52"/>
        <v>69</v>
      </c>
      <c r="AQ90" s="116">
        <f t="shared" si="52"/>
        <v>70</v>
      </c>
      <c r="AR90" s="116">
        <f t="shared" si="50"/>
        <v>68</v>
      </c>
      <c r="AS90" s="116">
        <f t="shared" si="50"/>
        <v>67</v>
      </c>
      <c r="AT90" s="116">
        <f t="shared" si="50"/>
        <v>66</v>
      </c>
      <c r="AU90" s="116">
        <f t="shared" si="50"/>
        <v>70</v>
      </c>
      <c r="AV90" s="116">
        <f t="shared" si="50"/>
        <v>68</v>
      </c>
      <c r="AW90" s="116">
        <f t="shared" si="50"/>
        <v>67</v>
      </c>
      <c r="AX90" s="116">
        <f t="shared" si="50"/>
        <v>66</v>
      </c>
      <c r="AY90" s="116">
        <f t="shared" si="50"/>
        <v>66</v>
      </c>
      <c r="AZ90" s="116">
        <f t="shared" si="50"/>
        <v>66</v>
      </c>
      <c r="BA90" s="119">
        <f t="shared" ca="1" si="44"/>
        <v>-0.21503074893397997</v>
      </c>
      <c r="BB90" s="119">
        <f t="shared" ca="1" si="44"/>
        <v>0.58767712994252796</v>
      </c>
      <c r="BC90" s="119">
        <f t="shared" ca="1" si="44"/>
        <v>0.36216761990687524</v>
      </c>
      <c r="BD90" s="119">
        <f t="shared" ca="1" si="44"/>
        <v>0.9191699573635409</v>
      </c>
      <c r="BE90" s="119">
        <f t="shared" ca="1" si="44"/>
        <v>0.23763865933775113</v>
      </c>
      <c r="BF90" s="119">
        <f t="shared" ca="1" si="44"/>
        <v>0.58767712994252796</v>
      </c>
      <c r="BG90" s="119">
        <f t="shared" ca="1" si="44"/>
        <v>0.36216761990687524</v>
      </c>
      <c r="BH90" s="119">
        <f t="shared" ca="1" si="44"/>
        <v>0.9191699573635409</v>
      </c>
      <c r="BI90" s="119">
        <f t="shared" ca="1" si="44"/>
        <v>0.23763865933775113</v>
      </c>
      <c r="BJ90" s="119">
        <f t="shared" ca="1" si="43"/>
        <v>0.23763865933775113</v>
      </c>
      <c r="BK90" s="119">
        <f t="shared" ca="1" si="43"/>
        <v>0.23763865933775113</v>
      </c>
      <c r="BL90" s="121">
        <f t="shared" ca="1" si="34"/>
        <v>4</v>
      </c>
      <c r="BM90" s="116">
        <f t="shared" ca="1" si="35"/>
        <v>20</v>
      </c>
    </row>
    <row r="91" spans="1:65" ht="15" customHeight="1" x14ac:dyDescent="0.25">
      <c r="A91" s="13">
        <v>42667</v>
      </c>
      <c r="B91" s="23"/>
      <c r="C91" s="23"/>
      <c r="D91" s="88">
        <f>bering!B86</f>
        <v>5312.1597000000002</v>
      </c>
      <c r="E91" s="47"/>
      <c r="F91" s="47"/>
      <c r="G91" s="92">
        <f>conus!B86</f>
        <v>5701.5747000000001</v>
      </c>
      <c r="H91" s="100">
        <f t="shared" ref="H91:H154" ca="1" si="53">OFFSET(D91,-$H$2,0)</f>
        <v>5271.7803000000004</v>
      </c>
      <c r="I91" s="101">
        <f ca="1">IF(H$1,OFFSET(D91,-$H$2,0),OFFSET(D91,-$L91,0))</f>
        <v>5337.1459999999997</v>
      </c>
      <c r="J91" s="29">
        <f t="shared" ca="1" si="29"/>
        <v>20</v>
      </c>
      <c r="K91" s="57">
        <f t="shared" ca="1" si="39"/>
        <v>20</v>
      </c>
      <c r="L91" s="30">
        <f t="shared" ca="1" si="40"/>
        <v>20</v>
      </c>
      <c r="M91" s="120">
        <f t="shared" ca="1" si="30"/>
        <v>0.15120906625719266</v>
      </c>
      <c r="N91" s="39">
        <f>ROW()</f>
        <v>91</v>
      </c>
      <c r="O91" s="39">
        <f t="shared" si="22"/>
        <v>88</v>
      </c>
      <c r="P91" s="45">
        <f t="shared" ca="1" si="23"/>
        <v>71</v>
      </c>
      <c r="Q91" s="45">
        <f t="shared" ca="1" si="24"/>
        <v>68</v>
      </c>
      <c r="R91" s="39">
        <f t="shared" ca="1" si="25"/>
        <v>0</v>
      </c>
      <c r="S91" s="58">
        <f t="shared" si="45"/>
        <v>-260.04729999999836</v>
      </c>
      <c r="T91">
        <f>A91-A88</f>
        <v>3</v>
      </c>
      <c r="U91" s="68">
        <f t="shared" si="41"/>
        <v>-86.682433333332781</v>
      </c>
      <c r="V91" s="58">
        <f t="shared" ca="1" si="46"/>
        <v>-230.92339999999967</v>
      </c>
      <c r="W91">
        <f>A91-A88</f>
        <v>3</v>
      </c>
      <c r="X91" s="77">
        <f t="shared" ca="1" si="47"/>
        <v>-153.94893333333312</v>
      </c>
      <c r="Y91" s="58">
        <f t="shared" ca="1" si="48"/>
        <v>50.453999999997905</v>
      </c>
      <c r="Z91">
        <f>A91-A88</f>
        <v>3</v>
      </c>
      <c r="AA91" s="68">
        <f t="shared" ca="1" si="42"/>
        <v>16.817999999999302</v>
      </c>
      <c r="AB91" s="68">
        <f t="shared" ca="1" si="36"/>
        <v>-68.565466666666907</v>
      </c>
      <c r="AE91" s="116">
        <f t="shared" si="51"/>
        <v>73</v>
      </c>
      <c r="AF91" s="116">
        <f t="shared" si="49"/>
        <v>74</v>
      </c>
      <c r="AG91" s="116">
        <f t="shared" si="49"/>
        <v>72</v>
      </c>
      <c r="AH91" s="116">
        <f t="shared" si="49"/>
        <v>71</v>
      </c>
      <c r="AI91" s="116">
        <f t="shared" si="49"/>
        <v>70</v>
      </c>
      <c r="AJ91" s="116">
        <f t="shared" si="49"/>
        <v>74</v>
      </c>
      <c r="AK91" s="116">
        <f t="shared" si="49"/>
        <v>72</v>
      </c>
      <c r="AL91" s="116">
        <f t="shared" si="49"/>
        <v>71</v>
      </c>
      <c r="AM91" s="116">
        <f t="shared" si="49"/>
        <v>70</v>
      </c>
      <c r="AN91" s="116">
        <f t="shared" si="49"/>
        <v>70</v>
      </c>
      <c r="AO91" s="116">
        <f t="shared" si="49"/>
        <v>70</v>
      </c>
      <c r="AP91" s="116">
        <f t="shared" si="52"/>
        <v>70</v>
      </c>
      <c r="AQ91" s="116">
        <f t="shared" si="52"/>
        <v>71</v>
      </c>
      <c r="AR91" s="116">
        <f t="shared" si="50"/>
        <v>69</v>
      </c>
      <c r="AS91" s="116">
        <f t="shared" si="50"/>
        <v>68</v>
      </c>
      <c r="AT91" s="116">
        <f t="shared" si="50"/>
        <v>67</v>
      </c>
      <c r="AU91" s="116">
        <f t="shared" si="50"/>
        <v>71</v>
      </c>
      <c r="AV91" s="116">
        <f t="shared" si="50"/>
        <v>69</v>
      </c>
      <c r="AW91" s="116">
        <f t="shared" si="50"/>
        <v>68</v>
      </c>
      <c r="AX91" s="116">
        <f t="shared" si="50"/>
        <v>67</v>
      </c>
      <c r="AY91" s="116">
        <f t="shared" si="50"/>
        <v>67</v>
      </c>
      <c r="AZ91" s="116">
        <f t="shared" si="50"/>
        <v>67</v>
      </c>
      <c r="BA91" s="119">
        <f t="shared" ca="1" si="44"/>
        <v>-0.5720406525864129</v>
      </c>
      <c r="BB91" s="119">
        <f t="shared" ca="1" si="44"/>
        <v>-0.67530040396343916</v>
      </c>
      <c r="BC91" s="119">
        <f t="shared" ca="1" si="44"/>
        <v>-0.94452664889821369</v>
      </c>
      <c r="BD91" s="119">
        <f t="shared" ca="1" si="44"/>
        <v>0.15120906625719266</v>
      </c>
      <c r="BE91" s="119">
        <f t="shared" ca="1" si="44"/>
        <v>-0.45381465929384968</v>
      </c>
      <c r="BF91" s="119">
        <f t="shared" ca="1" si="44"/>
        <v>-0.67530040396343916</v>
      </c>
      <c r="BG91" s="119">
        <f t="shared" ca="1" si="44"/>
        <v>-0.94452664889821369</v>
      </c>
      <c r="BH91" s="119">
        <f t="shared" ca="1" si="44"/>
        <v>0.15120906625719266</v>
      </c>
      <c r="BI91" s="119">
        <f t="shared" ca="1" si="44"/>
        <v>-0.45381465929384968</v>
      </c>
      <c r="BJ91" s="119">
        <f t="shared" ca="1" si="43"/>
        <v>-0.45381465929384968</v>
      </c>
      <c r="BK91" s="119">
        <f t="shared" ca="1" si="43"/>
        <v>-0.45381465929384968</v>
      </c>
      <c r="BL91" s="121">
        <f t="shared" ca="1" si="34"/>
        <v>4</v>
      </c>
      <c r="BM91" s="116">
        <f t="shared" ca="1" si="35"/>
        <v>20</v>
      </c>
    </row>
    <row r="92" spans="1:65" ht="15" customHeight="1" x14ac:dyDescent="0.25">
      <c r="A92" s="13">
        <v>42668</v>
      </c>
      <c r="B92" s="23"/>
      <c r="C92" s="23"/>
      <c r="D92" s="88">
        <f>bering!B87</f>
        <v>5087.9059999999999</v>
      </c>
      <c r="E92" s="47"/>
      <c r="F92" s="47"/>
      <c r="G92" s="92">
        <f>conus!B87</f>
        <v>5737.2359999999999</v>
      </c>
      <c r="H92" s="100">
        <f t="shared" ca="1" si="53"/>
        <v>5188.893</v>
      </c>
      <c r="I92" s="101">
        <f ca="1">IF(H$1,OFFSET(D92,-$H$2,0),OFFSET(D92,-$L92,0))</f>
        <v>5305.6787000000004</v>
      </c>
      <c r="J92" s="29">
        <f t="shared" ca="1" si="29"/>
        <v>20</v>
      </c>
      <c r="K92" s="57">
        <f t="shared" ca="1" si="39"/>
        <v>20</v>
      </c>
      <c r="L92" s="30">
        <f t="shared" ca="1" si="40"/>
        <v>20</v>
      </c>
      <c r="M92" s="120">
        <f t="shared" ca="1" si="30"/>
        <v>-0.18575055624830472</v>
      </c>
      <c r="N92" s="39">
        <f>ROW()</f>
        <v>92</v>
      </c>
      <c r="O92" s="39">
        <f t="shared" si="22"/>
        <v>89</v>
      </c>
      <c r="P92" s="45">
        <f t="shared" ca="1" si="23"/>
        <v>72</v>
      </c>
      <c r="Q92" s="45">
        <f t="shared" ca="1" si="24"/>
        <v>69</v>
      </c>
      <c r="R92" s="39">
        <f t="shared" ca="1" si="25"/>
        <v>0</v>
      </c>
      <c r="S92" s="58">
        <f t="shared" si="45"/>
        <v>141.2287000000033</v>
      </c>
      <c r="T92">
        <f>A92-A89</f>
        <v>3</v>
      </c>
      <c r="U92" s="68">
        <f t="shared" si="41"/>
        <v>47.076233333334436</v>
      </c>
      <c r="V92" s="58">
        <f t="shared" ca="1" si="46"/>
        <v>-297.73299999999836</v>
      </c>
      <c r="W92">
        <f>A92-A89</f>
        <v>3</v>
      </c>
      <c r="X92" s="77">
        <f t="shared" ca="1" si="47"/>
        <v>-198.48866666666558</v>
      </c>
      <c r="Y92" s="58">
        <f t="shared" ca="1" si="48"/>
        <v>18.255699999997887</v>
      </c>
      <c r="Z92">
        <f>A92-A89</f>
        <v>3</v>
      </c>
      <c r="AA92" s="68">
        <f t="shared" ca="1" si="42"/>
        <v>6.0852333333326287</v>
      </c>
      <c r="AB92" s="68">
        <f t="shared" ca="1" si="36"/>
        <v>-96.201716666666471</v>
      </c>
      <c r="AE92" s="116">
        <f t="shared" si="51"/>
        <v>74</v>
      </c>
      <c r="AF92" s="116">
        <f t="shared" si="49"/>
        <v>75</v>
      </c>
      <c r="AG92" s="116">
        <f t="shared" si="49"/>
        <v>73</v>
      </c>
      <c r="AH92" s="116">
        <f t="shared" si="49"/>
        <v>72</v>
      </c>
      <c r="AI92" s="116">
        <f t="shared" si="49"/>
        <v>71</v>
      </c>
      <c r="AJ92" s="116">
        <f t="shared" si="49"/>
        <v>75</v>
      </c>
      <c r="AK92" s="116">
        <f t="shared" si="49"/>
        <v>73</v>
      </c>
      <c r="AL92" s="116">
        <f t="shared" si="49"/>
        <v>72</v>
      </c>
      <c r="AM92" s="116">
        <f t="shared" si="49"/>
        <v>71</v>
      </c>
      <c r="AN92" s="116">
        <f t="shared" si="49"/>
        <v>71</v>
      </c>
      <c r="AO92" s="116">
        <f t="shared" si="49"/>
        <v>71</v>
      </c>
      <c r="AP92" s="116">
        <f t="shared" si="52"/>
        <v>71</v>
      </c>
      <c r="AQ92" s="116">
        <f t="shared" si="52"/>
        <v>72</v>
      </c>
      <c r="AR92" s="116">
        <f t="shared" si="50"/>
        <v>70</v>
      </c>
      <c r="AS92" s="116">
        <f t="shared" si="50"/>
        <v>69</v>
      </c>
      <c r="AT92" s="116">
        <f t="shared" si="50"/>
        <v>68</v>
      </c>
      <c r="AU92" s="116">
        <f t="shared" si="50"/>
        <v>72</v>
      </c>
      <c r="AV92" s="116">
        <f t="shared" si="50"/>
        <v>70</v>
      </c>
      <c r="AW92" s="116">
        <f t="shared" si="50"/>
        <v>69</v>
      </c>
      <c r="AX92" s="116">
        <f t="shared" si="50"/>
        <v>68</v>
      </c>
      <c r="AY92" s="116">
        <f t="shared" si="50"/>
        <v>68</v>
      </c>
      <c r="AZ92" s="116">
        <f t="shared" si="50"/>
        <v>68</v>
      </c>
      <c r="BA92" s="119">
        <f t="shared" ca="1" si="44"/>
        <v>-0.83434569700932804</v>
      </c>
      <c r="BB92" s="119">
        <f t="shared" ca="1" si="44"/>
        <v>-0.86801893000476948</v>
      </c>
      <c r="BC92" s="119">
        <f t="shared" ca="1" si="44"/>
        <v>-0.96046141158614762</v>
      </c>
      <c r="BD92" s="119">
        <f t="shared" ca="1" si="44"/>
        <v>-0.18575055624830472</v>
      </c>
      <c r="BE92" s="119">
        <f t="shared" ca="1" si="44"/>
        <v>-0.80025026779764485</v>
      </c>
      <c r="BF92" s="119">
        <f t="shared" ca="1" si="44"/>
        <v>-0.86801893000476948</v>
      </c>
      <c r="BG92" s="119">
        <f t="shared" ca="1" si="44"/>
        <v>-0.96046141158614762</v>
      </c>
      <c r="BH92" s="119">
        <f t="shared" ca="1" si="44"/>
        <v>-0.18575055624830472</v>
      </c>
      <c r="BI92" s="119">
        <f t="shared" ca="1" si="44"/>
        <v>-0.80025026779764485</v>
      </c>
      <c r="BJ92" s="119">
        <f t="shared" ca="1" si="43"/>
        <v>-0.80025026779764485</v>
      </c>
      <c r="BK92" s="119">
        <f t="shared" ca="1" si="43"/>
        <v>-0.80025026779764485</v>
      </c>
      <c r="BL92" s="121">
        <f t="shared" ca="1" si="34"/>
        <v>4</v>
      </c>
      <c r="BM92" s="116">
        <f t="shared" ca="1" si="35"/>
        <v>20</v>
      </c>
    </row>
    <row r="93" spans="1:65" ht="15" customHeight="1" x14ac:dyDescent="0.25">
      <c r="A93" s="13">
        <v>42669</v>
      </c>
      <c r="B93" s="23"/>
      <c r="C93" s="23"/>
      <c r="D93" s="88">
        <f>bering!B88</f>
        <v>5161.9486999999999</v>
      </c>
      <c r="E93" s="47"/>
      <c r="F93" s="47"/>
      <c r="G93" s="92">
        <f>conus!B88</f>
        <v>5759.634</v>
      </c>
      <c r="H93" s="100">
        <f t="shared" ca="1" si="53"/>
        <v>5159.3173999999999</v>
      </c>
      <c r="I93" s="101">
        <f ca="1">IF(H$1,OFFSET(D93,-$H$2,0),OFFSET(D93,-$L93,0))</f>
        <v>5213.9870000000001</v>
      </c>
      <c r="J93" s="29">
        <f t="shared" ca="1" si="29"/>
        <v>17</v>
      </c>
      <c r="K93" s="57">
        <f t="shared" ca="1" si="39"/>
        <v>17</v>
      </c>
      <c r="L93" s="30">
        <f t="shared" ca="1" si="40"/>
        <v>17</v>
      </c>
      <c r="M93" s="120">
        <f t="shared" ca="1" si="30"/>
        <v>-0.51269764293451436</v>
      </c>
      <c r="N93" s="39">
        <f>ROW()</f>
        <v>93</v>
      </c>
      <c r="O93" s="39">
        <f t="shared" si="22"/>
        <v>90</v>
      </c>
      <c r="P93" s="45">
        <f t="shared" ca="1" si="23"/>
        <v>76</v>
      </c>
      <c r="Q93" s="45">
        <f t="shared" ca="1" si="24"/>
        <v>73</v>
      </c>
      <c r="R93" s="39">
        <f t="shared" ca="1" si="25"/>
        <v>0</v>
      </c>
      <c r="S93" s="58">
        <f t="shared" si="45"/>
        <v>313.10169999999925</v>
      </c>
      <c r="T93">
        <f>A93-A90</f>
        <v>3</v>
      </c>
      <c r="U93" s="68">
        <f t="shared" si="41"/>
        <v>104.36723333333309</v>
      </c>
      <c r="V93" s="58">
        <f t="shared" ca="1" si="46"/>
        <v>-411.89599999999882</v>
      </c>
      <c r="W93">
        <f>A93-A90</f>
        <v>3</v>
      </c>
      <c r="X93" s="77">
        <f t="shared" ca="1" si="47"/>
        <v>-274.59733333333253</v>
      </c>
      <c r="Y93" s="58">
        <f t="shared" ca="1" si="48"/>
        <v>-208.00429999999869</v>
      </c>
      <c r="Z93">
        <f>A93-A90</f>
        <v>3</v>
      </c>
      <c r="AA93" s="68">
        <f t="shared" ca="1" si="42"/>
        <v>-69.334766666666226</v>
      </c>
      <c r="AB93" s="68">
        <f t="shared" ca="1" si="36"/>
        <v>-171.96604999999937</v>
      </c>
      <c r="AE93" s="116">
        <f t="shared" si="51"/>
        <v>75</v>
      </c>
      <c r="AF93" s="116">
        <f t="shared" si="49"/>
        <v>76</v>
      </c>
      <c r="AG93" s="116">
        <f t="shared" si="49"/>
        <v>74</v>
      </c>
      <c r="AH93" s="116">
        <f t="shared" si="49"/>
        <v>73</v>
      </c>
      <c r="AI93" s="116">
        <f t="shared" si="49"/>
        <v>72</v>
      </c>
      <c r="AJ93" s="116">
        <f t="shared" si="49"/>
        <v>76</v>
      </c>
      <c r="AK93" s="116">
        <f t="shared" si="49"/>
        <v>74</v>
      </c>
      <c r="AL93" s="116">
        <f t="shared" si="49"/>
        <v>73</v>
      </c>
      <c r="AM93" s="116">
        <f t="shared" si="49"/>
        <v>72</v>
      </c>
      <c r="AN93" s="116">
        <f t="shared" si="49"/>
        <v>72</v>
      </c>
      <c r="AO93" s="116">
        <f t="shared" si="49"/>
        <v>72</v>
      </c>
      <c r="AP93" s="116">
        <f t="shared" si="52"/>
        <v>72</v>
      </c>
      <c r="AQ93" s="116">
        <f t="shared" si="52"/>
        <v>73</v>
      </c>
      <c r="AR93" s="116">
        <f t="shared" si="50"/>
        <v>71</v>
      </c>
      <c r="AS93" s="116">
        <f t="shared" si="50"/>
        <v>70</v>
      </c>
      <c r="AT93" s="116">
        <f t="shared" si="50"/>
        <v>69</v>
      </c>
      <c r="AU93" s="116">
        <f t="shared" si="50"/>
        <v>73</v>
      </c>
      <c r="AV93" s="116">
        <f t="shared" si="50"/>
        <v>71</v>
      </c>
      <c r="AW93" s="116">
        <f t="shared" si="50"/>
        <v>70</v>
      </c>
      <c r="AX93" s="116">
        <f t="shared" si="50"/>
        <v>69</v>
      </c>
      <c r="AY93" s="116">
        <f t="shared" si="50"/>
        <v>69</v>
      </c>
      <c r="AZ93" s="116">
        <f t="shared" si="50"/>
        <v>69</v>
      </c>
      <c r="BA93" s="119">
        <f t="shared" ca="1" si="44"/>
        <v>-0.99527433078111904</v>
      </c>
      <c r="BB93" s="119">
        <f t="shared" ca="1" si="44"/>
        <v>-0.51269764293451436</v>
      </c>
      <c r="BC93" s="119">
        <f t="shared" ca="1" si="44"/>
        <v>-0.95934732685323876</v>
      </c>
      <c r="BD93" s="119">
        <f t="shared" ca="1" si="44"/>
        <v>-0.97136299438970575</v>
      </c>
      <c r="BE93" s="119">
        <f t="shared" ca="1" si="44"/>
        <v>-0.64221150070143984</v>
      </c>
      <c r="BF93" s="119">
        <f t="shared" ca="1" si="44"/>
        <v>-0.51269764293451436</v>
      </c>
      <c r="BG93" s="119">
        <f t="shared" ca="1" si="44"/>
        <v>-0.95934732685323876</v>
      </c>
      <c r="BH93" s="119">
        <f t="shared" ca="1" si="44"/>
        <v>-0.97136299438970575</v>
      </c>
      <c r="BI93" s="119">
        <f t="shared" ca="1" si="44"/>
        <v>-0.64221150070143984</v>
      </c>
      <c r="BJ93" s="119">
        <f t="shared" ca="1" si="43"/>
        <v>-0.64221150070143984</v>
      </c>
      <c r="BK93" s="119">
        <f t="shared" ca="1" si="43"/>
        <v>-0.64221150070143984</v>
      </c>
      <c r="BL93" s="121">
        <f t="shared" ca="1" si="34"/>
        <v>2</v>
      </c>
      <c r="BM93" s="116">
        <f t="shared" ca="1" si="35"/>
        <v>17</v>
      </c>
    </row>
    <row r="94" spans="1:65" ht="15" customHeight="1" x14ac:dyDescent="0.25">
      <c r="A94" s="13">
        <v>42670</v>
      </c>
      <c r="B94" s="23"/>
      <c r="C94" s="23"/>
      <c r="D94" s="88">
        <f>bering!B89</f>
        <v>5230.4380000000001</v>
      </c>
      <c r="E94" s="47"/>
      <c r="F94" s="47"/>
      <c r="G94" s="92">
        <f>conus!B89</f>
        <v>5709.5780000000004</v>
      </c>
      <c r="H94" s="100">
        <f t="shared" ca="1" si="53"/>
        <v>5213.9870000000001</v>
      </c>
      <c r="I94" s="101">
        <f ca="1">IF(H$1,OFFSET(D94,-$H$2,0),OFFSET(D94,-$L94,0))</f>
        <v>5188.893</v>
      </c>
      <c r="J94" s="29">
        <f t="shared" ca="1" si="29"/>
        <v>20</v>
      </c>
      <c r="K94" s="57">
        <f t="shared" ca="1" si="39"/>
        <v>20</v>
      </c>
      <c r="L94" s="30">
        <f t="shared" ca="1" si="40"/>
        <v>20</v>
      </c>
      <c r="M94" s="120">
        <f t="shared" ca="1" si="30"/>
        <v>2.5343247201962651E-2</v>
      </c>
      <c r="N94" s="39">
        <f>ROW()</f>
        <v>94</v>
      </c>
      <c r="O94" s="39">
        <f t="shared" si="22"/>
        <v>91</v>
      </c>
      <c r="P94" s="45">
        <f t="shared" ca="1" si="23"/>
        <v>74</v>
      </c>
      <c r="Q94" s="45">
        <f t="shared" ca="1" si="24"/>
        <v>71</v>
      </c>
      <c r="R94" s="39">
        <f t="shared" ca="1" si="25"/>
        <v>0</v>
      </c>
      <c r="S94" s="58">
        <f t="shared" si="45"/>
        <v>256.44629999999961</v>
      </c>
      <c r="T94">
        <f>A94-A91</f>
        <v>3</v>
      </c>
      <c r="U94" s="68">
        <f t="shared" si="41"/>
        <v>85.482099999999875</v>
      </c>
      <c r="V94" s="58">
        <f t="shared" ca="1" si="46"/>
        <v>-352.40760000000046</v>
      </c>
      <c r="W94">
        <f>A94-A91</f>
        <v>3</v>
      </c>
      <c r="X94" s="77">
        <f t="shared" ca="1" si="47"/>
        <v>-234.93840000000031</v>
      </c>
      <c r="Y94" s="58">
        <f t="shared" ca="1" si="48"/>
        <v>-355.52629999999772</v>
      </c>
      <c r="Z94">
        <f>A94-A91</f>
        <v>3</v>
      </c>
      <c r="AA94" s="68">
        <f t="shared" ca="1" si="42"/>
        <v>-118.50876666666591</v>
      </c>
      <c r="AB94" s="68">
        <f t="shared" ca="1" si="36"/>
        <v>-176.72358333333312</v>
      </c>
      <c r="AE94" s="116">
        <f t="shared" si="51"/>
        <v>76</v>
      </c>
      <c r="AF94" s="116">
        <f t="shared" si="49"/>
        <v>77</v>
      </c>
      <c r="AG94" s="116">
        <f t="shared" si="49"/>
        <v>75</v>
      </c>
      <c r="AH94" s="116">
        <f t="shared" si="49"/>
        <v>74</v>
      </c>
      <c r="AI94" s="116">
        <f t="shared" si="49"/>
        <v>73</v>
      </c>
      <c r="AJ94" s="116">
        <f t="shared" si="49"/>
        <v>77</v>
      </c>
      <c r="AK94" s="116">
        <f t="shared" si="49"/>
        <v>75</v>
      </c>
      <c r="AL94" s="116">
        <f t="shared" si="49"/>
        <v>74</v>
      </c>
      <c r="AM94" s="116">
        <f t="shared" si="49"/>
        <v>73</v>
      </c>
      <c r="AN94" s="116">
        <f t="shared" si="49"/>
        <v>73</v>
      </c>
      <c r="AO94" s="116">
        <f t="shared" si="49"/>
        <v>73</v>
      </c>
      <c r="AP94" s="116">
        <f t="shared" si="52"/>
        <v>73</v>
      </c>
      <c r="AQ94" s="116">
        <f t="shared" si="52"/>
        <v>74</v>
      </c>
      <c r="AR94" s="116">
        <f t="shared" si="50"/>
        <v>72</v>
      </c>
      <c r="AS94" s="116">
        <f t="shared" si="50"/>
        <v>71</v>
      </c>
      <c r="AT94" s="116">
        <f t="shared" si="50"/>
        <v>70</v>
      </c>
      <c r="AU94" s="116">
        <f t="shared" si="50"/>
        <v>74</v>
      </c>
      <c r="AV94" s="116">
        <f t="shared" si="50"/>
        <v>72</v>
      </c>
      <c r="AW94" s="116">
        <f t="shared" si="50"/>
        <v>71</v>
      </c>
      <c r="AX94" s="116">
        <f t="shared" si="50"/>
        <v>70</v>
      </c>
      <c r="AY94" s="116">
        <f t="shared" si="50"/>
        <v>70</v>
      </c>
      <c r="AZ94" s="116">
        <f t="shared" si="50"/>
        <v>70</v>
      </c>
      <c r="BA94" s="119">
        <f t="shared" ca="1" si="44"/>
        <v>-0.92201155297861981</v>
      </c>
      <c r="BB94" s="119">
        <f t="shared" ca="1" si="44"/>
        <v>-0.11302967560580443</v>
      </c>
      <c r="BC94" s="119">
        <f t="shared" ca="1" si="44"/>
        <v>-0.29334149943572313</v>
      </c>
      <c r="BD94" s="119">
        <f t="shared" ca="1" si="44"/>
        <v>2.5343247201962651E-2</v>
      </c>
      <c r="BE94" s="119">
        <f t="shared" ca="1" si="44"/>
        <v>-0.30386288597942329</v>
      </c>
      <c r="BF94" s="119">
        <f t="shared" ca="1" si="44"/>
        <v>-0.11302967560580443</v>
      </c>
      <c r="BG94" s="119">
        <f t="shared" ca="1" si="44"/>
        <v>-0.29334149943572313</v>
      </c>
      <c r="BH94" s="119">
        <f t="shared" ca="1" si="44"/>
        <v>2.5343247201962651E-2</v>
      </c>
      <c r="BI94" s="119">
        <f t="shared" ca="1" si="44"/>
        <v>-0.30386288597942329</v>
      </c>
      <c r="BJ94" s="119">
        <f t="shared" ca="1" si="43"/>
        <v>-0.30386288597942329</v>
      </c>
      <c r="BK94" s="119">
        <f t="shared" ca="1" si="43"/>
        <v>-0.30386288597942329</v>
      </c>
      <c r="BL94" s="121">
        <f t="shared" ca="1" si="34"/>
        <v>4</v>
      </c>
      <c r="BM94" s="116">
        <f t="shared" ca="1" si="35"/>
        <v>20</v>
      </c>
    </row>
    <row r="95" spans="1:65" ht="15" customHeight="1" x14ac:dyDescent="0.25">
      <c r="A95" s="13">
        <v>42671</v>
      </c>
      <c r="B95" s="23"/>
      <c r="C95" s="23"/>
      <c r="D95" s="88">
        <f>bering!B90</f>
        <v>5066.8180000000002</v>
      </c>
      <c r="E95" s="47"/>
      <c r="F95" s="47"/>
      <c r="G95" s="92">
        <f>conus!B90</f>
        <v>5754.6396000000004</v>
      </c>
      <c r="H95" s="100">
        <f t="shared" ca="1" si="53"/>
        <v>5235.4893000000002</v>
      </c>
      <c r="I95" s="101">
        <f ca="1">IF(H$1,OFFSET(D95,-$H$2,0),OFFSET(D95,-$L95,0))</f>
        <v>5213.9870000000001</v>
      </c>
      <c r="J95" s="29">
        <f t="shared" ca="1" si="29"/>
        <v>19</v>
      </c>
      <c r="K95" s="57">
        <f t="shared" ca="1" si="39"/>
        <v>19</v>
      </c>
      <c r="L95" s="30">
        <f t="shared" ca="1" si="40"/>
        <v>19</v>
      </c>
      <c r="M95" s="120">
        <f t="shared" ca="1" si="30"/>
        <v>0.31405721973224426</v>
      </c>
      <c r="N95" s="39">
        <f>ROW()</f>
        <v>95</v>
      </c>
      <c r="O95" s="39">
        <f t="shared" si="22"/>
        <v>92</v>
      </c>
      <c r="P95" s="45">
        <f t="shared" ca="1" si="23"/>
        <v>76</v>
      </c>
      <c r="Q95" s="45">
        <f t="shared" ca="1" si="24"/>
        <v>73</v>
      </c>
      <c r="R95" s="39">
        <f t="shared" ca="1" si="25"/>
        <v>0</v>
      </c>
      <c r="S95" s="58">
        <f t="shared" si="45"/>
        <v>100.01390000000174</v>
      </c>
      <c r="T95">
        <f>A95-A92</f>
        <v>3</v>
      </c>
      <c r="U95" s="68">
        <f t="shared" si="41"/>
        <v>33.337966666667249</v>
      </c>
      <c r="V95" s="58">
        <f t="shared" ca="1" si="46"/>
        <v>-157.55829999999878</v>
      </c>
      <c r="W95">
        <f>A95-A92</f>
        <v>3</v>
      </c>
      <c r="X95" s="77">
        <f t="shared" ca="1" si="47"/>
        <v>-105.03886666666585</v>
      </c>
      <c r="Y95" s="58">
        <f t="shared" ca="1" si="48"/>
        <v>-415.0196999999971</v>
      </c>
      <c r="Z95">
        <f>A95-A92</f>
        <v>3</v>
      </c>
      <c r="AA95" s="68">
        <f t="shared" ca="1" si="42"/>
        <v>-138.33989999999903</v>
      </c>
      <c r="AB95" s="68">
        <f t="shared" ca="1" si="36"/>
        <v>-121.68938333333244</v>
      </c>
      <c r="AE95" s="116">
        <f t="shared" si="51"/>
        <v>77</v>
      </c>
      <c r="AF95" s="116">
        <f t="shared" si="49"/>
        <v>78</v>
      </c>
      <c r="AG95" s="116">
        <f t="shared" si="49"/>
        <v>76</v>
      </c>
      <c r="AH95" s="116">
        <f t="shared" si="49"/>
        <v>75</v>
      </c>
      <c r="AI95" s="116">
        <f t="shared" si="49"/>
        <v>74</v>
      </c>
      <c r="AJ95" s="116">
        <f t="shared" si="49"/>
        <v>78</v>
      </c>
      <c r="AK95" s="116">
        <f t="shared" si="49"/>
        <v>76</v>
      </c>
      <c r="AL95" s="116">
        <f t="shared" si="49"/>
        <v>75</v>
      </c>
      <c r="AM95" s="116">
        <f t="shared" si="49"/>
        <v>74</v>
      </c>
      <c r="AN95" s="116">
        <f t="shared" si="49"/>
        <v>74</v>
      </c>
      <c r="AO95" s="116">
        <f t="shared" si="49"/>
        <v>74</v>
      </c>
      <c r="AP95" s="116">
        <f t="shared" si="52"/>
        <v>74</v>
      </c>
      <c r="AQ95" s="116">
        <f t="shared" si="52"/>
        <v>75</v>
      </c>
      <c r="AR95" s="116">
        <f t="shared" si="50"/>
        <v>73</v>
      </c>
      <c r="AS95" s="116">
        <f t="shared" si="50"/>
        <v>72</v>
      </c>
      <c r="AT95" s="116">
        <f t="shared" si="50"/>
        <v>71</v>
      </c>
      <c r="AU95" s="116">
        <f t="shared" si="50"/>
        <v>75</v>
      </c>
      <c r="AV95" s="116">
        <f t="shared" si="50"/>
        <v>73</v>
      </c>
      <c r="AW95" s="116">
        <f t="shared" si="50"/>
        <v>72</v>
      </c>
      <c r="AX95" s="116">
        <f t="shared" si="50"/>
        <v>71</v>
      </c>
      <c r="AY95" s="116">
        <f t="shared" si="50"/>
        <v>71</v>
      </c>
      <c r="AZ95" s="116">
        <f t="shared" si="50"/>
        <v>71</v>
      </c>
      <c r="BA95" s="119">
        <f t="shared" ca="1" si="44"/>
        <v>-0.3025505812910676</v>
      </c>
      <c r="BB95" s="119">
        <f t="shared" ca="1" si="44"/>
        <v>0.15327398770571657</v>
      </c>
      <c r="BC95" s="119">
        <f t="shared" ca="1" si="44"/>
        <v>0.31405721973224426</v>
      </c>
      <c r="BD95" s="119">
        <f t="shared" ca="1" si="44"/>
        <v>0.17723466758590778</v>
      </c>
      <c r="BE95" s="119">
        <f t="shared" ca="1" si="44"/>
        <v>-0.16933883824077381</v>
      </c>
      <c r="BF95" s="119">
        <f t="shared" ca="1" si="44"/>
        <v>0.15327398770571657</v>
      </c>
      <c r="BG95" s="119">
        <f t="shared" ca="1" si="44"/>
        <v>0.31405721973224426</v>
      </c>
      <c r="BH95" s="119">
        <f t="shared" ca="1" si="44"/>
        <v>0.17723466758590778</v>
      </c>
      <c r="BI95" s="119">
        <f t="shared" ca="1" si="44"/>
        <v>-0.16933883824077381</v>
      </c>
      <c r="BJ95" s="119">
        <f t="shared" ca="1" si="43"/>
        <v>-0.16933883824077381</v>
      </c>
      <c r="BK95" s="119">
        <f t="shared" ca="1" si="43"/>
        <v>-0.16933883824077381</v>
      </c>
      <c r="BL95" s="121">
        <f t="shared" ca="1" si="34"/>
        <v>3</v>
      </c>
      <c r="BM95" s="116">
        <f t="shared" ca="1" si="35"/>
        <v>19</v>
      </c>
    </row>
    <row r="96" spans="1:65" ht="15" customHeight="1" x14ac:dyDescent="0.25">
      <c r="A96" s="13">
        <v>42672</v>
      </c>
      <c r="B96" s="23"/>
      <c r="C96" s="23"/>
      <c r="D96" s="88">
        <f>bering!B91</f>
        <v>5042.6279999999997</v>
      </c>
      <c r="E96" s="47"/>
      <c r="F96" s="47"/>
      <c r="G96" s="92">
        <f>conus!B91</f>
        <v>5819.174</v>
      </c>
      <c r="H96" s="100">
        <f t="shared" ca="1" si="53"/>
        <v>5286.4589999999998</v>
      </c>
      <c r="I96" s="101">
        <f ca="1">IF(H$1,OFFSET(D96,-$H$2,0),OFFSET(D96,-$L96,0))</f>
        <v>5235.4893000000002</v>
      </c>
      <c r="J96" s="29">
        <f t="shared" ca="1" si="29"/>
        <v>19</v>
      </c>
      <c r="K96" s="57">
        <f t="shared" ca="1" si="39"/>
        <v>19</v>
      </c>
      <c r="L96" s="30">
        <f t="shared" ca="1" si="40"/>
        <v>19</v>
      </c>
      <c r="M96" s="120">
        <f t="shared" ca="1" si="30"/>
        <v>0.92156996318119555</v>
      </c>
      <c r="N96" s="39">
        <f>ROW()</f>
        <v>96</v>
      </c>
      <c r="O96" s="39">
        <f t="shared" si="22"/>
        <v>93</v>
      </c>
      <c r="P96" s="45">
        <f t="shared" ca="1" si="23"/>
        <v>77</v>
      </c>
      <c r="Q96" s="45">
        <f t="shared" ca="1" si="24"/>
        <v>74</v>
      </c>
      <c r="R96" s="39">
        <f t="shared" ca="1" si="25"/>
        <v>0</v>
      </c>
      <c r="S96" s="58">
        <f t="shared" si="45"/>
        <v>84.946899999999005</v>
      </c>
      <c r="T96">
        <f>A96-A93</f>
        <v>3</v>
      </c>
      <c r="U96" s="68">
        <f t="shared" si="41"/>
        <v>28.315633333333</v>
      </c>
      <c r="V96" s="58">
        <f t="shared" ca="1" si="46"/>
        <v>115.94460000000072</v>
      </c>
      <c r="W96">
        <f>A96-A93</f>
        <v>3</v>
      </c>
      <c r="X96" s="77">
        <f t="shared" ca="1" si="47"/>
        <v>77.296400000000475</v>
      </c>
      <c r="Y96" s="58">
        <f t="shared" ca="1" si="48"/>
        <v>-218.44239999999991</v>
      </c>
      <c r="Z96">
        <f>A96-A93</f>
        <v>3</v>
      </c>
      <c r="AA96" s="68">
        <f t="shared" ca="1" si="42"/>
        <v>-72.814133333333302</v>
      </c>
      <c r="AB96" s="68">
        <f t="shared" ca="1" si="36"/>
        <v>2.2411333333335861</v>
      </c>
      <c r="AE96" s="116">
        <f t="shared" si="51"/>
        <v>78</v>
      </c>
      <c r="AF96" s="116">
        <f t="shared" si="49"/>
        <v>79</v>
      </c>
      <c r="AG96" s="116">
        <f t="shared" si="49"/>
        <v>77</v>
      </c>
      <c r="AH96" s="116">
        <f t="shared" si="49"/>
        <v>76</v>
      </c>
      <c r="AI96" s="116">
        <f t="shared" si="49"/>
        <v>75</v>
      </c>
      <c r="AJ96" s="116">
        <f t="shared" si="49"/>
        <v>79</v>
      </c>
      <c r="AK96" s="116">
        <f t="shared" si="49"/>
        <v>77</v>
      </c>
      <c r="AL96" s="116">
        <f t="shared" si="49"/>
        <v>76</v>
      </c>
      <c r="AM96" s="116">
        <f t="shared" si="49"/>
        <v>75</v>
      </c>
      <c r="AN96" s="116">
        <f t="shared" si="49"/>
        <v>75</v>
      </c>
      <c r="AO96" s="116">
        <f t="shared" si="49"/>
        <v>75</v>
      </c>
      <c r="AP96" s="116">
        <f t="shared" si="52"/>
        <v>75</v>
      </c>
      <c r="AQ96" s="116">
        <f t="shared" si="52"/>
        <v>76</v>
      </c>
      <c r="AR96" s="116">
        <f t="shared" si="50"/>
        <v>74</v>
      </c>
      <c r="AS96" s="116">
        <f t="shared" si="50"/>
        <v>73</v>
      </c>
      <c r="AT96" s="116">
        <f t="shared" si="50"/>
        <v>72</v>
      </c>
      <c r="AU96" s="116">
        <f t="shared" si="50"/>
        <v>76</v>
      </c>
      <c r="AV96" s="116">
        <f t="shared" si="50"/>
        <v>74</v>
      </c>
      <c r="AW96" s="116">
        <f t="shared" si="50"/>
        <v>73</v>
      </c>
      <c r="AX96" s="116">
        <f t="shared" si="50"/>
        <v>72</v>
      </c>
      <c r="AY96" s="116">
        <f t="shared" si="50"/>
        <v>72</v>
      </c>
      <c r="AZ96" s="116">
        <f t="shared" si="50"/>
        <v>72</v>
      </c>
      <c r="BA96" s="119">
        <f t="shared" ca="1" si="44"/>
        <v>0.58594580798607321</v>
      </c>
      <c r="BB96" s="119">
        <f t="shared" ca="1" si="44"/>
        <v>0.76364676780327934</v>
      </c>
      <c r="BC96" s="119">
        <f t="shared" ca="1" si="44"/>
        <v>0.92156996318119555</v>
      </c>
      <c r="BD96" s="119">
        <f t="shared" ca="1" si="44"/>
        <v>0.2411702472641121</v>
      </c>
      <c r="BE96" s="119">
        <f t="shared" ca="1" si="44"/>
        <v>-0.65824832126712041</v>
      </c>
      <c r="BF96" s="119">
        <f t="shared" ca="1" si="44"/>
        <v>0.76364676780327934</v>
      </c>
      <c r="BG96" s="119">
        <f t="shared" ca="1" si="44"/>
        <v>0.92156996318119555</v>
      </c>
      <c r="BH96" s="119">
        <f t="shared" ca="1" si="44"/>
        <v>0.2411702472641121</v>
      </c>
      <c r="BI96" s="119">
        <f t="shared" ca="1" si="44"/>
        <v>-0.65824832126712041</v>
      </c>
      <c r="BJ96" s="119">
        <f t="shared" ca="1" si="43"/>
        <v>-0.65824832126712041</v>
      </c>
      <c r="BK96" s="119">
        <f t="shared" ca="1" si="43"/>
        <v>-0.65824832126712041</v>
      </c>
      <c r="BL96" s="121">
        <f t="shared" ca="1" si="34"/>
        <v>3</v>
      </c>
      <c r="BM96" s="116">
        <f t="shared" ca="1" si="35"/>
        <v>19</v>
      </c>
    </row>
    <row r="97" spans="1:65" ht="15" customHeight="1" x14ac:dyDescent="0.25">
      <c r="A97" s="13">
        <v>42673</v>
      </c>
      <c r="B97" s="23"/>
      <c r="C97" s="23"/>
      <c r="D97" s="88">
        <f>bering!B92</f>
        <v>5056.7124000000003</v>
      </c>
      <c r="E97" s="47"/>
      <c r="F97" s="47"/>
      <c r="G97" s="92">
        <f>conus!B92</f>
        <v>5778.99</v>
      </c>
      <c r="H97" s="100">
        <f t="shared" ca="1" si="53"/>
        <v>5338.6859999999997</v>
      </c>
      <c r="I97" s="101">
        <f ca="1">IF(H$1,OFFSET(D97,-$H$2,0),OFFSET(D97,-$L97,0))</f>
        <v>5395.598</v>
      </c>
      <c r="J97" s="29">
        <f t="shared" ca="1" si="29"/>
        <v>17</v>
      </c>
      <c r="K97" s="57">
        <f t="shared" ca="1" si="39"/>
        <v>17</v>
      </c>
      <c r="L97" s="30">
        <f t="shared" ca="1" si="40"/>
        <v>17</v>
      </c>
      <c r="M97" s="120">
        <f t="shared" ca="1" si="30"/>
        <v>0.75206267629641932</v>
      </c>
      <c r="N97" s="39">
        <f>ROW()</f>
        <v>97</v>
      </c>
      <c r="O97" s="39">
        <f t="shared" si="22"/>
        <v>94</v>
      </c>
      <c r="P97" s="45">
        <f t="shared" ca="1" si="23"/>
        <v>80</v>
      </c>
      <c r="Q97" s="45">
        <f t="shared" ca="1" si="24"/>
        <v>77</v>
      </c>
      <c r="R97" s="39">
        <f t="shared" ca="1" si="25"/>
        <v>0</v>
      </c>
      <c r="S97" s="58">
        <f t="shared" si="45"/>
        <v>146.35559999999896</v>
      </c>
      <c r="T97">
        <f>A97-A94</f>
        <v>3</v>
      </c>
      <c r="U97" s="68">
        <f t="shared" si="41"/>
        <v>48.785199999999655</v>
      </c>
      <c r="V97" s="58">
        <f t="shared" ca="1" si="46"/>
        <v>298.43689999999879</v>
      </c>
      <c r="W97">
        <f>A97-A94</f>
        <v>3</v>
      </c>
      <c r="X97" s="77">
        <f t="shared" ca="1" si="47"/>
        <v>198.95793333333253</v>
      </c>
      <c r="Y97" s="58">
        <f t="shared" ca="1" si="48"/>
        <v>136.51559999999881</v>
      </c>
      <c r="Z97">
        <f>A97-A94</f>
        <v>3</v>
      </c>
      <c r="AA97" s="68">
        <f t="shared" ca="1" si="42"/>
        <v>45.505199999999604</v>
      </c>
      <c r="AB97" s="68">
        <f t="shared" ca="1" si="36"/>
        <v>122.23156666666607</v>
      </c>
      <c r="AE97" s="116">
        <f t="shared" si="51"/>
        <v>79</v>
      </c>
      <c r="AF97" s="116">
        <f t="shared" si="49"/>
        <v>80</v>
      </c>
      <c r="AG97" s="116">
        <f t="shared" si="49"/>
        <v>78</v>
      </c>
      <c r="AH97" s="116">
        <f t="shared" si="49"/>
        <v>77</v>
      </c>
      <c r="AI97" s="116">
        <f t="shared" si="49"/>
        <v>76</v>
      </c>
      <c r="AJ97" s="116">
        <f t="shared" si="49"/>
        <v>80</v>
      </c>
      <c r="AK97" s="116">
        <f t="shared" si="49"/>
        <v>78</v>
      </c>
      <c r="AL97" s="116">
        <f t="shared" si="49"/>
        <v>77</v>
      </c>
      <c r="AM97" s="116">
        <f t="shared" si="49"/>
        <v>76</v>
      </c>
      <c r="AN97" s="116">
        <f t="shared" si="49"/>
        <v>76</v>
      </c>
      <c r="AO97" s="116">
        <f t="shared" si="49"/>
        <v>76</v>
      </c>
      <c r="AP97" s="116">
        <f t="shared" si="52"/>
        <v>76</v>
      </c>
      <c r="AQ97" s="116">
        <f t="shared" si="52"/>
        <v>77</v>
      </c>
      <c r="AR97" s="116">
        <f t="shared" si="50"/>
        <v>75</v>
      </c>
      <c r="AS97" s="116">
        <f t="shared" si="50"/>
        <v>74</v>
      </c>
      <c r="AT97" s="116">
        <f t="shared" si="50"/>
        <v>73</v>
      </c>
      <c r="AU97" s="116">
        <f t="shared" si="50"/>
        <v>77</v>
      </c>
      <c r="AV97" s="116">
        <f t="shared" si="50"/>
        <v>75</v>
      </c>
      <c r="AW97" s="116">
        <f t="shared" si="50"/>
        <v>74</v>
      </c>
      <c r="AX97" s="116">
        <f t="shared" si="50"/>
        <v>73</v>
      </c>
      <c r="AY97" s="116">
        <f t="shared" si="50"/>
        <v>73</v>
      </c>
      <c r="AZ97" s="116">
        <f t="shared" si="50"/>
        <v>73</v>
      </c>
      <c r="BA97" s="119">
        <f t="shared" ca="1" si="44"/>
        <v>0.69390690635167995</v>
      </c>
      <c r="BB97" s="119">
        <f t="shared" ca="1" si="44"/>
        <v>0.75206267629641932</v>
      </c>
      <c r="BC97" s="119">
        <f t="shared" ca="1" si="44"/>
        <v>0.71587253010326313</v>
      </c>
      <c r="BD97" s="119">
        <f t="shared" ca="1" si="44"/>
        <v>0.50774024988874034</v>
      </c>
      <c r="BE97" s="119">
        <f t="shared" ca="1" si="44"/>
        <v>-0.89707131825724373</v>
      </c>
      <c r="BF97" s="119">
        <f t="shared" ca="1" si="44"/>
        <v>0.75206267629641932</v>
      </c>
      <c r="BG97" s="119">
        <f t="shared" ca="1" si="44"/>
        <v>0.71587253010326313</v>
      </c>
      <c r="BH97" s="119">
        <f t="shared" ca="1" si="44"/>
        <v>0.50774024988874034</v>
      </c>
      <c r="BI97" s="119">
        <f t="shared" ca="1" si="44"/>
        <v>-0.89707131825724373</v>
      </c>
      <c r="BJ97" s="119">
        <f t="shared" ca="1" si="43"/>
        <v>-0.89707131825724373</v>
      </c>
      <c r="BK97" s="119">
        <f t="shared" ca="1" si="43"/>
        <v>-0.89707131825724373</v>
      </c>
      <c r="BL97" s="121">
        <f t="shared" ca="1" si="34"/>
        <v>2</v>
      </c>
      <c r="BM97" s="116">
        <f t="shared" ca="1" si="35"/>
        <v>17</v>
      </c>
    </row>
    <row r="98" spans="1:65" ht="15" customHeight="1" x14ac:dyDescent="0.25">
      <c r="A98" s="13">
        <v>42674</v>
      </c>
      <c r="B98" s="23"/>
      <c r="C98" s="23"/>
      <c r="D98" s="88">
        <f>bering!B93</f>
        <v>5056.7124000000003</v>
      </c>
      <c r="E98" s="47"/>
      <c r="F98" s="47"/>
      <c r="G98" s="92">
        <f>conus!B93</f>
        <v>5778.99</v>
      </c>
      <c r="H98" s="100">
        <f t="shared" ca="1" si="53"/>
        <v>5395.598</v>
      </c>
      <c r="I98" s="101">
        <f ca="1">IF(H$1,OFFSET(D98,-$H$2,0),OFFSET(D98,-$L98,0))</f>
        <v>5321.98</v>
      </c>
      <c r="J98" s="29">
        <f t="shared" ca="1" si="29"/>
        <v>17</v>
      </c>
      <c r="K98" s="57">
        <f t="shared" ca="1" si="39"/>
        <v>17</v>
      </c>
      <c r="L98" s="30">
        <f t="shared" ca="1" si="40"/>
        <v>17</v>
      </c>
      <c r="M98" s="120">
        <f t="shared" ca="1" si="30"/>
        <v>0.36149866772149292</v>
      </c>
      <c r="N98" s="39">
        <f>ROW()</f>
        <v>98</v>
      </c>
      <c r="O98" s="39">
        <f t="shared" si="22"/>
        <v>95</v>
      </c>
      <c r="P98" s="45">
        <f t="shared" ca="1" si="23"/>
        <v>81</v>
      </c>
      <c r="Q98" s="45">
        <f t="shared" ca="1" si="24"/>
        <v>78</v>
      </c>
      <c r="R98" s="39">
        <f t="shared" ca="1" si="25"/>
        <v>0</v>
      </c>
      <c r="S98" s="58">
        <f t="shared" si="45"/>
        <v>153.30240000000049</v>
      </c>
      <c r="T98">
        <f>A98-A95</f>
        <v>3</v>
      </c>
      <c r="U98" s="68">
        <f t="shared" si="41"/>
        <v>51.100800000000163</v>
      </c>
      <c r="V98" s="58">
        <f t="shared" ca="1" si="46"/>
        <v>411.9492999999984</v>
      </c>
      <c r="W98">
        <f>A98-A95</f>
        <v>3</v>
      </c>
      <c r="X98" s="77">
        <f t="shared" ca="1" si="47"/>
        <v>274.63286666666562</v>
      </c>
      <c r="Y98" s="58">
        <f t="shared" ca="1" si="48"/>
        <v>336.20029999999679</v>
      </c>
      <c r="Z98">
        <f>A98-A95</f>
        <v>3</v>
      </c>
      <c r="AA98" s="68">
        <f t="shared" ca="1" si="42"/>
        <v>112.0667666666656</v>
      </c>
      <c r="AB98" s="68">
        <f t="shared" ca="1" si="36"/>
        <v>193.34981666666562</v>
      </c>
      <c r="AE98" s="116">
        <f t="shared" si="51"/>
        <v>80</v>
      </c>
      <c r="AF98" s="116">
        <f t="shared" si="49"/>
        <v>81</v>
      </c>
      <c r="AG98" s="116">
        <f t="shared" si="49"/>
        <v>79</v>
      </c>
      <c r="AH98" s="116">
        <f t="shared" si="49"/>
        <v>78</v>
      </c>
      <c r="AI98" s="116">
        <f t="shared" si="49"/>
        <v>77</v>
      </c>
      <c r="AJ98" s="116">
        <f t="shared" si="49"/>
        <v>81</v>
      </c>
      <c r="AK98" s="116">
        <f t="shared" si="49"/>
        <v>79</v>
      </c>
      <c r="AL98" s="116">
        <f t="shared" si="49"/>
        <v>78</v>
      </c>
      <c r="AM98" s="116">
        <f t="shared" si="49"/>
        <v>77</v>
      </c>
      <c r="AN98" s="116">
        <f t="shared" si="49"/>
        <v>77</v>
      </c>
      <c r="AO98" s="116">
        <f t="shared" si="49"/>
        <v>77</v>
      </c>
      <c r="AP98" s="116">
        <f t="shared" si="52"/>
        <v>77</v>
      </c>
      <c r="AQ98" s="116">
        <f t="shared" si="52"/>
        <v>78</v>
      </c>
      <c r="AR98" s="116">
        <f t="shared" si="50"/>
        <v>76</v>
      </c>
      <c r="AS98" s="116">
        <f t="shared" si="50"/>
        <v>75</v>
      </c>
      <c r="AT98" s="116">
        <f t="shared" si="50"/>
        <v>74</v>
      </c>
      <c r="AU98" s="116">
        <f t="shared" si="50"/>
        <v>78</v>
      </c>
      <c r="AV98" s="116">
        <f t="shared" si="50"/>
        <v>76</v>
      </c>
      <c r="AW98" s="116">
        <f t="shared" si="50"/>
        <v>75</v>
      </c>
      <c r="AX98" s="116">
        <f t="shared" si="50"/>
        <v>74</v>
      </c>
      <c r="AY98" s="116">
        <f t="shared" si="50"/>
        <v>74</v>
      </c>
      <c r="AZ98" s="116">
        <f t="shared" si="50"/>
        <v>74</v>
      </c>
      <c r="BA98" s="119">
        <f t="shared" ca="1" si="44"/>
        <v>0.14575513524673045</v>
      </c>
      <c r="BB98" s="119">
        <f t="shared" ca="1" si="44"/>
        <v>0.36149866772149292</v>
      </c>
      <c r="BC98" s="119">
        <f t="shared" ca="1" si="44"/>
        <v>-3.4639704765157981E-4</v>
      </c>
      <c r="BD98" s="119">
        <f t="shared" ca="1" si="44"/>
        <v>0.27833898668510348</v>
      </c>
      <c r="BE98" s="119">
        <f t="shared" ca="1" si="44"/>
        <v>-0.51466895112671573</v>
      </c>
      <c r="BF98" s="119">
        <f t="shared" ca="1" si="44"/>
        <v>0.36149866772149292</v>
      </c>
      <c r="BG98" s="119">
        <f t="shared" ca="1" si="44"/>
        <v>-3.4639704765157981E-4</v>
      </c>
      <c r="BH98" s="119">
        <f t="shared" ca="1" si="44"/>
        <v>0.27833898668510348</v>
      </c>
      <c r="BI98" s="119">
        <f t="shared" ca="1" si="44"/>
        <v>-0.51466895112671573</v>
      </c>
      <c r="BJ98" s="119">
        <f t="shared" ca="1" si="43"/>
        <v>-0.51466895112671573</v>
      </c>
      <c r="BK98" s="119">
        <f t="shared" ca="1" si="43"/>
        <v>-0.51466895112671573</v>
      </c>
      <c r="BL98" s="121">
        <f t="shared" ca="1" si="34"/>
        <v>2</v>
      </c>
      <c r="BM98" s="116">
        <f t="shared" ca="1" si="35"/>
        <v>17</v>
      </c>
    </row>
    <row r="99" spans="1:65" ht="15" customHeight="1" x14ac:dyDescent="0.25">
      <c r="A99" s="13">
        <v>42675</v>
      </c>
      <c r="B99" s="23"/>
      <c r="C99" s="23"/>
      <c r="D99" s="88">
        <f>bering!B94</f>
        <v>5150.1419999999998</v>
      </c>
      <c r="E99" s="47"/>
      <c r="F99" s="47"/>
      <c r="G99" s="92">
        <f>conus!B94</f>
        <v>5786.7219999999998</v>
      </c>
      <c r="H99" s="100">
        <f t="shared" ca="1" si="53"/>
        <v>5321.98</v>
      </c>
      <c r="I99" s="101">
        <f ca="1">IF(H$1,OFFSET(D99,-$H$2,0),OFFSET(D99,-$L99,0))</f>
        <v>5372.875</v>
      </c>
      <c r="J99" s="29">
        <f t="shared" ca="1" si="29"/>
        <v>17</v>
      </c>
      <c r="K99" s="57">
        <f t="shared" ca="1" si="39"/>
        <v>17</v>
      </c>
      <c r="L99" s="30">
        <f t="shared" ca="1" si="40"/>
        <v>17</v>
      </c>
      <c r="M99" s="120">
        <f t="shared" ca="1" si="30"/>
        <v>-0.3287527288023237</v>
      </c>
      <c r="N99" s="39">
        <f>ROW()</f>
        <v>99</v>
      </c>
      <c r="O99" s="39">
        <f t="shared" si="22"/>
        <v>96</v>
      </c>
      <c r="P99" s="45">
        <f t="shared" ca="1" si="23"/>
        <v>82</v>
      </c>
      <c r="Q99" s="45">
        <f t="shared" ca="1" si="24"/>
        <v>79</v>
      </c>
      <c r="R99" s="39">
        <f t="shared" ca="1" si="25"/>
        <v>0</v>
      </c>
      <c r="S99" s="58">
        <f t="shared" si="45"/>
        <v>61.310399999998481</v>
      </c>
      <c r="T99">
        <f>A99-A96</f>
        <v>3</v>
      </c>
      <c r="U99" s="68">
        <f t="shared" si="41"/>
        <v>20.436799999999494</v>
      </c>
      <c r="V99" s="58">
        <f t="shared" ca="1" si="46"/>
        <v>320.32869999999821</v>
      </c>
      <c r="W99">
        <f>A99-A96</f>
        <v>3</v>
      </c>
      <c r="X99" s="77">
        <f t="shared" ca="1" si="47"/>
        <v>213.55246666666548</v>
      </c>
      <c r="Y99" s="58">
        <f t="shared" ca="1" si="48"/>
        <v>452.08369999999741</v>
      </c>
      <c r="Z99">
        <f>A99-A96</f>
        <v>3</v>
      </c>
      <c r="AA99" s="68">
        <f t="shared" ca="1" si="42"/>
        <v>150.69456666666579</v>
      </c>
      <c r="AB99" s="68">
        <f t="shared" ca="1" si="36"/>
        <v>182.12351666666564</v>
      </c>
      <c r="AE99" s="116">
        <f t="shared" si="51"/>
        <v>81</v>
      </c>
      <c r="AF99" s="116">
        <f t="shared" si="49"/>
        <v>82</v>
      </c>
      <c r="AG99" s="116">
        <f t="shared" si="49"/>
        <v>80</v>
      </c>
      <c r="AH99" s="116">
        <f t="shared" si="49"/>
        <v>79</v>
      </c>
      <c r="AI99" s="116">
        <f t="shared" si="49"/>
        <v>78</v>
      </c>
      <c r="AJ99" s="116">
        <f t="shared" si="49"/>
        <v>82</v>
      </c>
      <c r="AK99" s="116">
        <f t="shared" si="49"/>
        <v>80</v>
      </c>
      <c r="AL99" s="116">
        <f t="shared" si="49"/>
        <v>79</v>
      </c>
      <c r="AM99" s="116">
        <f t="shared" si="49"/>
        <v>78</v>
      </c>
      <c r="AN99" s="116">
        <f t="shared" si="49"/>
        <v>78</v>
      </c>
      <c r="AO99" s="116">
        <f t="shared" si="49"/>
        <v>78</v>
      </c>
      <c r="AP99" s="116">
        <f t="shared" si="52"/>
        <v>78</v>
      </c>
      <c r="AQ99" s="116">
        <f t="shared" si="52"/>
        <v>79</v>
      </c>
      <c r="AR99" s="116">
        <f t="shared" si="50"/>
        <v>77</v>
      </c>
      <c r="AS99" s="116">
        <f t="shared" si="50"/>
        <v>76</v>
      </c>
      <c r="AT99" s="116">
        <f t="shared" si="50"/>
        <v>75</v>
      </c>
      <c r="AU99" s="116">
        <f t="shared" si="50"/>
        <v>79</v>
      </c>
      <c r="AV99" s="116">
        <f t="shared" si="50"/>
        <v>77</v>
      </c>
      <c r="AW99" s="116">
        <f t="shared" si="50"/>
        <v>76</v>
      </c>
      <c r="AX99" s="116">
        <f t="shared" si="50"/>
        <v>75</v>
      </c>
      <c r="AY99" s="116">
        <f t="shared" si="50"/>
        <v>75</v>
      </c>
      <c r="AZ99" s="116">
        <f t="shared" si="50"/>
        <v>75</v>
      </c>
      <c r="BA99" s="119">
        <f t="shared" ca="1" si="44"/>
        <v>-0.79713463844205767</v>
      </c>
      <c r="BB99" s="119">
        <f t="shared" ca="1" si="44"/>
        <v>-0.3287527288023237</v>
      </c>
      <c r="BC99" s="119">
        <f t="shared" ca="1" si="44"/>
        <v>-0.63938641846077071</v>
      </c>
      <c r="BD99" s="119">
        <f t="shared" ca="1" si="44"/>
        <v>-0.51713430859705634</v>
      </c>
      <c r="BE99" s="119">
        <f t="shared" ca="1" si="44"/>
        <v>-0.69652974341206064</v>
      </c>
      <c r="BF99" s="119">
        <f t="shared" ca="1" si="44"/>
        <v>-0.3287527288023237</v>
      </c>
      <c r="BG99" s="119">
        <f t="shared" ca="1" si="44"/>
        <v>-0.63938641846077071</v>
      </c>
      <c r="BH99" s="119">
        <f t="shared" ca="1" si="44"/>
        <v>-0.51713430859705634</v>
      </c>
      <c r="BI99" s="119">
        <f t="shared" ca="1" si="44"/>
        <v>-0.69652974341206064</v>
      </c>
      <c r="BJ99" s="119">
        <f t="shared" ca="1" si="43"/>
        <v>-0.69652974341206064</v>
      </c>
      <c r="BK99" s="119">
        <f t="shared" ca="1" si="43"/>
        <v>-0.69652974341206064</v>
      </c>
      <c r="BL99" s="121">
        <f t="shared" ca="1" si="34"/>
        <v>2</v>
      </c>
      <c r="BM99" s="116">
        <f t="shared" ca="1" si="35"/>
        <v>17</v>
      </c>
    </row>
    <row r="100" spans="1:65" ht="15" customHeight="1" x14ac:dyDescent="0.25">
      <c r="A100" s="13">
        <v>42676</v>
      </c>
      <c r="B100" s="23"/>
      <c r="C100" s="23"/>
      <c r="D100" s="88">
        <f>bering!B95</f>
        <v>5128.1157000000003</v>
      </c>
      <c r="E100" s="47"/>
      <c r="F100" s="47"/>
      <c r="G100" s="92">
        <f>conus!B95</f>
        <v>5827.2150000000001</v>
      </c>
      <c r="H100" s="100">
        <f t="shared" ca="1" si="53"/>
        <v>5372.875</v>
      </c>
      <c r="I100" s="101">
        <f ca="1">IF(H$1,OFFSET(D100,-$H$2,0),OFFSET(D100,-$L100,0))</f>
        <v>5338.6859999999997</v>
      </c>
      <c r="J100" s="29">
        <f t="shared" ca="1" si="29"/>
        <v>21</v>
      </c>
      <c r="K100" s="57">
        <f t="shared" ca="1" si="39"/>
        <v>21</v>
      </c>
      <c r="L100" s="30">
        <f t="shared" ca="1" si="40"/>
        <v>21</v>
      </c>
      <c r="M100" s="120">
        <f t="shared" ca="1" si="30"/>
        <v>0.90995876538773668</v>
      </c>
      <c r="N100" s="39">
        <f>ROW()</f>
        <v>100</v>
      </c>
      <c r="O100" s="39">
        <f t="shared" si="22"/>
        <v>97</v>
      </c>
      <c r="P100" s="45">
        <f t="shared" ca="1" si="23"/>
        <v>79</v>
      </c>
      <c r="Q100" s="45">
        <f t="shared" ca="1" si="24"/>
        <v>76</v>
      </c>
      <c r="R100" s="39">
        <f t="shared" ca="1" si="25"/>
        <v>0</v>
      </c>
      <c r="S100" s="58">
        <f t="shared" si="45"/>
        <v>40.123400000000402</v>
      </c>
      <c r="T100">
        <f>A100-A97</f>
        <v>3</v>
      </c>
      <c r="U100" s="68">
        <f t="shared" si="41"/>
        <v>13.3744666666668</v>
      </c>
      <c r="V100" s="58">
        <f t="shared" ca="1" si="46"/>
        <v>229.81869999999981</v>
      </c>
      <c r="W100">
        <f>A100-A97</f>
        <v>3</v>
      </c>
      <c r="X100" s="77">
        <f t="shared" ca="1" si="47"/>
        <v>153.21246666666653</v>
      </c>
      <c r="Y100" s="58">
        <f t="shared" ca="1" si="48"/>
        <v>188.46669999999904</v>
      </c>
      <c r="Z100">
        <f>A100-A97</f>
        <v>3</v>
      </c>
      <c r="AA100" s="68">
        <f t="shared" ca="1" si="42"/>
        <v>62.82223333333301</v>
      </c>
      <c r="AB100" s="68">
        <f t="shared" ca="1" si="36"/>
        <v>108.01734999999977</v>
      </c>
      <c r="AE100" s="116">
        <f t="shared" si="51"/>
        <v>82</v>
      </c>
      <c r="AF100" s="116">
        <f t="shared" si="49"/>
        <v>83</v>
      </c>
      <c r="AG100" s="116">
        <f t="shared" si="49"/>
        <v>81</v>
      </c>
      <c r="AH100" s="116">
        <f t="shared" si="49"/>
        <v>80</v>
      </c>
      <c r="AI100" s="116">
        <f t="shared" si="49"/>
        <v>79</v>
      </c>
      <c r="AJ100" s="116">
        <f t="shared" si="49"/>
        <v>83</v>
      </c>
      <c r="AK100" s="116">
        <f t="shared" si="49"/>
        <v>81</v>
      </c>
      <c r="AL100" s="116">
        <f t="shared" si="49"/>
        <v>80</v>
      </c>
      <c r="AM100" s="116">
        <f t="shared" si="49"/>
        <v>79</v>
      </c>
      <c r="AN100" s="116">
        <f t="shared" si="49"/>
        <v>79</v>
      </c>
      <c r="AO100" s="116">
        <f t="shared" si="49"/>
        <v>79</v>
      </c>
      <c r="AP100" s="116">
        <f t="shared" si="52"/>
        <v>79</v>
      </c>
      <c r="AQ100" s="116">
        <f t="shared" si="52"/>
        <v>80</v>
      </c>
      <c r="AR100" s="116">
        <f t="shared" si="50"/>
        <v>78</v>
      </c>
      <c r="AS100" s="116">
        <f t="shared" si="50"/>
        <v>77</v>
      </c>
      <c r="AT100" s="116">
        <f t="shared" si="50"/>
        <v>76</v>
      </c>
      <c r="AU100" s="116">
        <f t="shared" si="50"/>
        <v>80</v>
      </c>
      <c r="AV100" s="116">
        <f t="shared" si="50"/>
        <v>78</v>
      </c>
      <c r="AW100" s="116">
        <f t="shared" si="50"/>
        <v>77</v>
      </c>
      <c r="AX100" s="116">
        <f t="shared" si="50"/>
        <v>76</v>
      </c>
      <c r="AY100" s="116">
        <f t="shared" si="50"/>
        <v>76</v>
      </c>
      <c r="AZ100" s="116">
        <f t="shared" si="50"/>
        <v>76</v>
      </c>
      <c r="BA100" s="119">
        <f t="shared" ca="1" si="44"/>
        <v>0.20812296224471949</v>
      </c>
      <c r="BB100" s="119">
        <f t="shared" ca="1" si="44"/>
        <v>0.18254953870040622</v>
      </c>
      <c r="BC100" s="119">
        <f t="shared" ca="1" si="44"/>
        <v>-6.2586736991293163E-2</v>
      </c>
      <c r="BD100" s="119">
        <f t="shared" ca="1" si="44"/>
        <v>0.86451094627456593</v>
      </c>
      <c r="BE100" s="119">
        <f t="shared" ca="1" si="44"/>
        <v>0.90995876538773668</v>
      </c>
      <c r="BF100" s="119">
        <f t="shared" ca="1" si="44"/>
        <v>0.18254953870040622</v>
      </c>
      <c r="BG100" s="119">
        <f t="shared" ca="1" si="44"/>
        <v>-6.2586736991293163E-2</v>
      </c>
      <c r="BH100" s="119">
        <f t="shared" ca="1" si="44"/>
        <v>0.86451094627456593</v>
      </c>
      <c r="BI100" s="119">
        <f t="shared" ca="1" si="44"/>
        <v>0.90995876538773668</v>
      </c>
      <c r="BJ100" s="119">
        <f t="shared" ca="1" si="43"/>
        <v>0.90995876538773668</v>
      </c>
      <c r="BK100" s="119">
        <f t="shared" ca="1" si="43"/>
        <v>0.90995876538773668</v>
      </c>
      <c r="BL100" s="121">
        <f t="shared" ca="1" si="34"/>
        <v>5</v>
      </c>
      <c r="BM100" s="116">
        <f t="shared" ca="1" si="35"/>
        <v>21</v>
      </c>
    </row>
    <row r="101" spans="1:65" ht="15" customHeight="1" x14ac:dyDescent="0.25">
      <c r="A101" s="13">
        <v>42677</v>
      </c>
      <c r="B101" s="23"/>
      <c r="C101" s="23"/>
      <c r="D101" s="88">
        <f>bering!B96</f>
        <v>5127.8760000000002</v>
      </c>
      <c r="E101" s="47"/>
      <c r="F101" s="47"/>
      <c r="G101" s="92">
        <f>conus!B96</f>
        <v>5787.3190000000004</v>
      </c>
      <c r="H101" s="100">
        <f t="shared" ca="1" si="53"/>
        <v>5372.875</v>
      </c>
      <c r="I101" s="101">
        <f ca="1">IF(H$1,OFFSET(D101,-$H$2,0),OFFSET(D101,-$L101,0))</f>
        <v>5321.98</v>
      </c>
      <c r="J101" s="29">
        <f t="shared" ca="1" si="29"/>
        <v>20</v>
      </c>
      <c r="K101" s="57">
        <f t="shared" ca="1" si="39"/>
        <v>20</v>
      </c>
      <c r="L101" s="30">
        <f t="shared" ca="1" si="40"/>
        <v>20</v>
      </c>
      <c r="M101" s="120">
        <f t="shared" ca="1" si="30"/>
        <v>0.9419332457546894</v>
      </c>
      <c r="N101" s="39">
        <f>ROW()</f>
        <v>101</v>
      </c>
      <c r="O101" s="39">
        <f t="shared" si="22"/>
        <v>98</v>
      </c>
      <c r="P101" s="45">
        <f t="shared" ca="1" si="23"/>
        <v>81</v>
      </c>
      <c r="Q101" s="45">
        <f t="shared" ca="1" si="24"/>
        <v>78</v>
      </c>
      <c r="R101" s="39">
        <f t="shared" ca="1" si="25"/>
        <v>0</v>
      </c>
      <c r="S101" s="58">
        <f t="shared" si="45"/>
        <v>24.101999999998952</v>
      </c>
      <c r="T101">
        <f>A101-A98</f>
        <v>3</v>
      </c>
      <c r="U101" s="68">
        <f t="shared" si="41"/>
        <v>8.0339999999996508</v>
      </c>
      <c r="V101" s="58">
        <f t="shared" ca="1" si="46"/>
        <v>46.986999999999171</v>
      </c>
      <c r="W101">
        <f>A101-A98</f>
        <v>3</v>
      </c>
      <c r="X101" s="77">
        <f t="shared" ca="1" si="47"/>
        <v>31.324666666666115</v>
      </c>
      <c r="Y101" s="58">
        <f t="shared" ca="1" si="48"/>
        <v>80.473700000000463</v>
      </c>
      <c r="Z101">
        <f>A101-A98</f>
        <v>3</v>
      </c>
      <c r="AA101" s="68">
        <f t="shared" ca="1" si="42"/>
        <v>26.824566666666822</v>
      </c>
      <c r="AB101" s="68">
        <f t="shared" ca="1" si="36"/>
        <v>29.074616666666468</v>
      </c>
      <c r="AE101" s="116">
        <f t="shared" si="51"/>
        <v>83</v>
      </c>
      <c r="AF101" s="116">
        <f t="shared" si="49"/>
        <v>84</v>
      </c>
      <c r="AG101" s="116">
        <f t="shared" si="49"/>
        <v>82</v>
      </c>
      <c r="AH101" s="116">
        <f t="shared" si="49"/>
        <v>81</v>
      </c>
      <c r="AI101" s="116">
        <f t="shared" si="49"/>
        <v>80</v>
      </c>
      <c r="AJ101" s="116">
        <f t="shared" si="49"/>
        <v>84</v>
      </c>
      <c r="AK101" s="116">
        <f t="shared" si="49"/>
        <v>82</v>
      </c>
      <c r="AL101" s="116">
        <f t="shared" si="49"/>
        <v>81</v>
      </c>
      <c r="AM101" s="116">
        <f t="shared" si="49"/>
        <v>80</v>
      </c>
      <c r="AN101" s="116">
        <f t="shared" si="49"/>
        <v>80</v>
      </c>
      <c r="AO101" s="116">
        <f t="shared" si="49"/>
        <v>80</v>
      </c>
      <c r="AP101" s="116">
        <f t="shared" si="52"/>
        <v>80</v>
      </c>
      <c r="AQ101" s="116">
        <f t="shared" si="52"/>
        <v>81</v>
      </c>
      <c r="AR101" s="116">
        <f t="shared" si="50"/>
        <v>79</v>
      </c>
      <c r="AS101" s="116">
        <f t="shared" si="50"/>
        <v>78</v>
      </c>
      <c r="AT101" s="116">
        <f t="shared" si="50"/>
        <v>77</v>
      </c>
      <c r="AU101" s="116">
        <f t="shared" si="50"/>
        <v>81</v>
      </c>
      <c r="AV101" s="116">
        <f t="shared" si="50"/>
        <v>79</v>
      </c>
      <c r="AW101" s="116">
        <f t="shared" si="50"/>
        <v>78</v>
      </c>
      <c r="AX101" s="116">
        <f t="shared" si="50"/>
        <v>77</v>
      </c>
      <c r="AY101" s="116">
        <f t="shared" si="50"/>
        <v>77</v>
      </c>
      <c r="AZ101" s="116">
        <f t="shared" si="50"/>
        <v>77</v>
      </c>
      <c r="BA101" s="119">
        <f t="shared" ca="1" si="44"/>
        <v>2.9137521011792521E-2</v>
      </c>
      <c r="BB101" s="119">
        <f t="shared" ca="1" si="44"/>
        <v>0.49218893196358571</v>
      </c>
      <c r="BC101" s="119">
        <f t="shared" ca="1" si="44"/>
        <v>-0.58904282071450698</v>
      </c>
      <c r="BD101" s="119">
        <f t="shared" ca="1" si="44"/>
        <v>0.9419332457546894</v>
      </c>
      <c r="BE101" s="119">
        <f t="shared" ca="1" si="44"/>
        <v>0.368129201545563</v>
      </c>
      <c r="BF101" s="119">
        <f t="shared" ca="1" si="44"/>
        <v>0.49218893196358571</v>
      </c>
      <c r="BG101" s="119">
        <f t="shared" ca="1" si="44"/>
        <v>-0.58904282071450698</v>
      </c>
      <c r="BH101" s="119">
        <f t="shared" ca="1" si="44"/>
        <v>0.9419332457546894</v>
      </c>
      <c r="BI101" s="119">
        <f t="shared" ca="1" si="44"/>
        <v>0.368129201545563</v>
      </c>
      <c r="BJ101" s="119">
        <f t="shared" ca="1" si="43"/>
        <v>0.368129201545563</v>
      </c>
      <c r="BK101" s="119">
        <f t="shared" ca="1" si="43"/>
        <v>0.368129201545563</v>
      </c>
      <c r="BL101" s="121">
        <f t="shared" ca="1" si="34"/>
        <v>4</v>
      </c>
      <c r="BM101" s="116">
        <f t="shared" ca="1" si="35"/>
        <v>20</v>
      </c>
    </row>
    <row r="102" spans="1:65" ht="15" customHeight="1" x14ac:dyDescent="0.25">
      <c r="A102" s="13">
        <v>42678</v>
      </c>
      <c r="B102" s="23"/>
      <c r="C102" s="23"/>
      <c r="D102" s="88">
        <f>bering!B97</f>
        <v>5252.2510000000002</v>
      </c>
      <c r="E102" s="47"/>
      <c r="F102" s="47"/>
      <c r="G102" s="92">
        <f>conus!B97</f>
        <v>5731.2353999999996</v>
      </c>
      <c r="H102" s="100">
        <f t="shared" ca="1" si="53"/>
        <v>5372.875</v>
      </c>
      <c r="I102" s="101">
        <f ca="1">IF(H$1,OFFSET(D102,-$H$2,0),OFFSET(D102,-$L102,0))</f>
        <v>5321.98</v>
      </c>
      <c r="J102" s="29">
        <f t="shared" ca="1" si="29"/>
        <v>21</v>
      </c>
      <c r="K102" s="57">
        <f t="shared" ca="1" si="39"/>
        <v>21</v>
      </c>
      <c r="L102" s="30">
        <f t="shared" ca="1" si="40"/>
        <v>21</v>
      </c>
      <c r="M102" s="120">
        <f t="shared" ca="1" si="30"/>
        <v>0.17046552408953086</v>
      </c>
      <c r="N102" s="39">
        <f>ROW()</f>
        <v>102</v>
      </c>
      <c r="O102" s="39">
        <f t="shared" ref="O102:O165" si="54">N102-J$1</f>
        <v>99</v>
      </c>
      <c r="P102" s="45">
        <f t="shared" ref="P102:P165" ca="1" si="55">N102-L102</f>
        <v>81</v>
      </c>
      <c r="Q102" s="45">
        <f t="shared" ref="Q102:Q165" ca="1" si="56">P102-J$1</f>
        <v>78</v>
      </c>
      <c r="R102" s="39">
        <f t="shared" ref="R102:R165" ca="1" si="57">IF(Q102=28,ROW(),0)</f>
        <v>0</v>
      </c>
      <c r="S102" s="58">
        <f t="shared" si="45"/>
        <v>1.0673999999999069</v>
      </c>
      <c r="T102">
        <f>A102-A99</f>
        <v>3</v>
      </c>
      <c r="U102" s="68">
        <f t="shared" si="41"/>
        <v>0.35579999999996897</v>
      </c>
      <c r="V102" s="58">
        <f t="shared" ca="1" si="46"/>
        <v>62.361000000000786</v>
      </c>
      <c r="W102">
        <f>A102-A99</f>
        <v>3</v>
      </c>
      <c r="X102" s="77">
        <f t="shared" ca="1" si="47"/>
        <v>41.574000000000524</v>
      </c>
      <c r="Y102" s="58">
        <f t="shared" ca="1" si="48"/>
        <v>-107.8070000000007</v>
      </c>
      <c r="Z102">
        <f>A102-A99</f>
        <v>3</v>
      </c>
      <c r="AA102" s="68">
        <f t="shared" ca="1" si="42"/>
        <v>-35.935666666666897</v>
      </c>
      <c r="AB102" s="68">
        <f t="shared" ca="1" si="36"/>
        <v>2.8191666666668134</v>
      </c>
      <c r="AE102" s="116">
        <f t="shared" si="51"/>
        <v>84</v>
      </c>
      <c r="AF102" s="116">
        <f t="shared" si="49"/>
        <v>85</v>
      </c>
      <c r="AG102" s="116">
        <f t="shared" si="49"/>
        <v>83</v>
      </c>
      <c r="AH102" s="116">
        <f t="shared" si="49"/>
        <v>82</v>
      </c>
      <c r="AI102" s="116">
        <f t="shared" si="49"/>
        <v>81</v>
      </c>
      <c r="AJ102" s="116">
        <f t="shared" si="49"/>
        <v>85</v>
      </c>
      <c r="AK102" s="116">
        <f t="shared" si="49"/>
        <v>83</v>
      </c>
      <c r="AL102" s="116">
        <f t="shared" si="49"/>
        <v>82</v>
      </c>
      <c r="AM102" s="116">
        <f t="shared" si="49"/>
        <v>81</v>
      </c>
      <c r="AN102" s="116">
        <f t="shared" si="49"/>
        <v>81</v>
      </c>
      <c r="AO102" s="116">
        <f t="shared" si="49"/>
        <v>81</v>
      </c>
      <c r="AP102" s="116">
        <f t="shared" si="52"/>
        <v>81</v>
      </c>
      <c r="AQ102" s="116">
        <f t="shared" si="52"/>
        <v>82</v>
      </c>
      <c r="AR102" s="116">
        <f t="shared" si="50"/>
        <v>80</v>
      </c>
      <c r="AS102" s="116">
        <f t="shared" si="50"/>
        <v>79</v>
      </c>
      <c r="AT102" s="116">
        <f t="shared" si="50"/>
        <v>78</v>
      </c>
      <c r="AU102" s="116">
        <f t="shared" si="50"/>
        <v>82</v>
      </c>
      <c r="AV102" s="116">
        <f t="shared" si="50"/>
        <v>80</v>
      </c>
      <c r="AW102" s="116">
        <f t="shared" si="50"/>
        <v>79</v>
      </c>
      <c r="AX102" s="116">
        <f t="shared" si="50"/>
        <v>78</v>
      </c>
      <c r="AY102" s="116">
        <f t="shared" si="50"/>
        <v>78</v>
      </c>
      <c r="AZ102" s="116">
        <f t="shared" si="50"/>
        <v>78</v>
      </c>
      <c r="BA102" s="119">
        <f t="shared" ca="1" si="44"/>
        <v>-6.083465268147794E-2</v>
      </c>
      <c r="BB102" s="119">
        <f t="shared" ca="1" si="44"/>
        <v>0</v>
      </c>
      <c r="BC102" s="119">
        <f t="shared" ca="1" si="44"/>
        <v>-0.58692322765486882</v>
      </c>
      <c r="BD102" s="119">
        <f t="shared" ca="1" si="44"/>
        <v>0.16944147012975916</v>
      </c>
      <c r="BE102" s="119">
        <f t="shared" ca="1" si="44"/>
        <v>0.17046552408953086</v>
      </c>
      <c r="BF102" s="119">
        <f t="shared" ca="1" si="44"/>
        <v>0</v>
      </c>
      <c r="BG102" s="119">
        <f t="shared" ca="1" si="44"/>
        <v>-0.58692322765486882</v>
      </c>
      <c r="BH102" s="119">
        <f t="shared" ca="1" si="44"/>
        <v>0.16944147012975916</v>
      </c>
      <c r="BI102" s="119">
        <f t="shared" ca="1" si="44"/>
        <v>0.17046552408953086</v>
      </c>
      <c r="BJ102" s="119">
        <f t="shared" ca="1" si="43"/>
        <v>0.17046552408953086</v>
      </c>
      <c r="BK102" s="119">
        <f t="shared" ca="1" si="43"/>
        <v>0.17046552408953086</v>
      </c>
      <c r="BL102" s="121">
        <f t="shared" ca="1" si="34"/>
        <v>5</v>
      </c>
      <c r="BM102" s="116">
        <f t="shared" ca="1" si="35"/>
        <v>21</v>
      </c>
    </row>
    <row r="103" spans="1:65" ht="15" customHeight="1" x14ac:dyDescent="0.25">
      <c r="A103" s="13">
        <v>42679</v>
      </c>
      <c r="B103" s="23"/>
      <c r="C103" s="23"/>
      <c r="D103" s="88">
        <f>bering!B98</f>
        <v>5235.6890000000003</v>
      </c>
      <c r="E103" s="47"/>
      <c r="F103" s="47"/>
      <c r="G103" s="92">
        <f>conus!B98</f>
        <v>5814.8959999999997</v>
      </c>
      <c r="H103" s="100">
        <f t="shared" ca="1" si="53"/>
        <v>5372.875</v>
      </c>
      <c r="I103" s="101">
        <f ca="1">IF(H$1,OFFSET(D103,-$H$2,0),OFFSET(D103,-$L103,0))</f>
        <v>5372.875</v>
      </c>
      <c r="J103" s="29">
        <f t="shared" ref="J103:J166" ca="1" si="58">IF(ROW()&lt;M$5,INDEX($BA$6:$BK$6,,BL103),$K$3)</f>
        <v>21</v>
      </c>
      <c r="K103" s="57">
        <f t="shared" ca="1" si="39"/>
        <v>21</v>
      </c>
      <c r="L103" s="30">
        <f t="shared" ca="1" si="40"/>
        <v>21</v>
      </c>
      <c r="M103" s="120">
        <f t="shared" ref="M103:M166" ca="1" si="59">MAX(BA103:BK103)</f>
        <v>0.39255899656757698</v>
      </c>
      <c r="N103" s="39">
        <f>ROW()</f>
        <v>103</v>
      </c>
      <c r="O103" s="39">
        <f t="shared" si="54"/>
        <v>100</v>
      </c>
      <c r="P103" s="45">
        <f t="shared" ca="1" si="55"/>
        <v>82</v>
      </c>
      <c r="Q103" s="45">
        <f t="shared" ca="1" si="56"/>
        <v>79</v>
      </c>
      <c r="R103" s="39">
        <f t="shared" ca="1" si="57"/>
        <v>0</v>
      </c>
      <c r="S103" s="58">
        <f t="shared" si="45"/>
        <v>-59.476599999998143</v>
      </c>
      <c r="T103">
        <f>A103-A100</f>
        <v>3</v>
      </c>
      <c r="U103" s="68">
        <f t="shared" si="41"/>
        <v>-19.825533333332714</v>
      </c>
      <c r="V103" s="58">
        <f t="shared" ca="1" si="46"/>
        <v>28.17200000000048</v>
      </c>
      <c r="W103">
        <f>A103-A100</f>
        <v>3</v>
      </c>
      <c r="X103" s="77">
        <f t="shared" ca="1" si="47"/>
        <v>18.781333333333652</v>
      </c>
      <c r="Y103" s="58">
        <f t="shared" ca="1" si="48"/>
        <v>-16.706000000000131</v>
      </c>
      <c r="Z103">
        <f>A103-A100</f>
        <v>3</v>
      </c>
      <c r="AA103" s="68">
        <f t="shared" ca="1" si="42"/>
        <v>-5.5686666666667106</v>
      </c>
      <c r="AB103" s="68">
        <f t="shared" ca="1" si="36"/>
        <v>6.6063333333334704</v>
      </c>
      <c r="AE103" s="116">
        <f t="shared" si="51"/>
        <v>85</v>
      </c>
      <c r="AF103" s="116">
        <f t="shared" si="49"/>
        <v>86</v>
      </c>
      <c r="AG103" s="116">
        <f t="shared" si="49"/>
        <v>84</v>
      </c>
      <c r="AH103" s="116">
        <f t="shared" si="49"/>
        <v>83</v>
      </c>
      <c r="AI103" s="116">
        <f t="shared" si="49"/>
        <v>82</v>
      </c>
      <c r="AJ103" s="116">
        <f t="shared" si="49"/>
        <v>86</v>
      </c>
      <c r="AK103" s="116">
        <f t="shared" si="49"/>
        <v>84</v>
      </c>
      <c r="AL103" s="116">
        <f t="shared" ref="AF103:AO129" si="60">$N103-AL$6</f>
        <v>83</v>
      </c>
      <c r="AM103" s="116">
        <f t="shared" si="60"/>
        <v>82</v>
      </c>
      <c r="AN103" s="116">
        <f t="shared" si="60"/>
        <v>82</v>
      </c>
      <c r="AO103" s="116">
        <f t="shared" si="60"/>
        <v>82</v>
      </c>
      <c r="AP103" s="116">
        <f t="shared" si="52"/>
        <v>82</v>
      </c>
      <c r="AQ103" s="116">
        <f t="shared" si="52"/>
        <v>83</v>
      </c>
      <c r="AR103" s="116">
        <f t="shared" si="50"/>
        <v>81</v>
      </c>
      <c r="AS103" s="116">
        <f t="shared" si="50"/>
        <v>80</v>
      </c>
      <c r="AT103" s="116">
        <f t="shared" si="50"/>
        <v>79</v>
      </c>
      <c r="AU103" s="116">
        <f t="shared" si="50"/>
        <v>83</v>
      </c>
      <c r="AV103" s="116">
        <f t="shared" si="50"/>
        <v>81</v>
      </c>
      <c r="AW103" s="116">
        <f t="shared" si="50"/>
        <v>80</v>
      </c>
      <c r="AX103" s="116">
        <f t="shared" si="50"/>
        <v>79</v>
      </c>
      <c r="AY103" s="116">
        <f t="shared" si="50"/>
        <v>79</v>
      </c>
      <c r="AZ103" s="116">
        <f t="shared" si="50"/>
        <v>79</v>
      </c>
      <c r="BA103" s="119">
        <f t="shared" ca="1" si="44"/>
        <v>0</v>
      </c>
      <c r="BB103" s="119">
        <f t="shared" ca="1" si="44"/>
        <v>0.38626681137352697</v>
      </c>
      <c r="BC103" s="119">
        <f t="shared" ca="1" si="44"/>
        <v>-0.57868444968667265</v>
      </c>
      <c r="BD103" s="119">
        <f t="shared" ca="1" si="44"/>
        <v>0.24751605474153654</v>
      </c>
      <c r="BE103" s="119">
        <f t="shared" ca="1" si="44"/>
        <v>0.39255899656757698</v>
      </c>
      <c r="BF103" s="119">
        <f t="shared" ca="1" si="44"/>
        <v>0.38626681137352697</v>
      </c>
      <c r="BG103" s="119">
        <f t="shared" ca="1" si="44"/>
        <v>-0.57868444968667265</v>
      </c>
      <c r="BH103" s="119">
        <f t="shared" ca="1" si="44"/>
        <v>0.24751605474153654</v>
      </c>
      <c r="BI103" s="119">
        <f t="shared" ca="1" si="44"/>
        <v>0.39255899656757698</v>
      </c>
      <c r="BJ103" s="119">
        <f t="shared" ca="1" si="43"/>
        <v>0.39255899656757698</v>
      </c>
      <c r="BK103" s="119">
        <f t="shared" ca="1" si="43"/>
        <v>0.39255899656757698</v>
      </c>
      <c r="BL103" s="121">
        <f t="shared" ref="BL103:BL166" ca="1" si="61">IF(COUNTIF(BA103:BK103,"=0")=11,6,MATCH(MAX(BA103:BK103),BA103:BK103,0))</f>
        <v>5</v>
      </c>
      <c r="BM103" s="116">
        <f t="shared" ref="BM103:BM166" ca="1" si="62">INDEX(BA$6:BK$6,,BL103)</f>
        <v>21</v>
      </c>
    </row>
    <row r="104" spans="1:65" ht="15" customHeight="1" x14ac:dyDescent="0.25">
      <c r="A104" s="13">
        <v>42680</v>
      </c>
      <c r="B104" s="23"/>
      <c r="C104" s="23"/>
      <c r="D104" s="88">
        <f>bering!B99</f>
        <v>5391.0469999999996</v>
      </c>
      <c r="E104" s="47"/>
      <c r="F104" s="47"/>
      <c r="G104" s="92">
        <f>conus!B99</f>
        <v>5826.8739999999998</v>
      </c>
      <c r="H104" s="100">
        <f t="shared" ca="1" si="53"/>
        <v>5458.0330000000004</v>
      </c>
      <c r="I104" s="101">
        <f ca="1">IF(H$1,OFFSET(D104,-$H$2,0),OFFSET(D104,-$L104,0))</f>
        <v>5372.875</v>
      </c>
      <c r="J104" s="29">
        <f t="shared" ca="1" si="58"/>
        <v>21</v>
      </c>
      <c r="K104" s="57">
        <f t="shared" ca="1" si="39"/>
        <v>21</v>
      </c>
      <c r="L104" s="30">
        <f t="shared" ca="1" si="40"/>
        <v>21</v>
      </c>
      <c r="M104" s="120">
        <f t="shared" ca="1" si="59"/>
        <v>0.73719284626492221</v>
      </c>
      <c r="N104" s="39">
        <f>ROW()</f>
        <v>104</v>
      </c>
      <c r="O104" s="39">
        <f t="shared" si="54"/>
        <v>101</v>
      </c>
      <c r="P104" s="45">
        <f t="shared" ca="1" si="55"/>
        <v>83</v>
      </c>
      <c r="Q104" s="45">
        <f t="shared" ca="1" si="56"/>
        <v>80</v>
      </c>
      <c r="R104" s="39">
        <f t="shared" ca="1" si="57"/>
        <v>0</v>
      </c>
      <c r="S104" s="58">
        <f t="shared" si="45"/>
        <v>-28.250600000003033</v>
      </c>
      <c r="T104">
        <f>A104-A101</f>
        <v>3</v>
      </c>
      <c r="U104" s="68">
        <f t="shared" si="41"/>
        <v>-9.4168666666676781</v>
      </c>
      <c r="V104" s="58">
        <f t="shared" ca="1" si="46"/>
        <v>136.05299999999988</v>
      </c>
      <c r="W104">
        <f>A104-A101</f>
        <v>3</v>
      </c>
      <c r="X104" s="77">
        <f t="shared" ca="1" si="47"/>
        <v>90.701999999999927</v>
      </c>
      <c r="Y104" s="58">
        <f t="shared" ca="1" si="48"/>
        <v>34.189000000000306</v>
      </c>
      <c r="Z104">
        <f>A104-A101</f>
        <v>3</v>
      </c>
      <c r="AA104" s="68">
        <f t="shared" ca="1" si="42"/>
        <v>11.396333333333436</v>
      </c>
      <c r="AB104" s="68">
        <f t="shared" ca="1" si="36"/>
        <v>51.049166666666679</v>
      </c>
      <c r="AE104" s="116">
        <f t="shared" si="51"/>
        <v>86</v>
      </c>
      <c r="AF104" s="116">
        <f t="shared" si="60"/>
        <v>87</v>
      </c>
      <c r="AG104" s="116">
        <f t="shared" si="60"/>
        <v>85</v>
      </c>
      <c r="AH104" s="116">
        <f t="shared" si="60"/>
        <v>84</v>
      </c>
      <c r="AI104" s="116">
        <f t="shared" si="60"/>
        <v>83</v>
      </c>
      <c r="AJ104" s="116">
        <f t="shared" si="60"/>
        <v>87</v>
      </c>
      <c r="AK104" s="116">
        <f t="shared" si="60"/>
        <v>85</v>
      </c>
      <c r="AL104" s="116">
        <f t="shared" si="60"/>
        <v>84</v>
      </c>
      <c r="AM104" s="116">
        <f t="shared" si="60"/>
        <v>83</v>
      </c>
      <c r="AN104" s="116">
        <f t="shared" si="60"/>
        <v>83</v>
      </c>
      <c r="AO104" s="116">
        <f t="shared" si="60"/>
        <v>83</v>
      </c>
      <c r="AP104" s="116">
        <f t="shared" si="52"/>
        <v>83</v>
      </c>
      <c r="AQ104" s="116">
        <f t="shared" si="52"/>
        <v>84</v>
      </c>
      <c r="AR104" s="116">
        <f t="shared" si="50"/>
        <v>82</v>
      </c>
      <c r="AS104" s="116">
        <f t="shared" si="50"/>
        <v>81</v>
      </c>
      <c r="AT104" s="116">
        <f t="shared" si="50"/>
        <v>80</v>
      </c>
      <c r="AU104" s="116">
        <f t="shared" si="50"/>
        <v>84</v>
      </c>
      <c r="AV104" s="116">
        <f t="shared" si="50"/>
        <v>82</v>
      </c>
      <c r="AW104" s="116">
        <f t="shared" si="50"/>
        <v>81</v>
      </c>
      <c r="AX104" s="116">
        <f t="shared" si="50"/>
        <v>80</v>
      </c>
      <c r="AY104" s="116">
        <f t="shared" si="50"/>
        <v>80</v>
      </c>
      <c r="AZ104" s="116">
        <f t="shared" si="50"/>
        <v>80</v>
      </c>
      <c r="BA104" s="119">
        <f t="shared" ca="1" si="44"/>
        <v>0.57601824476270747</v>
      </c>
      <c r="BB104" s="119">
        <f t="shared" ca="1" si="44"/>
        <v>0.54299536762478373</v>
      </c>
      <c r="BC104" s="119">
        <f t="shared" ca="1" si="44"/>
        <v>0</v>
      </c>
      <c r="BD104" s="119">
        <f t="shared" ref="BD104:BK144" ca="1" si="63">IF(ISERROR(CORREL(INDIRECT("g" &amp; $N104 &amp; ":g" &amp; $O104), INDIRECT("d" &amp; AH104 &amp; ":d" &amp; AS104))),0,CORREL(INDIRECT("g" &amp; $N104 &amp; ":g" &amp; $O104), INDIRECT("d" &amp; AH104 &amp; ":d" &amp; AS104)))</f>
        <v>4.3242581961703677E-2</v>
      </c>
      <c r="BE104" s="119">
        <f t="shared" ca="1" si="63"/>
        <v>0.73719284626492221</v>
      </c>
      <c r="BF104" s="119">
        <f t="shared" ca="1" si="63"/>
        <v>0.54299536762478373</v>
      </c>
      <c r="BG104" s="119">
        <f t="shared" ca="1" si="63"/>
        <v>0</v>
      </c>
      <c r="BH104" s="119">
        <f t="shared" ca="1" si="63"/>
        <v>4.3242581961703677E-2</v>
      </c>
      <c r="BI104" s="119">
        <f t="shared" ca="1" si="63"/>
        <v>0.73719284626492221</v>
      </c>
      <c r="BJ104" s="119">
        <f t="shared" ca="1" si="43"/>
        <v>0.73719284626492221</v>
      </c>
      <c r="BK104" s="119">
        <f t="shared" ca="1" si="43"/>
        <v>0.73719284626492221</v>
      </c>
      <c r="BL104" s="121">
        <f t="shared" ca="1" si="61"/>
        <v>5</v>
      </c>
      <c r="BM104" s="116">
        <f t="shared" ca="1" si="62"/>
        <v>21</v>
      </c>
    </row>
    <row r="105" spans="1:65" ht="15" customHeight="1" x14ac:dyDescent="0.25">
      <c r="A105" s="13">
        <v>42681</v>
      </c>
      <c r="B105" s="23"/>
      <c r="C105" s="23"/>
      <c r="D105" s="88">
        <f>bering!B100</f>
        <v>5135.8209999999999</v>
      </c>
      <c r="E105" s="47"/>
      <c r="F105" s="47"/>
      <c r="G105" s="92">
        <f>conus!B100</f>
        <v>5835.3159999999998</v>
      </c>
      <c r="H105" s="100">
        <f t="shared" ca="1" si="53"/>
        <v>5391.6639999999998</v>
      </c>
      <c r="I105" s="101">
        <f ca="1">IF(H$1,OFFSET(D105,-$H$2,0),OFFSET(D105,-$L105,0))</f>
        <v>5372.875</v>
      </c>
      <c r="J105" s="29">
        <f t="shared" ca="1" si="58"/>
        <v>21</v>
      </c>
      <c r="K105" s="57">
        <f t="shared" ca="1" si="39"/>
        <v>21</v>
      </c>
      <c r="L105" s="30">
        <f t="shared" ca="1" si="40"/>
        <v>21</v>
      </c>
      <c r="M105" s="120">
        <f t="shared" ca="1" si="59"/>
        <v>0.98462872163358539</v>
      </c>
      <c r="N105" s="39">
        <f>ROW()</f>
        <v>105</v>
      </c>
      <c r="O105" s="39">
        <f t="shared" si="54"/>
        <v>102</v>
      </c>
      <c r="P105" s="45">
        <f t="shared" ca="1" si="55"/>
        <v>84</v>
      </c>
      <c r="Q105" s="45">
        <f t="shared" ca="1" si="56"/>
        <v>81</v>
      </c>
      <c r="R105" s="39">
        <f t="shared" ca="1" si="57"/>
        <v>0</v>
      </c>
      <c r="S105" s="58">
        <f t="shared" si="45"/>
        <v>131.31660000000193</v>
      </c>
      <c r="T105">
        <f>A105-A102</f>
        <v>3</v>
      </c>
      <c r="U105" s="68">
        <f t="shared" si="41"/>
        <v>43.772200000000645</v>
      </c>
      <c r="V105" s="58">
        <f t="shared" ca="1" si="46"/>
        <v>103.94700000000012</v>
      </c>
      <c r="W105">
        <f>A105-A102</f>
        <v>3</v>
      </c>
      <c r="X105" s="77">
        <f t="shared" ca="1" si="47"/>
        <v>69.298000000000073</v>
      </c>
      <c r="Y105" s="58">
        <f t="shared" ca="1" si="48"/>
        <v>135.97900000000118</v>
      </c>
      <c r="Z105">
        <f>A105-A102</f>
        <v>3</v>
      </c>
      <c r="AA105" s="68">
        <f t="shared" ca="1" si="42"/>
        <v>45.326333333333729</v>
      </c>
      <c r="AB105" s="68">
        <f t="shared" ca="1" si="36"/>
        <v>57.312166666666897</v>
      </c>
      <c r="AE105" s="116">
        <f t="shared" si="51"/>
        <v>87</v>
      </c>
      <c r="AF105" s="116">
        <f t="shared" si="60"/>
        <v>88</v>
      </c>
      <c r="AG105" s="116">
        <f t="shared" si="60"/>
        <v>86</v>
      </c>
      <c r="AH105" s="116">
        <f t="shared" si="60"/>
        <v>85</v>
      </c>
      <c r="AI105" s="116">
        <f t="shared" si="60"/>
        <v>84</v>
      </c>
      <c r="AJ105" s="116">
        <f t="shared" si="60"/>
        <v>88</v>
      </c>
      <c r="AK105" s="116">
        <f t="shared" si="60"/>
        <v>86</v>
      </c>
      <c r="AL105" s="116">
        <f t="shared" si="60"/>
        <v>85</v>
      </c>
      <c r="AM105" s="116">
        <f t="shared" si="60"/>
        <v>84</v>
      </c>
      <c r="AN105" s="116">
        <f t="shared" si="60"/>
        <v>84</v>
      </c>
      <c r="AO105" s="116">
        <f t="shared" si="60"/>
        <v>84</v>
      </c>
      <c r="AP105" s="116">
        <f t="shared" si="52"/>
        <v>84</v>
      </c>
      <c r="AQ105" s="116">
        <f t="shared" si="52"/>
        <v>85</v>
      </c>
      <c r="AR105" s="116">
        <f t="shared" si="50"/>
        <v>83</v>
      </c>
      <c r="AS105" s="116">
        <f t="shared" si="50"/>
        <v>82</v>
      </c>
      <c r="AT105" s="116">
        <f t="shared" si="50"/>
        <v>81</v>
      </c>
      <c r="AU105" s="116">
        <f t="shared" si="50"/>
        <v>85</v>
      </c>
      <c r="AV105" s="116">
        <f t="shared" si="50"/>
        <v>83</v>
      </c>
      <c r="AW105" s="116">
        <f t="shared" si="50"/>
        <v>82</v>
      </c>
      <c r="AX105" s="116">
        <f t="shared" si="50"/>
        <v>81</v>
      </c>
      <c r="AY105" s="116">
        <f t="shared" si="50"/>
        <v>81</v>
      </c>
      <c r="AZ105" s="116">
        <f t="shared" si="50"/>
        <v>81</v>
      </c>
      <c r="BA105" s="119">
        <f t="shared" ref="BA105:BH161" ca="1" si="64">IF(ISERROR(CORREL(INDIRECT("g" &amp; $N105 &amp; ":g" &amp; $O105), INDIRECT("d" &amp; AE105 &amp; ":d" &amp; AP105))),0,CORREL(INDIRECT("g" &amp; $N105 &amp; ":g" &amp; $O105), INDIRECT("d" &amp; AE105 &amp; ":d" &amp; AP105)))</f>
        <v>0.47024567953645274</v>
      </c>
      <c r="BB105" s="119">
        <f t="shared" ca="1" si="64"/>
        <v>0.67477351150299447</v>
      </c>
      <c r="BC105" s="119">
        <f t="shared" ca="1" si="64"/>
        <v>0.46192107655042847</v>
      </c>
      <c r="BD105" s="119">
        <f t="shared" ca="1" si="63"/>
        <v>0</v>
      </c>
      <c r="BE105" s="119">
        <f t="shared" ca="1" si="63"/>
        <v>0.98462872163358539</v>
      </c>
      <c r="BF105" s="119">
        <f t="shared" ca="1" si="63"/>
        <v>0.67477351150299447</v>
      </c>
      <c r="BG105" s="119">
        <f t="shared" ca="1" si="63"/>
        <v>0.46192107655042847</v>
      </c>
      <c r="BH105" s="119">
        <f t="shared" ca="1" si="63"/>
        <v>0</v>
      </c>
      <c r="BI105" s="119">
        <f t="shared" ca="1" si="63"/>
        <v>0.98462872163358539</v>
      </c>
      <c r="BJ105" s="119">
        <f t="shared" ca="1" si="43"/>
        <v>0.98462872163358539</v>
      </c>
      <c r="BK105" s="119">
        <f t="shared" ca="1" si="43"/>
        <v>0.98462872163358539</v>
      </c>
      <c r="BL105" s="121">
        <f t="shared" ca="1" si="61"/>
        <v>5</v>
      </c>
      <c r="BM105" s="116">
        <f t="shared" ca="1" si="62"/>
        <v>21</v>
      </c>
    </row>
    <row r="106" spans="1:65" ht="15" customHeight="1" x14ac:dyDescent="0.25">
      <c r="A106" s="13">
        <v>42682</v>
      </c>
      <c r="B106" s="23"/>
      <c r="C106" s="23"/>
      <c r="D106" s="88">
        <f>bering!B101</f>
        <v>5129.5829999999996</v>
      </c>
      <c r="E106" s="47"/>
      <c r="F106" s="47"/>
      <c r="G106" s="92">
        <f>conus!B101</f>
        <v>5788.9229999999998</v>
      </c>
      <c r="H106" s="100">
        <f t="shared" ca="1" si="53"/>
        <v>5510.6940000000004</v>
      </c>
      <c r="I106" s="101">
        <f ca="1">IF(H$1,OFFSET(D106,-$H$2,0),OFFSET(D106,-$L106,0))</f>
        <v>5376.076</v>
      </c>
      <c r="J106" s="29">
        <f t="shared" ca="1" si="58"/>
        <v>17</v>
      </c>
      <c r="K106" s="57">
        <f t="shared" ca="1" si="39"/>
        <v>17</v>
      </c>
      <c r="L106" s="30">
        <f t="shared" ca="1" si="40"/>
        <v>17</v>
      </c>
      <c r="M106" s="120">
        <f t="shared" ca="1" si="59"/>
        <v>0.67970120184019089</v>
      </c>
      <c r="N106" s="39">
        <f>ROW()</f>
        <v>106</v>
      </c>
      <c r="O106" s="39">
        <f t="shared" si="54"/>
        <v>103</v>
      </c>
      <c r="P106" s="45">
        <f t="shared" ca="1" si="55"/>
        <v>89</v>
      </c>
      <c r="Q106" s="45">
        <f t="shared" ca="1" si="56"/>
        <v>86</v>
      </c>
      <c r="R106" s="39">
        <f t="shared" ca="1" si="57"/>
        <v>0</v>
      </c>
      <c r="S106" s="58">
        <f t="shared" si="45"/>
        <v>117.66259999999602</v>
      </c>
      <c r="T106">
        <f>A106-A103</f>
        <v>3</v>
      </c>
      <c r="U106" s="68">
        <f t="shared" si="41"/>
        <v>39.220866666665337</v>
      </c>
      <c r="V106" s="58">
        <f t="shared" ca="1" si="46"/>
        <v>241.76599999999962</v>
      </c>
      <c r="W106">
        <f>A106-A103</f>
        <v>3</v>
      </c>
      <c r="X106" s="77">
        <f t="shared" ca="1" si="47"/>
        <v>161.17733333333308</v>
      </c>
      <c r="Y106" s="58">
        <f t="shared" ca="1" si="48"/>
        <v>104.9910000000018</v>
      </c>
      <c r="Z106">
        <f>A106-A103</f>
        <v>3</v>
      </c>
      <c r="AA106" s="68">
        <f t="shared" ca="1" si="42"/>
        <v>34.997000000000604</v>
      </c>
      <c r="AB106" s="68">
        <f t="shared" ca="1" si="36"/>
        <v>98.087166666666846</v>
      </c>
      <c r="AE106" s="116">
        <f t="shared" si="51"/>
        <v>88</v>
      </c>
      <c r="AF106" s="116">
        <f t="shared" si="60"/>
        <v>89</v>
      </c>
      <c r="AG106" s="116">
        <f t="shared" si="60"/>
        <v>87</v>
      </c>
      <c r="AH106" s="116">
        <f t="shared" si="60"/>
        <v>86</v>
      </c>
      <c r="AI106" s="116">
        <f t="shared" si="60"/>
        <v>85</v>
      </c>
      <c r="AJ106" s="116">
        <f t="shared" si="60"/>
        <v>89</v>
      </c>
      <c r="AK106" s="116">
        <f t="shared" si="60"/>
        <v>87</v>
      </c>
      <c r="AL106" s="116">
        <f t="shared" si="60"/>
        <v>86</v>
      </c>
      <c r="AM106" s="116">
        <f t="shared" si="60"/>
        <v>85</v>
      </c>
      <c r="AN106" s="116">
        <f t="shared" si="60"/>
        <v>85</v>
      </c>
      <c r="AO106" s="116">
        <f t="shared" si="60"/>
        <v>85</v>
      </c>
      <c r="AP106" s="116">
        <f t="shared" si="52"/>
        <v>85</v>
      </c>
      <c r="AQ106" s="116">
        <f t="shared" si="52"/>
        <v>86</v>
      </c>
      <c r="AR106" s="116">
        <f t="shared" si="50"/>
        <v>84</v>
      </c>
      <c r="AS106" s="116">
        <f t="shared" si="50"/>
        <v>83</v>
      </c>
      <c r="AT106" s="116">
        <f t="shared" si="50"/>
        <v>82</v>
      </c>
      <c r="AU106" s="116">
        <f t="shared" ref="AU106:AZ148" si="65">AJ106-$J$1</f>
        <v>86</v>
      </c>
      <c r="AV106" s="116">
        <f t="shared" si="65"/>
        <v>84</v>
      </c>
      <c r="AW106" s="116">
        <f t="shared" si="65"/>
        <v>83</v>
      </c>
      <c r="AX106" s="116">
        <f t="shared" si="65"/>
        <v>82</v>
      </c>
      <c r="AY106" s="116">
        <f t="shared" si="65"/>
        <v>82</v>
      </c>
      <c r="AZ106" s="116">
        <f t="shared" si="65"/>
        <v>82</v>
      </c>
      <c r="BA106" s="119">
        <f t="shared" ca="1" si="64"/>
        <v>-0.66925681860016506</v>
      </c>
      <c r="BB106" s="119">
        <f t="shared" ca="1" si="64"/>
        <v>0.67970120184019089</v>
      </c>
      <c r="BC106" s="119">
        <f t="shared" ca="1" si="64"/>
        <v>0.44231464852326718</v>
      </c>
      <c r="BD106" s="119">
        <f t="shared" ca="1" si="63"/>
        <v>-0.90998125748077252</v>
      </c>
      <c r="BE106" s="119">
        <f t="shared" ca="1" si="63"/>
        <v>0</v>
      </c>
      <c r="BF106" s="119">
        <f t="shared" ca="1" si="63"/>
        <v>0.67970120184019089</v>
      </c>
      <c r="BG106" s="119">
        <f t="shared" ca="1" si="63"/>
        <v>0.44231464852326718</v>
      </c>
      <c r="BH106" s="119">
        <f t="shared" ca="1" si="63"/>
        <v>-0.90998125748077252</v>
      </c>
      <c r="BI106" s="119">
        <f t="shared" ca="1" si="63"/>
        <v>0</v>
      </c>
      <c r="BJ106" s="119">
        <f t="shared" ca="1" si="43"/>
        <v>0</v>
      </c>
      <c r="BK106" s="119">
        <f t="shared" ca="1" si="43"/>
        <v>0</v>
      </c>
      <c r="BL106" s="121">
        <f t="shared" ca="1" si="61"/>
        <v>2</v>
      </c>
      <c r="BM106" s="116">
        <f t="shared" ca="1" si="62"/>
        <v>17</v>
      </c>
    </row>
    <row r="107" spans="1:65" ht="15" customHeight="1" x14ac:dyDescent="0.25">
      <c r="A107" s="13">
        <v>42683</v>
      </c>
      <c r="B107" s="23"/>
      <c r="C107" s="23"/>
      <c r="D107" s="88">
        <f>bering!B102</f>
        <v>5311.7655999999997</v>
      </c>
      <c r="E107" s="47"/>
      <c r="F107" s="47"/>
      <c r="G107" s="92">
        <f>conus!B102</f>
        <v>5646.902</v>
      </c>
      <c r="H107" s="100">
        <f t="shared" ca="1" si="53"/>
        <v>5376.076</v>
      </c>
      <c r="I107" s="101">
        <f ca="1">IF(H$1,OFFSET(D107,-$H$2,0),OFFSET(D107,-$L107,0))</f>
        <v>5164.6099999999997</v>
      </c>
      <c r="J107" s="29">
        <f t="shared" ca="1" si="58"/>
        <v>17</v>
      </c>
      <c r="K107" s="57">
        <f t="shared" ca="1" si="39"/>
        <v>17</v>
      </c>
      <c r="L107" s="30">
        <f t="shared" ca="1" si="40"/>
        <v>17</v>
      </c>
      <c r="M107" s="120">
        <f t="shared" ca="1" si="59"/>
        <v>0.95328685248759659</v>
      </c>
      <c r="N107" s="39">
        <f>ROW()</f>
        <v>107</v>
      </c>
      <c r="O107" s="39">
        <f t="shared" si="54"/>
        <v>104</v>
      </c>
      <c r="P107" s="45">
        <f t="shared" ca="1" si="55"/>
        <v>90</v>
      </c>
      <c r="Q107" s="45">
        <f t="shared" ca="1" si="56"/>
        <v>87</v>
      </c>
      <c r="R107" s="39">
        <f t="shared" ca="1" si="57"/>
        <v>0</v>
      </c>
      <c r="S107" s="58">
        <f t="shared" si="45"/>
        <v>-101.86439999999857</v>
      </c>
      <c r="T107">
        <f>A107-A104</f>
        <v>3</v>
      </c>
      <c r="U107" s="68">
        <f t="shared" si="41"/>
        <v>-33.954799999999523</v>
      </c>
      <c r="V107" s="58">
        <f t="shared" ca="1" si="46"/>
        <v>74.651000000001659</v>
      </c>
      <c r="W107">
        <f>A107-A104</f>
        <v>3</v>
      </c>
      <c r="X107" s="77">
        <f t="shared" ca="1" si="47"/>
        <v>49.767333333334442</v>
      </c>
      <c r="Y107" s="58">
        <f t="shared" ca="1" si="48"/>
        <v>-154.16899999999805</v>
      </c>
      <c r="Z107">
        <f>A107-A104</f>
        <v>3</v>
      </c>
      <c r="AA107" s="68">
        <f t="shared" ca="1" si="42"/>
        <v>-51.389666666666017</v>
      </c>
      <c r="AB107" s="68">
        <f t="shared" ca="1" si="36"/>
        <v>-0.81116666666578752</v>
      </c>
      <c r="AE107" s="116">
        <f t="shared" si="51"/>
        <v>89</v>
      </c>
      <c r="AF107" s="116">
        <f t="shared" si="60"/>
        <v>90</v>
      </c>
      <c r="AG107" s="116">
        <f t="shared" si="60"/>
        <v>88</v>
      </c>
      <c r="AH107" s="116">
        <f t="shared" si="60"/>
        <v>87</v>
      </c>
      <c r="AI107" s="116">
        <f t="shared" si="60"/>
        <v>86</v>
      </c>
      <c r="AJ107" s="116">
        <f t="shared" si="60"/>
        <v>90</v>
      </c>
      <c r="AK107" s="116">
        <f t="shared" si="60"/>
        <v>88</v>
      </c>
      <c r="AL107" s="116">
        <f t="shared" si="60"/>
        <v>87</v>
      </c>
      <c r="AM107" s="116">
        <f t="shared" si="60"/>
        <v>86</v>
      </c>
      <c r="AN107" s="116">
        <f t="shared" si="60"/>
        <v>86</v>
      </c>
      <c r="AO107" s="116">
        <f t="shared" si="60"/>
        <v>86</v>
      </c>
      <c r="AP107" s="116">
        <f t="shared" si="52"/>
        <v>86</v>
      </c>
      <c r="AQ107" s="116">
        <f t="shared" si="52"/>
        <v>87</v>
      </c>
      <c r="AR107" s="116">
        <f t="shared" si="52"/>
        <v>85</v>
      </c>
      <c r="AS107" s="116">
        <f t="shared" si="52"/>
        <v>84</v>
      </c>
      <c r="AT107" s="116">
        <f t="shared" si="52"/>
        <v>83</v>
      </c>
      <c r="AU107" s="116">
        <f t="shared" si="65"/>
        <v>87</v>
      </c>
      <c r="AV107" s="116">
        <f t="shared" si="65"/>
        <v>85</v>
      </c>
      <c r="AW107" s="116">
        <f t="shared" si="65"/>
        <v>84</v>
      </c>
      <c r="AX107" s="116">
        <f t="shared" si="65"/>
        <v>83</v>
      </c>
      <c r="AY107" s="116">
        <f t="shared" si="65"/>
        <v>83</v>
      </c>
      <c r="AZ107" s="116">
        <f t="shared" si="65"/>
        <v>83</v>
      </c>
      <c r="BA107" s="119">
        <f t="shared" ca="1" si="64"/>
        <v>0.44017202254455023</v>
      </c>
      <c r="BB107" s="119">
        <f t="shared" ca="1" si="64"/>
        <v>0.95328685248759659</v>
      </c>
      <c r="BC107" s="119">
        <f t="shared" ca="1" si="64"/>
        <v>-0.7320420786319437</v>
      </c>
      <c r="BD107" s="119">
        <f t="shared" ca="1" si="63"/>
        <v>-0.11029719143542208</v>
      </c>
      <c r="BE107" s="119">
        <f t="shared" ca="1" si="63"/>
        <v>-0.97300596680652873</v>
      </c>
      <c r="BF107" s="119">
        <f t="shared" ca="1" si="63"/>
        <v>0.95328685248759659</v>
      </c>
      <c r="BG107" s="119">
        <f t="shared" ca="1" si="63"/>
        <v>-0.7320420786319437</v>
      </c>
      <c r="BH107" s="119">
        <f t="shared" ca="1" si="63"/>
        <v>-0.11029719143542208</v>
      </c>
      <c r="BI107" s="119">
        <f t="shared" ca="1" si="63"/>
        <v>-0.97300596680652873</v>
      </c>
      <c r="BJ107" s="119">
        <f t="shared" ca="1" si="43"/>
        <v>-0.97300596680652873</v>
      </c>
      <c r="BK107" s="119">
        <f t="shared" ca="1" si="43"/>
        <v>-0.97300596680652873</v>
      </c>
      <c r="BL107" s="121">
        <f t="shared" ca="1" si="61"/>
        <v>2</v>
      </c>
      <c r="BM107" s="116">
        <f t="shared" ca="1" si="62"/>
        <v>17</v>
      </c>
    </row>
    <row r="108" spans="1:65" ht="15" customHeight="1" x14ac:dyDescent="0.25">
      <c r="A108" s="13">
        <v>42684</v>
      </c>
      <c r="B108" s="23"/>
      <c r="C108" s="23"/>
      <c r="D108" s="88">
        <f>bering!B103</f>
        <v>5416.2393000000002</v>
      </c>
      <c r="E108" s="47"/>
      <c r="F108" s="47"/>
      <c r="G108" s="92">
        <f>conus!B103</f>
        <v>5783.4129999999996</v>
      </c>
      <c r="H108" s="100">
        <f t="shared" ca="1" si="53"/>
        <v>5164.6099999999997</v>
      </c>
      <c r="I108" s="101">
        <f ca="1">IF(H$1,OFFSET(D108,-$H$2,0),OFFSET(D108,-$L108,0))</f>
        <v>5312.1597000000002</v>
      </c>
      <c r="J108" s="29">
        <f t="shared" ca="1" si="58"/>
        <v>17</v>
      </c>
      <c r="K108" s="57">
        <f t="shared" ca="1" si="39"/>
        <v>17</v>
      </c>
      <c r="L108" s="30">
        <f t="shared" ca="1" si="40"/>
        <v>17</v>
      </c>
      <c r="M108" s="120">
        <f t="shared" ca="1" si="59"/>
        <v>0.94420997416241603</v>
      </c>
      <c r="N108" s="39">
        <f>ROW()</f>
        <v>108</v>
      </c>
      <c r="O108" s="39">
        <f t="shared" si="54"/>
        <v>105</v>
      </c>
      <c r="P108" s="45">
        <f t="shared" ca="1" si="55"/>
        <v>91</v>
      </c>
      <c r="Q108" s="45">
        <f t="shared" ca="1" si="56"/>
        <v>88</v>
      </c>
      <c r="R108" s="39">
        <f t="shared" ca="1" si="57"/>
        <v>0</v>
      </c>
      <c r="S108" s="58">
        <f t="shared" si="45"/>
        <v>-257.84799999999814</v>
      </c>
      <c r="T108">
        <f>A108-A105</f>
        <v>3</v>
      </c>
      <c r="U108" s="68">
        <f t="shared" si="41"/>
        <v>-85.949333333332717</v>
      </c>
      <c r="V108" s="58">
        <f t="shared" ca="1" si="46"/>
        <v>-171.1919999999991</v>
      </c>
      <c r="W108">
        <f>A108-A105</f>
        <v>3</v>
      </c>
      <c r="X108" s="77">
        <f t="shared" ca="1" si="47"/>
        <v>-114.1279999999994</v>
      </c>
      <c r="Y108" s="58">
        <f t="shared" ca="1" si="48"/>
        <v>-265.77930000000015</v>
      </c>
      <c r="Z108">
        <f>A108-A105</f>
        <v>3</v>
      </c>
      <c r="AA108" s="68">
        <f t="shared" ca="1" si="42"/>
        <v>-88.593100000000049</v>
      </c>
      <c r="AB108" s="68">
        <f t="shared" ca="1" si="36"/>
        <v>-101.36054999999973</v>
      </c>
      <c r="AE108" s="116">
        <f t="shared" si="51"/>
        <v>90</v>
      </c>
      <c r="AF108" s="116">
        <f t="shared" si="60"/>
        <v>91</v>
      </c>
      <c r="AG108" s="116">
        <f t="shared" si="60"/>
        <v>89</v>
      </c>
      <c r="AH108" s="116">
        <f t="shared" si="60"/>
        <v>88</v>
      </c>
      <c r="AI108" s="116">
        <f t="shared" si="60"/>
        <v>87</v>
      </c>
      <c r="AJ108" s="116">
        <f t="shared" si="60"/>
        <v>91</v>
      </c>
      <c r="AK108" s="116">
        <f t="shared" si="60"/>
        <v>89</v>
      </c>
      <c r="AL108" s="116">
        <f t="shared" si="60"/>
        <v>88</v>
      </c>
      <c r="AM108" s="116">
        <f t="shared" si="60"/>
        <v>87</v>
      </c>
      <c r="AN108" s="116">
        <f t="shared" si="60"/>
        <v>87</v>
      </c>
      <c r="AO108" s="116">
        <f t="shared" si="60"/>
        <v>87</v>
      </c>
      <c r="AP108" s="116">
        <f t="shared" si="52"/>
        <v>87</v>
      </c>
      <c r="AQ108" s="116">
        <f t="shared" si="52"/>
        <v>88</v>
      </c>
      <c r="AR108" s="116">
        <f t="shared" si="52"/>
        <v>86</v>
      </c>
      <c r="AS108" s="116">
        <f t="shared" si="52"/>
        <v>85</v>
      </c>
      <c r="AT108" s="116">
        <f t="shared" si="52"/>
        <v>84</v>
      </c>
      <c r="AU108" s="116">
        <f t="shared" si="65"/>
        <v>88</v>
      </c>
      <c r="AV108" s="116">
        <f t="shared" si="65"/>
        <v>86</v>
      </c>
      <c r="AW108" s="116">
        <f t="shared" si="65"/>
        <v>85</v>
      </c>
      <c r="AX108" s="116">
        <f t="shared" si="65"/>
        <v>84</v>
      </c>
      <c r="AY108" s="116">
        <f t="shared" si="65"/>
        <v>84</v>
      </c>
      <c r="AZ108" s="116">
        <f t="shared" si="65"/>
        <v>84</v>
      </c>
      <c r="BA108" s="119">
        <f t="shared" ca="1" si="64"/>
        <v>9.6773719234290873E-3</v>
      </c>
      <c r="BB108" s="119">
        <f t="shared" ca="1" si="64"/>
        <v>0.94420997416241603</v>
      </c>
      <c r="BC108" s="119">
        <f t="shared" ca="1" si="64"/>
        <v>-0.6231829975495603</v>
      </c>
      <c r="BD108" s="119">
        <f t="shared" ca="1" si="63"/>
        <v>0.17431654638083985</v>
      </c>
      <c r="BE108" s="119">
        <f t="shared" ca="1" si="63"/>
        <v>-0.97128499377638478</v>
      </c>
      <c r="BF108" s="119">
        <f t="shared" ca="1" si="63"/>
        <v>0.94420997416241603</v>
      </c>
      <c r="BG108" s="119">
        <f t="shared" ca="1" si="63"/>
        <v>-0.6231829975495603</v>
      </c>
      <c r="BH108" s="119">
        <f t="shared" ca="1" si="63"/>
        <v>0.17431654638083985</v>
      </c>
      <c r="BI108" s="119">
        <f t="shared" ca="1" si="63"/>
        <v>-0.97128499377638478</v>
      </c>
      <c r="BJ108" s="119">
        <f t="shared" ca="1" si="43"/>
        <v>-0.97128499377638478</v>
      </c>
      <c r="BK108" s="119">
        <f t="shared" ca="1" si="43"/>
        <v>-0.97128499377638478</v>
      </c>
      <c r="BL108" s="121">
        <f t="shared" ca="1" si="61"/>
        <v>2</v>
      </c>
      <c r="BM108" s="116">
        <f t="shared" ca="1" si="62"/>
        <v>17</v>
      </c>
    </row>
    <row r="109" spans="1:65" ht="15" customHeight="1" x14ac:dyDescent="0.25">
      <c r="A109" s="13">
        <v>42685</v>
      </c>
      <c r="B109" s="23"/>
      <c r="C109" s="23"/>
      <c r="D109" s="88">
        <f>bering!B104</f>
        <v>5253.0169999999998</v>
      </c>
      <c r="E109" s="47"/>
      <c r="F109" s="47"/>
      <c r="G109" s="92">
        <f>conus!B104</f>
        <v>5729.22</v>
      </c>
      <c r="H109" s="100">
        <f t="shared" ca="1" si="53"/>
        <v>5312.1597000000002</v>
      </c>
      <c r="I109" s="101">
        <f ca="1">IF(H$1,OFFSET(D109,-$H$2,0),OFFSET(D109,-$L109,0))</f>
        <v>5376.076</v>
      </c>
      <c r="J109" s="29">
        <f t="shared" ca="1" si="58"/>
        <v>20</v>
      </c>
      <c r="K109" s="57">
        <f t="shared" ca="1" si="39"/>
        <v>20</v>
      </c>
      <c r="L109" s="30">
        <f t="shared" ca="1" si="40"/>
        <v>20</v>
      </c>
      <c r="M109" s="120">
        <f t="shared" ca="1" si="59"/>
        <v>0.73776881754076518</v>
      </c>
      <c r="N109" s="39">
        <f>ROW()</f>
        <v>109</v>
      </c>
      <c r="O109" s="39">
        <f t="shared" si="54"/>
        <v>106</v>
      </c>
      <c r="P109" s="45">
        <f t="shared" ca="1" si="55"/>
        <v>89</v>
      </c>
      <c r="Q109" s="45">
        <f t="shared" ca="1" si="56"/>
        <v>86</v>
      </c>
      <c r="R109" s="39">
        <f t="shared" ca="1" si="57"/>
        <v>0</v>
      </c>
      <c r="S109" s="58">
        <f t="shared" si="45"/>
        <v>-291.5779999999977</v>
      </c>
      <c r="T109">
        <f>A109-A106</f>
        <v>3</v>
      </c>
      <c r="U109" s="68">
        <f t="shared" si="41"/>
        <v>-97.1926666666659</v>
      </c>
      <c r="V109" s="58">
        <f t="shared" ca="1" si="46"/>
        <v>-507.54529999999977</v>
      </c>
      <c r="W109">
        <f>A109-A106</f>
        <v>3</v>
      </c>
      <c r="X109" s="77">
        <f t="shared" ca="1" si="47"/>
        <v>-338.36353333333318</v>
      </c>
      <c r="Y109" s="58">
        <f t="shared" ca="1" si="48"/>
        <v>-268.98029999999926</v>
      </c>
      <c r="Z109">
        <f>A109-A106</f>
        <v>3</v>
      </c>
      <c r="AA109" s="68">
        <f t="shared" ca="1" si="42"/>
        <v>-89.660099999999758</v>
      </c>
      <c r="AB109" s="68">
        <f t="shared" ca="1" si="36"/>
        <v>-214.01181666666648</v>
      </c>
      <c r="AE109" s="116">
        <f t="shared" si="51"/>
        <v>91</v>
      </c>
      <c r="AF109" s="116">
        <f t="shared" si="60"/>
        <v>92</v>
      </c>
      <c r="AG109" s="116">
        <f t="shared" si="60"/>
        <v>90</v>
      </c>
      <c r="AH109" s="116">
        <f t="shared" si="60"/>
        <v>89</v>
      </c>
      <c r="AI109" s="116">
        <f t="shared" si="60"/>
        <v>88</v>
      </c>
      <c r="AJ109" s="116">
        <f t="shared" si="60"/>
        <v>92</v>
      </c>
      <c r="AK109" s="116">
        <f t="shared" si="60"/>
        <v>90</v>
      </c>
      <c r="AL109" s="116">
        <f t="shared" si="60"/>
        <v>89</v>
      </c>
      <c r="AM109" s="116">
        <f t="shared" si="60"/>
        <v>88</v>
      </c>
      <c r="AN109" s="116">
        <f t="shared" si="60"/>
        <v>88</v>
      </c>
      <c r="AO109" s="116">
        <f t="shared" si="60"/>
        <v>88</v>
      </c>
      <c r="AP109" s="116">
        <f t="shared" si="52"/>
        <v>88</v>
      </c>
      <c r="AQ109" s="116">
        <f t="shared" si="52"/>
        <v>89</v>
      </c>
      <c r="AR109" s="116">
        <f t="shared" si="52"/>
        <v>87</v>
      </c>
      <c r="AS109" s="116">
        <f t="shared" si="52"/>
        <v>86</v>
      </c>
      <c r="AT109" s="116">
        <f t="shared" si="52"/>
        <v>85</v>
      </c>
      <c r="AU109" s="116">
        <f t="shared" si="65"/>
        <v>89</v>
      </c>
      <c r="AV109" s="116">
        <f t="shared" si="65"/>
        <v>87</v>
      </c>
      <c r="AW109" s="116">
        <f t="shared" si="65"/>
        <v>86</v>
      </c>
      <c r="AX109" s="116">
        <f t="shared" si="65"/>
        <v>85</v>
      </c>
      <c r="AY109" s="116">
        <f t="shared" si="65"/>
        <v>85</v>
      </c>
      <c r="AZ109" s="116">
        <f t="shared" si="65"/>
        <v>85</v>
      </c>
      <c r="BA109" s="119">
        <f t="shared" ca="1" si="64"/>
        <v>-8.1353391374563183E-2</v>
      </c>
      <c r="BB109" s="119">
        <f t="shared" ca="1" si="64"/>
        <v>0.70361960576774329</v>
      </c>
      <c r="BC109" s="119">
        <f t="shared" ca="1" si="64"/>
        <v>-0.33974716380257103</v>
      </c>
      <c r="BD109" s="119">
        <f t="shared" ca="1" si="63"/>
        <v>0.73776881754076518</v>
      </c>
      <c r="BE109" s="119">
        <f t="shared" ca="1" si="63"/>
        <v>-0.6322144481807167</v>
      </c>
      <c r="BF109" s="119">
        <f t="shared" ca="1" si="63"/>
        <v>0.70361960576774329</v>
      </c>
      <c r="BG109" s="119">
        <f t="shared" ca="1" si="63"/>
        <v>-0.33974716380257103</v>
      </c>
      <c r="BH109" s="119">
        <f t="shared" ca="1" si="63"/>
        <v>0.73776881754076518</v>
      </c>
      <c r="BI109" s="119">
        <f t="shared" ca="1" si="63"/>
        <v>-0.6322144481807167</v>
      </c>
      <c r="BJ109" s="119">
        <f t="shared" ca="1" si="43"/>
        <v>-0.6322144481807167</v>
      </c>
      <c r="BK109" s="119">
        <f t="shared" ca="1" si="43"/>
        <v>-0.6322144481807167</v>
      </c>
      <c r="BL109" s="121">
        <f t="shared" ca="1" si="61"/>
        <v>4</v>
      </c>
      <c r="BM109" s="116">
        <f t="shared" ca="1" si="62"/>
        <v>20</v>
      </c>
    </row>
    <row r="110" spans="1:65" ht="15" customHeight="1" x14ac:dyDescent="0.25">
      <c r="A110" s="13">
        <v>42686</v>
      </c>
      <c r="B110" s="23"/>
      <c r="C110" s="23"/>
      <c r="D110" s="88">
        <f>bering!B105</f>
        <v>5268.8069999999998</v>
      </c>
      <c r="E110" s="47"/>
      <c r="F110" s="47"/>
      <c r="G110" s="92">
        <f>conus!B105</f>
        <v>5654.1719999999996</v>
      </c>
      <c r="H110" s="100">
        <f t="shared" ca="1" si="53"/>
        <v>5087.9059999999999</v>
      </c>
      <c r="I110" s="101">
        <f ca="1">IF(H$1,OFFSET(D110,-$H$2,0),OFFSET(D110,-$L110,0))</f>
        <v>5164.6099999999997</v>
      </c>
      <c r="J110" s="29">
        <f t="shared" ca="1" si="58"/>
        <v>20</v>
      </c>
      <c r="K110" s="57">
        <f t="shared" ca="1" si="39"/>
        <v>20</v>
      </c>
      <c r="L110" s="30">
        <f t="shared" ca="1" si="40"/>
        <v>20</v>
      </c>
      <c r="M110" s="120">
        <f t="shared" ca="1" si="59"/>
        <v>0.72311914871365301</v>
      </c>
      <c r="N110" s="39">
        <f>ROW()</f>
        <v>110</v>
      </c>
      <c r="O110" s="39">
        <f t="shared" si="54"/>
        <v>107</v>
      </c>
      <c r="P110" s="45">
        <f t="shared" ca="1" si="55"/>
        <v>90</v>
      </c>
      <c r="Q110" s="45">
        <f t="shared" ca="1" si="56"/>
        <v>87</v>
      </c>
      <c r="R110" s="39">
        <f t="shared" ca="1" si="57"/>
        <v>0</v>
      </c>
      <c r="S110" s="58">
        <f t="shared" si="45"/>
        <v>-104.33599999999933</v>
      </c>
      <c r="T110">
        <f>A110-A107</f>
        <v>3</v>
      </c>
      <c r="U110" s="68">
        <f t="shared" si="41"/>
        <v>-34.778666666666446</v>
      </c>
      <c r="V110" s="58">
        <f t="shared" ca="1" si="46"/>
        <v>-713.75830000000133</v>
      </c>
      <c r="W110">
        <f>A110-A107</f>
        <v>3</v>
      </c>
      <c r="X110" s="77">
        <f t="shared" ca="1" si="47"/>
        <v>-475.83886666666757</v>
      </c>
      <c r="Y110" s="58">
        <f t="shared" ca="1" si="48"/>
        <v>-60.715299999999843</v>
      </c>
      <c r="Z110">
        <f>A110-A107</f>
        <v>3</v>
      </c>
      <c r="AA110" s="68">
        <f t="shared" ca="1" si="42"/>
        <v>-20.23843333333328</v>
      </c>
      <c r="AB110" s="68">
        <f t="shared" ca="1" si="36"/>
        <v>-248.03865000000042</v>
      </c>
      <c r="AE110" s="116">
        <f t="shared" si="51"/>
        <v>92</v>
      </c>
      <c r="AF110" s="116">
        <f t="shared" si="60"/>
        <v>93</v>
      </c>
      <c r="AG110" s="116">
        <f t="shared" si="60"/>
        <v>91</v>
      </c>
      <c r="AH110" s="116">
        <f t="shared" si="60"/>
        <v>90</v>
      </c>
      <c r="AI110" s="116">
        <f t="shared" si="60"/>
        <v>89</v>
      </c>
      <c r="AJ110" s="116">
        <f t="shared" si="60"/>
        <v>93</v>
      </c>
      <c r="AK110" s="116">
        <f t="shared" si="60"/>
        <v>91</v>
      </c>
      <c r="AL110" s="116">
        <f t="shared" si="60"/>
        <v>90</v>
      </c>
      <c r="AM110" s="116">
        <f t="shared" si="60"/>
        <v>89</v>
      </c>
      <c r="AN110" s="116">
        <f t="shared" si="60"/>
        <v>89</v>
      </c>
      <c r="AO110" s="116">
        <f t="shared" si="60"/>
        <v>89</v>
      </c>
      <c r="AP110" s="116">
        <f t="shared" si="52"/>
        <v>89</v>
      </c>
      <c r="AQ110" s="116">
        <f t="shared" si="52"/>
        <v>90</v>
      </c>
      <c r="AR110" s="116">
        <f t="shared" si="52"/>
        <v>88</v>
      </c>
      <c r="AS110" s="116">
        <f t="shared" si="52"/>
        <v>87</v>
      </c>
      <c r="AT110" s="116">
        <f t="shared" si="52"/>
        <v>86</v>
      </c>
      <c r="AU110" s="116">
        <f t="shared" si="65"/>
        <v>90</v>
      </c>
      <c r="AV110" s="116">
        <f t="shared" si="65"/>
        <v>88</v>
      </c>
      <c r="AW110" s="116">
        <f t="shared" si="65"/>
        <v>87</v>
      </c>
      <c r="AX110" s="116">
        <f t="shared" si="65"/>
        <v>86</v>
      </c>
      <c r="AY110" s="116">
        <f t="shared" si="65"/>
        <v>86</v>
      </c>
      <c r="AZ110" s="116">
        <f t="shared" si="65"/>
        <v>86</v>
      </c>
      <c r="BA110" s="119">
        <f t="shared" ca="1" si="64"/>
        <v>-0.16939994792405177</v>
      </c>
      <c r="BB110" s="119">
        <f t="shared" ca="1" si="64"/>
        <v>0.54296958940272222</v>
      </c>
      <c r="BC110" s="119">
        <f t="shared" ca="1" si="64"/>
        <v>-0.35365995672611045</v>
      </c>
      <c r="BD110" s="119">
        <f t="shared" ca="1" si="63"/>
        <v>0.72311914871365301</v>
      </c>
      <c r="BE110" s="119">
        <f t="shared" ca="1" si="63"/>
        <v>7.1258398847692207E-3</v>
      </c>
      <c r="BF110" s="119">
        <f t="shared" ca="1" si="63"/>
        <v>0.54296958940272222</v>
      </c>
      <c r="BG110" s="119">
        <f t="shared" ca="1" si="63"/>
        <v>-0.35365995672611045</v>
      </c>
      <c r="BH110" s="119">
        <f t="shared" ca="1" si="63"/>
        <v>0.72311914871365301</v>
      </c>
      <c r="BI110" s="119">
        <f t="shared" ca="1" si="63"/>
        <v>7.1258398847692207E-3</v>
      </c>
      <c r="BJ110" s="119">
        <f t="shared" ca="1" si="43"/>
        <v>7.1258398847692207E-3</v>
      </c>
      <c r="BK110" s="119">
        <f t="shared" ca="1" si="43"/>
        <v>7.1258398847692207E-3</v>
      </c>
      <c r="BL110" s="121">
        <f t="shared" ca="1" si="61"/>
        <v>4</v>
      </c>
      <c r="BM110" s="116">
        <f t="shared" ca="1" si="62"/>
        <v>20</v>
      </c>
    </row>
    <row r="111" spans="1:65" ht="15" customHeight="1" x14ac:dyDescent="0.25">
      <c r="A111" s="13">
        <v>42687</v>
      </c>
      <c r="B111" s="23"/>
      <c r="C111" s="23"/>
      <c r="D111" s="88">
        <f>bering!B106</f>
        <v>5290.6559999999999</v>
      </c>
      <c r="E111" s="47"/>
      <c r="F111" s="47"/>
      <c r="G111" s="92">
        <f>conus!B106</f>
        <v>5762.6549999999997</v>
      </c>
      <c r="H111" s="100">
        <f t="shared" ca="1" si="53"/>
        <v>5161.9486999999999</v>
      </c>
      <c r="I111" s="101">
        <f ca="1">IF(H$1,OFFSET(D111,-$H$2,0),OFFSET(D111,-$L111,0))</f>
        <v>5312.1597000000002</v>
      </c>
      <c r="J111" s="29">
        <f t="shared" ca="1" si="58"/>
        <v>20</v>
      </c>
      <c r="K111" s="57">
        <f t="shared" ca="1" si="39"/>
        <v>20</v>
      </c>
      <c r="L111" s="30">
        <f t="shared" ca="1" si="40"/>
        <v>20</v>
      </c>
      <c r="M111" s="120">
        <f t="shared" ca="1" si="59"/>
        <v>0.87811818941511832</v>
      </c>
      <c r="N111" s="39">
        <f>ROW()</f>
        <v>111</v>
      </c>
      <c r="O111" s="39">
        <f t="shared" si="54"/>
        <v>108</v>
      </c>
      <c r="P111" s="45">
        <f t="shared" ca="1" si="55"/>
        <v>91</v>
      </c>
      <c r="Q111" s="45">
        <f t="shared" ca="1" si="56"/>
        <v>88</v>
      </c>
      <c r="R111" s="39">
        <f t="shared" ca="1" si="57"/>
        <v>0</v>
      </c>
      <c r="S111" s="58">
        <f t="shared" si="45"/>
        <v>-73.191000000002532</v>
      </c>
      <c r="T111">
        <f>A111-A108</f>
        <v>3</v>
      </c>
      <c r="U111" s="68">
        <f t="shared" si="41"/>
        <v>-24.397000000000844</v>
      </c>
      <c r="V111" s="58">
        <f t="shared" ca="1" si="46"/>
        <v>-489.365600000001</v>
      </c>
      <c r="W111">
        <f>A111-A108</f>
        <v>3</v>
      </c>
      <c r="X111" s="77">
        <f t="shared" ca="1" si="47"/>
        <v>-326.24373333333398</v>
      </c>
      <c r="Y111" s="58">
        <f t="shared" ca="1" si="48"/>
        <v>0</v>
      </c>
      <c r="Z111">
        <f>A111-A108</f>
        <v>3</v>
      </c>
      <c r="AA111" s="68">
        <f t="shared" ca="1" si="42"/>
        <v>0</v>
      </c>
      <c r="AB111" s="68">
        <f t="shared" ca="1" si="36"/>
        <v>-163.12186666666699</v>
      </c>
      <c r="AE111" s="116">
        <f t="shared" si="51"/>
        <v>93</v>
      </c>
      <c r="AF111" s="116">
        <f t="shared" si="60"/>
        <v>94</v>
      </c>
      <c r="AG111" s="116">
        <f t="shared" si="60"/>
        <v>92</v>
      </c>
      <c r="AH111" s="116">
        <f t="shared" si="60"/>
        <v>91</v>
      </c>
      <c r="AI111" s="116">
        <f t="shared" si="60"/>
        <v>90</v>
      </c>
      <c r="AJ111" s="116">
        <f t="shared" si="60"/>
        <v>94</v>
      </c>
      <c r="AK111" s="116">
        <f t="shared" si="60"/>
        <v>92</v>
      </c>
      <c r="AL111" s="116">
        <f t="shared" si="60"/>
        <v>91</v>
      </c>
      <c r="AM111" s="116">
        <f t="shared" si="60"/>
        <v>90</v>
      </c>
      <c r="AN111" s="116">
        <f t="shared" si="60"/>
        <v>90</v>
      </c>
      <c r="AO111" s="116">
        <f t="shared" si="60"/>
        <v>90</v>
      </c>
      <c r="AP111" s="116">
        <f t="shared" si="52"/>
        <v>90</v>
      </c>
      <c r="AQ111" s="116">
        <f t="shared" si="52"/>
        <v>91</v>
      </c>
      <c r="AR111" s="116">
        <f t="shared" si="52"/>
        <v>89</v>
      </c>
      <c r="AS111" s="116">
        <f t="shared" si="52"/>
        <v>88</v>
      </c>
      <c r="AT111" s="116">
        <f t="shared" si="52"/>
        <v>87</v>
      </c>
      <c r="AU111" s="116">
        <f t="shared" si="65"/>
        <v>91</v>
      </c>
      <c r="AV111" s="116">
        <f t="shared" si="65"/>
        <v>89</v>
      </c>
      <c r="AW111" s="116">
        <f t="shared" si="65"/>
        <v>88</v>
      </c>
      <c r="AX111" s="116">
        <f t="shared" si="65"/>
        <v>87</v>
      </c>
      <c r="AY111" s="116">
        <f t="shared" si="65"/>
        <v>87</v>
      </c>
      <c r="AZ111" s="116">
        <f t="shared" si="65"/>
        <v>87</v>
      </c>
      <c r="BA111" s="119">
        <f t="shared" ca="1" si="64"/>
        <v>0.34105015707090203</v>
      </c>
      <c r="BB111" s="119">
        <f t="shared" ca="1" si="64"/>
        <v>0.61237568891627325</v>
      </c>
      <c r="BC111" s="119">
        <f t="shared" ca="1" si="64"/>
        <v>-0.13629403414928409</v>
      </c>
      <c r="BD111" s="119">
        <f t="shared" ca="1" si="63"/>
        <v>0.87811818941511832</v>
      </c>
      <c r="BE111" s="119">
        <f t="shared" ca="1" si="63"/>
        <v>-0.24638922010704384</v>
      </c>
      <c r="BF111" s="119">
        <f t="shared" ca="1" si="63"/>
        <v>0.61237568891627325</v>
      </c>
      <c r="BG111" s="119">
        <f t="shared" ca="1" si="63"/>
        <v>-0.13629403414928409</v>
      </c>
      <c r="BH111" s="119">
        <f t="shared" ca="1" si="63"/>
        <v>0.87811818941511832</v>
      </c>
      <c r="BI111" s="119">
        <f t="shared" ca="1" si="63"/>
        <v>-0.24638922010704384</v>
      </c>
      <c r="BJ111" s="119">
        <f t="shared" ca="1" si="43"/>
        <v>-0.24638922010704384</v>
      </c>
      <c r="BK111" s="119">
        <f t="shared" ca="1" si="43"/>
        <v>-0.24638922010704384</v>
      </c>
      <c r="BL111" s="121">
        <f t="shared" ca="1" si="61"/>
        <v>4</v>
      </c>
      <c r="BM111" s="116">
        <f t="shared" ca="1" si="62"/>
        <v>20</v>
      </c>
    </row>
    <row r="112" spans="1:65" ht="15" customHeight="1" x14ac:dyDescent="0.25">
      <c r="A112" s="13">
        <v>42688</v>
      </c>
      <c r="B112" s="23"/>
      <c r="C112" s="23"/>
      <c r="D112" s="88">
        <f>bering!B107</f>
        <v>5273.7910000000002</v>
      </c>
      <c r="E112" s="47"/>
      <c r="F112" s="47"/>
      <c r="G112" s="92">
        <f>conus!B107</f>
        <v>5706.0339999999997</v>
      </c>
      <c r="H112" s="100">
        <f t="shared" ca="1" si="53"/>
        <v>5230.4380000000001</v>
      </c>
      <c r="I112" s="101">
        <f ca="1">IF(H$1,OFFSET(D112,-$H$2,0),OFFSET(D112,-$L112,0))</f>
        <v>5087.9059999999999</v>
      </c>
      <c r="J112" s="29">
        <f t="shared" ca="1" si="58"/>
        <v>20</v>
      </c>
      <c r="K112" s="57">
        <f t="shared" ca="1" si="39"/>
        <v>20</v>
      </c>
      <c r="L112" s="30">
        <f t="shared" ca="1" si="40"/>
        <v>20</v>
      </c>
      <c r="M112" s="120">
        <f t="shared" ca="1" si="59"/>
        <v>0.62391400131868724</v>
      </c>
      <c r="N112" s="39">
        <f>ROW()</f>
        <v>112</v>
      </c>
      <c r="O112" s="39">
        <f t="shared" si="54"/>
        <v>109</v>
      </c>
      <c r="P112" s="45">
        <f t="shared" ca="1" si="55"/>
        <v>92</v>
      </c>
      <c r="Q112" s="45">
        <f t="shared" ca="1" si="56"/>
        <v>89</v>
      </c>
      <c r="R112" s="39">
        <f t="shared" ca="1" si="57"/>
        <v>0</v>
      </c>
      <c r="S112" s="58">
        <f t="shared" si="45"/>
        <v>-36.674000000002707</v>
      </c>
      <c r="T112">
        <f>A112-A109</f>
        <v>3</v>
      </c>
      <c r="U112" s="68">
        <f t="shared" si="41"/>
        <v>-12.224666666667568</v>
      </c>
      <c r="V112" s="58">
        <f t="shared" ca="1" si="46"/>
        <v>-372.55299999999988</v>
      </c>
      <c r="W112">
        <f>A112-A109</f>
        <v>3</v>
      </c>
      <c r="X112" s="77">
        <f t="shared" ca="1" si="47"/>
        <v>-248.3686666666666</v>
      </c>
      <c r="Y112" s="58">
        <f t="shared" ca="1" si="48"/>
        <v>-288.17000000000189</v>
      </c>
      <c r="Z112">
        <f>A112-A109</f>
        <v>3</v>
      </c>
      <c r="AA112" s="68">
        <f t="shared" ca="1" si="42"/>
        <v>-96.056666666667297</v>
      </c>
      <c r="AB112" s="68">
        <f t="shared" ref="AB112:AB175" ca="1" si="66">AVERAGE(X112,AA112)</f>
        <v>-172.21266666666696</v>
      </c>
      <c r="AE112" s="116">
        <f t="shared" si="51"/>
        <v>94</v>
      </c>
      <c r="AF112" s="116">
        <f t="shared" si="60"/>
        <v>95</v>
      </c>
      <c r="AG112" s="116">
        <f t="shared" si="60"/>
        <v>93</v>
      </c>
      <c r="AH112" s="116">
        <f t="shared" si="60"/>
        <v>92</v>
      </c>
      <c r="AI112" s="116">
        <f t="shared" si="60"/>
        <v>91</v>
      </c>
      <c r="AJ112" s="116">
        <f t="shared" si="60"/>
        <v>95</v>
      </c>
      <c r="AK112" s="116">
        <f t="shared" si="60"/>
        <v>93</v>
      </c>
      <c r="AL112" s="116">
        <f t="shared" si="60"/>
        <v>92</v>
      </c>
      <c r="AM112" s="116">
        <f t="shared" si="60"/>
        <v>91</v>
      </c>
      <c r="AN112" s="116">
        <f t="shared" si="60"/>
        <v>91</v>
      </c>
      <c r="AO112" s="116">
        <f t="shared" si="60"/>
        <v>91</v>
      </c>
      <c r="AP112" s="116">
        <f t="shared" si="52"/>
        <v>91</v>
      </c>
      <c r="AQ112" s="116">
        <f t="shared" si="52"/>
        <v>92</v>
      </c>
      <c r="AR112" s="116">
        <f t="shared" si="52"/>
        <v>90</v>
      </c>
      <c r="AS112" s="116">
        <f t="shared" si="52"/>
        <v>89</v>
      </c>
      <c r="AT112" s="116">
        <f t="shared" si="52"/>
        <v>88</v>
      </c>
      <c r="AU112" s="116">
        <f t="shared" si="65"/>
        <v>92</v>
      </c>
      <c r="AV112" s="116">
        <f t="shared" si="65"/>
        <v>90</v>
      </c>
      <c r="AW112" s="116">
        <f t="shared" si="65"/>
        <v>89</v>
      </c>
      <c r="AX112" s="116">
        <f t="shared" si="65"/>
        <v>88</v>
      </c>
      <c r="AY112" s="116">
        <f t="shared" si="65"/>
        <v>88</v>
      </c>
      <c r="AZ112" s="116">
        <f t="shared" si="65"/>
        <v>88</v>
      </c>
      <c r="BA112" s="119">
        <f t="shared" ca="1" si="64"/>
        <v>0.48189473516093323</v>
      </c>
      <c r="BB112" s="119">
        <f t="shared" ca="1" si="64"/>
        <v>0.2807563284304212</v>
      </c>
      <c r="BC112" s="119">
        <f t="shared" ca="1" si="64"/>
        <v>-0.97003032207961626</v>
      </c>
      <c r="BD112" s="119">
        <f t="shared" ca="1" si="63"/>
        <v>0.62391400131868724</v>
      </c>
      <c r="BE112" s="119">
        <f t="shared" ca="1" si="63"/>
        <v>-0.40021020103354321</v>
      </c>
      <c r="BF112" s="119">
        <f t="shared" ca="1" si="63"/>
        <v>0.2807563284304212</v>
      </c>
      <c r="BG112" s="119">
        <f t="shared" ca="1" si="63"/>
        <v>-0.97003032207961626</v>
      </c>
      <c r="BH112" s="119">
        <f t="shared" ca="1" si="63"/>
        <v>0.62391400131868724</v>
      </c>
      <c r="BI112" s="119">
        <f t="shared" ca="1" si="63"/>
        <v>-0.40021020103354321</v>
      </c>
      <c r="BJ112" s="119">
        <f t="shared" ca="1" si="43"/>
        <v>-0.40021020103354321</v>
      </c>
      <c r="BK112" s="119">
        <f t="shared" ca="1" si="43"/>
        <v>-0.40021020103354321</v>
      </c>
      <c r="BL112" s="121">
        <f t="shared" ca="1" si="61"/>
        <v>4</v>
      </c>
      <c r="BM112" s="116">
        <f t="shared" ca="1" si="62"/>
        <v>20</v>
      </c>
    </row>
    <row r="113" spans="1:65" ht="15" customHeight="1" x14ac:dyDescent="0.25">
      <c r="A113" s="13">
        <v>42689</v>
      </c>
      <c r="B113" s="23"/>
      <c r="C113" s="23"/>
      <c r="D113" s="88">
        <f>bering!B108</f>
        <v>5275.7169999999996</v>
      </c>
      <c r="E113" s="47"/>
      <c r="F113" s="47"/>
      <c r="G113" s="92">
        <f>conus!B108</f>
        <v>5611.1377000000002</v>
      </c>
      <c r="H113" s="100">
        <f t="shared" ca="1" si="53"/>
        <v>5066.8180000000002</v>
      </c>
      <c r="I113" s="101">
        <f ca="1">IF(H$1,OFFSET(D113,-$H$2,0),OFFSET(D113,-$L113,0))</f>
        <v>5066.8180000000002</v>
      </c>
      <c r="J113" s="29">
        <f t="shared" ca="1" si="58"/>
        <v>18</v>
      </c>
      <c r="K113" s="57">
        <f t="shared" ca="1" si="39"/>
        <v>18</v>
      </c>
      <c r="L113" s="30">
        <f t="shared" ca="1" si="40"/>
        <v>18</v>
      </c>
      <c r="M113" s="120">
        <f t="shared" ca="1" si="59"/>
        <v>0.72319886793374755</v>
      </c>
      <c r="N113" s="39">
        <f>ROW()</f>
        <v>113</v>
      </c>
      <c r="O113" s="39">
        <f t="shared" si="54"/>
        <v>110</v>
      </c>
      <c r="P113" s="45">
        <f t="shared" ca="1" si="55"/>
        <v>95</v>
      </c>
      <c r="Q113" s="45">
        <f t="shared" ca="1" si="56"/>
        <v>92</v>
      </c>
      <c r="R113" s="39">
        <f t="shared" ca="1" si="57"/>
        <v>0</v>
      </c>
      <c r="S113" s="58">
        <f t="shared" si="45"/>
        <v>-86.978300000002491</v>
      </c>
      <c r="T113">
        <f>A113-A110</f>
        <v>3</v>
      </c>
      <c r="U113" s="68">
        <f t="shared" si="41"/>
        <v>-28.992766666667496</v>
      </c>
      <c r="V113" s="58">
        <f t="shared" ca="1" si="46"/>
        <v>-105.47100000000137</v>
      </c>
      <c r="W113">
        <f>A113-A110</f>
        <v>3</v>
      </c>
      <c r="X113" s="77">
        <f t="shared" ca="1" si="47"/>
        <v>-70.314000000000917</v>
      </c>
      <c r="Y113" s="58">
        <f t="shared" ca="1" si="48"/>
        <v>-385.96200000000317</v>
      </c>
      <c r="Z113">
        <f>A113-A110</f>
        <v>3</v>
      </c>
      <c r="AA113" s="68">
        <f t="shared" ca="1" si="42"/>
        <v>-128.65400000000105</v>
      </c>
      <c r="AB113" s="68">
        <f t="shared" ca="1" si="66"/>
        <v>-99.484000000000975</v>
      </c>
      <c r="AE113" s="116">
        <f t="shared" si="51"/>
        <v>95</v>
      </c>
      <c r="AF113" s="116">
        <f t="shared" si="60"/>
        <v>96</v>
      </c>
      <c r="AG113" s="116">
        <f t="shared" si="60"/>
        <v>94</v>
      </c>
      <c r="AH113" s="116">
        <f t="shared" si="60"/>
        <v>93</v>
      </c>
      <c r="AI113" s="116">
        <f t="shared" si="60"/>
        <v>92</v>
      </c>
      <c r="AJ113" s="116">
        <f t="shared" si="60"/>
        <v>96</v>
      </c>
      <c r="AK113" s="116">
        <f t="shared" si="60"/>
        <v>94</v>
      </c>
      <c r="AL113" s="116">
        <f t="shared" si="60"/>
        <v>93</v>
      </c>
      <c r="AM113" s="116">
        <f t="shared" si="60"/>
        <v>92</v>
      </c>
      <c r="AN113" s="116">
        <f t="shared" si="60"/>
        <v>92</v>
      </c>
      <c r="AO113" s="116">
        <f t="shared" si="60"/>
        <v>92</v>
      </c>
      <c r="AP113" s="116">
        <f t="shared" si="52"/>
        <v>92</v>
      </c>
      <c r="AQ113" s="116">
        <f t="shared" si="52"/>
        <v>93</v>
      </c>
      <c r="AR113" s="116">
        <f t="shared" si="52"/>
        <v>91</v>
      </c>
      <c r="AS113" s="116">
        <f t="shared" si="52"/>
        <v>90</v>
      </c>
      <c r="AT113" s="116">
        <f t="shared" si="52"/>
        <v>89</v>
      </c>
      <c r="AU113" s="116">
        <f t="shared" si="65"/>
        <v>93</v>
      </c>
      <c r="AV113" s="116">
        <f t="shared" si="65"/>
        <v>91</v>
      </c>
      <c r="AW113" s="116">
        <f t="shared" si="65"/>
        <v>90</v>
      </c>
      <c r="AX113" s="116">
        <f t="shared" si="65"/>
        <v>89</v>
      </c>
      <c r="AY113" s="116">
        <f t="shared" si="65"/>
        <v>89</v>
      </c>
      <c r="AZ113" s="116">
        <f t="shared" si="65"/>
        <v>89</v>
      </c>
      <c r="BA113" s="119">
        <f t="shared" ca="1" si="64"/>
        <v>0.72319886793374755</v>
      </c>
      <c r="BB113" s="119">
        <f t="shared" ca="1" si="64"/>
        <v>0.69765952351945226</v>
      </c>
      <c r="BC113" s="119">
        <f t="shared" ca="1" si="64"/>
        <v>-0.80907338680140106</v>
      </c>
      <c r="BD113" s="119">
        <f t="shared" ca="1" si="63"/>
        <v>0.54926808173998398</v>
      </c>
      <c r="BE113" s="119">
        <f t="shared" ca="1" si="63"/>
        <v>0.10290744842152377</v>
      </c>
      <c r="BF113" s="119">
        <f t="shared" ca="1" si="63"/>
        <v>0.69765952351945226</v>
      </c>
      <c r="BG113" s="119">
        <f t="shared" ca="1" si="63"/>
        <v>-0.80907338680140106</v>
      </c>
      <c r="BH113" s="119">
        <f t="shared" ca="1" si="63"/>
        <v>0.54926808173998398</v>
      </c>
      <c r="BI113" s="119">
        <f t="shared" ca="1" si="63"/>
        <v>0.10290744842152377</v>
      </c>
      <c r="BJ113" s="119">
        <f t="shared" ca="1" si="43"/>
        <v>0.10290744842152377</v>
      </c>
      <c r="BK113" s="119">
        <f t="shared" ca="1" si="43"/>
        <v>0.10290744842152377</v>
      </c>
      <c r="BL113" s="121">
        <f t="shared" ca="1" si="61"/>
        <v>1</v>
      </c>
      <c r="BM113" s="116">
        <f t="shared" ca="1" si="62"/>
        <v>18</v>
      </c>
    </row>
    <row r="114" spans="1:65" ht="15" customHeight="1" x14ac:dyDescent="0.25">
      <c r="A114" s="13">
        <v>42690</v>
      </c>
      <c r="B114" s="23"/>
      <c r="C114" s="23"/>
      <c r="D114" s="88">
        <f>bering!B109</f>
        <v>5425.6279999999997</v>
      </c>
      <c r="E114" s="47"/>
      <c r="F114" s="47"/>
      <c r="G114" s="92">
        <f>conus!B109</f>
        <v>5616.2219999999998</v>
      </c>
      <c r="H114" s="100">
        <f t="shared" ca="1" si="53"/>
        <v>5042.6279999999997</v>
      </c>
      <c r="I114" s="101">
        <f ca="1">IF(H$1,OFFSET(D114,-$H$2,0),OFFSET(D114,-$L114,0))</f>
        <v>5056.7124000000003</v>
      </c>
      <c r="J114" s="29">
        <f t="shared" ca="1" si="58"/>
        <v>17</v>
      </c>
      <c r="K114" s="57">
        <f t="shared" ca="1" si="39"/>
        <v>17</v>
      </c>
      <c r="L114" s="30">
        <f t="shared" ca="1" si="40"/>
        <v>17</v>
      </c>
      <c r="M114" s="120">
        <f t="shared" ca="1" si="59"/>
        <v>0.85591869810775334</v>
      </c>
      <c r="N114" s="39">
        <f>ROW()</f>
        <v>114</v>
      </c>
      <c r="O114" s="39">
        <f t="shared" si="54"/>
        <v>111</v>
      </c>
      <c r="P114" s="45">
        <f t="shared" ca="1" si="55"/>
        <v>97</v>
      </c>
      <c r="Q114" s="45">
        <f t="shared" ca="1" si="56"/>
        <v>94</v>
      </c>
      <c r="R114" s="39">
        <f t="shared" ca="1" si="57"/>
        <v>0</v>
      </c>
      <c r="S114" s="58">
        <f t="shared" si="45"/>
        <v>-212.65329999999813</v>
      </c>
      <c r="T114">
        <f>A114-A111</f>
        <v>3</v>
      </c>
      <c r="U114" s="68">
        <f t="shared" si="41"/>
        <v>-70.884433333332709</v>
      </c>
      <c r="V114" s="58">
        <f t="shared" ca="1" si="46"/>
        <v>-222.13039999999819</v>
      </c>
      <c r="W114">
        <f>A114-A111</f>
        <v>3</v>
      </c>
      <c r="X114" s="77">
        <f t="shared" ca="1" si="47"/>
        <v>-148.08693333333213</v>
      </c>
      <c r="Y114" s="58">
        <f t="shared" ca="1" si="48"/>
        <v>-641.40929999999935</v>
      </c>
      <c r="Z114">
        <f>A114-A111</f>
        <v>3</v>
      </c>
      <c r="AA114" s="68">
        <f t="shared" ca="1" si="42"/>
        <v>-213.80309999999977</v>
      </c>
      <c r="AB114" s="68">
        <f t="shared" ca="1" si="66"/>
        <v>-180.94501666666594</v>
      </c>
      <c r="AE114" s="116">
        <f t="shared" si="51"/>
        <v>96</v>
      </c>
      <c r="AF114" s="116">
        <f t="shared" si="60"/>
        <v>97</v>
      </c>
      <c r="AG114" s="116">
        <f t="shared" si="60"/>
        <v>95</v>
      </c>
      <c r="AH114" s="116">
        <f t="shared" si="60"/>
        <v>94</v>
      </c>
      <c r="AI114" s="116">
        <f t="shared" si="60"/>
        <v>93</v>
      </c>
      <c r="AJ114" s="116">
        <f t="shared" si="60"/>
        <v>97</v>
      </c>
      <c r="AK114" s="116">
        <f t="shared" si="60"/>
        <v>95</v>
      </c>
      <c r="AL114" s="116">
        <f t="shared" si="60"/>
        <v>94</v>
      </c>
      <c r="AM114" s="116">
        <f t="shared" si="60"/>
        <v>93</v>
      </c>
      <c r="AN114" s="116">
        <f t="shared" si="60"/>
        <v>93</v>
      </c>
      <c r="AO114" s="116">
        <f t="shared" si="60"/>
        <v>93</v>
      </c>
      <c r="AP114" s="116">
        <f t="shared" si="52"/>
        <v>93</v>
      </c>
      <c r="AQ114" s="116">
        <f t="shared" si="52"/>
        <v>94</v>
      </c>
      <c r="AR114" s="116">
        <f t="shared" si="52"/>
        <v>92</v>
      </c>
      <c r="AS114" s="116">
        <f t="shared" si="52"/>
        <v>91</v>
      </c>
      <c r="AT114" s="116">
        <f t="shared" si="52"/>
        <v>90</v>
      </c>
      <c r="AU114" s="116">
        <f t="shared" si="65"/>
        <v>94</v>
      </c>
      <c r="AV114" s="116">
        <f t="shared" si="65"/>
        <v>92</v>
      </c>
      <c r="AW114" s="116">
        <f t="shared" si="65"/>
        <v>91</v>
      </c>
      <c r="AX114" s="116">
        <f t="shared" si="65"/>
        <v>90</v>
      </c>
      <c r="AY114" s="116">
        <f t="shared" si="65"/>
        <v>90</v>
      </c>
      <c r="AZ114" s="116">
        <f t="shared" si="65"/>
        <v>90</v>
      </c>
      <c r="BA114" s="119">
        <f t="shared" ca="1" si="64"/>
        <v>0.78727832748422777</v>
      </c>
      <c r="BB114" s="119">
        <f t="shared" ca="1" si="64"/>
        <v>0.85591869810775334</v>
      </c>
      <c r="BC114" s="119">
        <f t="shared" ca="1" si="64"/>
        <v>-0.32695580321860218</v>
      </c>
      <c r="BD114" s="119">
        <f t="shared" ca="1" si="63"/>
        <v>0.33120562008542537</v>
      </c>
      <c r="BE114" s="119">
        <f t="shared" ca="1" si="63"/>
        <v>0.46857725192079269</v>
      </c>
      <c r="BF114" s="119">
        <f t="shared" ca="1" si="63"/>
        <v>0.85591869810775334</v>
      </c>
      <c r="BG114" s="119">
        <f t="shared" ca="1" si="63"/>
        <v>-0.32695580321860218</v>
      </c>
      <c r="BH114" s="119">
        <f t="shared" ca="1" si="63"/>
        <v>0.33120562008542537</v>
      </c>
      <c r="BI114" s="119">
        <f t="shared" ca="1" si="63"/>
        <v>0.46857725192079269</v>
      </c>
      <c r="BJ114" s="119">
        <f t="shared" ca="1" si="43"/>
        <v>0.46857725192079269</v>
      </c>
      <c r="BK114" s="119">
        <f t="shared" ca="1" si="43"/>
        <v>0.46857725192079269</v>
      </c>
      <c r="BL114" s="121">
        <f t="shared" ca="1" si="61"/>
        <v>2</v>
      </c>
      <c r="BM114" s="116">
        <f t="shared" ca="1" si="62"/>
        <v>17</v>
      </c>
    </row>
    <row r="115" spans="1:65" ht="15" customHeight="1" x14ac:dyDescent="0.25">
      <c r="A115" s="13">
        <v>42691</v>
      </c>
      <c r="B115" s="23"/>
      <c r="C115" s="23"/>
      <c r="D115" s="88">
        <f>bering!B110</f>
        <v>5230.3580000000002</v>
      </c>
      <c r="E115" s="47"/>
      <c r="F115" s="47"/>
      <c r="G115" s="92">
        <f>conus!B110</f>
        <v>5732.2740000000003</v>
      </c>
      <c r="H115" s="100">
        <f t="shared" ca="1" si="53"/>
        <v>5056.7124000000003</v>
      </c>
      <c r="I115" s="101">
        <f ca="1">IF(H$1,OFFSET(D115,-$H$2,0),OFFSET(D115,-$L115,0))</f>
        <v>5230.4380000000001</v>
      </c>
      <c r="J115" s="29">
        <f t="shared" ca="1" si="58"/>
        <v>21</v>
      </c>
      <c r="K115" s="57">
        <f t="shared" ca="1" si="39"/>
        <v>21</v>
      </c>
      <c r="L115" s="30">
        <f t="shared" ca="1" si="40"/>
        <v>21</v>
      </c>
      <c r="M115" s="120">
        <f t="shared" ca="1" si="59"/>
        <v>0.81899525221249037</v>
      </c>
      <c r="N115" s="39">
        <f>ROW()</f>
        <v>115</v>
      </c>
      <c r="O115" s="39">
        <f t="shared" si="54"/>
        <v>112</v>
      </c>
      <c r="P115" s="45">
        <f t="shared" ca="1" si="55"/>
        <v>94</v>
      </c>
      <c r="Q115" s="45">
        <f t="shared" ca="1" si="56"/>
        <v>91</v>
      </c>
      <c r="R115" s="39">
        <f t="shared" ca="1" si="57"/>
        <v>0</v>
      </c>
      <c r="S115" s="58">
        <f t="shared" si="45"/>
        <v>-163.22729999999501</v>
      </c>
      <c r="T115">
        <f>A115-A112</f>
        <v>3</v>
      </c>
      <c r="U115" s="68">
        <f t="shared" si="41"/>
        <v>-54.40909999999834</v>
      </c>
      <c r="V115" s="58">
        <f t="shared" ca="1" si="46"/>
        <v>-314.13429999999971</v>
      </c>
      <c r="W115">
        <f>A115-A112</f>
        <v>3</v>
      </c>
      <c r="X115" s="77">
        <f t="shared" ca="1" si="47"/>
        <v>-209.42286666666647</v>
      </c>
      <c r="Y115" s="58">
        <f t="shared" ca="1" si="48"/>
        <v>-210.70730000000003</v>
      </c>
      <c r="Z115">
        <f>A115-A112</f>
        <v>3</v>
      </c>
      <c r="AA115" s="68">
        <f t="shared" ca="1" si="42"/>
        <v>-70.235766666666677</v>
      </c>
      <c r="AB115" s="68">
        <f t="shared" ca="1" si="66"/>
        <v>-139.82931666666656</v>
      </c>
      <c r="AE115" s="116">
        <f t="shared" si="51"/>
        <v>97</v>
      </c>
      <c r="AF115" s="116">
        <f t="shared" si="60"/>
        <v>98</v>
      </c>
      <c r="AG115" s="116">
        <f t="shared" si="60"/>
        <v>96</v>
      </c>
      <c r="AH115" s="116">
        <f t="shared" si="60"/>
        <v>95</v>
      </c>
      <c r="AI115" s="116">
        <f t="shared" si="60"/>
        <v>94</v>
      </c>
      <c r="AJ115" s="116">
        <f t="shared" si="60"/>
        <v>98</v>
      </c>
      <c r="AK115" s="116">
        <f t="shared" si="60"/>
        <v>96</v>
      </c>
      <c r="AL115" s="116">
        <f t="shared" si="60"/>
        <v>95</v>
      </c>
      <c r="AM115" s="116">
        <f t="shared" si="60"/>
        <v>94</v>
      </c>
      <c r="AN115" s="116">
        <f t="shared" si="60"/>
        <v>94</v>
      </c>
      <c r="AO115" s="116">
        <f t="shared" si="60"/>
        <v>94</v>
      </c>
      <c r="AP115" s="116">
        <f t="shared" si="52"/>
        <v>94</v>
      </c>
      <c r="AQ115" s="116">
        <f t="shared" si="52"/>
        <v>95</v>
      </c>
      <c r="AR115" s="116">
        <f t="shared" si="52"/>
        <v>93</v>
      </c>
      <c r="AS115" s="116">
        <f t="shared" si="52"/>
        <v>92</v>
      </c>
      <c r="AT115" s="116">
        <f t="shared" si="52"/>
        <v>91</v>
      </c>
      <c r="AU115" s="116">
        <f t="shared" si="65"/>
        <v>95</v>
      </c>
      <c r="AV115" s="116">
        <f t="shared" si="65"/>
        <v>93</v>
      </c>
      <c r="AW115" s="116">
        <f t="shared" si="65"/>
        <v>92</v>
      </c>
      <c r="AX115" s="116">
        <f t="shared" si="65"/>
        <v>91</v>
      </c>
      <c r="AY115" s="116">
        <f t="shared" si="65"/>
        <v>91</v>
      </c>
      <c r="AZ115" s="116">
        <f t="shared" si="65"/>
        <v>91</v>
      </c>
      <c r="BA115" s="119">
        <f t="shared" ca="1" si="64"/>
        <v>0.43006036822318539</v>
      </c>
      <c r="BB115" s="119">
        <f t="shared" ca="1" si="64"/>
        <v>0.63891125387754599</v>
      </c>
      <c r="BC115" s="119">
        <f t="shared" ca="1" si="64"/>
        <v>-0.42592944928001941</v>
      </c>
      <c r="BD115" s="119">
        <f t="shared" ca="1" si="63"/>
        <v>-0.91284600316200248</v>
      </c>
      <c r="BE115" s="119">
        <f t="shared" ca="1" si="63"/>
        <v>0.81899525221249037</v>
      </c>
      <c r="BF115" s="119">
        <f t="shared" ca="1" si="63"/>
        <v>0.63891125387754599</v>
      </c>
      <c r="BG115" s="119">
        <f t="shared" ca="1" si="63"/>
        <v>-0.42592944928001941</v>
      </c>
      <c r="BH115" s="119">
        <f t="shared" ca="1" si="63"/>
        <v>-0.91284600316200248</v>
      </c>
      <c r="BI115" s="119">
        <f t="shared" ca="1" si="63"/>
        <v>0.81899525221249037</v>
      </c>
      <c r="BJ115" s="119">
        <f t="shared" ca="1" si="43"/>
        <v>0.81899525221249037</v>
      </c>
      <c r="BK115" s="119">
        <f t="shared" ca="1" si="43"/>
        <v>0.81899525221249037</v>
      </c>
      <c r="BL115" s="121">
        <f t="shared" ca="1" si="61"/>
        <v>5</v>
      </c>
      <c r="BM115" s="116">
        <f t="shared" ca="1" si="62"/>
        <v>21</v>
      </c>
    </row>
    <row r="116" spans="1:65" ht="15" customHeight="1" x14ac:dyDescent="0.25">
      <c r="A116" s="13">
        <v>42692</v>
      </c>
      <c r="B116" s="23"/>
      <c r="C116" s="23"/>
      <c r="D116" s="88">
        <f>bering!B111</f>
        <v>5204.1989999999996</v>
      </c>
      <c r="E116" s="47"/>
      <c r="F116" s="47"/>
      <c r="G116" s="92">
        <f>conus!B111</f>
        <v>5775.5923000000003</v>
      </c>
      <c r="H116" s="100">
        <f t="shared" ca="1" si="53"/>
        <v>5056.7124000000003</v>
      </c>
      <c r="I116" s="101">
        <f ca="1">IF(H$1,OFFSET(D116,-$H$2,0),OFFSET(D116,-$L116,0))</f>
        <v>5150.1419999999998</v>
      </c>
      <c r="J116" s="29">
        <f t="shared" ca="1" si="58"/>
        <v>17</v>
      </c>
      <c r="K116" s="57">
        <f t="shared" ca="1" si="39"/>
        <v>17</v>
      </c>
      <c r="L116" s="30">
        <f t="shared" ca="1" si="40"/>
        <v>17</v>
      </c>
      <c r="M116" s="120">
        <f t="shared" ca="1" si="59"/>
        <v>0.7794907124314967</v>
      </c>
      <c r="N116" s="39">
        <f>ROW()</f>
        <v>116</v>
      </c>
      <c r="O116" s="39">
        <f t="shared" si="54"/>
        <v>113</v>
      </c>
      <c r="P116" s="45">
        <f t="shared" ca="1" si="55"/>
        <v>99</v>
      </c>
      <c r="Q116" s="45">
        <f t="shared" ca="1" si="56"/>
        <v>96</v>
      </c>
      <c r="R116" s="39">
        <f t="shared" ca="1" si="57"/>
        <v>0</v>
      </c>
      <c r="S116" s="58">
        <f t="shared" si="45"/>
        <v>44.261600000001636</v>
      </c>
      <c r="T116">
        <f>A116-A113</f>
        <v>3</v>
      </c>
      <c r="U116" s="68">
        <f t="shared" si="41"/>
        <v>14.753866666667212</v>
      </c>
      <c r="V116" s="58">
        <f t="shared" ca="1" si="46"/>
        <v>-303.15189999999711</v>
      </c>
      <c r="W116">
        <f>A116-A113</f>
        <v>3</v>
      </c>
      <c r="X116" s="77">
        <f t="shared" ca="1" si="47"/>
        <v>-202.10126666666474</v>
      </c>
      <c r="Y116" s="58">
        <f t="shared" ca="1" si="48"/>
        <v>-29.591299999998228</v>
      </c>
      <c r="Z116">
        <f>A116-A113</f>
        <v>3</v>
      </c>
      <c r="AA116" s="68">
        <f t="shared" ca="1" si="42"/>
        <v>-9.8637666666660753</v>
      </c>
      <c r="AB116" s="68">
        <f t="shared" ca="1" si="66"/>
        <v>-105.9825166666654</v>
      </c>
      <c r="AE116" s="116">
        <f t="shared" si="51"/>
        <v>98</v>
      </c>
      <c r="AF116" s="116">
        <f t="shared" si="60"/>
        <v>99</v>
      </c>
      <c r="AG116" s="116">
        <f t="shared" si="60"/>
        <v>97</v>
      </c>
      <c r="AH116" s="116">
        <f t="shared" si="60"/>
        <v>96</v>
      </c>
      <c r="AI116" s="116">
        <f t="shared" si="60"/>
        <v>95</v>
      </c>
      <c r="AJ116" s="116">
        <f t="shared" si="60"/>
        <v>99</v>
      </c>
      <c r="AK116" s="116">
        <f t="shared" si="60"/>
        <v>97</v>
      </c>
      <c r="AL116" s="116">
        <f t="shared" si="60"/>
        <v>96</v>
      </c>
      <c r="AM116" s="116">
        <f t="shared" si="60"/>
        <v>95</v>
      </c>
      <c r="AN116" s="116">
        <f t="shared" si="60"/>
        <v>95</v>
      </c>
      <c r="AO116" s="116">
        <f t="shared" si="60"/>
        <v>95</v>
      </c>
      <c r="AP116" s="116">
        <f t="shared" si="52"/>
        <v>95</v>
      </c>
      <c r="AQ116" s="116">
        <f t="shared" si="52"/>
        <v>96</v>
      </c>
      <c r="AR116" s="116">
        <f t="shared" si="52"/>
        <v>94</v>
      </c>
      <c r="AS116" s="116">
        <f t="shared" si="52"/>
        <v>93</v>
      </c>
      <c r="AT116" s="116">
        <f t="shared" si="52"/>
        <v>92</v>
      </c>
      <c r="AU116" s="116">
        <f t="shared" si="65"/>
        <v>96</v>
      </c>
      <c r="AV116" s="116">
        <f t="shared" si="65"/>
        <v>94</v>
      </c>
      <c r="AW116" s="116">
        <f t="shared" si="65"/>
        <v>93</v>
      </c>
      <c r="AX116" s="116">
        <f t="shared" si="65"/>
        <v>92</v>
      </c>
      <c r="AY116" s="116">
        <f t="shared" si="65"/>
        <v>92</v>
      </c>
      <c r="AZ116" s="116">
        <f t="shared" si="65"/>
        <v>92</v>
      </c>
      <c r="BA116" s="119">
        <f t="shared" ca="1" si="64"/>
        <v>8.7963858638542974E-2</v>
      </c>
      <c r="BB116" s="119">
        <f t="shared" ca="1" si="64"/>
        <v>0.7794907124314967</v>
      </c>
      <c r="BC116" s="119">
        <f t="shared" ca="1" si="64"/>
        <v>-0.63853292074454282</v>
      </c>
      <c r="BD116" s="119">
        <f t="shared" ca="1" si="63"/>
        <v>-0.934222092481378</v>
      </c>
      <c r="BE116" s="119">
        <f t="shared" ca="1" si="63"/>
        <v>-1.700575110387507E-3</v>
      </c>
      <c r="BF116" s="119">
        <f t="shared" ca="1" si="63"/>
        <v>0.7794907124314967</v>
      </c>
      <c r="BG116" s="119">
        <f t="shared" ca="1" si="63"/>
        <v>-0.63853292074454282</v>
      </c>
      <c r="BH116" s="119">
        <f t="shared" ca="1" si="63"/>
        <v>-0.934222092481378</v>
      </c>
      <c r="BI116" s="119">
        <f t="shared" ca="1" si="63"/>
        <v>-1.700575110387507E-3</v>
      </c>
      <c r="BJ116" s="119">
        <f t="shared" ca="1" si="43"/>
        <v>-1.700575110387507E-3</v>
      </c>
      <c r="BK116" s="119">
        <f t="shared" ca="1" si="43"/>
        <v>-1.700575110387507E-3</v>
      </c>
      <c r="BL116" s="121">
        <f t="shared" ca="1" si="61"/>
        <v>2</v>
      </c>
      <c r="BM116" s="116">
        <f t="shared" ca="1" si="62"/>
        <v>17</v>
      </c>
    </row>
    <row r="117" spans="1:65" ht="15" customHeight="1" x14ac:dyDescent="0.25">
      <c r="A117" s="13">
        <v>42693</v>
      </c>
      <c r="B117" s="23"/>
      <c r="C117" s="23"/>
      <c r="D117" s="88">
        <f>bering!B112</f>
        <v>5218.9087</v>
      </c>
      <c r="E117" s="47"/>
      <c r="F117" s="47"/>
      <c r="G117" s="92">
        <f>conus!B112</f>
        <v>5565.6049999999996</v>
      </c>
      <c r="H117" s="100">
        <f t="shared" ca="1" si="53"/>
        <v>5150.1419999999998</v>
      </c>
      <c r="I117" s="101">
        <f ca="1">IF(H$1,OFFSET(D117,-$H$2,0),OFFSET(D117,-$L117,0))</f>
        <v>5042.6279999999997</v>
      </c>
      <c r="J117" s="29">
        <f t="shared" ca="1" si="58"/>
        <v>21</v>
      </c>
      <c r="K117" s="57">
        <f t="shared" ca="1" si="39"/>
        <v>21</v>
      </c>
      <c r="L117" s="30">
        <f t="shared" ca="1" si="40"/>
        <v>21</v>
      </c>
      <c r="M117" s="120">
        <f t="shared" ca="1" si="59"/>
        <v>0.27527185449049213</v>
      </c>
      <c r="N117" s="39">
        <f>ROW()</f>
        <v>117</v>
      </c>
      <c r="O117" s="39">
        <f t="shared" si="54"/>
        <v>114</v>
      </c>
      <c r="P117" s="45">
        <f t="shared" ca="1" si="55"/>
        <v>96</v>
      </c>
      <c r="Q117" s="45">
        <f t="shared" ca="1" si="56"/>
        <v>93</v>
      </c>
      <c r="R117" s="39">
        <f t="shared" ca="1" si="57"/>
        <v>0</v>
      </c>
      <c r="S117" s="58">
        <f t="shared" si="45"/>
        <v>140.07760000000053</v>
      </c>
      <c r="T117">
        <f>A117-A114</f>
        <v>3</v>
      </c>
      <c r="U117" s="68">
        <f t="shared" si="41"/>
        <v>46.692533333333508</v>
      </c>
      <c r="V117" s="58">
        <f t="shared" ca="1" si="46"/>
        <v>-76.317200000001321</v>
      </c>
      <c r="W117">
        <f>A117-A114</f>
        <v>3</v>
      </c>
      <c r="X117" s="77">
        <f t="shared" ca="1" si="47"/>
        <v>-50.878133333334212</v>
      </c>
      <c r="Y117" s="58">
        <f t="shared" ca="1" si="48"/>
        <v>211.77159999999822</v>
      </c>
      <c r="Z117">
        <f>A117-A114</f>
        <v>3</v>
      </c>
      <c r="AA117" s="68">
        <f t="shared" ca="1" si="42"/>
        <v>70.590533333332743</v>
      </c>
      <c r="AB117" s="68">
        <f t="shared" ca="1" si="66"/>
        <v>9.8561999999992658</v>
      </c>
      <c r="AE117" s="116">
        <f t="shared" si="51"/>
        <v>99</v>
      </c>
      <c r="AF117" s="116">
        <f t="shared" si="60"/>
        <v>100</v>
      </c>
      <c r="AG117" s="116">
        <f t="shared" si="60"/>
        <v>98</v>
      </c>
      <c r="AH117" s="116">
        <f t="shared" si="60"/>
        <v>97</v>
      </c>
      <c r="AI117" s="116">
        <f t="shared" si="60"/>
        <v>96</v>
      </c>
      <c r="AJ117" s="116">
        <f t="shared" si="60"/>
        <v>100</v>
      </c>
      <c r="AK117" s="116">
        <f t="shared" si="60"/>
        <v>98</v>
      </c>
      <c r="AL117" s="116">
        <f t="shared" si="60"/>
        <v>97</v>
      </c>
      <c r="AM117" s="116">
        <f t="shared" si="60"/>
        <v>96</v>
      </c>
      <c r="AN117" s="116">
        <f t="shared" si="60"/>
        <v>96</v>
      </c>
      <c r="AO117" s="116">
        <f t="shared" si="60"/>
        <v>96</v>
      </c>
      <c r="AP117" s="116">
        <f t="shared" si="52"/>
        <v>96</v>
      </c>
      <c r="AQ117" s="116">
        <f t="shared" si="52"/>
        <v>97</v>
      </c>
      <c r="AR117" s="116">
        <f t="shared" si="52"/>
        <v>95</v>
      </c>
      <c r="AS117" s="116">
        <f t="shared" si="52"/>
        <v>94</v>
      </c>
      <c r="AT117" s="116">
        <f t="shared" si="52"/>
        <v>93</v>
      </c>
      <c r="AU117" s="116">
        <f t="shared" si="65"/>
        <v>97</v>
      </c>
      <c r="AV117" s="116">
        <f t="shared" si="65"/>
        <v>95</v>
      </c>
      <c r="AW117" s="116">
        <f t="shared" si="65"/>
        <v>94</v>
      </c>
      <c r="AX117" s="116">
        <f t="shared" si="65"/>
        <v>93</v>
      </c>
      <c r="AY117" s="116">
        <f t="shared" si="65"/>
        <v>93</v>
      </c>
      <c r="AZ117" s="116">
        <f t="shared" si="65"/>
        <v>93</v>
      </c>
      <c r="BA117" s="119">
        <f t="shared" ca="1" si="64"/>
        <v>-0.63144689694379474</v>
      </c>
      <c r="BB117" s="119">
        <f t="shared" ca="1" si="64"/>
        <v>0.1413536255163694</v>
      </c>
      <c r="BC117" s="119">
        <f t="shared" ca="1" si="64"/>
        <v>-0.48284116840410907</v>
      </c>
      <c r="BD117" s="119">
        <f t="shared" ca="1" si="63"/>
        <v>-0.40988894178495283</v>
      </c>
      <c r="BE117" s="119">
        <f t="shared" ca="1" si="63"/>
        <v>0.27527185449049213</v>
      </c>
      <c r="BF117" s="119">
        <f t="shared" ca="1" si="63"/>
        <v>0.1413536255163694</v>
      </c>
      <c r="BG117" s="119">
        <f t="shared" ca="1" si="63"/>
        <v>-0.48284116840410907</v>
      </c>
      <c r="BH117" s="119">
        <f t="shared" ca="1" si="63"/>
        <v>-0.40988894178495283</v>
      </c>
      <c r="BI117" s="119">
        <f t="shared" ca="1" si="63"/>
        <v>0.27527185449049213</v>
      </c>
      <c r="BJ117" s="119">
        <f t="shared" ca="1" si="43"/>
        <v>0.27527185449049213</v>
      </c>
      <c r="BK117" s="119">
        <f t="shared" ca="1" si="43"/>
        <v>0.27527185449049213</v>
      </c>
      <c r="BL117" s="121">
        <f t="shared" ca="1" si="61"/>
        <v>5</v>
      </c>
      <c r="BM117" s="116">
        <f t="shared" ca="1" si="62"/>
        <v>21</v>
      </c>
    </row>
    <row r="118" spans="1:65" ht="15" customHeight="1" x14ac:dyDescent="0.25">
      <c r="A118" s="13">
        <v>42694</v>
      </c>
      <c r="B118" s="23"/>
      <c r="C118" s="23"/>
      <c r="D118" s="88">
        <f>bering!B113</f>
        <v>5220.3249999999998</v>
      </c>
      <c r="E118" s="47"/>
      <c r="F118" s="47"/>
      <c r="G118" s="92">
        <f>conus!B113</f>
        <v>5523.46</v>
      </c>
      <c r="H118" s="100">
        <f t="shared" ca="1" si="53"/>
        <v>5128.1157000000003</v>
      </c>
      <c r="I118" s="101">
        <f ca="1">IF(H$1,OFFSET(D118,-$H$2,0),OFFSET(D118,-$L118,0))</f>
        <v>5056.7124000000003</v>
      </c>
      <c r="J118" s="29">
        <f t="shared" ca="1" si="58"/>
        <v>21</v>
      </c>
      <c r="K118" s="57">
        <f t="shared" ca="1" si="39"/>
        <v>21</v>
      </c>
      <c r="L118" s="30">
        <f t="shared" ca="1" si="40"/>
        <v>21</v>
      </c>
      <c r="M118" s="120">
        <f t="shared" ca="1" si="59"/>
        <v>0.51771924040011641</v>
      </c>
      <c r="N118" s="39">
        <f>ROW()</f>
        <v>118</v>
      </c>
      <c r="O118" s="39">
        <f t="shared" si="54"/>
        <v>115</v>
      </c>
      <c r="P118" s="45">
        <f t="shared" ca="1" si="55"/>
        <v>97</v>
      </c>
      <c r="Q118" s="45">
        <f t="shared" ca="1" si="56"/>
        <v>94</v>
      </c>
      <c r="R118" s="39">
        <f t="shared" ca="1" si="57"/>
        <v>0</v>
      </c>
      <c r="S118" s="58">
        <f t="shared" si="45"/>
        <v>-94.976400000003196</v>
      </c>
      <c r="T118">
        <f>A118-A115</f>
        <v>3</v>
      </c>
      <c r="U118" s="68">
        <f t="shared" si="41"/>
        <v>-31.658800000001065</v>
      </c>
      <c r="V118" s="58">
        <f t="shared" ca="1" si="46"/>
        <v>168.8117000000002</v>
      </c>
      <c r="W118">
        <f>A118-A115</f>
        <v>3</v>
      </c>
      <c r="X118" s="77">
        <f t="shared" ca="1" si="47"/>
        <v>112.54113333333346</v>
      </c>
      <c r="Y118" s="58">
        <f t="shared" ca="1" si="48"/>
        <v>-104.48599999999897</v>
      </c>
      <c r="Z118">
        <f>A118-A115</f>
        <v>3</v>
      </c>
      <c r="AA118" s="68">
        <f t="shared" ca="1" si="42"/>
        <v>-34.828666666666322</v>
      </c>
      <c r="AB118" s="68">
        <f t="shared" ca="1" si="66"/>
        <v>38.85623333333357</v>
      </c>
      <c r="AE118" s="116">
        <f t="shared" si="51"/>
        <v>100</v>
      </c>
      <c r="AF118" s="116">
        <f t="shared" si="60"/>
        <v>101</v>
      </c>
      <c r="AG118" s="116">
        <f t="shared" si="60"/>
        <v>99</v>
      </c>
      <c r="AH118" s="116">
        <f t="shared" si="60"/>
        <v>98</v>
      </c>
      <c r="AI118" s="116">
        <f t="shared" si="60"/>
        <v>97</v>
      </c>
      <c r="AJ118" s="116">
        <f t="shared" si="60"/>
        <v>101</v>
      </c>
      <c r="AK118" s="116">
        <f t="shared" si="60"/>
        <v>99</v>
      </c>
      <c r="AL118" s="116">
        <f t="shared" si="60"/>
        <v>98</v>
      </c>
      <c r="AM118" s="116">
        <f t="shared" si="60"/>
        <v>97</v>
      </c>
      <c r="AN118" s="116">
        <f t="shared" si="60"/>
        <v>97</v>
      </c>
      <c r="AO118" s="116">
        <f t="shared" si="60"/>
        <v>97</v>
      </c>
      <c r="AP118" s="116">
        <f t="shared" si="52"/>
        <v>97</v>
      </c>
      <c r="AQ118" s="116">
        <f t="shared" si="52"/>
        <v>98</v>
      </c>
      <c r="AR118" s="116">
        <f t="shared" si="52"/>
        <v>96</v>
      </c>
      <c r="AS118" s="116">
        <f t="shared" si="52"/>
        <v>95</v>
      </c>
      <c r="AT118" s="116">
        <f t="shared" si="52"/>
        <v>94</v>
      </c>
      <c r="AU118" s="116">
        <f t="shared" si="65"/>
        <v>98</v>
      </c>
      <c r="AV118" s="116">
        <f t="shared" si="65"/>
        <v>96</v>
      </c>
      <c r="AW118" s="116">
        <f t="shared" si="65"/>
        <v>95</v>
      </c>
      <c r="AX118" s="116">
        <f t="shared" si="65"/>
        <v>94</v>
      </c>
      <c r="AY118" s="116">
        <f t="shared" si="65"/>
        <v>94</v>
      </c>
      <c r="AZ118" s="116">
        <f t="shared" si="65"/>
        <v>94</v>
      </c>
      <c r="BA118" s="119">
        <f t="shared" ca="1" si="64"/>
        <v>-0.93686941018444259</v>
      </c>
      <c r="BB118" s="119">
        <f t="shared" ca="1" si="64"/>
        <v>-0.20685399659024611</v>
      </c>
      <c r="BC118" s="119">
        <f t="shared" ca="1" si="64"/>
        <v>-0.70500379845562655</v>
      </c>
      <c r="BD118" s="119">
        <f t="shared" ca="1" si="63"/>
        <v>-0.25555756408438107</v>
      </c>
      <c r="BE118" s="119">
        <f t="shared" ca="1" si="63"/>
        <v>0.51771924040011641</v>
      </c>
      <c r="BF118" s="119">
        <f t="shared" ca="1" si="63"/>
        <v>-0.20685399659024611</v>
      </c>
      <c r="BG118" s="119">
        <f t="shared" ca="1" si="63"/>
        <v>-0.70500379845562655</v>
      </c>
      <c r="BH118" s="119">
        <f t="shared" ca="1" si="63"/>
        <v>-0.25555756408438107</v>
      </c>
      <c r="BI118" s="119">
        <f t="shared" ca="1" si="63"/>
        <v>0.51771924040011641</v>
      </c>
      <c r="BJ118" s="119">
        <f t="shared" ca="1" si="43"/>
        <v>0.51771924040011641</v>
      </c>
      <c r="BK118" s="119">
        <f t="shared" ca="1" si="43"/>
        <v>0.51771924040011641</v>
      </c>
      <c r="BL118" s="121">
        <f t="shared" ca="1" si="61"/>
        <v>5</v>
      </c>
      <c r="BM118" s="116">
        <f t="shared" ca="1" si="62"/>
        <v>21</v>
      </c>
    </row>
    <row r="119" spans="1:65" ht="15" customHeight="1" x14ac:dyDescent="0.25">
      <c r="A119" s="13">
        <v>42695</v>
      </c>
      <c r="B119" s="23"/>
      <c r="C119" s="23"/>
      <c r="D119" s="88">
        <f>bering!B114</f>
        <v>5392.1494000000002</v>
      </c>
      <c r="E119" s="47"/>
      <c r="F119" s="47"/>
      <c r="G119" s="92">
        <f>conus!B114</f>
        <v>5589.5902999999998</v>
      </c>
      <c r="H119" s="100">
        <f t="shared" ca="1" si="53"/>
        <v>5127.8760000000002</v>
      </c>
      <c r="I119" s="101">
        <f ca="1">IF(H$1,OFFSET(D119,-$H$2,0),OFFSET(D119,-$L119,0))</f>
        <v>5056.7124000000003</v>
      </c>
      <c r="J119" s="29">
        <f t="shared" ca="1" si="58"/>
        <v>21</v>
      </c>
      <c r="K119" s="57">
        <f t="shared" ca="1" si="39"/>
        <v>21</v>
      </c>
      <c r="L119" s="30">
        <f t="shared" ca="1" si="40"/>
        <v>21</v>
      </c>
      <c r="M119" s="120">
        <f t="shared" ca="1" si="59"/>
        <v>0.69593168582616982</v>
      </c>
      <c r="N119" s="39">
        <f>ROW()</f>
        <v>119</v>
      </c>
      <c r="O119" s="39">
        <f t="shared" si="54"/>
        <v>116</v>
      </c>
      <c r="P119" s="45">
        <f t="shared" ca="1" si="55"/>
        <v>98</v>
      </c>
      <c r="Q119" s="45">
        <f t="shared" ca="1" si="56"/>
        <v>95</v>
      </c>
      <c r="R119" s="39">
        <f t="shared" ca="1" si="57"/>
        <v>0</v>
      </c>
      <c r="S119" s="58">
        <f t="shared" si="45"/>
        <v>-445.4330000000009</v>
      </c>
      <c r="T119">
        <f>A119-A116</f>
        <v>3</v>
      </c>
      <c r="U119" s="68">
        <f t="shared" si="41"/>
        <v>-148.47766666666698</v>
      </c>
      <c r="V119" s="58">
        <f t="shared" ca="1" si="46"/>
        <v>250.08089999999902</v>
      </c>
      <c r="W119">
        <f>A119-A116</f>
        <v>3</v>
      </c>
      <c r="X119" s="77">
        <f t="shared" ca="1" si="47"/>
        <v>166.72059999999934</v>
      </c>
      <c r="Y119" s="58">
        <f t="shared" ca="1" si="48"/>
        <v>-281.23959999999897</v>
      </c>
      <c r="Z119">
        <f>A119-A116</f>
        <v>3</v>
      </c>
      <c r="AA119" s="68">
        <f t="shared" ca="1" si="42"/>
        <v>-93.746533333332991</v>
      </c>
      <c r="AB119" s="68">
        <f t="shared" ca="1" si="66"/>
        <v>36.487033333333173</v>
      </c>
      <c r="AE119" s="116">
        <f t="shared" si="51"/>
        <v>101</v>
      </c>
      <c r="AF119" s="116">
        <f t="shared" si="60"/>
        <v>102</v>
      </c>
      <c r="AG119" s="116">
        <f t="shared" si="60"/>
        <v>100</v>
      </c>
      <c r="AH119" s="116">
        <f t="shared" si="60"/>
        <v>99</v>
      </c>
      <c r="AI119" s="116">
        <f t="shared" si="60"/>
        <v>98</v>
      </c>
      <c r="AJ119" s="116">
        <f t="shared" si="60"/>
        <v>102</v>
      </c>
      <c r="AK119" s="116">
        <f t="shared" si="60"/>
        <v>100</v>
      </c>
      <c r="AL119" s="116">
        <f t="shared" si="60"/>
        <v>99</v>
      </c>
      <c r="AM119" s="116">
        <f t="shared" si="60"/>
        <v>98</v>
      </c>
      <c r="AN119" s="116">
        <f t="shared" si="60"/>
        <v>98</v>
      </c>
      <c r="AO119" s="116">
        <f t="shared" si="60"/>
        <v>98</v>
      </c>
      <c r="AP119" s="116">
        <f t="shared" si="52"/>
        <v>98</v>
      </c>
      <c r="AQ119" s="116">
        <f t="shared" si="52"/>
        <v>99</v>
      </c>
      <c r="AR119" s="116">
        <f t="shared" si="52"/>
        <v>97</v>
      </c>
      <c r="AS119" s="116">
        <f t="shared" si="52"/>
        <v>96</v>
      </c>
      <c r="AT119" s="116">
        <f t="shared" si="52"/>
        <v>95</v>
      </c>
      <c r="AU119" s="116">
        <f t="shared" si="65"/>
        <v>99</v>
      </c>
      <c r="AV119" s="116">
        <f t="shared" si="65"/>
        <v>97</v>
      </c>
      <c r="AW119" s="116">
        <f t="shared" si="65"/>
        <v>96</v>
      </c>
      <c r="AX119" s="116">
        <f t="shared" si="65"/>
        <v>95</v>
      </c>
      <c r="AY119" s="116">
        <f t="shared" si="65"/>
        <v>95</v>
      </c>
      <c r="AZ119" s="116">
        <f t="shared" si="65"/>
        <v>95</v>
      </c>
      <c r="BA119" s="119">
        <f t="shared" ca="1" si="64"/>
        <v>-0.92772383401837333</v>
      </c>
      <c r="BB119" s="119">
        <f t="shared" ca="1" si="64"/>
        <v>3.0983182005822285E-2</v>
      </c>
      <c r="BC119" s="119">
        <f t="shared" ca="1" si="64"/>
        <v>-0.62578461060435631</v>
      </c>
      <c r="BD119" s="119">
        <f t="shared" ca="1" si="63"/>
        <v>-0.27322157984758666</v>
      </c>
      <c r="BE119" s="119">
        <f t="shared" ca="1" si="63"/>
        <v>0.69593168582616982</v>
      </c>
      <c r="BF119" s="119">
        <f t="shared" ca="1" si="63"/>
        <v>3.0983182005822285E-2</v>
      </c>
      <c r="BG119" s="119">
        <f t="shared" ca="1" si="63"/>
        <v>-0.62578461060435631</v>
      </c>
      <c r="BH119" s="119">
        <f t="shared" ca="1" si="63"/>
        <v>-0.27322157984758666</v>
      </c>
      <c r="BI119" s="119">
        <f t="shared" ca="1" si="63"/>
        <v>0.69593168582616982</v>
      </c>
      <c r="BJ119" s="119">
        <f t="shared" ca="1" si="43"/>
        <v>0.69593168582616982</v>
      </c>
      <c r="BK119" s="119">
        <f t="shared" ca="1" si="43"/>
        <v>0.69593168582616982</v>
      </c>
      <c r="BL119" s="121">
        <f t="shared" ca="1" si="61"/>
        <v>5</v>
      </c>
      <c r="BM119" s="116">
        <f t="shared" ca="1" si="62"/>
        <v>21</v>
      </c>
    </row>
    <row r="120" spans="1:65" ht="15" customHeight="1" x14ac:dyDescent="0.25">
      <c r="A120" s="13">
        <v>42696</v>
      </c>
      <c r="B120" s="23"/>
      <c r="C120" s="23"/>
      <c r="D120" s="88">
        <f>bering!B115</f>
        <v>5054.92</v>
      </c>
      <c r="E120" s="47"/>
      <c r="F120" s="47"/>
      <c r="G120" s="92">
        <f>conus!B115</f>
        <v>5656.2173000000003</v>
      </c>
      <c r="H120" s="100">
        <f t="shared" ca="1" si="53"/>
        <v>5252.2510000000002</v>
      </c>
      <c r="I120" s="101">
        <f ca="1">IF(H$1,OFFSET(D120,-$H$2,0),OFFSET(D120,-$L120,0))</f>
        <v>5252.2510000000002</v>
      </c>
      <c r="J120" s="29">
        <f t="shared" ca="1" si="58"/>
        <v>18</v>
      </c>
      <c r="K120" s="57">
        <f t="shared" ca="1" si="39"/>
        <v>18</v>
      </c>
      <c r="L120" s="30">
        <f t="shared" ca="1" si="40"/>
        <v>18</v>
      </c>
      <c r="M120" s="120">
        <f t="shared" ca="1" si="59"/>
        <v>0.86962462119696204</v>
      </c>
      <c r="N120" s="39">
        <f>ROW()</f>
        <v>120</v>
      </c>
      <c r="O120" s="39">
        <f t="shared" si="54"/>
        <v>117</v>
      </c>
      <c r="P120" s="45">
        <f t="shared" ca="1" si="55"/>
        <v>102</v>
      </c>
      <c r="Q120" s="45">
        <f t="shared" ca="1" si="56"/>
        <v>99</v>
      </c>
      <c r="R120" s="39">
        <f t="shared" ca="1" si="57"/>
        <v>0</v>
      </c>
      <c r="S120" s="58">
        <f t="shared" si="45"/>
        <v>-304.20370000000185</v>
      </c>
      <c r="T120">
        <f>A120-A117</f>
        <v>3</v>
      </c>
      <c r="U120" s="68">
        <f t="shared" si="41"/>
        <v>-101.40123333333395</v>
      </c>
      <c r="V120" s="58">
        <f t="shared" ca="1" si="46"/>
        <v>244.67590000000018</v>
      </c>
      <c r="W120">
        <f>A120-A117</f>
        <v>3</v>
      </c>
      <c r="X120" s="77">
        <f t="shared" ca="1" si="47"/>
        <v>163.11726666666678</v>
      </c>
      <c r="Y120" s="58">
        <f t="shared" ca="1" si="48"/>
        <v>-57.532199999997829</v>
      </c>
      <c r="Z120">
        <f>A120-A117</f>
        <v>3</v>
      </c>
      <c r="AA120" s="68">
        <f t="shared" ca="1" si="42"/>
        <v>-19.177399999999277</v>
      </c>
      <c r="AB120" s="68">
        <f t="shared" ca="1" si="66"/>
        <v>71.969933333333756</v>
      </c>
      <c r="AE120" s="116">
        <f t="shared" si="51"/>
        <v>102</v>
      </c>
      <c r="AF120" s="116">
        <f t="shared" si="60"/>
        <v>103</v>
      </c>
      <c r="AG120" s="116">
        <f t="shared" si="60"/>
        <v>101</v>
      </c>
      <c r="AH120" s="116">
        <f t="shared" si="60"/>
        <v>100</v>
      </c>
      <c r="AI120" s="116">
        <f t="shared" si="60"/>
        <v>99</v>
      </c>
      <c r="AJ120" s="116">
        <f t="shared" si="60"/>
        <v>103</v>
      </c>
      <c r="AK120" s="116">
        <f t="shared" si="60"/>
        <v>101</v>
      </c>
      <c r="AL120" s="116">
        <f t="shared" si="60"/>
        <v>100</v>
      </c>
      <c r="AM120" s="116">
        <f t="shared" si="60"/>
        <v>99</v>
      </c>
      <c r="AN120" s="116">
        <f t="shared" si="60"/>
        <v>99</v>
      </c>
      <c r="AO120" s="116">
        <f t="shared" si="60"/>
        <v>99</v>
      </c>
      <c r="AP120" s="116">
        <f t="shared" si="52"/>
        <v>99</v>
      </c>
      <c r="AQ120" s="116">
        <f t="shared" si="52"/>
        <v>100</v>
      </c>
      <c r="AR120" s="116">
        <f t="shared" si="52"/>
        <v>98</v>
      </c>
      <c r="AS120" s="116">
        <f t="shared" si="52"/>
        <v>97</v>
      </c>
      <c r="AT120" s="116">
        <f t="shared" si="52"/>
        <v>96</v>
      </c>
      <c r="AU120" s="116">
        <f t="shared" si="65"/>
        <v>100</v>
      </c>
      <c r="AV120" s="116">
        <f t="shared" si="65"/>
        <v>98</v>
      </c>
      <c r="AW120" s="116">
        <f t="shared" si="65"/>
        <v>97</v>
      </c>
      <c r="AX120" s="116">
        <f t="shared" si="65"/>
        <v>96</v>
      </c>
      <c r="AY120" s="116">
        <f t="shared" si="65"/>
        <v>96</v>
      </c>
      <c r="AZ120" s="116">
        <f t="shared" si="65"/>
        <v>96</v>
      </c>
      <c r="BA120" s="119">
        <f t="shared" ca="1" si="64"/>
        <v>0.86962462119696204</v>
      </c>
      <c r="BB120" s="119">
        <f t="shared" ca="1" si="64"/>
        <v>0.76198829971737148</v>
      </c>
      <c r="BC120" s="119">
        <f t="shared" ca="1" si="64"/>
        <v>-7.5680262789295247E-3</v>
      </c>
      <c r="BD120" s="119">
        <f t="shared" ca="1" si="63"/>
        <v>0.7097423827963929</v>
      </c>
      <c r="BE120" s="119">
        <f t="shared" ca="1" si="63"/>
        <v>0.85223740976104845</v>
      </c>
      <c r="BF120" s="119">
        <f t="shared" ca="1" si="63"/>
        <v>0.76198829971737148</v>
      </c>
      <c r="BG120" s="119">
        <f t="shared" ca="1" si="63"/>
        <v>-7.5680262789295247E-3</v>
      </c>
      <c r="BH120" s="119">
        <f t="shared" ca="1" si="63"/>
        <v>0.7097423827963929</v>
      </c>
      <c r="BI120" s="119">
        <f t="shared" ca="1" si="63"/>
        <v>0.85223740976104845</v>
      </c>
      <c r="BJ120" s="119">
        <f t="shared" ca="1" si="43"/>
        <v>0.85223740976104845</v>
      </c>
      <c r="BK120" s="119">
        <f t="shared" ca="1" si="43"/>
        <v>0.85223740976104845</v>
      </c>
      <c r="BL120" s="121">
        <f t="shared" ca="1" si="61"/>
        <v>1</v>
      </c>
      <c r="BM120" s="116">
        <f t="shared" ca="1" si="62"/>
        <v>18</v>
      </c>
    </row>
    <row r="121" spans="1:65" ht="15" customHeight="1" x14ac:dyDescent="0.25">
      <c r="A121" s="13">
        <v>42697</v>
      </c>
      <c r="B121" s="23"/>
      <c r="C121" s="23"/>
      <c r="D121" s="88">
        <f>bering!B116</f>
        <v>5318.7669999999998</v>
      </c>
      <c r="E121" s="47"/>
      <c r="F121" s="47"/>
      <c r="G121" s="92">
        <f>conus!B116</f>
        <v>5697.1469999999999</v>
      </c>
      <c r="H121" s="100">
        <f t="shared" ca="1" si="53"/>
        <v>5235.6890000000003</v>
      </c>
      <c r="I121" s="101">
        <f ca="1">IF(H$1,OFFSET(D121,-$H$2,0),OFFSET(D121,-$L121,0))</f>
        <v>5391.0469999999996</v>
      </c>
      <c r="J121" s="29">
        <f t="shared" ca="1" si="58"/>
        <v>17</v>
      </c>
      <c r="K121" s="57">
        <f t="shared" ca="1" si="39"/>
        <v>17</v>
      </c>
      <c r="L121" s="30">
        <f t="shared" ca="1" si="40"/>
        <v>17</v>
      </c>
      <c r="M121" s="120">
        <f t="shared" ca="1" si="59"/>
        <v>0.89417673764426975</v>
      </c>
      <c r="N121" s="39">
        <f>ROW()</f>
        <v>121</v>
      </c>
      <c r="O121" s="39">
        <f t="shared" si="54"/>
        <v>118</v>
      </c>
      <c r="P121" s="45">
        <f t="shared" ca="1" si="55"/>
        <v>104</v>
      </c>
      <c r="Q121" s="45">
        <f t="shared" ca="1" si="56"/>
        <v>101</v>
      </c>
      <c r="R121" s="39">
        <f t="shared" ca="1" si="57"/>
        <v>0</v>
      </c>
      <c r="S121" s="58">
        <f t="shared" si="45"/>
        <v>78.297300000001997</v>
      </c>
      <c r="T121">
        <f>A121-A118</f>
        <v>3</v>
      </c>
      <c r="U121" s="68">
        <f t="shared" si="41"/>
        <v>26.099100000000664</v>
      </c>
      <c r="V121" s="58">
        <f t="shared" ca="1" si="46"/>
        <v>280.84590000000026</v>
      </c>
      <c r="W121">
        <f>A121-A118</f>
        <v>3</v>
      </c>
      <c r="X121" s="77">
        <f t="shared" ca="1" si="47"/>
        <v>187.23060000000018</v>
      </c>
      <c r="Y121" s="58">
        <f t="shared" ca="1" si="48"/>
        <v>450.52799999999843</v>
      </c>
      <c r="Z121">
        <f>A121-A118</f>
        <v>3</v>
      </c>
      <c r="AA121" s="68">
        <f t="shared" ca="1" si="42"/>
        <v>150.17599999999948</v>
      </c>
      <c r="AB121" s="68">
        <f t="shared" ca="1" si="66"/>
        <v>168.70329999999984</v>
      </c>
      <c r="AE121" s="116">
        <f t="shared" si="51"/>
        <v>103</v>
      </c>
      <c r="AF121" s="116">
        <f t="shared" si="60"/>
        <v>104</v>
      </c>
      <c r="AG121" s="116">
        <f t="shared" si="60"/>
        <v>102</v>
      </c>
      <c r="AH121" s="116">
        <f t="shared" si="60"/>
        <v>101</v>
      </c>
      <c r="AI121" s="116">
        <f t="shared" si="60"/>
        <v>100</v>
      </c>
      <c r="AJ121" s="116">
        <f t="shared" si="60"/>
        <v>104</v>
      </c>
      <c r="AK121" s="116">
        <f t="shared" si="60"/>
        <v>102</v>
      </c>
      <c r="AL121" s="116">
        <f t="shared" si="60"/>
        <v>101</v>
      </c>
      <c r="AM121" s="116">
        <f t="shared" si="60"/>
        <v>100</v>
      </c>
      <c r="AN121" s="116">
        <f t="shared" si="60"/>
        <v>100</v>
      </c>
      <c r="AO121" s="116">
        <f t="shared" si="60"/>
        <v>100</v>
      </c>
      <c r="AP121" s="116">
        <f t="shared" si="52"/>
        <v>100</v>
      </c>
      <c r="AQ121" s="116">
        <f t="shared" si="52"/>
        <v>101</v>
      </c>
      <c r="AR121" s="116">
        <f t="shared" si="52"/>
        <v>99</v>
      </c>
      <c r="AS121" s="116">
        <f t="shared" si="52"/>
        <v>98</v>
      </c>
      <c r="AT121" s="116">
        <f t="shared" si="52"/>
        <v>97</v>
      </c>
      <c r="AU121" s="116">
        <f t="shared" si="65"/>
        <v>101</v>
      </c>
      <c r="AV121" s="116">
        <f t="shared" si="65"/>
        <v>99</v>
      </c>
      <c r="AW121" s="116">
        <f t="shared" si="65"/>
        <v>98</v>
      </c>
      <c r="AX121" s="116">
        <f t="shared" si="65"/>
        <v>97</v>
      </c>
      <c r="AY121" s="116">
        <f t="shared" si="65"/>
        <v>97</v>
      </c>
      <c r="AZ121" s="116">
        <f t="shared" si="65"/>
        <v>97</v>
      </c>
      <c r="BA121" s="119">
        <f t="shared" ca="1" si="64"/>
        <v>0.88217022337768891</v>
      </c>
      <c r="BB121" s="119">
        <f t="shared" ca="1" si="64"/>
        <v>0.89417673764426975</v>
      </c>
      <c r="BC121" s="119">
        <f t="shared" ca="1" si="64"/>
        <v>0.58418624994549151</v>
      </c>
      <c r="BD121" s="119">
        <f t="shared" ca="1" si="63"/>
        <v>0.64809176678047486</v>
      </c>
      <c r="BE121" s="119">
        <f t="shared" ca="1" si="63"/>
        <v>0.85280703508242894</v>
      </c>
      <c r="BF121" s="119">
        <f t="shared" ca="1" si="63"/>
        <v>0.89417673764426975</v>
      </c>
      <c r="BG121" s="119">
        <f t="shared" ca="1" si="63"/>
        <v>0.58418624994549151</v>
      </c>
      <c r="BH121" s="119">
        <f t="shared" ca="1" si="63"/>
        <v>0.64809176678047486</v>
      </c>
      <c r="BI121" s="119">
        <f t="shared" ca="1" si="63"/>
        <v>0.85280703508242894</v>
      </c>
      <c r="BJ121" s="119">
        <f t="shared" ca="1" si="43"/>
        <v>0.85280703508242894</v>
      </c>
      <c r="BK121" s="119">
        <f t="shared" ca="1" si="43"/>
        <v>0.85280703508242894</v>
      </c>
      <c r="BL121" s="121">
        <f t="shared" ca="1" si="61"/>
        <v>2</v>
      </c>
      <c r="BM121" s="116">
        <f t="shared" ca="1" si="62"/>
        <v>17</v>
      </c>
    </row>
    <row r="122" spans="1:65" ht="15" customHeight="1" x14ac:dyDescent="0.25">
      <c r="A122" s="13">
        <v>42698</v>
      </c>
      <c r="B122" s="23"/>
      <c r="C122" s="23"/>
      <c r="D122" s="88">
        <f>bering!B117</f>
        <v>5115.7290000000003</v>
      </c>
      <c r="E122" s="47"/>
      <c r="F122" s="47"/>
      <c r="G122" s="92">
        <f>conus!B117</f>
        <v>5599.8280000000004</v>
      </c>
      <c r="H122" s="100">
        <f t="shared" ca="1" si="53"/>
        <v>5391.0469999999996</v>
      </c>
      <c r="I122" s="101">
        <f ca="1">IF(H$1,OFFSET(D122,-$H$2,0),OFFSET(D122,-$L122,0))</f>
        <v>5135.8209999999999</v>
      </c>
      <c r="J122" s="29">
        <f t="shared" ca="1" si="58"/>
        <v>17</v>
      </c>
      <c r="K122" s="57">
        <f t="shared" ca="1" si="39"/>
        <v>17</v>
      </c>
      <c r="L122" s="30">
        <f t="shared" ca="1" si="40"/>
        <v>17</v>
      </c>
      <c r="M122" s="120">
        <f t="shared" ca="1" si="59"/>
        <v>0.77929862382326631</v>
      </c>
      <c r="N122" s="39">
        <f>ROW()</f>
        <v>122</v>
      </c>
      <c r="O122" s="39">
        <f t="shared" si="54"/>
        <v>119</v>
      </c>
      <c r="P122" s="45">
        <f t="shared" ca="1" si="55"/>
        <v>105</v>
      </c>
      <c r="Q122" s="45">
        <f t="shared" ca="1" si="56"/>
        <v>102</v>
      </c>
      <c r="R122" s="39">
        <f t="shared" ca="1" si="57"/>
        <v>0</v>
      </c>
      <c r="S122" s="58">
        <f t="shared" si="45"/>
        <v>274.5370000000039</v>
      </c>
      <c r="T122">
        <f>A122-A119</f>
        <v>3</v>
      </c>
      <c r="U122" s="68">
        <f t="shared" si="41"/>
        <v>91.512333333334638</v>
      </c>
      <c r="V122" s="58">
        <f t="shared" ca="1" si="46"/>
        <v>472.85330000000067</v>
      </c>
      <c r="W122">
        <f>A122-A119</f>
        <v>3</v>
      </c>
      <c r="X122" s="77">
        <f t="shared" ca="1" si="47"/>
        <v>315.23553333333376</v>
      </c>
      <c r="Y122" s="58">
        <f t="shared" ca="1" si="48"/>
        <v>623.06619999999748</v>
      </c>
      <c r="Z122">
        <f>A122-A119</f>
        <v>3</v>
      </c>
      <c r="AA122" s="68">
        <f t="shared" ca="1" si="42"/>
        <v>207.68873333333249</v>
      </c>
      <c r="AB122" s="68">
        <f t="shared" ca="1" si="66"/>
        <v>261.4621333333331</v>
      </c>
      <c r="AE122" s="116">
        <f t="shared" si="51"/>
        <v>104</v>
      </c>
      <c r="AF122" s="116">
        <f t="shared" si="60"/>
        <v>105</v>
      </c>
      <c r="AG122" s="116">
        <f t="shared" si="60"/>
        <v>103</v>
      </c>
      <c r="AH122" s="116">
        <f t="shared" si="60"/>
        <v>102</v>
      </c>
      <c r="AI122" s="116">
        <f t="shared" si="60"/>
        <v>101</v>
      </c>
      <c r="AJ122" s="116">
        <f t="shared" si="60"/>
        <v>105</v>
      </c>
      <c r="AK122" s="116">
        <f t="shared" si="60"/>
        <v>103</v>
      </c>
      <c r="AL122" s="116">
        <f t="shared" si="60"/>
        <v>102</v>
      </c>
      <c r="AM122" s="116">
        <f t="shared" si="60"/>
        <v>101</v>
      </c>
      <c r="AN122" s="116">
        <f t="shared" si="60"/>
        <v>101</v>
      </c>
      <c r="AO122" s="116">
        <f t="shared" si="60"/>
        <v>101</v>
      </c>
      <c r="AP122" s="116">
        <f t="shared" si="52"/>
        <v>101</v>
      </c>
      <c r="AQ122" s="116">
        <f t="shared" si="52"/>
        <v>102</v>
      </c>
      <c r="AR122" s="116">
        <f t="shared" si="52"/>
        <v>100</v>
      </c>
      <c r="AS122" s="116">
        <f t="shared" si="52"/>
        <v>99</v>
      </c>
      <c r="AT122" s="116">
        <f t="shared" si="52"/>
        <v>98</v>
      </c>
      <c r="AU122" s="116">
        <f t="shared" si="65"/>
        <v>102</v>
      </c>
      <c r="AV122" s="116">
        <f t="shared" si="65"/>
        <v>100</v>
      </c>
      <c r="AW122" s="116">
        <f t="shared" si="65"/>
        <v>99</v>
      </c>
      <c r="AX122" s="116">
        <f t="shared" si="65"/>
        <v>98</v>
      </c>
      <c r="AY122" s="116">
        <f t="shared" si="65"/>
        <v>98</v>
      </c>
      <c r="AZ122" s="116">
        <f t="shared" si="65"/>
        <v>98</v>
      </c>
      <c r="BA122" s="119">
        <f t="shared" ca="1" si="64"/>
        <v>-1.6033646886327906E-2</v>
      </c>
      <c r="BB122" s="119">
        <f t="shared" ca="1" si="64"/>
        <v>0.77929862382326631</v>
      </c>
      <c r="BC122" s="119">
        <f t="shared" ca="1" si="64"/>
        <v>0.37026695228654666</v>
      </c>
      <c r="BD122" s="119">
        <f t="shared" ca="1" si="63"/>
        <v>-0.61128775355911324</v>
      </c>
      <c r="BE122" s="119">
        <f t="shared" ca="1" si="63"/>
        <v>0.61032667649305516</v>
      </c>
      <c r="BF122" s="119">
        <f t="shared" ca="1" si="63"/>
        <v>0.77929862382326631</v>
      </c>
      <c r="BG122" s="119">
        <f t="shared" ca="1" si="63"/>
        <v>0.37026695228654666</v>
      </c>
      <c r="BH122" s="119">
        <f t="shared" ca="1" si="63"/>
        <v>-0.61128775355911324</v>
      </c>
      <c r="BI122" s="119">
        <f t="shared" ca="1" si="63"/>
        <v>0.61032667649305516</v>
      </c>
      <c r="BJ122" s="119">
        <f t="shared" ca="1" si="43"/>
        <v>0.61032667649305516</v>
      </c>
      <c r="BK122" s="119">
        <f t="shared" ca="1" si="43"/>
        <v>0.61032667649305516</v>
      </c>
      <c r="BL122" s="121">
        <f t="shared" ca="1" si="61"/>
        <v>2</v>
      </c>
      <c r="BM122" s="116">
        <f t="shared" ca="1" si="62"/>
        <v>17</v>
      </c>
    </row>
    <row r="123" spans="1:65" ht="15" customHeight="1" x14ac:dyDescent="0.25">
      <c r="A123" s="13">
        <v>42699</v>
      </c>
      <c r="B123" s="23"/>
      <c r="C123" s="23"/>
      <c r="D123" s="88">
        <f>bering!B118</f>
        <v>5171.625</v>
      </c>
      <c r="E123" s="47"/>
      <c r="F123" s="47"/>
      <c r="G123" s="92">
        <f>conus!B118</f>
        <v>5662.893</v>
      </c>
      <c r="H123" s="100">
        <f t="shared" ca="1" si="53"/>
        <v>5135.8209999999999</v>
      </c>
      <c r="I123" s="101">
        <f ca="1">IF(H$1,OFFSET(D123,-$H$2,0),OFFSET(D123,-$L123,0))</f>
        <v>5129.5829999999996</v>
      </c>
      <c r="J123" s="29">
        <f t="shared" ca="1" si="58"/>
        <v>17</v>
      </c>
      <c r="K123" s="57">
        <f t="shared" ca="1" si="39"/>
        <v>17</v>
      </c>
      <c r="L123" s="30">
        <f t="shared" ca="1" si="40"/>
        <v>17</v>
      </c>
      <c r="M123" s="120">
        <f t="shared" ca="1" si="59"/>
        <v>0.75608820908293617</v>
      </c>
      <c r="N123" s="39">
        <f>ROW()</f>
        <v>123</v>
      </c>
      <c r="O123" s="39">
        <f t="shared" si="54"/>
        <v>120</v>
      </c>
      <c r="P123" s="45">
        <f t="shared" ca="1" si="55"/>
        <v>106</v>
      </c>
      <c r="Q123" s="45">
        <f t="shared" ca="1" si="56"/>
        <v>103</v>
      </c>
      <c r="R123" s="39">
        <f t="shared" ca="1" si="57"/>
        <v>0</v>
      </c>
      <c r="S123" s="58">
        <f t="shared" si="45"/>
        <v>190.60040000000299</v>
      </c>
      <c r="T123">
        <f>A123-A120</f>
        <v>3</v>
      </c>
      <c r="U123" s="68">
        <f t="shared" si="41"/>
        <v>63.533466666667664</v>
      </c>
      <c r="V123" s="58">
        <f t="shared" ca="1" si="46"/>
        <v>254.3143</v>
      </c>
      <c r="W123">
        <f>A123-A120</f>
        <v>3</v>
      </c>
      <c r="X123" s="77">
        <f t="shared" ca="1" si="47"/>
        <v>169.54286666666667</v>
      </c>
      <c r="Y123" s="58">
        <f t="shared" ca="1" si="48"/>
        <v>290.7751999999964</v>
      </c>
      <c r="Z123">
        <f>A123-A120</f>
        <v>3</v>
      </c>
      <c r="AA123" s="68">
        <f t="shared" ca="1" si="42"/>
        <v>96.925066666665472</v>
      </c>
      <c r="AB123" s="68">
        <f t="shared" ca="1" si="66"/>
        <v>133.23396666666608</v>
      </c>
      <c r="AE123" s="116">
        <f t="shared" si="51"/>
        <v>105</v>
      </c>
      <c r="AF123" s="116">
        <f t="shared" si="60"/>
        <v>106</v>
      </c>
      <c r="AG123" s="116">
        <f t="shared" si="60"/>
        <v>104</v>
      </c>
      <c r="AH123" s="116">
        <f t="shared" si="60"/>
        <v>103</v>
      </c>
      <c r="AI123" s="116">
        <f t="shared" si="60"/>
        <v>102</v>
      </c>
      <c r="AJ123" s="116">
        <f t="shared" si="60"/>
        <v>106</v>
      </c>
      <c r="AK123" s="116">
        <f t="shared" si="60"/>
        <v>104</v>
      </c>
      <c r="AL123" s="116">
        <f t="shared" si="60"/>
        <v>103</v>
      </c>
      <c r="AM123" s="116">
        <f t="shared" si="60"/>
        <v>102</v>
      </c>
      <c r="AN123" s="116">
        <f t="shared" si="60"/>
        <v>102</v>
      </c>
      <c r="AO123" s="116">
        <f t="shared" si="60"/>
        <v>102</v>
      </c>
      <c r="AP123" s="116">
        <f t="shared" si="52"/>
        <v>102</v>
      </c>
      <c r="AQ123" s="116">
        <f t="shared" si="52"/>
        <v>103</v>
      </c>
      <c r="AR123" s="116">
        <f t="shared" si="52"/>
        <v>101</v>
      </c>
      <c r="AS123" s="116">
        <f t="shared" si="52"/>
        <v>100</v>
      </c>
      <c r="AT123" s="116">
        <f t="shared" si="52"/>
        <v>99</v>
      </c>
      <c r="AU123" s="116">
        <f t="shared" si="65"/>
        <v>103</v>
      </c>
      <c r="AV123" s="116">
        <f t="shared" si="65"/>
        <v>101</v>
      </c>
      <c r="AW123" s="116">
        <f t="shared" si="65"/>
        <v>100</v>
      </c>
      <c r="AX123" s="116">
        <f t="shared" si="65"/>
        <v>99</v>
      </c>
      <c r="AY123" s="116">
        <f t="shared" si="65"/>
        <v>99</v>
      </c>
      <c r="AZ123" s="116">
        <f t="shared" si="65"/>
        <v>99</v>
      </c>
      <c r="BA123" s="119">
        <f t="shared" ca="1" si="64"/>
        <v>-0.72943658408967504</v>
      </c>
      <c r="BB123" s="119">
        <f t="shared" ca="1" si="64"/>
        <v>0.75608820908293617</v>
      </c>
      <c r="BC123" s="119">
        <f t="shared" ca="1" si="64"/>
        <v>0.1419806378649176</v>
      </c>
      <c r="BD123" s="119">
        <f t="shared" ca="1" si="63"/>
        <v>-0.71021218607849013</v>
      </c>
      <c r="BE123" s="119">
        <f t="shared" ca="1" si="63"/>
        <v>0.1618669075423021</v>
      </c>
      <c r="BF123" s="119">
        <f t="shared" ca="1" si="63"/>
        <v>0.75608820908293617</v>
      </c>
      <c r="BG123" s="119">
        <f t="shared" ca="1" si="63"/>
        <v>0.1419806378649176</v>
      </c>
      <c r="BH123" s="119">
        <f t="shared" ca="1" si="63"/>
        <v>-0.71021218607849013</v>
      </c>
      <c r="BI123" s="119">
        <f t="shared" ca="1" si="63"/>
        <v>0.1618669075423021</v>
      </c>
      <c r="BJ123" s="119">
        <f t="shared" ca="1" si="43"/>
        <v>0.1618669075423021</v>
      </c>
      <c r="BK123" s="119">
        <f t="shared" ca="1" si="43"/>
        <v>0.1618669075423021</v>
      </c>
      <c r="BL123" s="121">
        <f t="shared" ca="1" si="61"/>
        <v>2</v>
      </c>
      <c r="BM123" s="116">
        <f t="shared" ca="1" si="62"/>
        <v>17</v>
      </c>
    </row>
    <row r="124" spans="1:65" ht="15" customHeight="1" x14ac:dyDescent="0.25">
      <c r="A124" s="13">
        <v>42700</v>
      </c>
      <c r="B124" s="23"/>
      <c r="C124" s="23"/>
      <c r="D124" s="88">
        <f>bering!B119</f>
        <v>5152.8393999999998</v>
      </c>
      <c r="E124" s="47"/>
      <c r="F124" s="47"/>
      <c r="G124" s="92">
        <f>conus!B119</f>
        <v>5552.0550000000003</v>
      </c>
      <c r="H124" s="100">
        <f t="shared" ca="1" si="53"/>
        <v>5129.5829999999996</v>
      </c>
      <c r="I124" s="101">
        <f ca="1">IF(H$1,OFFSET(D124,-$H$2,0),OFFSET(D124,-$L124,0))</f>
        <v>5135.8209999999999</v>
      </c>
      <c r="J124" s="29">
        <f t="shared" ca="1" si="58"/>
        <v>19</v>
      </c>
      <c r="K124" s="57">
        <f t="shared" ca="1" si="39"/>
        <v>19</v>
      </c>
      <c r="L124" s="30">
        <f t="shared" ca="1" si="40"/>
        <v>19</v>
      </c>
      <c r="M124" s="120">
        <f t="shared" ca="1" si="59"/>
        <v>0.69421982862820919</v>
      </c>
      <c r="N124" s="39">
        <f>ROW()</f>
        <v>124</v>
      </c>
      <c r="O124" s="39">
        <f t="shared" si="54"/>
        <v>121</v>
      </c>
      <c r="P124" s="45">
        <f t="shared" ca="1" si="55"/>
        <v>105</v>
      </c>
      <c r="Q124" s="45">
        <f t="shared" ca="1" si="56"/>
        <v>102</v>
      </c>
      <c r="R124" s="39">
        <f t="shared" ca="1" si="57"/>
        <v>0</v>
      </c>
      <c r="S124" s="58">
        <f t="shared" si="45"/>
        <v>-128.17859999999928</v>
      </c>
      <c r="T124">
        <f>A124-A121</f>
        <v>3</v>
      </c>
      <c r="U124" s="68">
        <f t="shared" si="41"/>
        <v>-42.726199999999757</v>
      </c>
      <c r="V124" s="58">
        <f t="shared" ca="1" si="46"/>
        <v>40.63499999999658</v>
      </c>
      <c r="W124">
        <f>A124-A121</f>
        <v>3</v>
      </c>
      <c r="X124" s="77">
        <f t="shared" ca="1" si="47"/>
        <v>27.089999999997719</v>
      </c>
      <c r="Y124" s="58">
        <f t="shared" ca="1" si="48"/>
        <v>-298.78540000000066</v>
      </c>
      <c r="Z124">
        <f>A124-A121</f>
        <v>3</v>
      </c>
      <c r="AA124" s="68">
        <f t="shared" ca="1" si="42"/>
        <v>-99.59513333333355</v>
      </c>
      <c r="AB124" s="68">
        <f t="shared" ca="1" si="66"/>
        <v>-36.252566666667917</v>
      </c>
      <c r="AE124" s="116">
        <f t="shared" si="51"/>
        <v>106</v>
      </c>
      <c r="AF124" s="116">
        <f t="shared" si="60"/>
        <v>107</v>
      </c>
      <c r="AG124" s="116">
        <f t="shared" si="60"/>
        <v>105</v>
      </c>
      <c r="AH124" s="116">
        <f t="shared" si="60"/>
        <v>104</v>
      </c>
      <c r="AI124" s="116">
        <f t="shared" si="60"/>
        <v>103</v>
      </c>
      <c r="AJ124" s="116">
        <f t="shared" si="60"/>
        <v>107</v>
      </c>
      <c r="AK124" s="116">
        <f t="shared" si="60"/>
        <v>105</v>
      </c>
      <c r="AL124" s="116">
        <f t="shared" si="60"/>
        <v>104</v>
      </c>
      <c r="AM124" s="116">
        <f t="shared" si="60"/>
        <v>103</v>
      </c>
      <c r="AN124" s="116">
        <f t="shared" si="60"/>
        <v>103</v>
      </c>
      <c r="AO124" s="116">
        <f t="shared" si="60"/>
        <v>103</v>
      </c>
      <c r="AP124" s="116">
        <f t="shared" si="52"/>
        <v>103</v>
      </c>
      <c r="AQ124" s="116">
        <f t="shared" si="52"/>
        <v>104</v>
      </c>
      <c r="AR124" s="116">
        <f t="shared" si="52"/>
        <v>102</v>
      </c>
      <c r="AS124" s="116">
        <f t="shared" si="52"/>
        <v>101</v>
      </c>
      <c r="AT124" s="116">
        <f t="shared" si="52"/>
        <v>100</v>
      </c>
      <c r="AU124" s="116">
        <f t="shared" si="65"/>
        <v>104</v>
      </c>
      <c r="AV124" s="116">
        <f t="shared" si="65"/>
        <v>102</v>
      </c>
      <c r="AW124" s="116">
        <f t="shared" si="65"/>
        <v>101</v>
      </c>
      <c r="AX124" s="116">
        <f t="shared" si="65"/>
        <v>100</v>
      </c>
      <c r="AY124" s="116">
        <f t="shared" si="65"/>
        <v>100</v>
      </c>
      <c r="AZ124" s="116">
        <f t="shared" si="65"/>
        <v>100</v>
      </c>
      <c r="BA124" s="119">
        <f t="shared" ca="1" si="64"/>
        <v>8.2611553299783615E-3</v>
      </c>
      <c r="BB124" s="119">
        <f t="shared" ca="1" si="64"/>
        <v>0.16107697877075786</v>
      </c>
      <c r="BC124" s="119">
        <f t="shared" ca="1" si="64"/>
        <v>0.69421982862820919</v>
      </c>
      <c r="BD124" s="119">
        <f t="shared" ca="1" si="63"/>
        <v>-0.9403981643319923</v>
      </c>
      <c r="BE124" s="119">
        <f t="shared" ca="1" si="63"/>
        <v>-0.29295156592540395</v>
      </c>
      <c r="BF124" s="119">
        <f t="shared" ca="1" si="63"/>
        <v>0.16107697877075786</v>
      </c>
      <c r="BG124" s="119">
        <f t="shared" ca="1" si="63"/>
        <v>0.69421982862820919</v>
      </c>
      <c r="BH124" s="119">
        <f t="shared" ca="1" si="63"/>
        <v>-0.9403981643319923</v>
      </c>
      <c r="BI124" s="119">
        <f t="shared" ca="1" si="63"/>
        <v>-0.29295156592540395</v>
      </c>
      <c r="BJ124" s="119">
        <f t="shared" ca="1" si="43"/>
        <v>-0.29295156592540395</v>
      </c>
      <c r="BK124" s="119">
        <f t="shared" ca="1" si="43"/>
        <v>-0.29295156592540395</v>
      </c>
      <c r="BL124" s="121">
        <f t="shared" ca="1" si="61"/>
        <v>3</v>
      </c>
      <c r="BM124" s="116">
        <f t="shared" ca="1" si="62"/>
        <v>19</v>
      </c>
    </row>
    <row r="125" spans="1:65" ht="15" customHeight="1" x14ac:dyDescent="0.25">
      <c r="A125" s="13">
        <v>42701</v>
      </c>
      <c r="B125" s="23"/>
      <c r="C125" s="23"/>
      <c r="D125" s="88">
        <f>bering!B120</f>
        <v>5138.1606000000002</v>
      </c>
      <c r="E125" s="47"/>
      <c r="F125" s="47"/>
      <c r="G125" s="92">
        <f>conus!B120</f>
        <v>5608.4650000000001</v>
      </c>
      <c r="H125" s="100">
        <f t="shared" ca="1" si="53"/>
        <v>5311.7655999999997</v>
      </c>
      <c r="I125" s="101">
        <f ca="1">IF(H$1,OFFSET(D125,-$H$2,0),OFFSET(D125,-$L125,0))</f>
        <v>5129.5829999999996</v>
      </c>
      <c r="J125" s="29">
        <f t="shared" ca="1" si="58"/>
        <v>19</v>
      </c>
      <c r="K125" s="57">
        <f t="shared" ca="1" si="39"/>
        <v>19</v>
      </c>
      <c r="L125" s="30">
        <f t="shared" ca="1" si="40"/>
        <v>19</v>
      </c>
      <c r="M125" s="120">
        <f t="shared" ca="1" si="59"/>
        <v>0.83861902645170816</v>
      </c>
      <c r="N125" s="39">
        <f>ROW()</f>
        <v>125</v>
      </c>
      <c r="O125" s="39">
        <f t="shared" si="54"/>
        <v>122</v>
      </c>
      <c r="P125" s="45">
        <f t="shared" ca="1" si="55"/>
        <v>106</v>
      </c>
      <c r="Q125" s="45">
        <f t="shared" ca="1" si="56"/>
        <v>103</v>
      </c>
      <c r="R125" s="39">
        <f t="shared" ca="1" si="57"/>
        <v>0</v>
      </c>
      <c r="S125" s="58">
        <f t="shared" si="45"/>
        <v>-129.77930000000197</v>
      </c>
      <c r="T125">
        <f>A125-A122</f>
        <v>3</v>
      </c>
      <c r="U125" s="68">
        <f t="shared" si="41"/>
        <v>-43.259766666667325</v>
      </c>
      <c r="V125" s="58">
        <f t="shared" ca="1" si="46"/>
        <v>-301.81740000000354</v>
      </c>
      <c r="W125">
        <f>A125-A122</f>
        <v>3</v>
      </c>
      <c r="X125" s="77">
        <f t="shared" ca="1" si="47"/>
        <v>-201.21160000000236</v>
      </c>
      <c r="Y125" s="58">
        <f t="shared" ca="1" si="48"/>
        <v>-384.13200000000143</v>
      </c>
      <c r="Z125">
        <f>A125-A122</f>
        <v>3</v>
      </c>
      <c r="AA125" s="68">
        <f t="shared" ca="1" si="42"/>
        <v>-128.04400000000047</v>
      </c>
      <c r="AB125" s="68">
        <f t="shared" ca="1" si="66"/>
        <v>-164.6278000000014</v>
      </c>
      <c r="AE125" s="116">
        <f t="shared" si="51"/>
        <v>107</v>
      </c>
      <c r="AF125" s="116">
        <f t="shared" si="60"/>
        <v>108</v>
      </c>
      <c r="AG125" s="116">
        <f t="shared" si="60"/>
        <v>106</v>
      </c>
      <c r="AH125" s="116">
        <f t="shared" si="60"/>
        <v>105</v>
      </c>
      <c r="AI125" s="116">
        <f t="shared" si="60"/>
        <v>104</v>
      </c>
      <c r="AJ125" s="116">
        <f t="shared" si="60"/>
        <v>108</v>
      </c>
      <c r="AK125" s="116">
        <f t="shared" si="60"/>
        <v>106</v>
      </c>
      <c r="AL125" s="116">
        <f t="shared" si="60"/>
        <v>105</v>
      </c>
      <c r="AM125" s="116">
        <f t="shared" si="60"/>
        <v>104</v>
      </c>
      <c r="AN125" s="116">
        <f t="shared" si="60"/>
        <v>104</v>
      </c>
      <c r="AO125" s="116">
        <f t="shared" si="60"/>
        <v>104</v>
      </c>
      <c r="AP125" s="116">
        <f t="shared" si="52"/>
        <v>104</v>
      </c>
      <c r="AQ125" s="116">
        <f t="shared" si="52"/>
        <v>105</v>
      </c>
      <c r="AR125" s="116">
        <f t="shared" si="52"/>
        <v>103</v>
      </c>
      <c r="AS125" s="116">
        <f t="shared" si="52"/>
        <v>102</v>
      </c>
      <c r="AT125" s="116">
        <f t="shared" si="52"/>
        <v>101</v>
      </c>
      <c r="AU125" s="116">
        <f t="shared" si="65"/>
        <v>105</v>
      </c>
      <c r="AV125" s="116">
        <f t="shared" si="65"/>
        <v>103</v>
      </c>
      <c r="AW125" s="116">
        <f t="shared" si="65"/>
        <v>102</v>
      </c>
      <c r="AX125" s="116">
        <f t="shared" si="65"/>
        <v>101</v>
      </c>
      <c r="AY125" s="116">
        <f t="shared" si="65"/>
        <v>101</v>
      </c>
      <c r="AZ125" s="116">
        <f t="shared" si="65"/>
        <v>101</v>
      </c>
      <c r="BA125" s="119">
        <f t="shared" ca="1" si="64"/>
        <v>-4.0770845942951016E-2</v>
      </c>
      <c r="BB125" s="119">
        <f t="shared" ca="1" si="64"/>
        <v>-0.47464643068690376</v>
      </c>
      <c r="BC125" s="119">
        <f t="shared" ca="1" si="64"/>
        <v>0.83861902645170816</v>
      </c>
      <c r="BD125" s="119">
        <f t="shared" ca="1" si="63"/>
        <v>-0.60896556109348665</v>
      </c>
      <c r="BE125" s="119">
        <f t="shared" ca="1" si="63"/>
        <v>0.13604628293446475</v>
      </c>
      <c r="BF125" s="119">
        <f t="shared" ca="1" si="63"/>
        <v>-0.47464643068690376</v>
      </c>
      <c r="BG125" s="119">
        <f t="shared" ca="1" si="63"/>
        <v>0.83861902645170816</v>
      </c>
      <c r="BH125" s="119">
        <f t="shared" ca="1" si="63"/>
        <v>-0.60896556109348665</v>
      </c>
      <c r="BI125" s="119">
        <f t="shared" ca="1" si="63"/>
        <v>0.13604628293446475</v>
      </c>
      <c r="BJ125" s="119">
        <f t="shared" ca="1" si="43"/>
        <v>0.13604628293446475</v>
      </c>
      <c r="BK125" s="119">
        <f t="shared" ca="1" si="43"/>
        <v>0.13604628293446475</v>
      </c>
      <c r="BL125" s="121">
        <f t="shared" ca="1" si="61"/>
        <v>3</v>
      </c>
      <c r="BM125" s="116">
        <f t="shared" ca="1" si="62"/>
        <v>19</v>
      </c>
    </row>
    <row r="126" spans="1:65" ht="15" customHeight="1" x14ac:dyDescent="0.25">
      <c r="A126" s="13">
        <v>42702</v>
      </c>
      <c r="B126" s="23"/>
      <c r="C126" s="23"/>
      <c r="D126" s="88">
        <f>bering!B121</f>
        <v>5213.8459999999995</v>
      </c>
      <c r="E126" s="47"/>
      <c r="F126" s="47"/>
      <c r="G126" s="92">
        <f>conus!B121</f>
        <v>5605.8573999999999</v>
      </c>
      <c r="H126" s="100">
        <f t="shared" ca="1" si="53"/>
        <v>5416.2393000000002</v>
      </c>
      <c r="I126" s="101">
        <f ca="1">IF(H$1,OFFSET(D126,-$H$2,0),OFFSET(D126,-$L126,0))</f>
        <v>5311.7655999999997</v>
      </c>
      <c r="J126" s="29">
        <f t="shared" ca="1" si="58"/>
        <v>19</v>
      </c>
      <c r="K126" s="57">
        <f t="shared" ca="1" si="39"/>
        <v>19</v>
      </c>
      <c r="L126" s="30">
        <f t="shared" ca="1" si="40"/>
        <v>19</v>
      </c>
      <c r="M126" s="120">
        <f t="shared" ca="1" si="59"/>
        <v>0.78630308614293809</v>
      </c>
      <c r="N126" s="39">
        <f>ROW()</f>
        <v>126</v>
      </c>
      <c r="O126" s="39">
        <f t="shared" si="54"/>
        <v>123</v>
      </c>
      <c r="P126" s="45">
        <f t="shared" ca="1" si="55"/>
        <v>107</v>
      </c>
      <c r="Q126" s="45">
        <f t="shared" ca="1" si="56"/>
        <v>104</v>
      </c>
      <c r="R126" s="39">
        <f t="shared" ca="1" si="57"/>
        <v>0</v>
      </c>
      <c r="S126" s="58">
        <f t="shared" si="45"/>
        <v>-193.490600000001</v>
      </c>
      <c r="T126">
        <f>A126-A123</f>
        <v>3</v>
      </c>
      <c r="U126" s="68">
        <f t="shared" si="41"/>
        <v>-64.496866666667003</v>
      </c>
      <c r="V126" s="58">
        <f t="shared" ca="1" si="46"/>
        <v>95.030899999997928</v>
      </c>
      <c r="W126">
        <f>A126-A123</f>
        <v>3</v>
      </c>
      <c r="X126" s="77">
        <f t="shared" ca="1" si="47"/>
        <v>63.353933333331952</v>
      </c>
      <c r="Y126" s="58">
        <f t="shared" ca="1" si="48"/>
        <v>-79.281399999999849</v>
      </c>
      <c r="Z126">
        <f>A126-A123</f>
        <v>3</v>
      </c>
      <c r="AA126" s="68">
        <f t="shared" ca="1" si="42"/>
        <v>-26.427133333333284</v>
      </c>
      <c r="AB126" s="68">
        <f t="shared" ca="1" si="66"/>
        <v>18.463399999999332</v>
      </c>
      <c r="AE126" s="116">
        <f t="shared" si="51"/>
        <v>108</v>
      </c>
      <c r="AF126" s="116">
        <f t="shared" si="60"/>
        <v>109</v>
      </c>
      <c r="AG126" s="116">
        <f t="shared" si="60"/>
        <v>107</v>
      </c>
      <c r="AH126" s="116">
        <f t="shared" si="60"/>
        <v>106</v>
      </c>
      <c r="AI126" s="116">
        <f t="shared" si="60"/>
        <v>105</v>
      </c>
      <c r="AJ126" s="116">
        <f t="shared" si="60"/>
        <v>109</v>
      </c>
      <c r="AK126" s="116">
        <f t="shared" si="60"/>
        <v>107</v>
      </c>
      <c r="AL126" s="116">
        <f t="shared" si="60"/>
        <v>106</v>
      </c>
      <c r="AM126" s="116">
        <f t="shared" si="60"/>
        <v>105</v>
      </c>
      <c r="AN126" s="116">
        <f t="shared" si="60"/>
        <v>105</v>
      </c>
      <c r="AO126" s="116">
        <f t="shared" si="60"/>
        <v>105</v>
      </c>
      <c r="AP126" s="116">
        <f t="shared" si="52"/>
        <v>105</v>
      </c>
      <c r="AQ126" s="116">
        <f t="shared" si="52"/>
        <v>106</v>
      </c>
      <c r="AR126" s="116">
        <f t="shared" si="52"/>
        <v>104</v>
      </c>
      <c r="AS126" s="116">
        <f t="shared" si="52"/>
        <v>103</v>
      </c>
      <c r="AT126" s="116">
        <f t="shared" si="52"/>
        <v>102</v>
      </c>
      <c r="AU126" s="116">
        <f t="shared" si="65"/>
        <v>106</v>
      </c>
      <c r="AV126" s="116">
        <f t="shared" si="65"/>
        <v>104</v>
      </c>
      <c r="AW126" s="116">
        <f t="shared" si="65"/>
        <v>103</v>
      </c>
      <c r="AX126" s="116">
        <f t="shared" si="65"/>
        <v>102</v>
      </c>
      <c r="AY126" s="116">
        <f t="shared" si="65"/>
        <v>102</v>
      </c>
      <c r="AZ126" s="116">
        <f t="shared" si="65"/>
        <v>102</v>
      </c>
      <c r="BA126" s="119">
        <f t="shared" ca="1" si="64"/>
        <v>7.2032239379627768E-3</v>
      </c>
      <c r="BB126" s="119">
        <f t="shared" ca="1" si="64"/>
        <v>-0.61086288517545062</v>
      </c>
      <c r="BC126" s="119">
        <f t="shared" ca="1" si="64"/>
        <v>0.78630308614293809</v>
      </c>
      <c r="BD126" s="119">
        <f t="shared" ca="1" si="63"/>
        <v>-0.51538706650825095</v>
      </c>
      <c r="BE126" s="119">
        <f t="shared" ca="1" si="63"/>
        <v>8.7273647131313095E-2</v>
      </c>
      <c r="BF126" s="119">
        <f t="shared" ca="1" si="63"/>
        <v>-0.61086288517545062</v>
      </c>
      <c r="BG126" s="119">
        <f t="shared" ca="1" si="63"/>
        <v>0.78630308614293809</v>
      </c>
      <c r="BH126" s="119">
        <f t="shared" ca="1" si="63"/>
        <v>-0.51538706650825095</v>
      </c>
      <c r="BI126" s="119">
        <f t="shared" ca="1" si="63"/>
        <v>8.7273647131313095E-2</v>
      </c>
      <c r="BJ126" s="119">
        <f t="shared" ca="1" si="43"/>
        <v>8.7273647131313095E-2</v>
      </c>
      <c r="BK126" s="119">
        <f t="shared" ca="1" si="43"/>
        <v>8.7273647131313095E-2</v>
      </c>
      <c r="BL126" s="121">
        <f t="shared" ca="1" si="61"/>
        <v>3</v>
      </c>
      <c r="BM126" s="116">
        <f t="shared" ca="1" si="62"/>
        <v>19</v>
      </c>
    </row>
    <row r="127" spans="1:65" ht="15" customHeight="1" x14ac:dyDescent="0.25">
      <c r="A127" s="13">
        <v>42703</v>
      </c>
      <c r="B127" s="23"/>
      <c r="C127" s="23"/>
      <c r="D127" s="88">
        <f>bering!B122</f>
        <v>5170.5820000000003</v>
      </c>
      <c r="E127" s="47"/>
      <c r="F127" s="47"/>
      <c r="G127" s="92">
        <f>conus!B122</f>
        <v>5393.2359999999999</v>
      </c>
      <c r="H127" s="100">
        <f t="shared" ca="1" si="53"/>
        <v>5253.0169999999998</v>
      </c>
      <c r="I127" s="101">
        <f ca="1">IF(H$1,OFFSET(D127,-$H$2,0),OFFSET(D127,-$L127,0))</f>
        <v>5129.5829999999996</v>
      </c>
      <c r="J127" s="29">
        <f t="shared" ca="1" si="58"/>
        <v>21</v>
      </c>
      <c r="K127" s="57">
        <f t="shared" ca="1" si="39"/>
        <v>21</v>
      </c>
      <c r="L127" s="30">
        <f t="shared" ca="1" si="40"/>
        <v>21</v>
      </c>
      <c r="M127" s="120">
        <f t="shared" ca="1" si="59"/>
        <v>0.52958120915792128</v>
      </c>
      <c r="N127" s="39">
        <f>ROW()</f>
        <v>127</v>
      </c>
      <c r="O127" s="39">
        <f t="shared" si="54"/>
        <v>124</v>
      </c>
      <c r="P127" s="45">
        <f t="shared" ca="1" si="55"/>
        <v>106</v>
      </c>
      <c r="Q127" s="45">
        <f t="shared" ca="1" si="56"/>
        <v>103</v>
      </c>
      <c r="R127" s="39">
        <f t="shared" ca="1" si="57"/>
        <v>0</v>
      </c>
      <c r="S127" s="58">
        <f t="shared" si="45"/>
        <v>-207.21759999999995</v>
      </c>
      <c r="T127">
        <f>A127-A124</f>
        <v>3</v>
      </c>
      <c r="U127" s="68">
        <f t="shared" si="41"/>
        <v>-69.072533333333311</v>
      </c>
      <c r="V127" s="58">
        <f t="shared" ca="1" si="46"/>
        <v>324.57090000000244</v>
      </c>
      <c r="W127">
        <f>A127-A124</f>
        <v>3</v>
      </c>
      <c r="X127" s="77">
        <f t="shared" ca="1" si="47"/>
        <v>216.38060000000164</v>
      </c>
      <c r="Y127" s="58">
        <f t="shared" ca="1" si="48"/>
        <v>169.70660000000134</v>
      </c>
      <c r="Z127">
        <f>A127-A124</f>
        <v>3</v>
      </c>
      <c r="AA127" s="68">
        <f t="shared" ca="1" si="42"/>
        <v>56.568866666667112</v>
      </c>
      <c r="AB127" s="68">
        <f t="shared" ca="1" si="66"/>
        <v>136.47473333333437</v>
      </c>
      <c r="AE127" s="116">
        <f t="shared" si="51"/>
        <v>109</v>
      </c>
      <c r="AF127" s="116">
        <f t="shared" si="60"/>
        <v>110</v>
      </c>
      <c r="AG127" s="116">
        <f t="shared" si="60"/>
        <v>108</v>
      </c>
      <c r="AH127" s="116">
        <f t="shared" si="60"/>
        <v>107</v>
      </c>
      <c r="AI127" s="116">
        <f t="shared" si="60"/>
        <v>106</v>
      </c>
      <c r="AJ127" s="116">
        <f t="shared" si="60"/>
        <v>110</v>
      </c>
      <c r="AK127" s="116">
        <f t="shared" si="60"/>
        <v>108</v>
      </c>
      <c r="AL127" s="116">
        <f t="shared" si="60"/>
        <v>107</v>
      </c>
      <c r="AM127" s="116">
        <f t="shared" si="60"/>
        <v>106</v>
      </c>
      <c r="AN127" s="116">
        <f t="shared" si="60"/>
        <v>106</v>
      </c>
      <c r="AO127" s="116">
        <f t="shared" si="60"/>
        <v>106</v>
      </c>
      <c r="AP127" s="116">
        <f t="shared" si="52"/>
        <v>106</v>
      </c>
      <c r="AQ127" s="116">
        <f t="shared" si="52"/>
        <v>107</v>
      </c>
      <c r="AR127" s="116">
        <f t="shared" si="52"/>
        <v>105</v>
      </c>
      <c r="AS127" s="116">
        <f t="shared" si="52"/>
        <v>104</v>
      </c>
      <c r="AT127" s="116">
        <f t="shared" si="52"/>
        <v>103</v>
      </c>
      <c r="AU127" s="116">
        <f t="shared" si="65"/>
        <v>107</v>
      </c>
      <c r="AV127" s="116">
        <f t="shared" si="65"/>
        <v>105</v>
      </c>
      <c r="AW127" s="116">
        <f t="shared" si="65"/>
        <v>104</v>
      </c>
      <c r="AX127" s="116">
        <f t="shared" si="65"/>
        <v>103</v>
      </c>
      <c r="AY127" s="116">
        <f t="shared" si="65"/>
        <v>103</v>
      </c>
      <c r="AZ127" s="116">
        <f t="shared" si="65"/>
        <v>103</v>
      </c>
      <c r="BA127" s="119">
        <f t="shared" ca="1" si="64"/>
        <v>0.3662304339238705</v>
      </c>
      <c r="BB127" s="119">
        <f t="shared" ca="1" si="64"/>
        <v>0.42977398105467163</v>
      </c>
      <c r="BC127" s="119">
        <f t="shared" ca="1" si="64"/>
        <v>-0.70378995887134854</v>
      </c>
      <c r="BD127" s="119">
        <f t="shared" ca="1" si="63"/>
        <v>-0.58412300895194924</v>
      </c>
      <c r="BE127" s="119">
        <f t="shared" ca="1" si="63"/>
        <v>0.52958120915792128</v>
      </c>
      <c r="BF127" s="119">
        <f t="shared" ca="1" si="63"/>
        <v>0.42977398105467163</v>
      </c>
      <c r="BG127" s="119">
        <f t="shared" ca="1" si="63"/>
        <v>-0.70378995887134854</v>
      </c>
      <c r="BH127" s="119">
        <f t="shared" ca="1" si="63"/>
        <v>-0.58412300895194924</v>
      </c>
      <c r="BI127" s="119">
        <f t="shared" ca="1" si="63"/>
        <v>0.52958120915792128</v>
      </c>
      <c r="BJ127" s="119">
        <f t="shared" ca="1" si="43"/>
        <v>0.52958120915792128</v>
      </c>
      <c r="BK127" s="119">
        <f t="shared" ca="1" si="43"/>
        <v>0.52958120915792128</v>
      </c>
      <c r="BL127" s="121">
        <f t="shared" ca="1" si="61"/>
        <v>5</v>
      </c>
      <c r="BM127" s="116">
        <f t="shared" ca="1" si="62"/>
        <v>21</v>
      </c>
    </row>
    <row r="128" spans="1:65" ht="15" customHeight="1" x14ac:dyDescent="0.25">
      <c r="A128" s="13">
        <v>42704</v>
      </c>
      <c r="B128" s="23"/>
      <c r="C128" s="23"/>
      <c r="D128" s="88">
        <f>bering!B123</f>
        <v>5170.5820000000003</v>
      </c>
      <c r="E128" s="47"/>
      <c r="F128" s="47"/>
      <c r="G128" s="92">
        <f>conus!B123</f>
        <v>5393.2359999999999</v>
      </c>
      <c r="H128" s="100">
        <f t="shared" ca="1" si="53"/>
        <v>5268.8069999999998</v>
      </c>
      <c r="I128" s="101">
        <f ca="1">IF(H$1,OFFSET(D128,-$H$2,0),OFFSET(D128,-$L128,0))</f>
        <v>5268.8069999999998</v>
      </c>
      <c r="J128" s="29">
        <f t="shared" ca="1" si="58"/>
        <v>18</v>
      </c>
      <c r="K128" s="57">
        <f t="shared" ca="1" si="39"/>
        <v>18</v>
      </c>
      <c r="L128" s="30">
        <f t="shared" ca="1" si="40"/>
        <v>18</v>
      </c>
      <c r="M128" s="120">
        <f t="shared" ca="1" si="59"/>
        <v>0.80468216670891601</v>
      </c>
      <c r="N128" s="39">
        <f>ROW()</f>
        <v>128</v>
      </c>
      <c r="O128" s="39">
        <f t="shared" si="54"/>
        <v>125</v>
      </c>
      <c r="P128" s="45">
        <f t="shared" ca="1" si="55"/>
        <v>110</v>
      </c>
      <c r="Q128" s="45">
        <f t="shared" ca="1" si="56"/>
        <v>107</v>
      </c>
      <c r="R128" s="39">
        <f t="shared" ca="1" si="57"/>
        <v>0</v>
      </c>
      <c r="S128" s="58">
        <f t="shared" si="45"/>
        <v>-431.08360000000175</v>
      </c>
      <c r="T128">
        <f>A128-A125</f>
        <v>3</v>
      </c>
      <c r="U128" s="68">
        <f t="shared" si="41"/>
        <v>-143.69453333333391</v>
      </c>
      <c r="V128" s="58">
        <f t="shared" ca="1" si="46"/>
        <v>360.89370000000417</v>
      </c>
      <c r="W128">
        <f>A128-A125</f>
        <v>3</v>
      </c>
      <c r="X128" s="77">
        <f t="shared" ca="1" si="47"/>
        <v>240.59580000000278</v>
      </c>
      <c r="Y128" s="58">
        <f t="shared" ca="1" si="48"/>
        <v>315.16860000000088</v>
      </c>
      <c r="Z128">
        <f>A128-A125</f>
        <v>3</v>
      </c>
      <c r="AA128" s="68">
        <f t="shared" ca="1" si="42"/>
        <v>105.05620000000029</v>
      </c>
      <c r="AB128" s="68">
        <f t="shared" ca="1" si="66"/>
        <v>172.82600000000153</v>
      </c>
      <c r="AE128" s="116">
        <f t="shared" si="51"/>
        <v>110</v>
      </c>
      <c r="AF128" s="116">
        <f t="shared" si="60"/>
        <v>111</v>
      </c>
      <c r="AG128" s="116">
        <f t="shared" si="60"/>
        <v>109</v>
      </c>
      <c r="AH128" s="116">
        <f t="shared" si="60"/>
        <v>108</v>
      </c>
      <c r="AI128" s="116">
        <f t="shared" si="60"/>
        <v>107</v>
      </c>
      <c r="AJ128" s="116">
        <f t="shared" si="60"/>
        <v>111</v>
      </c>
      <c r="AK128" s="116">
        <f t="shared" si="60"/>
        <v>109</v>
      </c>
      <c r="AL128" s="116">
        <f t="shared" si="60"/>
        <v>108</v>
      </c>
      <c r="AM128" s="116">
        <f t="shared" si="60"/>
        <v>107</v>
      </c>
      <c r="AN128" s="116">
        <f t="shared" si="60"/>
        <v>107</v>
      </c>
      <c r="AO128" s="116">
        <f t="shared" si="60"/>
        <v>107</v>
      </c>
      <c r="AP128" s="116">
        <f t="shared" si="52"/>
        <v>107</v>
      </c>
      <c r="AQ128" s="116">
        <f t="shared" si="52"/>
        <v>108</v>
      </c>
      <c r="AR128" s="116">
        <f t="shared" si="52"/>
        <v>106</v>
      </c>
      <c r="AS128" s="116">
        <f t="shared" si="52"/>
        <v>105</v>
      </c>
      <c r="AT128" s="116">
        <f t="shared" si="52"/>
        <v>104</v>
      </c>
      <c r="AU128" s="116">
        <f t="shared" si="65"/>
        <v>108</v>
      </c>
      <c r="AV128" s="116">
        <f t="shared" si="65"/>
        <v>106</v>
      </c>
      <c r="AW128" s="116">
        <f t="shared" si="65"/>
        <v>105</v>
      </c>
      <c r="AX128" s="116">
        <f t="shared" si="65"/>
        <v>104</v>
      </c>
      <c r="AY128" s="116">
        <f t="shared" si="65"/>
        <v>104</v>
      </c>
      <c r="AZ128" s="116">
        <f t="shared" si="65"/>
        <v>104</v>
      </c>
      <c r="BA128" s="119">
        <f t="shared" ca="1" si="64"/>
        <v>0.80468216670891601</v>
      </c>
      <c r="BB128" s="119">
        <f t="shared" ca="1" si="64"/>
        <v>0.43413755541108678</v>
      </c>
      <c r="BC128" s="119">
        <f t="shared" ca="1" si="64"/>
        <v>-0.55550486645708308</v>
      </c>
      <c r="BD128" s="119">
        <f t="shared" ca="1" si="63"/>
        <v>-0.95224479257216621</v>
      </c>
      <c r="BE128" s="119">
        <f t="shared" ca="1" si="63"/>
        <v>0.19623571113635385</v>
      </c>
      <c r="BF128" s="119">
        <f t="shared" ca="1" si="63"/>
        <v>0.43413755541108678</v>
      </c>
      <c r="BG128" s="119">
        <f t="shared" ca="1" si="63"/>
        <v>-0.55550486645708308</v>
      </c>
      <c r="BH128" s="119">
        <f t="shared" ca="1" si="63"/>
        <v>-0.95224479257216621</v>
      </c>
      <c r="BI128" s="119">
        <f t="shared" ca="1" si="63"/>
        <v>0.19623571113635385</v>
      </c>
      <c r="BJ128" s="119">
        <f t="shared" ca="1" si="43"/>
        <v>0.19623571113635385</v>
      </c>
      <c r="BK128" s="119">
        <f t="shared" ca="1" si="43"/>
        <v>0.19623571113635385</v>
      </c>
      <c r="BL128" s="121">
        <f t="shared" ca="1" si="61"/>
        <v>1</v>
      </c>
      <c r="BM128" s="116">
        <f t="shared" ca="1" si="62"/>
        <v>18</v>
      </c>
    </row>
    <row r="129" spans="1:65" ht="15" customHeight="1" x14ac:dyDescent="0.25">
      <c r="A129" s="13">
        <v>42705</v>
      </c>
      <c r="B129" s="23"/>
      <c r="C129" s="23"/>
      <c r="D129" s="88">
        <f>bering!B124</f>
        <v>5245.5290000000005</v>
      </c>
      <c r="E129" s="47"/>
      <c r="F129" s="47"/>
      <c r="G129" s="92">
        <f>conus!B124</f>
        <v>5380.5060000000003</v>
      </c>
      <c r="H129" s="100">
        <f t="shared" ca="1" si="53"/>
        <v>5290.6559999999999</v>
      </c>
      <c r="I129" s="101">
        <f ca="1">IF(H$1,OFFSET(D129,-$H$2,0),OFFSET(D129,-$L129,0))</f>
        <v>5290.6559999999999</v>
      </c>
      <c r="J129" s="29">
        <f t="shared" ca="1" si="58"/>
        <v>18</v>
      </c>
      <c r="K129" s="57">
        <f t="shared" ca="1" si="39"/>
        <v>18</v>
      </c>
      <c r="L129" s="30">
        <f t="shared" ca="1" si="40"/>
        <v>18</v>
      </c>
      <c r="M129" s="120">
        <f t="shared" ca="1" si="59"/>
        <v>0.96628852860982861</v>
      </c>
      <c r="N129" s="39">
        <f>ROW()</f>
        <v>129</v>
      </c>
      <c r="O129" s="39">
        <f t="shared" si="54"/>
        <v>126</v>
      </c>
      <c r="P129" s="45">
        <f t="shared" ca="1" si="55"/>
        <v>111</v>
      </c>
      <c r="Q129" s="45">
        <f t="shared" ca="1" si="56"/>
        <v>108</v>
      </c>
      <c r="R129" s="39">
        <f t="shared" ca="1" si="57"/>
        <v>0</v>
      </c>
      <c r="S129" s="58">
        <f t="shared" si="45"/>
        <v>-599.39940000000206</v>
      </c>
      <c r="T129">
        <f>A129-A126</f>
        <v>3</v>
      </c>
      <c r="U129" s="68">
        <f t="shared" si="41"/>
        <v>-199.79980000000069</v>
      </c>
      <c r="V129" s="58">
        <f t="shared" ca="1" si="46"/>
        <v>-45.107899999999063</v>
      </c>
      <c r="W129">
        <f>A129-A126</f>
        <v>3</v>
      </c>
      <c r="X129" s="77">
        <f t="shared" ca="1" si="47"/>
        <v>-30.071933333332709</v>
      </c>
      <c r="Y129" s="58">
        <f t="shared" ca="1" si="48"/>
        <v>111.87640000000101</v>
      </c>
      <c r="Z129">
        <f>A129-A126</f>
        <v>3</v>
      </c>
      <c r="AA129" s="68">
        <f t="shared" ca="1" si="42"/>
        <v>37.292133333333673</v>
      </c>
      <c r="AB129" s="68">
        <f t="shared" ca="1" si="66"/>
        <v>3.6101000000004824</v>
      </c>
      <c r="AE129" s="116">
        <f t="shared" si="51"/>
        <v>111</v>
      </c>
      <c r="AF129" s="116">
        <f t="shared" si="60"/>
        <v>112</v>
      </c>
      <c r="AG129" s="116">
        <f t="shared" ref="AF129:AO154" si="67">$N129-AG$6</f>
        <v>110</v>
      </c>
      <c r="AH129" s="116">
        <f t="shared" si="67"/>
        <v>109</v>
      </c>
      <c r="AI129" s="116">
        <f t="shared" si="67"/>
        <v>108</v>
      </c>
      <c r="AJ129" s="116">
        <f t="shared" si="67"/>
        <v>112</v>
      </c>
      <c r="AK129" s="116">
        <f t="shared" si="67"/>
        <v>110</v>
      </c>
      <c r="AL129" s="116">
        <f t="shared" si="67"/>
        <v>109</v>
      </c>
      <c r="AM129" s="116">
        <f t="shared" si="67"/>
        <v>108</v>
      </c>
      <c r="AN129" s="116">
        <f t="shared" si="67"/>
        <v>108</v>
      </c>
      <c r="AO129" s="116">
        <f t="shared" si="67"/>
        <v>108</v>
      </c>
      <c r="AP129" s="116">
        <f t="shared" si="52"/>
        <v>108</v>
      </c>
      <c r="AQ129" s="116">
        <f t="shared" si="52"/>
        <v>109</v>
      </c>
      <c r="AR129" s="116">
        <f t="shared" si="52"/>
        <v>107</v>
      </c>
      <c r="AS129" s="116">
        <f t="shared" si="52"/>
        <v>106</v>
      </c>
      <c r="AT129" s="116">
        <f t="shared" si="52"/>
        <v>105</v>
      </c>
      <c r="AU129" s="116">
        <f t="shared" si="65"/>
        <v>109</v>
      </c>
      <c r="AV129" s="116">
        <f t="shared" si="65"/>
        <v>107</v>
      </c>
      <c r="AW129" s="116">
        <f t="shared" si="65"/>
        <v>106</v>
      </c>
      <c r="AX129" s="116">
        <f t="shared" si="65"/>
        <v>105</v>
      </c>
      <c r="AY129" s="116">
        <f t="shared" si="65"/>
        <v>105</v>
      </c>
      <c r="AZ129" s="116">
        <f t="shared" si="65"/>
        <v>105</v>
      </c>
      <c r="BA129" s="119">
        <f t="shared" ca="1" si="64"/>
        <v>0.96628852860982861</v>
      </c>
      <c r="BB129" s="119">
        <f t="shared" ca="1" si="64"/>
        <v>-0.78651204255043372</v>
      </c>
      <c r="BC129" s="119">
        <f t="shared" ca="1" si="64"/>
        <v>1.7062450938989056E-2</v>
      </c>
      <c r="BD129" s="119">
        <f t="shared" ca="1" si="63"/>
        <v>-0.80002096547961032</v>
      </c>
      <c r="BE129" s="119">
        <f t="shared" ca="1" si="63"/>
        <v>-0.57057520824829255</v>
      </c>
      <c r="BF129" s="119">
        <f t="shared" ca="1" si="63"/>
        <v>-0.78651204255043372</v>
      </c>
      <c r="BG129" s="119">
        <f t="shared" ca="1" si="63"/>
        <v>1.7062450938989056E-2</v>
      </c>
      <c r="BH129" s="119">
        <f t="shared" ca="1" si="63"/>
        <v>-0.80002096547961032</v>
      </c>
      <c r="BI129" s="119">
        <f t="shared" ca="1" si="63"/>
        <v>-0.57057520824829255</v>
      </c>
      <c r="BJ129" s="119">
        <f t="shared" ca="1" si="43"/>
        <v>-0.57057520824829255</v>
      </c>
      <c r="BK129" s="119">
        <f t="shared" ca="1" si="43"/>
        <v>-0.57057520824829255</v>
      </c>
      <c r="BL129" s="121">
        <f t="shared" ca="1" si="61"/>
        <v>1</v>
      </c>
      <c r="BM129" s="116">
        <f t="shared" ca="1" si="62"/>
        <v>18</v>
      </c>
    </row>
    <row r="130" spans="1:65" ht="15" customHeight="1" x14ac:dyDescent="0.25">
      <c r="A130" s="13">
        <v>42706</v>
      </c>
      <c r="B130" s="23"/>
      <c r="C130" s="23"/>
      <c r="D130" s="88">
        <f>bering!B125</f>
        <v>5326.2313999999997</v>
      </c>
      <c r="E130" s="47"/>
      <c r="F130" s="47"/>
      <c r="G130" s="92">
        <f>conus!B125</f>
        <v>5499.6763000000001</v>
      </c>
      <c r="H130" s="100">
        <f t="shared" ca="1" si="53"/>
        <v>5273.7910000000002</v>
      </c>
      <c r="I130" s="101">
        <f ca="1">IF(H$1,OFFSET(D130,-$H$2,0),OFFSET(D130,-$L130,0))</f>
        <v>5273.7910000000002</v>
      </c>
      <c r="J130" s="29">
        <f t="shared" ca="1" si="58"/>
        <v>18</v>
      </c>
      <c r="K130" s="57">
        <f t="shared" ca="1" si="39"/>
        <v>18</v>
      </c>
      <c r="L130" s="30">
        <f t="shared" ca="1" si="40"/>
        <v>18</v>
      </c>
      <c r="M130" s="120">
        <f t="shared" ca="1" si="59"/>
        <v>-2.4526666697371178E-3</v>
      </c>
      <c r="N130" s="39">
        <f>ROW()</f>
        <v>130</v>
      </c>
      <c r="O130" s="39">
        <f t="shared" si="54"/>
        <v>127</v>
      </c>
      <c r="P130" s="45">
        <f t="shared" ca="1" si="55"/>
        <v>112</v>
      </c>
      <c r="Q130" s="45">
        <f t="shared" ca="1" si="56"/>
        <v>109</v>
      </c>
      <c r="R130" s="39">
        <f t="shared" ca="1" si="57"/>
        <v>0</v>
      </c>
      <c r="S130" s="58">
        <f t="shared" si="45"/>
        <v>-334.14010000000053</v>
      </c>
      <c r="T130">
        <f>A130-A127</f>
        <v>3</v>
      </c>
      <c r="U130" s="68">
        <f t="shared" si="41"/>
        <v>-111.38003333333351</v>
      </c>
      <c r="V130" s="58">
        <f t="shared" ca="1" si="46"/>
        <v>-147.76789999999892</v>
      </c>
      <c r="W130">
        <f>A130-A127</f>
        <v>3</v>
      </c>
      <c r="X130" s="77">
        <f t="shared" ca="1" si="47"/>
        <v>-98.511933333332607</v>
      </c>
      <c r="Y130" s="58">
        <f t="shared" ca="1" si="48"/>
        <v>262.32240000000093</v>
      </c>
      <c r="Z130">
        <f>A130-A127</f>
        <v>3</v>
      </c>
      <c r="AA130" s="68">
        <f t="shared" ca="1" si="42"/>
        <v>87.440800000000309</v>
      </c>
      <c r="AB130" s="68">
        <f t="shared" ca="1" si="66"/>
        <v>-5.5355666666661492</v>
      </c>
      <c r="AE130" s="116">
        <f t="shared" si="51"/>
        <v>112</v>
      </c>
      <c r="AF130" s="116">
        <f t="shared" si="67"/>
        <v>113</v>
      </c>
      <c r="AG130" s="116">
        <f t="shared" si="67"/>
        <v>111</v>
      </c>
      <c r="AH130" s="116">
        <f t="shared" si="67"/>
        <v>110</v>
      </c>
      <c r="AI130" s="116">
        <f t="shared" si="67"/>
        <v>109</v>
      </c>
      <c r="AJ130" s="116">
        <f t="shared" si="67"/>
        <v>113</v>
      </c>
      <c r="AK130" s="116">
        <f t="shared" si="67"/>
        <v>111</v>
      </c>
      <c r="AL130" s="116">
        <f t="shared" si="67"/>
        <v>110</v>
      </c>
      <c r="AM130" s="116">
        <f t="shared" si="67"/>
        <v>109</v>
      </c>
      <c r="AN130" s="116">
        <f t="shared" si="67"/>
        <v>109</v>
      </c>
      <c r="AO130" s="116">
        <f t="shared" si="67"/>
        <v>109</v>
      </c>
      <c r="AP130" s="116">
        <f t="shared" si="52"/>
        <v>109</v>
      </c>
      <c r="AQ130" s="116">
        <f t="shared" si="52"/>
        <v>110</v>
      </c>
      <c r="AR130" s="116">
        <f t="shared" si="52"/>
        <v>108</v>
      </c>
      <c r="AS130" s="116">
        <f t="shared" si="52"/>
        <v>107</v>
      </c>
      <c r="AT130" s="116">
        <f t="shared" si="52"/>
        <v>106</v>
      </c>
      <c r="AU130" s="116">
        <f t="shared" si="65"/>
        <v>110</v>
      </c>
      <c r="AV130" s="116">
        <f t="shared" si="65"/>
        <v>108</v>
      </c>
      <c r="AW130" s="116">
        <f t="shared" si="65"/>
        <v>107</v>
      </c>
      <c r="AX130" s="116">
        <f t="shared" si="65"/>
        <v>106</v>
      </c>
      <c r="AY130" s="116">
        <f t="shared" si="65"/>
        <v>106</v>
      </c>
      <c r="AZ130" s="116">
        <f t="shared" si="65"/>
        <v>106</v>
      </c>
      <c r="BA130" s="119">
        <f t="shared" ca="1" si="64"/>
        <v>-2.4526666697371178E-3</v>
      </c>
      <c r="BB130" s="119">
        <f t="shared" ca="1" si="64"/>
        <v>-7.5428680370605863E-2</v>
      </c>
      <c r="BC130" s="119">
        <f t="shared" ca="1" si="64"/>
        <v>-0.10234278286004907</v>
      </c>
      <c r="BD130" s="119">
        <f t="shared" ca="1" si="63"/>
        <v>-0.31684780795516515</v>
      </c>
      <c r="BE130" s="119">
        <f t="shared" ca="1" si="63"/>
        <v>-0.21963917830265559</v>
      </c>
      <c r="BF130" s="119">
        <f t="shared" ca="1" si="63"/>
        <v>-7.5428680370605863E-2</v>
      </c>
      <c r="BG130" s="119">
        <f t="shared" ca="1" si="63"/>
        <v>-0.10234278286004907</v>
      </c>
      <c r="BH130" s="119">
        <f t="shared" ca="1" si="63"/>
        <v>-0.31684780795516515</v>
      </c>
      <c r="BI130" s="119">
        <f t="shared" ca="1" si="63"/>
        <v>-0.21963917830265559</v>
      </c>
      <c r="BJ130" s="119">
        <f t="shared" ca="1" si="43"/>
        <v>-0.21963917830265559</v>
      </c>
      <c r="BK130" s="119">
        <f t="shared" ca="1" si="43"/>
        <v>-0.21963917830265559</v>
      </c>
      <c r="BL130" s="121">
        <f t="shared" ca="1" si="61"/>
        <v>1</v>
      </c>
      <c r="BM130" s="116">
        <f t="shared" ca="1" si="62"/>
        <v>18</v>
      </c>
    </row>
    <row r="131" spans="1:65" ht="15" customHeight="1" x14ac:dyDescent="0.25">
      <c r="A131" s="13">
        <v>42707</v>
      </c>
      <c r="B131" s="23"/>
      <c r="C131" s="23"/>
      <c r="D131" s="88">
        <f>bering!B126</f>
        <v>5345.3370000000004</v>
      </c>
      <c r="E131" s="47"/>
      <c r="F131" s="47"/>
      <c r="G131" s="92">
        <f>conus!B126</f>
        <v>5573.4260000000004</v>
      </c>
      <c r="H131" s="100">
        <f t="shared" ca="1" si="53"/>
        <v>5275.7169999999996</v>
      </c>
      <c r="I131" s="101">
        <f ca="1">IF(H$1,OFFSET(D131,-$H$2,0),OFFSET(D131,-$L131,0))</f>
        <v>5425.6279999999997</v>
      </c>
      <c r="J131" s="29">
        <f t="shared" ca="1" si="58"/>
        <v>17</v>
      </c>
      <c r="K131" s="57">
        <f t="shared" ca="1" si="39"/>
        <v>17</v>
      </c>
      <c r="L131" s="30">
        <f t="shared" ca="1" si="40"/>
        <v>17</v>
      </c>
      <c r="M131" s="120">
        <f t="shared" ca="1" si="59"/>
        <v>0.78922653683243271</v>
      </c>
      <c r="N131" s="39">
        <f>ROW()</f>
        <v>131</v>
      </c>
      <c r="O131" s="39">
        <f t="shared" si="54"/>
        <v>128</v>
      </c>
      <c r="P131" s="45">
        <f t="shared" ca="1" si="55"/>
        <v>114</v>
      </c>
      <c r="Q131" s="45">
        <f t="shared" ca="1" si="56"/>
        <v>111</v>
      </c>
      <c r="R131" s="39">
        <f t="shared" ca="1" si="57"/>
        <v>0</v>
      </c>
      <c r="S131" s="58">
        <f t="shared" si="45"/>
        <v>61.278900000001158</v>
      </c>
      <c r="T131">
        <f>A131-A128</f>
        <v>3</v>
      </c>
      <c r="U131" s="68">
        <f t="shared" si="41"/>
        <v>20.426300000000385</v>
      </c>
      <c r="V131" s="58">
        <f t="shared" ca="1" si="46"/>
        <v>-97.899300000000949</v>
      </c>
      <c r="W131">
        <f>A131-A128</f>
        <v>3</v>
      </c>
      <c r="X131" s="77">
        <f t="shared" ca="1" si="47"/>
        <v>-65.266200000000637</v>
      </c>
      <c r="Y131" s="58">
        <f t="shared" ca="1" si="48"/>
        <v>279.9194000000025</v>
      </c>
      <c r="Z131">
        <f>A131-A128</f>
        <v>3</v>
      </c>
      <c r="AA131" s="68">
        <f t="shared" ca="1" si="42"/>
        <v>93.306466666667504</v>
      </c>
      <c r="AB131" s="68">
        <f t="shared" ca="1" si="66"/>
        <v>14.020133333333433</v>
      </c>
      <c r="AE131" s="116">
        <f t="shared" si="51"/>
        <v>113</v>
      </c>
      <c r="AF131" s="116">
        <f t="shared" si="67"/>
        <v>114</v>
      </c>
      <c r="AG131" s="116">
        <f t="shared" si="67"/>
        <v>112</v>
      </c>
      <c r="AH131" s="116">
        <f t="shared" si="67"/>
        <v>111</v>
      </c>
      <c r="AI131" s="116">
        <f t="shared" si="67"/>
        <v>110</v>
      </c>
      <c r="AJ131" s="116">
        <f t="shared" si="67"/>
        <v>114</v>
      </c>
      <c r="AK131" s="116">
        <f t="shared" si="67"/>
        <v>112</v>
      </c>
      <c r="AL131" s="116">
        <f t="shared" si="67"/>
        <v>111</v>
      </c>
      <c r="AM131" s="116">
        <f t="shared" si="67"/>
        <v>110</v>
      </c>
      <c r="AN131" s="116">
        <f t="shared" si="67"/>
        <v>110</v>
      </c>
      <c r="AO131" s="116">
        <f t="shared" si="67"/>
        <v>110</v>
      </c>
      <c r="AP131" s="116">
        <f t="shared" si="52"/>
        <v>110</v>
      </c>
      <c r="AQ131" s="116">
        <f t="shared" si="52"/>
        <v>111</v>
      </c>
      <c r="AR131" s="116">
        <f t="shared" si="52"/>
        <v>109</v>
      </c>
      <c r="AS131" s="116">
        <f t="shared" si="52"/>
        <v>108</v>
      </c>
      <c r="AT131" s="116">
        <f t="shared" si="52"/>
        <v>107</v>
      </c>
      <c r="AU131" s="116">
        <f t="shared" si="65"/>
        <v>111</v>
      </c>
      <c r="AV131" s="116">
        <f t="shared" si="65"/>
        <v>109</v>
      </c>
      <c r="AW131" s="116">
        <f t="shared" si="65"/>
        <v>108</v>
      </c>
      <c r="AX131" s="116">
        <f t="shared" si="65"/>
        <v>107</v>
      </c>
      <c r="AY131" s="116">
        <f t="shared" si="65"/>
        <v>107</v>
      </c>
      <c r="AZ131" s="116">
        <f t="shared" si="65"/>
        <v>107</v>
      </c>
      <c r="BA131" s="119">
        <f t="shared" ca="1" si="64"/>
        <v>-0.31441873865056319</v>
      </c>
      <c r="BB131" s="119">
        <f t="shared" ca="1" si="64"/>
        <v>0.78922653683243271</v>
      </c>
      <c r="BC131" s="119">
        <f t="shared" ca="1" si="64"/>
        <v>0.5788071549440188</v>
      </c>
      <c r="BD131" s="119">
        <f t="shared" ca="1" si="63"/>
        <v>-0.31178646703420498</v>
      </c>
      <c r="BE131" s="119">
        <f t="shared" ca="1" si="63"/>
        <v>-0.76749716359815368</v>
      </c>
      <c r="BF131" s="119">
        <f t="shared" ca="1" si="63"/>
        <v>0.78922653683243271</v>
      </c>
      <c r="BG131" s="119">
        <f t="shared" ca="1" si="63"/>
        <v>0.5788071549440188</v>
      </c>
      <c r="BH131" s="119">
        <f t="shared" ca="1" si="63"/>
        <v>-0.31178646703420498</v>
      </c>
      <c r="BI131" s="119">
        <f t="shared" ca="1" si="63"/>
        <v>-0.76749716359815368</v>
      </c>
      <c r="BJ131" s="119">
        <f t="shared" ca="1" si="43"/>
        <v>-0.76749716359815368</v>
      </c>
      <c r="BK131" s="119">
        <f t="shared" ca="1" si="43"/>
        <v>-0.76749716359815368</v>
      </c>
      <c r="BL131" s="121">
        <f t="shared" ca="1" si="61"/>
        <v>2</v>
      </c>
      <c r="BM131" s="116">
        <f t="shared" ca="1" si="62"/>
        <v>17</v>
      </c>
    </row>
    <row r="132" spans="1:65" ht="15" customHeight="1" x14ac:dyDescent="0.25">
      <c r="A132" s="13">
        <v>42708</v>
      </c>
      <c r="B132" s="23"/>
      <c r="C132" s="23"/>
      <c r="D132" s="88">
        <f>bering!B127</f>
        <v>5178.7700000000004</v>
      </c>
      <c r="E132" s="47"/>
      <c r="F132" s="47"/>
      <c r="G132" s="92">
        <f>conus!B127</f>
        <v>5622.46</v>
      </c>
      <c r="H132" s="100">
        <f t="shared" ca="1" si="53"/>
        <v>5425.6279999999997</v>
      </c>
      <c r="I132" s="101">
        <f ca="1">IF(H$1,OFFSET(D132,-$H$2,0),OFFSET(D132,-$L132,0))</f>
        <v>5273.7910000000002</v>
      </c>
      <c r="J132" s="29">
        <f t="shared" ca="1" si="58"/>
        <v>20</v>
      </c>
      <c r="K132" s="57">
        <f t="shared" ca="1" si="39"/>
        <v>20</v>
      </c>
      <c r="L132" s="30">
        <f t="shared" ca="1" si="40"/>
        <v>20</v>
      </c>
      <c r="M132" s="120">
        <f t="shared" ca="1" si="59"/>
        <v>0.79510384170924853</v>
      </c>
      <c r="N132" s="39">
        <f>ROW()</f>
        <v>132</v>
      </c>
      <c r="O132" s="39">
        <f t="shared" si="54"/>
        <v>129</v>
      </c>
      <c r="P132" s="45">
        <f t="shared" ca="1" si="55"/>
        <v>112</v>
      </c>
      <c r="Q132" s="45">
        <f t="shared" ca="1" si="56"/>
        <v>109</v>
      </c>
      <c r="R132" s="39">
        <f t="shared" ca="1" si="57"/>
        <v>0</v>
      </c>
      <c r="S132" s="58">
        <f t="shared" si="45"/>
        <v>528.58430000000226</v>
      </c>
      <c r="T132">
        <f>A132-A129</f>
        <v>3</v>
      </c>
      <c r="U132" s="68">
        <f t="shared" si="41"/>
        <v>176.19476666666742</v>
      </c>
      <c r="V132" s="58">
        <f t="shared" ca="1" si="46"/>
        <v>162.65599999999904</v>
      </c>
      <c r="W132">
        <f>A132-A129</f>
        <v>3</v>
      </c>
      <c r="X132" s="77">
        <f t="shared" ca="1" si="47"/>
        <v>108.43733333333269</v>
      </c>
      <c r="Y132" s="58">
        <f t="shared" ca="1" si="48"/>
        <v>284.16400000000067</v>
      </c>
      <c r="Z132">
        <f>A132-A129</f>
        <v>3</v>
      </c>
      <c r="AA132" s="68">
        <f t="shared" ca="1" si="42"/>
        <v>94.721333333333561</v>
      </c>
      <c r="AB132" s="68">
        <f t="shared" ca="1" si="66"/>
        <v>101.57933333333312</v>
      </c>
      <c r="AE132" s="116">
        <f t="shared" si="51"/>
        <v>114</v>
      </c>
      <c r="AF132" s="116">
        <f t="shared" si="67"/>
        <v>115</v>
      </c>
      <c r="AG132" s="116">
        <f t="shared" si="67"/>
        <v>113</v>
      </c>
      <c r="AH132" s="116">
        <f t="shared" si="67"/>
        <v>112</v>
      </c>
      <c r="AI132" s="116">
        <f t="shared" si="67"/>
        <v>111</v>
      </c>
      <c r="AJ132" s="116">
        <f t="shared" si="67"/>
        <v>115</v>
      </c>
      <c r="AK132" s="116">
        <f t="shared" si="67"/>
        <v>113</v>
      </c>
      <c r="AL132" s="116">
        <f t="shared" si="67"/>
        <v>112</v>
      </c>
      <c r="AM132" s="116">
        <f t="shared" si="67"/>
        <v>111</v>
      </c>
      <c r="AN132" s="116">
        <f t="shared" si="67"/>
        <v>111</v>
      </c>
      <c r="AO132" s="116">
        <f t="shared" si="67"/>
        <v>111</v>
      </c>
      <c r="AP132" s="116">
        <f t="shared" si="52"/>
        <v>111</v>
      </c>
      <c r="AQ132" s="116">
        <f t="shared" si="52"/>
        <v>112</v>
      </c>
      <c r="AR132" s="116">
        <f t="shared" si="52"/>
        <v>110</v>
      </c>
      <c r="AS132" s="116">
        <f t="shared" si="52"/>
        <v>109</v>
      </c>
      <c r="AT132" s="116">
        <f t="shared" si="52"/>
        <v>108</v>
      </c>
      <c r="AU132" s="116">
        <f t="shared" si="65"/>
        <v>112</v>
      </c>
      <c r="AV132" s="116">
        <f t="shared" si="65"/>
        <v>110</v>
      </c>
      <c r="AW132" s="116">
        <f t="shared" si="65"/>
        <v>109</v>
      </c>
      <c r="AX132" s="116">
        <f t="shared" si="65"/>
        <v>108</v>
      </c>
      <c r="AY132" s="116">
        <f t="shared" si="65"/>
        <v>108</v>
      </c>
      <c r="AZ132" s="116">
        <f t="shared" si="65"/>
        <v>108</v>
      </c>
      <c r="BA132" s="119">
        <f t="shared" ca="1" si="64"/>
        <v>0.58332134247648926</v>
      </c>
      <c r="BB132" s="119">
        <f t="shared" ca="1" si="64"/>
        <v>0.13832847080008601</v>
      </c>
      <c r="BC132" s="119">
        <f t="shared" ca="1" si="64"/>
        <v>0.18976763726718793</v>
      </c>
      <c r="BD132" s="119">
        <f t="shared" ca="1" si="63"/>
        <v>0.79510384170924853</v>
      </c>
      <c r="BE132" s="119">
        <f t="shared" ca="1" si="63"/>
        <v>-0.76097295507925289</v>
      </c>
      <c r="BF132" s="119">
        <f t="shared" ca="1" si="63"/>
        <v>0.13832847080008601</v>
      </c>
      <c r="BG132" s="119">
        <f t="shared" ca="1" si="63"/>
        <v>0.18976763726718793</v>
      </c>
      <c r="BH132" s="119">
        <f t="shared" ca="1" si="63"/>
        <v>0.79510384170924853</v>
      </c>
      <c r="BI132" s="119">
        <f t="shared" ca="1" si="63"/>
        <v>-0.76097295507925289</v>
      </c>
      <c r="BJ132" s="119">
        <f t="shared" ca="1" si="43"/>
        <v>-0.76097295507925289</v>
      </c>
      <c r="BK132" s="119">
        <f t="shared" ca="1" si="43"/>
        <v>-0.76097295507925289</v>
      </c>
      <c r="BL132" s="121">
        <f t="shared" ca="1" si="61"/>
        <v>4</v>
      </c>
      <c r="BM132" s="116">
        <f t="shared" ca="1" si="62"/>
        <v>20</v>
      </c>
    </row>
    <row r="133" spans="1:65" ht="15" customHeight="1" x14ac:dyDescent="0.25">
      <c r="A133" s="13">
        <v>42709</v>
      </c>
      <c r="B133" s="23"/>
      <c r="C133" s="23"/>
      <c r="D133" s="88">
        <f>bering!B128</f>
        <v>5361.81</v>
      </c>
      <c r="E133" s="47"/>
      <c r="F133" s="47"/>
      <c r="G133" s="92">
        <f>conus!B128</f>
        <v>5497.1454999999996</v>
      </c>
      <c r="H133" s="100">
        <f t="shared" ca="1" si="53"/>
        <v>5230.3580000000002</v>
      </c>
      <c r="I133" s="101">
        <f ca="1">IF(H$1,OFFSET(D133,-$H$2,0),OFFSET(D133,-$L133,0))</f>
        <v>5230.3580000000002</v>
      </c>
      <c r="J133" s="29">
        <f t="shared" ca="1" si="58"/>
        <v>18</v>
      </c>
      <c r="K133" s="57">
        <f t="shared" ca="1" si="39"/>
        <v>18</v>
      </c>
      <c r="L133" s="30">
        <f t="shared" ca="1" si="40"/>
        <v>18</v>
      </c>
      <c r="M133" s="120">
        <f t="shared" ca="1" si="59"/>
        <v>0.86818889147231959</v>
      </c>
      <c r="N133" s="39">
        <f>ROW()</f>
        <v>133</v>
      </c>
      <c r="O133" s="39">
        <f t="shared" si="54"/>
        <v>130</v>
      </c>
      <c r="P133" s="45">
        <f t="shared" ca="1" si="55"/>
        <v>115</v>
      </c>
      <c r="Q133" s="45">
        <f t="shared" ca="1" si="56"/>
        <v>112</v>
      </c>
      <c r="R133" s="39">
        <f t="shared" ca="1" si="57"/>
        <v>0</v>
      </c>
      <c r="S133" s="58">
        <f t="shared" si="45"/>
        <v>419.61319999999978</v>
      </c>
      <c r="T133">
        <f>A133-A130</f>
        <v>3</v>
      </c>
      <c r="U133" s="68">
        <f t="shared" si="41"/>
        <v>139.87106666666659</v>
      </c>
      <c r="V133" s="58">
        <f t="shared" ca="1" si="46"/>
        <v>98.448999999998705</v>
      </c>
      <c r="W133">
        <f>A133-A130</f>
        <v>3</v>
      </c>
      <c r="X133" s="77">
        <f t="shared" ca="1" si="47"/>
        <v>65.632666666665799</v>
      </c>
      <c r="Y133" s="58">
        <f t="shared" ca="1" si="48"/>
        <v>96.522999999999229</v>
      </c>
      <c r="Z133">
        <f>A133-A130</f>
        <v>3</v>
      </c>
      <c r="AA133" s="68">
        <f t="shared" ca="1" si="42"/>
        <v>32.174333333333074</v>
      </c>
      <c r="AB133" s="68">
        <f t="shared" ca="1" si="66"/>
        <v>48.90349999999944</v>
      </c>
      <c r="AE133" s="116">
        <f t="shared" si="51"/>
        <v>115</v>
      </c>
      <c r="AF133" s="116">
        <f t="shared" si="67"/>
        <v>116</v>
      </c>
      <c r="AG133" s="116">
        <f t="shared" si="67"/>
        <v>114</v>
      </c>
      <c r="AH133" s="116">
        <f t="shared" si="67"/>
        <v>113</v>
      </c>
      <c r="AI133" s="116">
        <f t="shared" si="67"/>
        <v>112</v>
      </c>
      <c r="AJ133" s="116">
        <f t="shared" si="67"/>
        <v>116</v>
      </c>
      <c r="AK133" s="116">
        <f t="shared" si="67"/>
        <v>114</v>
      </c>
      <c r="AL133" s="116">
        <f t="shared" si="67"/>
        <v>113</v>
      </c>
      <c r="AM133" s="116">
        <f t="shared" si="67"/>
        <v>112</v>
      </c>
      <c r="AN133" s="116">
        <f t="shared" si="67"/>
        <v>112</v>
      </c>
      <c r="AO133" s="116">
        <f t="shared" si="67"/>
        <v>112</v>
      </c>
      <c r="AP133" s="116">
        <f t="shared" si="52"/>
        <v>112</v>
      </c>
      <c r="AQ133" s="116">
        <f t="shared" si="52"/>
        <v>113</v>
      </c>
      <c r="AR133" s="116">
        <f t="shared" si="52"/>
        <v>111</v>
      </c>
      <c r="AS133" s="116">
        <f t="shared" si="52"/>
        <v>110</v>
      </c>
      <c r="AT133" s="116">
        <f t="shared" si="52"/>
        <v>109</v>
      </c>
      <c r="AU133" s="116">
        <f t="shared" si="65"/>
        <v>113</v>
      </c>
      <c r="AV133" s="116">
        <f t="shared" si="65"/>
        <v>111</v>
      </c>
      <c r="AW133" s="116">
        <f t="shared" si="65"/>
        <v>110</v>
      </c>
      <c r="AX133" s="116">
        <f t="shared" si="65"/>
        <v>109</v>
      </c>
      <c r="AY133" s="116">
        <f t="shared" si="65"/>
        <v>109</v>
      </c>
      <c r="AZ133" s="116">
        <f t="shared" si="65"/>
        <v>109</v>
      </c>
      <c r="BA133" s="119">
        <f t="shared" ca="1" si="64"/>
        <v>0.86818889147231959</v>
      </c>
      <c r="BB133" s="119">
        <f t="shared" ca="1" si="64"/>
        <v>0.22502549103224215</v>
      </c>
      <c r="BC133" s="119">
        <f t="shared" ca="1" si="64"/>
        <v>-0.63046395027789714</v>
      </c>
      <c r="BD133" s="119">
        <f t="shared" ca="1" si="63"/>
        <v>0.33153866928187692</v>
      </c>
      <c r="BE133" s="119">
        <f t="shared" ca="1" si="63"/>
        <v>0.75407455780016197</v>
      </c>
      <c r="BF133" s="119">
        <f t="shared" ca="1" si="63"/>
        <v>0.22502549103224215</v>
      </c>
      <c r="BG133" s="119">
        <f t="shared" ca="1" si="63"/>
        <v>-0.63046395027789714</v>
      </c>
      <c r="BH133" s="119">
        <f t="shared" ca="1" si="63"/>
        <v>0.33153866928187692</v>
      </c>
      <c r="BI133" s="119">
        <f t="shared" ca="1" si="63"/>
        <v>0.75407455780016197</v>
      </c>
      <c r="BJ133" s="119">
        <f t="shared" ca="1" si="43"/>
        <v>0.75407455780016197</v>
      </c>
      <c r="BK133" s="119">
        <f t="shared" ca="1" si="43"/>
        <v>0.75407455780016197</v>
      </c>
      <c r="BL133" s="121">
        <f t="shared" ca="1" si="61"/>
        <v>1</v>
      </c>
      <c r="BM133" s="116">
        <f t="shared" ca="1" si="62"/>
        <v>18</v>
      </c>
    </row>
    <row r="134" spans="1:65" ht="15" customHeight="1" x14ac:dyDescent="0.25">
      <c r="A134" s="13">
        <v>42710</v>
      </c>
      <c r="B134" s="23"/>
      <c r="C134" s="23"/>
      <c r="D134" s="88">
        <f>bering!B129</f>
        <v>5553.5739999999996</v>
      </c>
      <c r="E134" s="47"/>
      <c r="F134" s="47"/>
      <c r="G134" s="92">
        <f>conus!B129</f>
        <v>5583.7362999999996</v>
      </c>
      <c r="H134" s="100">
        <f t="shared" ca="1" si="53"/>
        <v>5204.1989999999996</v>
      </c>
      <c r="I134" s="101">
        <f ca="1">IF(H$1,OFFSET(D134,-$H$2,0),OFFSET(D134,-$L134,0))</f>
        <v>5204.1989999999996</v>
      </c>
      <c r="J134" s="29">
        <f t="shared" ca="1" si="58"/>
        <v>18</v>
      </c>
      <c r="K134" s="57">
        <f t="shared" ca="1" si="39"/>
        <v>18</v>
      </c>
      <c r="L134" s="30">
        <f t="shared" ca="1" si="40"/>
        <v>18</v>
      </c>
      <c r="M134" s="120">
        <f t="shared" ca="1" si="59"/>
        <v>0.65578744413371926</v>
      </c>
      <c r="N134" s="39">
        <f>ROW()</f>
        <v>134</v>
      </c>
      <c r="O134" s="39">
        <f t="shared" si="54"/>
        <v>131</v>
      </c>
      <c r="P134" s="45">
        <f t="shared" ca="1" si="55"/>
        <v>116</v>
      </c>
      <c r="Q134" s="45">
        <f t="shared" ca="1" si="56"/>
        <v>113</v>
      </c>
      <c r="R134" s="39">
        <f t="shared" ca="1" si="57"/>
        <v>0</v>
      </c>
      <c r="S134" s="58">
        <f t="shared" si="45"/>
        <v>249.73349999999846</v>
      </c>
      <c r="T134">
        <f>A134-A131</f>
        <v>3</v>
      </c>
      <c r="U134" s="68">
        <f t="shared" si="41"/>
        <v>83.244499999999491</v>
      </c>
      <c r="V134" s="58">
        <f t="shared" ca="1" si="46"/>
        <v>20.02100000000064</v>
      </c>
      <c r="W134">
        <f>A134-A131</f>
        <v>3</v>
      </c>
      <c r="X134" s="77">
        <f t="shared" ca="1" si="47"/>
        <v>13.34733333333376</v>
      </c>
      <c r="Y134" s="58">
        <f t="shared" ca="1" si="48"/>
        <v>-281.72699999999895</v>
      </c>
      <c r="Z134">
        <f>A134-A131</f>
        <v>3</v>
      </c>
      <c r="AA134" s="68">
        <f t="shared" ca="1" si="42"/>
        <v>-93.908999999999651</v>
      </c>
      <c r="AB134" s="68">
        <f t="shared" ca="1" si="66"/>
        <v>-40.280833333332943</v>
      </c>
      <c r="AE134" s="116">
        <f t="shared" si="51"/>
        <v>116</v>
      </c>
      <c r="AF134" s="116">
        <f t="shared" si="67"/>
        <v>117</v>
      </c>
      <c r="AG134" s="116">
        <f t="shared" si="67"/>
        <v>115</v>
      </c>
      <c r="AH134" s="116">
        <f t="shared" si="67"/>
        <v>114</v>
      </c>
      <c r="AI134" s="116">
        <f t="shared" si="67"/>
        <v>113</v>
      </c>
      <c r="AJ134" s="116">
        <f t="shared" si="67"/>
        <v>117</v>
      </c>
      <c r="AK134" s="116">
        <f t="shared" si="67"/>
        <v>115</v>
      </c>
      <c r="AL134" s="116">
        <f t="shared" si="67"/>
        <v>114</v>
      </c>
      <c r="AM134" s="116">
        <f t="shared" si="67"/>
        <v>113</v>
      </c>
      <c r="AN134" s="116">
        <f t="shared" si="67"/>
        <v>113</v>
      </c>
      <c r="AO134" s="116">
        <f t="shared" si="67"/>
        <v>113</v>
      </c>
      <c r="AP134" s="116">
        <f t="shared" si="52"/>
        <v>113</v>
      </c>
      <c r="AQ134" s="116">
        <f t="shared" si="52"/>
        <v>114</v>
      </c>
      <c r="AR134" s="116">
        <f t="shared" si="52"/>
        <v>112</v>
      </c>
      <c r="AS134" s="116">
        <f t="shared" si="52"/>
        <v>111</v>
      </c>
      <c r="AT134" s="116">
        <f t="shared" si="52"/>
        <v>110</v>
      </c>
      <c r="AU134" s="116">
        <f t="shared" si="65"/>
        <v>114</v>
      </c>
      <c r="AV134" s="116">
        <f t="shared" si="65"/>
        <v>112</v>
      </c>
      <c r="AW134" s="116">
        <f t="shared" si="65"/>
        <v>111</v>
      </c>
      <c r="AX134" s="116">
        <f t="shared" si="65"/>
        <v>110</v>
      </c>
      <c r="AY134" s="116">
        <f t="shared" si="65"/>
        <v>110</v>
      </c>
      <c r="AZ134" s="116">
        <f t="shared" si="65"/>
        <v>110</v>
      </c>
      <c r="BA134" s="119">
        <f t="shared" ca="1" si="64"/>
        <v>0.65578744413371926</v>
      </c>
      <c r="BB134" s="119">
        <f t="shared" ca="1" si="64"/>
        <v>0.15479755080063815</v>
      </c>
      <c r="BC134" s="119">
        <f t="shared" ca="1" si="64"/>
        <v>-0.85278508886445792</v>
      </c>
      <c r="BD134" s="119">
        <f t="shared" ca="1" si="63"/>
        <v>0.18589311354402263</v>
      </c>
      <c r="BE134" s="119">
        <f t="shared" ca="1" si="63"/>
        <v>0.611600864005311</v>
      </c>
      <c r="BF134" s="119">
        <f t="shared" ca="1" si="63"/>
        <v>0.15479755080063815</v>
      </c>
      <c r="BG134" s="119">
        <f t="shared" ca="1" si="63"/>
        <v>-0.85278508886445792</v>
      </c>
      <c r="BH134" s="119">
        <f t="shared" ca="1" si="63"/>
        <v>0.18589311354402263</v>
      </c>
      <c r="BI134" s="119">
        <f t="shared" ca="1" si="63"/>
        <v>0.611600864005311</v>
      </c>
      <c r="BJ134" s="119">
        <f t="shared" ca="1" si="43"/>
        <v>0.611600864005311</v>
      </c>
      <c r="BK134" s="119">
        <f t="shared" ca="1" si="43"/>
        <v>0.611600864005311</v>
      </c>
      <c r="BL134" s="121">
        <f t="shared" ca="1" si="61"/>
        <v>1</v>
      </c>
      <c r="BM134" s="116">
        <f t="shared" ca="1" si="62"/>
        <v>18</v>
      </c>
    </row>
    <row r="135" spans="1:65" ht="15" customHeight="1" x14ac:dyDescent="0.25">
      <c r="A135" s="13">
        <v>42711</v>
      </c>
      <c r="B135" s="23"/>
      <c r="C135" s="23"/>
      <c r="D135" s="88">
        <f>bering!B130</f>
        <v>5565.1180000000004</v>
      </c>
      <c r="E135" s="47"/>
      <c r="F135" s="47"/>
      <c r="G135" s="92">
        <f>conus!B130</f>
        <v>5486.9639999999999</v>
      </c>
      <c r="H135" s="100">
        <f t="shared" ca="1" si="53"/>
        <v>5218.9087</v>
      </c>
      <c r="I135" s="101">
        <f ca="1">IF(H$1,OFFSET(D135,-$H$2,0),OFFSET(D135,-$L135,0))</f>
        <v>5220.3249999999998</v>
      </c>
      <c r="J135" s="29">
        <f t="shared" ca="1" si="58"/>
        <v>17</v>
      </c>
      <c r="K135" s="57">
        <f t="shared" ref="K135:K198" ca="1" si="68">J135+$K$6</f>
        <v>17</v>
      </c>
      <c r="L135" s="30">
        <f t="shared" ca="1" si="40"/>
        <v>17</v>
      </c>
      <c r="M135" s="120">
        <f t="shared" ca="1" si="59"/>
        <v>0.70728351300819059</v>
      </c>
      <c r="N135" s="39">
        <f>ROW()</f>
        <v>135</v>
      </c>
      <c r="O135" s="39">
        <f t="shared" si="54"/>
        <v>132</v>
      </c>
      <c r="P135" s="45">
        <f t="shared" ca="1" si="55"/>
        <v>118</v>
      </c>
      <c r="Q135" s="45">
        <f t="shared" ca="1" si="56"/>
        <v>115</v>
      </c>
      <c r="R135" s="39">
        <f t="shared" ca="1" si="57"/>
        <v>0</v>
      </c>
      <c r="S135" s="58">
        <f t="shared" si="45"/>
        <v>-127.71650000000227</v>
      </c>
      <c r="T135">
        <f>A135-A132</f>
        <v>3</v>
      </c>
      <c r="U135" s="68">
        <f t="shared" si="41"/>
        <v>-42.572166666667421</v>
      </c>
      <c r="V135" s="58">
        <f t="shared" ca="1" si="46"/>
        <v>-321.67029999999795</v>
      </c>
      <c r="W135">
        <f>A135-A132</f>
        <v>3</v>
      </c>
      <c r="X135" s="77">
        <f t="shared" ca="1" si="47"/>
        <v>-214.4468666666653</v>
      </c>
      <c r="Y135" s="58">
        <f t="shared" ca="1" si="48"/>
        <v>-318.3279999999977</v>
      </c>
      <c r="Z135">
        <f>A135-A132</f>
        <v>3</v>
      </c>
      <c r="AA135" s="68">
        <f t="shared" ca="1" si="42"/>
        <v>-106.10933333333257</v>
      </c>
      <c r="AB135" s="68">
        <f t="shared" ca="1" si="66"/>
        <v>-160.27809999999894</v>
      </c>
      <c r="AE135" s="116">
        <f t="shared" si="51"/>
        <v>117</v>
      </c>
      <c r="AF135" s="116">
        <f t="shared" si="67"/>
        <v>118</v>
      </c>
      <c r="AG135" s="116">
        <f t="shared" si="67"/>
        <v>116</v>
      </c>
      <c r="AH135" s="116">
        <f t="shared" si="67"/>
        <v>115</v>
      </c>
      <c r="AI135" s="116">
        <f t="shared" si="67"/>
        <v>114</v>
      </c>
      <c r="AJ135" s="116">
        <f t="shared" si="67"/>
        <v>118</v>
      </c>
      <c r="AK135" s="116">
        <f t="shared" si="67"/>
        <v>116</v>
      </c>
      <c r="AL135" s="116">
        <f t="shared" si="67"/>
        <v>115</v>
      </c>
      <c r="AM135" s="116">
        <f t="shared" si="67"/>
        <v>114</v>
      </c>
      <c r="AN135" s="116">
        <f t="shared" si="67"/>
        <v>114</v>
      </c>
      <c r="AO135" s="116">
        <f t="shared" si="67"/>
        <v>114</v>
      </c>
      <c r="AP135" s="116">
        <f t="shared" si="52"/>
        <v>114</v>
      </c>
      <c r="AQ135" s="116">
        <f t="shared" si="52"/>
        <v>115</v>
      </c>
      <c r="AR135" s="116">
        <f t="shared" si="52"/>
        <v>113</v>
      </c>
      <c r="AS135" s="116">
        <f t="shared" si="52"/>
        <v>112</v>
      </c>
      <c r="AT135" s="116">
        <f t="shared" si="52"/>
        <v>111</v>
      </c>
      <c r="AU135" s="116">
        <f t="shared" si="65"/>
        <v>115</v>
      </c>
      <c r="AV135" s="116">
        <f t="shared" si="65"/>
        <v>113</v>
      </c>
      <c r="AW135" s="116">
        <f t="shared" si="65"/>
        <v>112</v>
      </c>
      <c r="AX135" s="116">
        <f t="shared" si="65"/>
        <v>111</v>
      </c>
      <c r="AY135" s="116">
        <f t="shared" si="65"/>
        <v>111</v>
      </c>
      <c r="AZ135" s="116">
        <f t="shared" si="65"/>
        <v>111</v>
      </c>
      <c r="BA135" s="119">
        <f t="shared" ca="1" si="64"/>
        <v>0.6931421145258827</v>
      </c>
      <c r="BB135" s="119">
        <f t="shared" ca="1" si="64"/>
        <v>0.70728351300819059</v>
      </c>
      <c r="BC135" s="119">
        <f t="shared" ca="1" si="64"/>
        <v>-0.24773146467118617</v>
      </c>
      <c r="BD135" s="119">
        <f t="shared" ca="1" si="63"/>
        <v>0.47324466651131214</v>
      </c>
      <c r="BE135" s="119">
        <f t="shared" ca="1" si="63"/>
        <v>-0.54189246960469439</v>
      </c>
      <c r="BF135" s="119">
        <f t="shared" ca="1" si="63"/>
        <v>0.70728351300819059</v>
      </c>
      <c r="BG135" s="119">
        <f t="shared" ca="1" si="63"/>
        <v>-0.24773146467118617</v>
      </c>
      <c r="BH135" s="119">
        <f t="shared" ca="1" si="63"/>
        <v>0.47324466651131214</v>
      </c>
      <c r="BI135" s="119">
        <f t="shared" ca="1" si="63"/>
        <v>-0.54189246960469439</v>
      </c>
      <c r="BJ135" s="119">
        <f t="shared" ca="1" si="43"/>
        <v>-0.54189246960469439</v>
      </c>
      <c r="BK135" s="119">
        <f t="shared" ca="1" si="43"/>
        <v>-0.54189246960469439</v>
      </c>
      <c r="BL135" s="121">
        <f t="shared" ca="1" si="61"/>
        <v>2</v>
      </c>
      <c r="BM135" s="116">
        <f t="shared" ca="1" si="62"/>
        <v>17</v>
      </c>
    </row>
    <row r="136" spans="1:65" ht="15" customHeight="1" x14ac:dyDescent="0.25">
      <c r="A136" s="13">
        <v>42712</v>
      </c>
      <c r="B136" s="23"/>
      <c r="C136" s="23"/>
      <c r="D136" s="88">
        <f>bering!B131</f>
        <v>5446.9110000000001</v>
      </c>
      <c r="E136" s="47"/>
      <c r="F136" s="47"/>
      <c r="G136" s="92">
        <f>conus!B131</f>
        <v>5376.4809999999998</v>
      </c>
      <c r="H136" s="100">
        <f t="shared" ca="1" si="53"/>
        <v>5220.3249999999998</v>
      </c>
      <c r="I136" s="101">
        <f ca="1">IF(H$1,OFFSET(D136,-$H$2,0),OFFSET(D136,-$L136,0))</f>
        <v>5204.1989999999996</v>
      </c>
      <c r="J136" s="29">
        <f t="shared" ca="1" si="58"/>
        <v>20</v>
      </c>
      <c r="K136" s="57">
        <f t="shared" ca="1" si="68"/>
        <v>20</v>
      </c>
      <c r="L136" s="30">
        <f t="shared" ref="L136:L199" ca="1" si="69">IF(K136,K136,K$3)</f>
        <v>20</v>
      </c>
      <c r="M136" s="120">
        <f t="shared" ca="1" si="59"/>
        <v>0.88932634563148316</v>
      </c>
      <c r="N136" s="39">
        <f>ROW()</f>
        <v>136</v>
      </c>
      <c r="O136" s="39">
        <f t="shared" si="54"/>
        <v>133</v>
      </c>
      <c r="P136" s="45">
        <f t="shared" ca="1" si="55"/>
        <v>116</v>
      </c>
      <c r="Q136" s="45">
        <f t="shared" ca="1" si="56"/>
        <v>113</v>
      </c>
      <c r="R136" s="39">
        <f t="shared" ca="1" si="57"/>
        <v>0</v>
      </c>
      <c r="S136" s="58">
        <f t="shared" si="45"/>
        <v>-245.85020000000077</v>
      </c>
      <c r="T136">
        <f>A136-A133</f>
        <v>3</v>
      </c>
      <c r="U136" s="68">
        <f t="shared" si="41"/>
        <v>-81.950066666666928</v>
      </c>
      <c r="V136" s="58">
        <f t="shared" ca="1" si="46"/>
        <v>-288.27029999999831</v>
      </c>
      <c r="W136">
        <f>A136-A133</f>
        <v>3</v>
      </c>
      <c r="X136" s="77">
        <f t="shared" ca="1" si="47"/>
        <v>-192.18019999999888</v>
      </c>
      <c r="Y136" s="58">
        <f t="shared" ca="1" si="48"/>
        <v>-301.05400000000191</v>
      </c>
      <c r="Z136">
        <f>A136-A133</f>
        <v>3</v>
      </c>
      <c r="AA136" s="68">
        <f t="shared" ca="1" si="42"/>
        <v>-100.35133333333397</v>
      </c>
      <c r="AB136" s="68">
        <f t="shared" ca="1" si="66"/>
        <v>-146.26576666666642</v>
      </c>
      <c r="AE136" s="116">
        <f t="shared" si="51"/>
        <v>118</v>
      </c>
      <c r="AF136" s="116">
        <f t="shared" si="67"/>
        <v>119</v>
      </c>
      <c r="AG136" s="116">
        <f t="shared" si="67"/>
        <v>117</v>
      </c>
      <c r="AH136" s="116">
        <f t="shared" si="67"/>
        <v>116</v>
      </c>
      <c r="AI136" s="116">
        <f t="shared" si="67"/>
        <v>115</v>
      </c>
      <c r="AJ136" s="116">
        <f t="shared" si="67"/>
        <v>119</v>
      </c>
      <c r="AK136" s="116">
        <f t="shared" si="67"/>
        <v>117</v>
      </c>
      <c r="AL136" s="116">
        <f t="shared" si="67"/>
        <v>116</v>
      </c>
      <c r="AM136" s="116">
        <f t="shared" si="67"/>
        <v>115</v>
      </c>
      <c r="AN136" s="116">
        <f t="shared" si="67"/>
        <v>115</v>
      </c>
      <c r="AO136" s="116">
        <f t="shared" si="67"/>
        <v>115</v>
      </c>
      <c r="AP136" s="116">
        <f t="shared" si="52"/>
        <v>115</v>
      </c>
      <c r="AQ136" s="116">
        <f t="shared" si="52"/>
        <v>116</v>
      </c>
      <c r="AR136" s="116">
        <f t="shared" si="52"/>
        <v>114</v>
      </c>
      <c r="AS136" s="116">
        <f t="shared" si="52"/>
        <v>113</v>
      </c>
      <c r="AT136" s="116">
        <f t="shared" si="52"/>
        <v>112</v>
      </c>
      <c r="AU136" s="116">
        <f t="shared" si="65"/>
        <v>116</v>
      </c>
      <c r="AV136" s="116">
        <f t="shared" si="65"/>
        <v>114</v>
      </c>
      <c r="AW136" s="116">
        <f t="shared" si="65"/>
        <v>113</v>
      </c>
      <c r="AX136" s="116">
        <f t="shared" si="65"/>
        <v>112</v>
      </c>
      <c r="AY136" s="116">
        <f t="shared" si="65"/>
        <v>112</v>
      </c>
      <c r="AZ136" s="116">
        <f t="shared" si="65"/>
        <v>112</v>
      </c>
      <c r="BA136" s="119">
        <f t="shared" ca="1" si="64"/>
        <v>-0.53299315915097345</v>
      </c>
      <c r="BB136" s="119">
        <f t="shared" ca="1" si="64"/>
        <v>-0.8425308427041579</v>
      </c>
      <c r="BC136" s="119">
        <f t="shared" ca="1" si="64"/>
        <v>0.12736498758902023</v>
      </c>
      <c r="BD136" s="119">
        <f t="shared" ca="1" si="63"/>
        <v>0.88932634563148316</v>
      </c>
      <c r="BE136" s="119">
        <f t="shared" ca="1" si="63"/>
        <v>0.23328047660735671</v>
      </c>
      <c r="BF136" s="119">
        <f t="shared" ca="1" si="63"/>
        <v>-0.8425308427041579</v>
      </c>
      <c r="BG136" s="119">
        <f t="shared" ca="1" si="63"/>
        <v>0.12736498758902023</v>
      </c>
      <c r="BH136" s="119">
        <f t="shared" ca="1" si="63"/>
        <v>0.88932634563148316</v>
      </c>
      <c r="BI136" s="119">
        <f t="shared" ca="1" si="63"/>
        <v>0.23328047660735671</v>
      </c>
      <c r="BJ136" s="119">
        <f t="shared" ca="1" si="43"/>
        <v>0.23328047660735671</v>
      </c>
      <c r="BK136" s="119">
        <f t="shared" ca="1" si="43"/>
        <v>0.23328047660735671</v>
      </c>
      <c r="BL136" s="121">
        <f t="shared" ca="1" si="61"/>
        <v>4</v>
      </c>
      <c r="BM136" s="116">
        <f t="shared" ca="1" si="62"/>
        <v>20</v>
      </c>
    </row>
    <row r="137" spans="1:65" ht="15" customHeight="1" x14ac:dyDescent="0.25">
      <c r="A137" s="13">
        <v>42713</v>
      </c>
      <c r="B137" s="23"/>
      <c r="C137" s="23"/>
      <c r="D137" s="88">
        <f>bering!B132</f>
        <v>5453.5169999999998</v>
      </c>
      <c r="E137" s="47"/>
      <c r="F137" s="47"/>
      <c r="G137" s="92">
        <f>conus!B132</f>
        <v>5379.3622999999998</v>
      </c>
      <c r="H137" s="100">
        <f t="shared" ca="1" si="53"/>
        <v>5392.1494000000002</v>
      </c>
      <c r="I137" s="101">
        <f ca="1">IF(H$1,OFFSET(D137,-$H$2,0),OFFSET(D137,-$L137,0))</f>
        <v>5218.9087</v>
      </c>
      <c r="J137" s="29">
        <f t="shared" ca="1" si="58"/>
        <v>20</v>
      </c>
      <c r="K137" s="57">
        <f t="shared" ca="1" si="68"/>
        <v>20</v>
      </c>
      <c r="L137" s="30">
        <f t="shared" ca="1" si="69"/>
        <v>20</v>
      </c>
      <c r="M137" s="120">
        <f t="shared" ca="1" si="59"/>
        <v>0.89510897769137276</v>
      </c>
      <c r="N137" s="39">
        <f>ROW()</f>
        <v>137</v>
      </c>
      <c r="O137" s="39">
        <f t="shared" si="54"/>
        <v>134</v>
      </c>
      <c r="P137" s="45">
        <f t="shared" ca="1" si="55"/>
        <v>117</v>
      </c>
      <c r="Q137" s="45">
        <f t="shared" ca="1" si="56"/>
        <v>114</v>
      </c>
      <c r="R137" s="39">
        <f t="shared" ca="1" si="57"/>
        <v>0</v>
      </c>
      <c r="S137" s="58">
        <f t="shared" si="45"/>
        <v>-460.53449999999793</v>
      </c>
      <c r="T137">
        <f>A137-A134</f>
        <v>3</v>
      </c>
      <c r="U137" s="68">
        <f t="shared" ref="U137:U200" si="70">S137/T137</f>
        <v>-153.5114999999993</v>
      </c>
      <c r="V137" s="58">
        <f t="shared" ca="1" si="46"/>
        <v>-28.801900000000387</v>
      </c>
      <c r="W137">
        <f>A137-A134</f>
        <v>3</v>
      </c>
      <c r="X137" s="77">
        <f t="shared" ca="1" si="47"/>
        <v>-19.201266666666925</v>
      </c>
      <c r="Y137" s="58">
        <f t="shared" ca="1" si="48"/>
        <v>-64.915300000002389</v>
      </c>
      <c r="Z137">
        <f>A137-A134</f>
        <v>3</v>
      </c>
      <c r="AA137" s="68">
        <f t="shared" ref="AA137:AA200" ca="1" si="71">Y137/Z137</f>
        <v>-21.638433333334131</v>
      </c>
      <c r="AB137" s="68">
        <f t="shared" ca="1" si="66"/>
        <v>-20.41985000000053</v>
      </c>
      <c r="AE137" s="116">
        <f t="shared" si="51"/>
        <v>119</v>
      </c>
      <c r="AF137" s="116">
        <f t="shared" si="67"/>
        <v>120</v>
      </c>
      <c r="AG137" s="116">
        <f t="shared" si="67"/>
        <v>118</v>
      </c>
      <c r="AH137" s="116">
        <f t="shared" si="67"/>
        <v>117</v>
      </c>
      <c r="AI137" s="116">
        <f t="shared" si="67"/>
        <v>116</v>
      </c>
      <c r="AJ137" s="116">
        <f t="shared" si="67"/>
        <v>120</v>
      </c>
      <c r="AK137" s="116">
        <f t="shared" si="67"/>
        <v>118</v>
      </c>
      <c r="AL137" s="116">
        <f t="shared" si="67"/>
        <v>117</v>
      </c>
      <c r="AM137" s="116">
        <f t="shared" si="67"/>
        <v>116</v>
      </c>
      <c r="AN137" s="116">
        <f t="shared" si="67"/>
        <v>116</v>
      </c>
      <c r="AO137" s="116">
        <f t="shared" si="67"/>
        <v>116</v>
      </c>
      <c r="AP137" s="116">
        <f t="shared" si="52"/>
        <v>116</v>
      </c>
      <c r="AQ137" s="116">
        <f t="shared" si="52"/>
        <v>117</v>
      </c>
      <c r="AR137" s="116">
        <f t="shared" si="52"/>
        <v>115</v>
      </c>
      <c r="AS137" s="116">
        <f t="shared" si="52"/>
        <v>114</v>
      </c>
      <c r="AT137" s="116">
        <f t="shared" si="52"/>
        <v>113</v>
      </c>
      <c r="AU137" s="116">
        <f t="shared" si="65"/>
        <v>117</v>
      </c>
      <c r="AV137" s="116">
        <f t="shared" si="65"/>
        <v>115</v>
      </c>
      <c r="AW137" s="116">
        <f t="shared" si="65"/>
        <v>114</v>
      </c>
      <c r="AX137" s="116">
        <f t="shared" si="65"/>
        <v>113</v>
      </c>
      <c r="AY137" s="116">
        <f t="shared" si="65"/>
        <v>113</v>
      </c>
      <c r="AZ137" s="116">
        <f t="shared" si="65"/>
        <v>113</v>
      </c>
      <c r="BA137" s="119">
        <f t="shared" ca="1" si="64"/>
        <v>-0.57993090054927421</v>
      </c>
      <c r="BB137" s="119">
        <f t="shared" ca="1" si="64"/>
        <v>-2.8605104021051972E-2</v>
      </c>
      <c r="BC137" s="119">
        <f t="shared" ca="1" si="64"/>
        <v>0.28067706673078452</v>
      </c>
      <c r="BD137" s="119">
        <f t="shared" ca="1" si="63"/>
        <v>0.89510897769137276</v>
      </c>
      <c r="BE137" s="119">
        <f t="shared" ca="1" si="63"/>
        <v>0.46594207891600786</v>
      </c>
      <c r="BF137" s="119">
        <f t="shared" ca="1" si="63"/>
        <v>-2.8605104021051972E-2</v>
      </c>
      <c r="BG137" s="119">
        <f t="shared" ca="1" si="63"/>
        <v>0.28067706673078452</v>
      </c>
      <c r="BH137" s="119">
        <f t="shared" ca="1" si="63"/>
        <v>0.89510897769137276</v>
      </c>
      <c r="BI137" s="119">
        <f t="shared" ca="1" si="63"/>
        <v>0.46594207891600786</v>
      </c>
      <c r="BJ137" s="119">
        <f t="shared" ca="1" si="43"/>
        <v>0.46594207891600786</v>
      </c>
      <c r="BK137" s="119">
        <f t="shared" ca="1" si="43"/>
        <v>0.46594207891600786</v>
      </c>
      <c r="BL137" s="121">
        <f t="shared" ca="1" si="61"/>
        <v>4</v>
      </c>
      <c r="BM137" s="116">
        <f t="shared" ca="1" si="62"/>
        <v>20</v>
      </c>
    </row>
    <row r="138" spans="1:65" ht="15" customHeight="1" x14ac:dyDescent="0.25">
      <c r="A138" s="13">
        <v>42714</v>
      </c>
      <c r="B138" s="23"/>
      <c r="C138" s="23"/>
      <c r="D138" s="88">
        <f>bering!B133</f>
        <v>5437.0464000000002</v>
      </c>
      <c r="E138" s="47"/>
      <c r="F138" s="47"/>
      <c r="G138" s="92">
        <f>conus!B133</f>
        <v>5437.2974000000004</v>
      </c>
      <c r="H138" s="100">
        <f t="shared" ca="1" si="53"/>
        <v>5054.92</v>
      </c>
      <c r="I138" s="101">
        <f ca="1">IF(H$1,OFFSET(D138,-$H$2,0),OFFSET(D138,-$L138,0))</f>
        <v>5218.9087</v>
      </c>
      <c r="J138" s="29">
        <f t="shared" ca="1" si="58"/>
        <v>21</v>
      </c>
      <c r="K138" s="57">
        <f t="shared" ca="1" si="68"/>
        <v>21</v>
      </c>
      <c r="L138" s="30">
        <f t="shared" ca="1" si="69"/>
        <v>21</v>
      </c>
      <c r="M138" s="120">
        <f t="shared" ca="1" si="59"/>
        <v>0.84410395121268544</v>
      </c>
      <c r="N138" s="39">
        <f>ROW()</f>
        <v>138</v>
      </c>
      <c r="O138" s="39">
        <f t="shared" si="54"/>
        <v>135</v>
      </c>
      <c r="P138" s="45">
        <f t="shared" ca="1" si="55"/>
        <v>117</v>
      </c>
      <c r="Q138" s="45">
        <f t="shared" ca="1" si="56"/>
        <v>114</v>
      </c>
      <c r="R138" s="39">
        <f t="shared" ca="1" si="57"/>
        <v>0</v>
      </c>
      <c r="S138" s="58">
        <f t="shared" si="45"/>
        <v>-374.70509999999922</v>
      </c>
      <c r="T138">
        <f>A138-A135</f>
        <v>3</v>
      </c>
      <c r="U138" s="68">
        <f t="shared" si="70"/>
        <v>-124.90169999999974</v>
      </c>
      <c r="V138" s="58">
        <f t="shared" ca="1" si="46"/>
        <v>13.928699999998571</v>
      </c>
      <c r="W138">
        <f>A138-A135</f>
        <v>3</v>
      </c>
      <c r="X138" s="77">
        <f t="shared" ca="1" si="47"/>
        <v>9.2857999999990479</v>
      </c>
      <c r="Y138" s="58">
        <f t="shared" ca="1" si="48"/>
        <v>-12.865600000000995</v>
      </c>
      <c r="Z138">
        <f>A138-A135</f>
        <v>3</v>
      </c>
      <c r="AA138" s="68">
        <f t="shared" ca="1" si="71"/>
        <v>-4.2885333333336648</v>
      </c>
      <c r="AB138" s="68">
        <f t="shared" ca="1" si="66"/>
        <v>2.4986333333326916</v>
      </c>
      <c r="AE138" s="116">
        <f t="shared" si="51"/>
        <v>120</v>
      </c>
      <c r="AF138" s="116">
        <f t="shared" si="67"/>
        <v>121</v>
      </c>
      <c r="AG138" s="116">
        <f t="shared" si="67"/>
        <v>119</v>
      </c>
      <c r="AH138" s="116">
        <f t="shared" si="67"/>
        <v>118</v>
      </c>
      <c r="AI138" s="116">
        <f t="shared" si="67"/>
        <v>117</v>
      </c>
      <c r="AJ138" s="116">
        <f t="shared" si="67"/>
        <v>121</v>
      </c>
      <c r="AK138" s="116">
        <f t="shared" si="67"/>
        <v>119</v>
      </c>
      <c r="AL138" s="116">
        <f t="shared" si="67"/>
        <v>118</v>
      </c>
      <c r="AM138" s="116">
        <f t="shared" si="67"/>
        <v>117</v>
      </c>
      <c r="AN138" s="116">
        <f t="shared" si="67"/>
        <v>117</v>
      </c>
      <c r="AO138" s="116">
        <f t="shared" si="67"/>
        <v>117</v>
      </c>
      <c r="AP138" s="116">
        <f t="shared" si="52"/>
        <v>117</v>
      </c>
      <c r="AQ138" s="116">
        <f t="shared" si="52"/>
        <v>118</v>
      </c>
      <c r="AR138" s="116">
        <f t="shared" si="52"/>
        <v>116</v>
      </c>
      <c r="AS138" s="116">
        <f t="shared" si="52"/>
        <v>115</v>
      </c>
      <c r="AT138" s="116">
        <f t="shared" si="52"/>
        <v>114</v>
      </c>
      <c r="AU138" s="116">
        <f t="shared" si="65"/>
        <v>118</v>
      </c>
      <c r="AV138" s="116">
        <f t="shared" si="65"/>
        <v>116</v>
      </c>
      <c r="AW138" s="116">
        <f t="shared" si="65"/>
        <v>115</v>
      </c>
      <c r="AX138" s="116">
        <f t="shared" si="65"/>
        <v>114</v>
      </c>
      <c r="AY138" s="116">
        <f t="shared" si="65"/>
        <v>114</v>
      </c>
      <c r="AZ138" s="116">
        <f t="shared" si="65"/>
        <v>114</v>
      </c>
      <c r="BA138" s="119">
        <f t="shared" ca="1" si="64"/>
        <v>-0.456629096382069</v>
      </c>
      <c r="BB138" s="119">
        <f t="shared" ca="1" si="64"/>
        <v>4.0948287518719845E-2</v>
      </c>
      <c r="BC138" s="119">
        <f t="shared" ca="1" si="64"/>
        <v>0.13839038543366167</v>
      </c>
      <c r="BD138" s="119">
        <f t="shared" ca="1" si="63"/>
        <v>0.84002933863566187</v>
      </c>
      <c r="BE138" s="119">
        <f t="shared" ca="1" si="63"/>
        <v>0.84410395121268544</v>
      </c>
      <c r="BF138" s="119">
        <f t="shared" ca="1" si="63"/>
        <v>4.0948287518719845E-2</v>
      </c>
      <c r="BG138" s="119">
        <f t="shared" ca="1" si="63"/>
        <v>0.13839038543366167</v>
      </c>
      <c r="BH138" s="119">
        <f t="shared" ca="1" si="63"/>
        <v>0.84002933863566187</v>
      </c>
      <c r="BI138" s="119">
        <f t="shared" ca="1" si="63"/>
        <v>0.84410395121268544</v>
      </c>
      <c r="BJ138" s="119">
        <f t="shared" ca="1" si="43"/>
        <v>0.84410395121268544</v>
      </c>
      <c r="BK138" s="119">
        <f t="shared" ca="1" si="43"/>
        <v>0.84410395121268544</v>
      </c>
      <c r="BL138" s="121">
        <f t="shared" ca="1" si="61"/>
        <v>5</v>
      </c>
      <c r="BM138" s="116">
        <f t="shared" ca="1" si="62"/>
        <v>21</v>
      </c>
    </row>
    <row r="139" spans="1:65" ht="15" customHeight="1" x14ac:dyDescent="0.25">
      <c r="A139" s="13">
        <v>42715</v>
      </c>
      <c r="B139" s="23"/>
      <c r="C139" s="23"/>
      <c r="D139" s="88">
        <f>bering!B134</f>
        <v>5344.2206999999999</v>
      </c>
      <c r="E139" s="47"/>
      <c r="F139" s="47"/>
      <c r="G139" s="92">
        <f>conus!B134</f>
        <v>5537.2039999999997</v>
      </c>
      <c r="H139" s="100">
        <f t="shared" ca="1" si="53"/>
        <v>5318.7669999999998</v>
      </c>
      <c r="I139" s="101">
        <f ca="1">IF(H$1,OFFSET(D139,-$H$2,0),OFFSET(D139,-$L139,0))</f>
        <v>5392.1494000000002</v>
      </c>
      <c r="J139" s="29">
        <f t="shared" ca="1" si="58"/>
        <v>20</v>
      </c>
      <c r="K139" s="57">
        <f t="shared" ca="1" si="68"/>
        <v>20</v>
      </c>
      <c r="L139" s="30">
        <f t="shared" ca="1" si="69"/>
        <v>20</v>
      </c>
      <c r="M139" s="120">
        <f t="shared" ca="1" si="59"/>
        <v>0.94316030748822</v>
      </c>
      <c r="N139" s="39">
        <f>ROW()</f>
        <v>139</v>
      </c>
      <c r="O139" s="39">
        <f t="shared" si="54"/>
        <v>136</v>
      </c>
      <c r="P139" s="45">
        <f t="shared" ca="1" si="55"/>
        <v>119</v>
      </c>
      <c r="Q139" s="45">
        <f t="shared" ca="1" si="56"/>
        <v>116</v>
      </c>
      <c r="R139" s="39">
        <f t="shared" ca="1" si="57"/>
        <v>0</v>
      </c>
      <c r="S139" s="58">
        <f t="shared" si="45"/>
        <v>-93.317600000000311</v>
      </c>
      <c r="T139">
        <f>A139-A136</f>
        <v>3</v>
      </c>
      <c r="U139" s="68">
        <f t="shared" si="70"/>
        <v>-31.10586666666677</v>
      </c>
      <c r="V139" s="58">
        <f t="shared" ca="1" si="46"/>
        <v>122.40369999999893</v>
      </c>
      <c r="W139">
        <f>A139-A136</f>
        <v>3</v>
      </c>
      <c r="X139" s="77">
        <f t="shared" ca="1" si="47"/>
        <v>81.602466666665961</v>
      </c>
      <c r="Y139" s="58">
        <f t="shared" ca="1" si="48"/>
        <v>201.24380000000201</v>
      </c>
      <c r="Z139">
        <f>A139-A136</f>
        <v>3</v>
      </c>
      <c r="AA139" s="68">
        <f t="shared" ca="1" si="71"/>
        <v>67.081266666667332</v>
      </c>
      <c r="AB139" s="68">
        <f t="shared" ca="1" si="66"/>
        <v>74.341866666666647</v>
      </c>
      <c r="AE139" s="116">
        <f t="shared" si="51"/>
        <v>121</v>
      </c>
      <c r="AF139" s="116">
        <f t="shared" si="67"/>
        <v>122</v>
      </c>
      <c r="AG139" s="116">
        <f t="shared" si="67"/>
        <v>120</v>
      </c>
      <c r="AH139" s="116">
        <f t="shared" si="67"/>
        <v>119</v>
      </c>
      <c r="AI139" s="116">
        <f t="shared" si="67"/>
        <v>118</v>
      </c>
      <c r="AJ139" s="116">
        <f t="shared" si="67"/>
        <v>122</v>
      </c>
      <c r="AK139" s="116">
        <f t="shared" si="67"/>
        <v>120</v>
      </c>
      <c r="AL139" s="116">
        <f t="shared" si="67"/>
        <v>119</v>
      </c>
      <c r="AM139" s="116">
        <f t="shared" si="67"/>
        <v>118</v>
      </c>
      <c r="AN139" s="116">
        <f t="shared" si="67"/>
        <v>118</v>
      </c>
      <c r="AO139" s="116">
        <f t="shared" si="67"/>
        <v>118</v>
      </c>
      <c r="AP139" s="116">
        <f t="shared" si="52"/>
        <v>118</v>
      </c>
      <c r="AQ139" s="116">
        <f t="shared" si="52"/>
        <v>119</v>
      </c>
      <c r="AR139" s="116">
        <f t="shared" si="52"/>
        <v>117</v>
      </c>
      <c r="AS139" s="116">
        <f t="shared" si="52"/>
        <v>116</v>
      </c>
      <c r="AT139" s="116">
        <f t="shared" si="52"/>
        <v>115</v>
      </c>
      <c r="AU139" s="116">
        <f t="shared" si="65"/>
        <v>119</v>
      </c>
      <c r="AV139" s="116">
        <f t="shared" si="65"/>
        <v>117</v>
      </c>
      <c r="AW139" s="116">
        <f t="shared" si="65"/>
        <v>116</v>
      </c>
      <c r="AX139" s="116">
        <f t="shared" si="65"/>
        <v>115</v>
      </c>
      <c r="AY139" s="116">
        <f t="shared" si="65"/>
        <v>115</v>
      </c>
      <c r="AZ139" s="116">
        <f t="shared" si="65"/>
        <v>115</v>
      </c>
      <c r="BA139" s="119">
        <f t="shared" ca="1" si="64"/>
        <v>1.1382828024843148E-2</v>
      </c>
      <c r="BB139" s="119">
        <f t="shared" ca="1" si="64"/>
        <v>-0.31219978891499117</v>
      </c>
      <c r="BC139" s="119">
        <f t="shared" ca="1" si="64"/>
        <v>-0.52871587269315312</v>
      </c>
      <c r="BD139" s="119">
        <f t="shared" ca="1" si="63"/>
        <v>0.94316030748822</v>
      </c>
      <c r="BE139" s="119">
        <f t="shared" ca="1" si="63"/>
        <v>0.11877803994538517</v>
      </c>
      <c r="BF139" s="119">
        <f t="shared" ca="1" si="63"/>
        <v>-0.31219978891499117</v>
      </c>
      <c r="BG139" s="119">
        <f t="shared" ca="1" si="63"/>
        <v>-0.52871587269315312</v>
      </c>
      <c r="BH139" s="119">
        <f t="shared" ca="1" si="63"/>
        <v>0.94316030748822</v>
      </c>
      <c r="BI139" s="119">
        <f t="shared" ca="1" si="63"/>
        <v>0.11877803994538517</v>
      </c>
      <c r="BJ139" s="119">
        <f t="shared" ca="1" si="63"/>
        <v>0.11877803994538517</v>
      </c>
      <c r="BK139" s="119">
        <f t="shared" ca="1" si="63"/>
        <v>0.11877803994538517</v>
      </c>
      <c r="BL139" s="121">
        <f t="shared" ca="1" si="61"/>
        <v>4</v>
      </c>
      <c r="BM139" s="116">
        <f t="shared" ca="1" si="62"/>
        <v>20</v>
      </c>
    </row>
    <row r="140" spans="1:65" ht="15" customHeight="1" x14ac:dyDescent="0.25">
      <c r="A140" s="13">
        <v>42716</v>
      </c>
      <c r="B140" s="23"/>
      <c r="C140" s="23"/>
      <c r="D140" s="88">
        <f>bering!B135</f>
        <v>5214.9719999999998</v>
      </c>
      <c r="E140" s="47"/>
      <c r="F140" s="47"/>
      <c r="G140" s="92">
        <f>conus!B135</f>
        <v>5441.9589999999998</v>
      </c>
      <c r="H140" s="100">
        <f t="shared" ca="1" si="53"/>
        <v>5115.7290000000003</v>
      </c>
      <c r="I140" s="101">
        <f ca="1">IF(H$1,OFFSET(D140,-$H$2,0),OFFSET(D140,-$L140,0))</f>
        <v>5054.92</v>
      </c>
      <c r="J140" s="29">
        <f t="shared" ca="1" si="58"/>
        <v>20</v>
      </c>
      <c r="K140" s="57">
        <f t="shared" ca="1" si="68"/>
        <v>20</v>
      </c>
      <c r="L140" s="30">
        <f t="shared" ca="1" si="69"/>
        <v>20</v>
      </c>
      <c r="M140" s="120">
        <f t="shared" ca="1" si="59"/>
        <v>0.60813704688220838</v>
      </c>
      <c r="N140" s="39">
        <f>ROW()</f>
        <v>140</v>
      </c>
      <c r="O140" s="39">
        <f t="shared" si="54"/>
        <v>137</v>
      </c>
      <c r="P140" s="45">
        <f t="shared" ca="1" si="55"/>
        <v>120</v>
      </c>
      <c r="Q140" s="45">
        <f t="shared" ca="1" si="56"/>
        <v>117</v>
      </c>
      <c r="R140" s="39">
        <f t="shared" ca="1" si="57"/>
        <v>0</v>
      </c>
      <c r="S140" s="58">
        <f t="shared" si="45"/>
        <v>173.65309999999954</v>
      </c>
      <c r="T140">
        <f>A140-A137</f>
        <v>3</v>
      </c>
      <c r="U140" s="68">
        <f t="shared" si="70"/>
        <v>57.884366666666516</v>
      </c>
      <c r="V140" s="58">
        <f t="shared" ca="1" si="46"/>
        <v>-341.96709999999985</v>
      </c>
      <c r="W140">
        <f>A140-A137</f>
        <v>3</v>
      </c>
      <c r="X140" s="77">
        <f t="shared" ca="1" si="47"/>
        <v>-227.97806666666656</v>
      </c>
      <c r="Y140" s="58">
        <f t="shared" ca="1" si="48"/>
        <v>22.545400000000882</v>
      </c>
      <c r="Z140">
        <f>A140-A137</f>
        <v>3</v>
      </c>
      <c r="AA140" s="68">
        <f t="shared" ca="1" si="71"/>
        <v>7.515133333333627</v>
      </c>
      <c r="AB140" s="68">
        <f t="shared" ca="1" si="66"/>
        <v>-110.23146666666646</v>
      </c>
      <c r="AE140" s="116">
        <f t="shared" si="51"/>
        <v>122</v>
      </c>
      <c r="AF140" s="116">
        <f t="shared" si="67"/>
        <v>123</v>
      </c>
      <c r="AG140" s="116">
        <f t="shared" si="67"/>
        <v>121</v>
      </c>
      <c r="AH140" s="116">
        <f t="shared" si="67"/>
        <v>120</v>
      </c>
      <c r="AI140" s="116">
        <f t="shared" si="67"/>
        <v>119</v>
      </c>
      <c r="AJ140" s="116">
        <f t="shared" si="67"/>
        <v>123</v>
      </c>
      <c r="AK140" s="116">
        <f t="shared" si="67"/>
        <v>121</v>
      </c>
      <c r="AL140" s="116">
        <f t="shared" si="67"/>
        <v>120</v>
      </c>
      <c r="AM140" s="116">
        <f t="shared" si="67"/>
        <v>119</v>
      </c>
      <c r="AN140" s="116">
        <f t="shared" si="67"/>
        <v>119</v>
      </c>
      <c r="AO140" s="116">
        <f t="shared" si="67"/>
        <v>119</v>
      </c>
      <c r="AP140" s="116">
        <f t="shared" si="52"/>
        <v>119</v>
      </c>
      <c r="AQ140" s="116">
        <f t="shared" si="52"/>
        <v>120</v>
      </c>
      <c r="AR140" s="116">
        <f t="shared" si="52"/>
        <v>118</v>
      </c>
      <c r="AS140" s="116">
        <f t="shared" si="52"/>
        <v>117</v>
      </c>
      <c r="AT140" s="116">
        <f t="shared" si="52"/>
        <v>116</v>
      </c>
      <c r="AU140" s="116">
        <f t="shared" si="65"/>
        <v>120</v>
      </c>
      <c r="AV140" s="116">
        <f t="shared" si="65"/>
        <v>118</v>
      </c>
      <c r="AW140" s="116">
        <f t="shared" si="65"/>
        <v>117</v>
      </c>
      <c r="AX140" s="116">
        <f t="shared" si="65"/>
        <v>116</v>
      </c>
      <c r="AY140" s="116">
        <f t="shared" si="65"/>
        <v>116</v>
      </c>
      <c r="AZ140" s="116">
        <f t="shared" si="65"/>
        <v>116</v>
      </c>
      <c r="BA140" s="119">
        <f t="shared" ca="1" si="64"/>
        <v>-1.9364522330896701E-2</v>
      </c>
      <c r="BB140" s="119">
        <f t="shared" ca="1" si="64"/>
        <v>6.6577591283616525E-2</v>
      </c>
      <c r="BC140" s="119">
        <f t="shared" ca="1" si="64"/>
        <v>-0.60449701859920757</v>
      </c>
      <c r="BD140" s="119">
        <f t="shared" ca="1" si="63"/>
        <v>0.60813704688220838</v>
      </c>
      <c r="BE140" s="119">
        <f t="shared" ca="1" si="63"/>
        <v>-3.6289424312029145E-3</v>
      </c>
      <c r="BF140" s="119">
        <f t="shared" ca="1" si="63"/>
        <v>6.6577591283616525E-2</v>
      </c>
      <c r="BG140" s="119">
        <f t="shared" ca="1" si="63"/>
        <v>-0.60449701859920757</v>
      </c>
      <c r="BH140" s="119">
        <f t="shared" ca="1" si="63"/>
        <v>0.60813704688220838</v>
      </c>
      <c r="BI140" s="119">
        <f t="shared" ca="1" si="63"/>
        <v>-3.6289424312029145E-3</v>
      </c>
      <c r="BJ140" s="119">
        <f t="shared" ca="1" si="63"/>
        <v>-3.6289424312029145E-3</v>
      </c>
      <c r="BK140" s="119">
        <f t="shared" ca="1" si="63"/>
        <v>-3.6289424312029145E-3</v>
      </c>
      <c r="BL140" s="121">
        <f t="shared" ca="1" si="61"/>
        <v>4</v>
      </c>
      <c r="BM140" s="116">
        <f t="shared" ca="1" si="62"/>
        <v>20</v>
      </c>
    </row>
    <row r="141" spans="1:65" ht="15" customHeight="1" x14ac:dyDescent="0.25">
      <c r="A141" s="13">
        <v>42717</v>
      </c>
      <c r="B141" s="23"/>
      <c r="C141" s="23"/>
      <c r="D141" s="88">
        <f>bering!B136</f>
        <v>5164.9189999999999</v>
      </c>
      <c r="E141" s="47"/>
      <c r="F141" s="47"/>
      <c r="G141" s="92">
        <f>conus!B136</f>
        <v>5466.3852999999999</v>
      </c>
      <c r="H141" s="100">
        <f t="shared" ca="1" si="53"/>
        <v>5171.625</v>
      </c>
      <c r="I141" s="101">
        <f ca="1">IF(H$1,OFFSET(D141,-$H$2,0),OFFSET(D141,-$L141,0))</f>
        <v>5171.625</v>
      </c>
      <c r="J141" s="29">
        <f t="shared" ca="1" si="58"/>
        <v>18</v>
      </c>
      <c r="K141" s="57">
        <f t="shared" ca="1" si="68"/>
        <v>18</v>
      </c>
      <c r="L141" s="30">
        <f t="shared" ca="1" si="69"/>
        <v>18</v>
      </c>
      <c r="M141" s="120">
        <f t="shared" ca="1" si="59"/>
        <v>0.97878089939592416</v>
      </c>
      <c r="N141" s="39">
        <f>ROW()</f>
        <v>141</v>
      </c>
      <c r="O141" s="39">
        <f t="shared" si="54"/>
        <v>138</v>
      </c>
      <c r="P141" s="45">
        <f t="shared" ca="1" si="55"/>
        <v>123</v>
      </c>
      <c r="Q141" s="45">
        <f t="shared" ca="1" si="56"/>
        <v>120</v>
      </c>
      <c r="R141" s="39">
        <f t="shared" ca="1" si="57"/>
        <v>0</v>
      </c>
      <c r="S141" s="58">
        <f t="shared" si="45"/>
        <v>252.40760000000228</v>
      </c>
      <c r="T141">
        <f>A141-A138</f>
        <v>3</v>
      </c>
      <c r="U141" s="68">
        <f t="shared" si="70"/>
        <v>84.135866666667425</v>
      </c>
      <c r="V141" s="58">
        <f t="shared" ca="1" si="46"/>
        <v>-61.273400000000038</v>
      </c>
      <c r="W141">
        <f>A141-A138</f>
        <v>3</v>
      </c>
      <c r="X141" s="77">
        <f t="shared" ca="1" si="47"/>
        <v>-40.848933333333356</v>
      </c>
      <c r="Y141" s="58">
        <f t="shared" ca="1" si="48"/>
        <v>-23.322000000000116</v>
      </c>
      <c r="Z141">
        <f>A141-A138</f>
        <v>3</v>
      </c>
      <c r="AA141" s="68">
        <f t="shared" ca="1" si="71"/>
        <v>-7.7740000000000391</v>
      </c>
      <c r="AB141" s="68">
        <f t="shared" ca="1" si="66"/>
        <v>-24.311466666666696</v>
      </c>
      <c r="AE141" s="116">
        <f t="shared" si="51"/>
        <v>123</v>
      </c>
      <c r="AF141" s="116">
        <f t="shared" si="67"/>
        <v>124</v>
      </c>
      <c r="AG141" s="116">
        <f t="shared" si="67"/>
        <v>122</v>
      </c>
      <c r="AH141" s="116">
        <f t="shared" si="67"/>
        <v>121</v>
      </c>
      <c r="AI141" s="116">
        <f t="shared" si="67"/>
        <v>120</v>
      </c>
      <c r="AJ141" s="116">
        <f t="shared" si="67"/>
        <v>124</v>
      </c>
      <c r="AK141" s="116">
        <f t="shared" si="67"/>
        <v>122</v>
      </c>
      <c r="AL141" s="116">
        <f t="shared" si="67"/>
        <v>121</v>
      </c>
      <c r="AM141" s="116">
        <f t="shared" si="67"/>
        <v>120</v>
      </c>
      <c r="AN141" s="116">
        <f t="shared" si="67"/>
        <v>120</v>
      </c>
      <c r="AO141" s="116">
        <f t="shared" si="67"/>
        <v>120</v>
      </c>
      <c r="AP141" s="116">
        <f t="shared" si="52"/>
        <v>120</v>
      </c>
      <c r="AQ141" s="116">
        <f t="shared" si="52"/>
        <v>121</v>
      </c>
      <c r="AR141" s="116">
        <f t="shared" si="52"/>
        <v>119</v>
      </c>
      <c r="AS141" s="116">
        <f t="shared" si="52"/>
        <v>118</v>
      </c>
      <c r="AT141" s="116">
        <f t="shared" si="52"/>
        <v>117</v>
      </c>
      <c r="AU141" s="116">
        <f t="shared" si="65"/>
        <v>121</v>
      </c>
      <c r="AV141" s="116">
        <f t="shared" si="65"/>
        <v>119</v>
      </c>
      <c r="AW141" s="116">
        <f t="shared" si="65"/>
        <v>118</v>
      </c>
      <c r="AX141" s="116">
        <f t="shared" si="65"/>
        <v>117</v>
      </c>
      <c r="AY141" s="116">
        <f t="shared" si="65"/>
        <v>117</v>
      </c>
      <c r="AZ141" s="116">
        <f t="shared" si="65"/>
        <v>117</v>
      </c>
      <c r="BA141" s="119">
        <f t="shared" ca="1" si="64"/>
        <v>0.97878089939592416</v>
      </c>
      <c r="BB141" s="119">
        <f t="shared" ca="1" si="64"/>
        <v>-0.69361843111570298</v>
      </c>
      <c r="BC141" s="119">
        <f t="shared" ca="1" si="64"/>
        <v>-0.85945627227391985</v>
      </c>
      <c r="BD141" s="119">
        <f t="shared" ca="1" si="63"/>
        <v>0.78055971320324902</v>
      </c>
      <c r="BE141" s="119">
        <f t="shared" ca="1" si="63"/>
        <v>-0.21924171543968549</v>
      </c>
      <c r="BF141" s="119">
        <f t="shared" ca="1" si="63"/>
        <v>-0.69361843111570298</v>
      </c>
      <c r="BG141" s="119">
        <f t="shared" ca="1" si="63"/>
        <v>-0.85945627227391985</v>
      </c>
      <c r="BH141" s="119">
        <f t="shared" ca="1" si="63"/>
        <v>0.78055971320324902</v>
      </c>
      <c r="BI141" s="119">
        <f t="shared" ca="1" si="63"/>
        <v>-0.21924171543968549</v>
      </c>
      <c r="BJ141" s="119">
        <f t="shared" ca="1" si="63"/>
        <v>-0.21924171543968549</v>
      </c>
      <c r="BK141" s="119">
        <f t="shared" ca="1" si="63"/>
        <v>-0.21924171543968549</v>
      </c>
      <c r="BL141" s="121">
        <f t="shared" ca="1" si="61"/>
        <v>1</v>
      </c>
      <c r="BM141" s="116">
        <f t="shared" ca="1" si="62"/>
        <v>18</v>
      </c>
    </row>
    <row r="142" spans="1:65" ht="15" customHeight="1" x14ac:dyDescent="0.25">
      <c r="A142" s="13">
        <v>42718</v>
      </c>
      <c r="B142" s="23"/>
      <c r="C142" s="23"/>
      <c r="D142" s="88">
        <f>bering!B137</f>
        <v>4993.0330000000004</v>
      </c>
      <c r="E142" s="47"/>
      <c r="F142" s="47"/>
      <c r="G142" s="92">
        <f>conus!B137</f>
        <v>5374.0502999999999</v>
      </c>
      <c r="H142" s="100">
        <f t="shared" ca="1" si="53"/>
        <v>5152.8393999999998</v>
      </c>
      <c r="I142" s="101">
        <f ca="1">IF(H$1,OFFSET(D142,-$H$2,0),OFFSET(D142,-$L142,0))</f>
        <v>5152.8393999999998</v>
      </c>
      <c r="J142" s="29">
        <f t="shared" ca="1" si="58"/>
        <v>18</v>
      </c>
      <c r="K142" s="57">
        <f t="shared" ca="1" si="68"/>
        <v>18</v>
      </c>
      <c r="L142" s="30">
        <f t="shared" ca="1" si="69"/>
        <v>18</v>
      </c>
      <c r="M142" s="120">
        <f t="shared" ca="1" si="59"/>
        <v>0.79720737349673565</v>
      </c>
      <c r="N142" s="39">
        <f>ROW()</f>
        <v>142</v>
      </c>
      <c r="O142" s="39">
        <f t="shared" si="54"/>
        <v>139</v>
      </c>
      <c r="P142" s="45">
        <f t="shared" ca="1" si="55"/>
        <v>124</v>
      </c>
      <c r="Q142" s="45">
        <f t="shared" ca="1" si="56"/>
        <v>121</v>
      </c>
      <c r="R142" s="39">
        <f t="shared" ca="1" si="57"/>
        <v>0</v>
      </c>
      <c r="S142" s="58">
        <f t="shared" ref="S142:S205" si="72">IF(G142&gt;0,SUM(G140:G142)-SUM(G137:G139),0)</f>
        <v>-71.469100000000253</v>
      </c>
      <c r="T142">
        <f>A142-A139</f>
        <v>3</v>
      </c>
      <c r="U142" s="68">
        <f t="shared" si="70"/>
        <v>-23.823033333333417</v>
      </c>
      <c r="V142" s="58">
        <f t="shared" ref="V142:V205" ca="1" si="73">IF(H142&gt;0,SUM(H140:H142)-SUM(H137:H139),0)</f>
        <v>-325.64300000000003</v>
      </c>
      <c r="W142">
        <f>A142-A139</f>
        <v>3</v>
      </c>
      <c r="X142" s="77">
        <f t="shared" ref="X142:X205" ca="1" si="74">V142/W142*2</f>
        <v>-217.09533333333334</v>
      </c>
      <c r="Y142" s="58">
        <f t="shared" ref="Y142:Y205" ca="1" si="75">IF(H142&gt;0,SUM(I140:I142)-SUM(I137:I139),0)</f>
        <v>-450.58240000000114</v>
      </c>
      <c r="Z142">
        <f>A142-A139</f>
        <v>3</v>
      </c>
      <c r="AA142" s="68">
        <f t="shared" ca="1" si="71"/>
        <v>-150.19413333333372</v>
      </c>
      <c r="AB142" s="68">
        <f t="shared" ca="1" si="66"/>
        <v>-183.64473333333353</v>
      </c>
      <c r="AE142" s="116">
        <f t="shared" si="51"/>
        <v>124</v>
      </c>
      <c r="AF142" s="116">
        <f t="shared" si="67"/>
        <v>125</v>
      </c>
      <c r="AG142" s="116">
        <f t="shared" si="67"/>
        <v>123</v>
      </c>
      <c r="AH142" s="116">
        <f t="shared" si="67"/>
        <v>122</v>
      </c>
      <c r="AI142" s="116">
        <f t="shared" si="67"/>
        <v>121</v>
      </c>
      <c r="AJ142" s="116">
        <f t="shared" si="67"/>
        <v>125</v>
      </c>
      <c r="AK142" s="116">
        <f t="shared" si="67"/>
        <v>123</v>
      </c>
      <c r="AL142" s="116">
        <f t="shared" si="67"/>
        <v>122</v>
      </c>
      <c r="AM142" s="116">
        <f t="shared" si="67"/>
        <v>121</v>
      </c>
      <c r="AN142" s="116">
        <f t="shared" si="67"/>
        <v>121</v>
      </c>
      <c r="AO142" s="116">
        <f t="shared" si="67"/>
        <v>121</v>
      </c>
      <c r="AP142" s="116">
        <f t="shared" si="52"/>
        <v>121</v>
      </c>
      <c r="AQ142" s="116">
        <f t="shared" si="52"/>
        <v>122</v>
      </c>
      <c r="AR142" s="116">
        <f t="shared" si="52"/>
        <v>120</v>
      </c>
      <c r="AS142" s="116">
        <f t="shared" si="52"/>
        <v>119</v>
      </c>
      <c r="AT142" s="116">
        <f t="shared" si="52"/>
        <v>118</v>
      </c>
      <c r="AU142" s="116">
        <f t="shared" si="65"/>
        <v>122</v>
      </c>
      <c r="AV142" s="116">
        <f t="shared" si="65"/>
        <v>120</v>
      </c>
      <c r="AW142" s="116">
        <f t="shared" si="65"/>
        <v>119</v>
      </c>
      <c r="AX142" s="116">
        <f t="shared" si="65"/>
        <v>118</v>
      </c>
      <c r="AY142" s="116">
        <f t="shared" si="65"/>
        <v>118</v>
      </c>
      <c r="AZ142" s="116">
        <f t="shared" si="65"/>
        <v>118</v>
      </c>
      <c r="BA142" s="119">
        <f t="shared" ca="1" si="64"/>
        <v>0.79720737349673565</v>
      </c>
      <c r="BB142" s="119">
        <f t="shared" ca="1" si="64"/>
        <v>-0.44229607830136369</v>
      </c>
      <c r="BC142" s="119">
        <f t="shared" ca="1" si="64"/>
        <v>-0.53269514883987212</v>
      </c>
      <c r="BD142" s="119">
        <f t="shared" ca="1" si="63"/>
        <v>0.79647213117274263</v>
      </c>
      <c r="BE142" s="119">
        <f t="shared" ca="1" si="63"/>
        <v>-0.40994595428053265</v>
      </c>
      <c r="BF142" s="119">
        <f t="shared" ca="1" si="63"/>
        <v>-0.44229607830136369</v>
      </c>
      <c r="BG142" s="119">
        <f t="shared" ca="1" si="63"/>
        <v>-0.53269514883987212</v>
      </c>
      <c r="BH142" s="119">
        <f t="shared" ca="1" si="63"/>
        <v>0.79647213117274263</v>
      </c>
      <c r="BI142" s="119">
        <f t="shared" ca="1" si="63"/>
        <v>-0.40994595428053265</v>
      </c>
      <c r="BJ142" s="119">
        <f t="shared" ca="1" si="63"/>
        <v>-0.40994595428053265</v>
      </c>
      <c r="BK142" s="119">
        <f t="shared" ca="1" si="63"/>
        <v>-0.40994595428053265</v>
      </c>
      <c r="BL142" s="121">
        <f t="shared" ca="1" si="61"/>
        <v>1</v>
      </c>
      <c r="BM142" s="116">
        <f t="shared" ca="1" si="62"/>
        <v>18</v>
      </c>
    </row>
    <row r="143" spans="1:65" ht="15" customHeight="1" x14ac:dyDescent="0.25">
      <c r="A143" s="13">
        <v>42719</v>
      </c>
      <c r="B143" s="23"/>
      <c r="C143" s="23"/>
      <c r="D143" s="88">
        <f>bering!B138</f>
        <v>5219.1356999999998</v>
      </c>
      <c r="E143" s="47"/>
      <c r="F143" s="47"/>
      <c r="G143" s="92">
        <f>conus!B138</f>
        <v>5252.5990000000002</v>
      </c>
      <c r="H143" s="100">
        <f t="shared" ca="1" si="53"/>
        <v>5138.1606000000002</v>
      </c>
      <c r="I143" s="101">
        <f ca="1">IF(H$1,OFFSET(D143,-$H$2,0),OFFSET(D143,-$L143,0))</f>
        <v>5152.8393999999998</v>
      </c>
      <c r="J143" s="29">
        <f t="shared" ca="1" si="58"/>
        <v>19</v>
      </c>
      <c r="K143" s="57">
        <f t="shared" ca="1" si="68"/>
        <v>19</v>
      </c>
      <c r="L143" s="30">
        <f t="shared" ca="1" si="69"/>
        <v>19</v>
      </c>
      <c r="M143" s="120">
        <f t="shared" ca="1" si="59"/>
        <v>0.25041646336598178</v>
      </c>
      <c r="N143" s="39">
        <f>ROW()</f>
        <v>143</v>
      </c>
      <c r="O143" s="39">
        <f t="shared" si="54"/>
        <v>140</v>
      </c>
      <c r="P143" s="45">
        <f t="shared" ca="1" si="55"/>
        <v>124</v>
      </c>
      <c r="Q143" s="45">
        <f t="shared" ca="1" si="56"/>
        <v>121</v>
      </c>
      <c r="R143" s="39">
        <f t="shared" ca="1" si="57"/>
        <v>0</v>
      </c>
      <c r="S143" s="58">
        <f t="shared" si="72"/>
        <v>-323.42579999999907</v>
      </c>
      <c r="T143">
        <f>A143-A140</f>
        <v>3</v>
      </c>
      <c r="U143" s="68">
        <f t="shared" si="70"/>
        <v>-107.80859999999969</v>
      </c>
      <c r="V143" s="58">
        <f t="shared" ca="1" si="73"/>
        <v>-26.791000000001077</v>
      </c>
      <c r="W143">
        <f>A143-A140</f>
        <v>3</v>
      </c>
      <c r="X143" s="77">
        <f t="shared" ca="1" si="74"/>
        <v>-17.860666666667385</v>
      </c>
      <c r="Y143" s="58">
        <f t="shared" ca="1" si="75"/>
        <v>-188.67429999999877</v>
      </c>
      <c r="Z143">
        <f>A143-A140</f>
        <v>3</v>
      </c>
      <c r="AA143" s="68">
        <f t="shared" ca="1" si="71"/>
        <v>-62.89143333333292</v>
      </c>
      <c r="AB143" s="68">
        <f t="shared" ca="1" si="66"/>
        <v>-40.376050000000149</v>
      </c>
      <c r="AE143" s="116">
        <f t="shared" ref="AE143:AE206" si="76">$N143-AE$6</f>
        <v>125</v>
      </c>
      <c r="AF143" s="116">
        <f t="shared" si="67"/>
        <v>126</v>
      </c>
      <c r="AG143" s="116">
        <f t="shared" si="67"/>
        <v>124</v>
      </c>
      <c r="AH143" s="116">
        <f t="shared" si="67"/>
        <v>123</v>
      </c>
      <c r="AI143" s="116">
        <f t="shared" si="67"/>
        <v>122</v>
      </c>
      <c r="AJ143" s="116">
        <f t="shared" si="67"/>
        <v>126</v>
      </c>
      <c r="AK143" s="116">
        <f t="shared" si="67"/>
        <v>124</v>
      </c>
      <c r="AL143" s="116">
        <f t="shared" si="67"/>
        <v>123</v>
      </c>
      <c r="AM143" s="116">
        <f t="shared" si="67"/>
        <v>122</v>
      </c>
      <c r="AN143" s="116">
        <f t="shared" si="67"/>
        <v>122</v>
      </c>
      <c r="AO143" s="116">
        <f t="shared" si="67"/>
        <v>122</v>
      </c>
      <c r="AP143" s="116">
        <f t="shared" ref="AP143:AW177" si="77">AE143-$J$1</f>
        <v>122</v>
      </c>
      <c r="AQ143" s="116">
        <f t="shared" si="77"/>
        <v>123</v>
      </c>
      <c r="AR143" s="116">
        <f t="shared" si="77"/>
        <v>121</v>
      </c>
      <c r="AS143" s="116">
        <f t="shared" si="77"/>
        <v>120</v>
      </c>
      <c r="AT143" s="116">
        <f t="shared" si="77"/>
        <v>119</v>
      </c>
      <c r="AU143" s="116">
        <f t="shared" si="65"/>
        <v>123</v>
      </c>
      <c r="AV143" s="116">
        <f t="shared" si="65"/>
        <v>121</v>
      </c>
      <c r="AW143" s="116">
        <f t="shared" si="65"/>
        <v>120</v>
      </c>
      <c r="AX143" s="116">
        <f t="shared" si="65"/>
        <v>119</v>
      </c>
      <c r="AY143" s="116">
        <f t="shared" si="65"/>
        <v>119</v>
      </c>
      <c r="AZ143" s="116">
        <f t="shared" si="65"/>
        <v>119</v>
      </c>
      <c r="BA143" s="119">
        <f t="shared" ca="1" si="64"/>
        <v>0.1941520461295449</v>
      </c>
      <c r="BB143" s="119">
        <f t="shared" ca="1" si="64"/>
        <v>-0.71762886796799275</v>
      </c>
      <c r="BC143" s="119">
        <f t="shared" ca="1" si="64"/>
        <v>0.25041646336598178</v>
      </c>
      <c r="BD143" s="119">
        <f t="shared" ca="1" si="63"/>
        <v>0.18216340870905853</v>
      </c>
      <c r="BE143" s="119">
        <f t="shared" ca="1" si="63"/>
        <v>0.19698148476414748</v>
      </c>
      <c r="BF143" s="119">
        <f t="shared" ca="1" si="63"/>
        <v>-0.71762886796799275</v>
      </c>
      <c r="BG143" s="119">
        <f t="shared" ca="1" si="63"/>
        <v>0.25041646336598178</v>
      </c>
      <c r="BH143" s="119">
        <f t="shared" ca="1" si="63"/>
        <v>0.18216340870905853</v>
      </c>
      <c r="BI143" s="119">
        <f t="shared" ca="1" si="63"/>
        <v>0.19698148476414748</v>
      </c>
      <c r="BJ143" s="119">
        <f t="shared" ca="1" si="63"/>
        <v>0.19698148476414748</v>
      </c>
      <c r="BK143" s="119">
        <f t="shared" ca="1" si="63"/>
        <v>0.19698148476414748</v>
      </c>
      <c r="BL143" s="121">
        <f t="shared" ca="1" si="61"/>
        <v>3</v>
      </c>
      <c r="BM143" s="116">
        <f t="shared" ca="1" si="62"/>
        <v>19</v>
      </c>
    </row>
    <row r="144" spans="1:65" ht="15" customHeight="1" x14ac:dyDescent="0.25">
      <c r="A144" s="13">
        <v>42720</v>
      </c>
      <c r="B144" s="23"/>
      <c r="C144" s="23"/>
      <c r="D144" s="88">
        <f>bering!B139</f>
        <v>4991.0770000000002</v>
      </c>
      <c r="E144" s="47"/>
      <c r="F144" s="47"/>
      <c r="G144" s="92">
        <f>conus!B139</f>
        <v>5459.5645000000004</v>
      </c>
      <c r="H144" s="100">
        <f t="shared" ca="1" si="53"/>
        <v>5213.8459999999995</v>
      </c>
      <c r="I144" s="101">
        <f ca="1">IF(H$1,OFFSET(D144,-$H$2,0),OFFSET(D144,-$L144,0))</f>
        <v>5213.8459999999995</v>
      </c>
      <c r="J144" s="29">
        <f t="shared" ca="1" si="58"/>
        <v>18</v>
      </c>
      <c r="K144" s="57">
        <f t="shared" ca="1" si="68"/>
        <v>18</v>
      </c>
      <c r="L144" s="30">
        <f t="shared" ca="1" si="69"/>
        <v>18</v>
      </c>
      <c r="M144" s="120">
        <f t="shared" ca="1" si="59"/>
        <v>0.796739646913324</v>
      </c>
      <c r="N144" s="39">
        <f>ROW()</f>
        <v>144</v>
      </c>
      <c r="O144" s="39">
        <f t="shared" si="54"/>
        <v>141</v>
      </c>
      <c r="P144" s="45">
        <f t="shared" ca="1" si="55"/>
        <v>126</v>
      </c>
      <c r="Q144" s="45">
        <f t="shared" ca="1" si="56"/>
        <v>123</v>
      </c>
      <c r="R144" s="39">
        <f t="shared" ca="1" si="57"/>
        <v>0</v>
      </c>
      <c r="S144" s="58">
        <f t="shared" si="72"/>
        <v>-359.33450000000084</v>
      </c>
      <c r="T144">
        <f>A144-A141</f>
        <v>3</v>
      </c>
      <c r="U144" s="68">
        <f t="shared" si="70"/>
        <v>-119.77816666666695</v>
      </c>
      <c r="V144" s="58">
        <f t="shared" ca="1" si="73"/>
        <v>-101.27499999999964</v>
      </c>
      <c r="W144">
        <f>A144-A141</f>
        <v>3</v>
      </c>
      <c r="X144" s="77">
        <f t="shared" ca="1" si="74"/>
        <v>-67.516666666666424</v>
      </c>
      <c r="Y144" s="58">
        <f t="shared" ca="1" si="75"/>
        <v>-99.169600000001083</v>
      </c>
      <c r="Z144">
        <f>A144-A141</f>
        <v>3</v>
      </c>
      <c r="AA144" s="68">
        <f t="shared" ca="1" si="71"/>
        <v>-33.056533333333697</v>
      </c>
      <c r="AB144" s="68">
        <f t="shared" ca="1" si="66"/>
        <v>-50.286600000000064</v>
      </c>
      <c r="AE144" s="116">
        <f t="shared" si="76"/>
        <v>126</v>
      </c>
      <c r="AF144" s="116">
        <f t="shared" si="67"/>
        <v>127</v>
      </c>
      <c r="AG144" s="116">
        <f t="shared" si="67"/>
        <v>125</v>
      </c>
      <c r="AH144" s="116">
        <f t="shared" si="67"/>
        <v>124</v>
      </c>
      <c r="AI144" s="116">
        <f t="shared" si="67"/>
        <v>123</v>
      </c>
      <c r="AJ144" s="116">
        <f t="shared" si="67"/>
        <v>127</v>
      </c>
      <c r="AK144" s="116">
        <f t="shared" si="67"/>
        <v>125</v>
      </c>
      <c r="AL144" s="116">
        <f t="shared" si="67"/>
        <v>124</v>
      </c>
      <c r="AM144" s="116">
        <f t="shared" si="67"/>
        <v>123</v>
      </c>
      <c r="AN144" s="116">
        <f t="shared" si="67"/>
        <v>123</v>
      </c>
      <c r="AO144" s="116">
        <f t="shared" si="67"/>
        <v>123</v>
      </c>
      <c r="AP144" s="116">
        <f t="shared" si="77"/>
        <v>123</v>
      </c>
      <c r="AQ144" s="116">
        <f t="shared" si="77"/>
        <v>124</v>
      </c>
      <c r="AR144" s="116">
        <f t="shared" si="77"/>
        <v>122</v>
      </c>
      <c r="AS144" s="116">
        <f t="shared" si="77"/>
        <v>121</v>
      </c>
      <c r="AT144" s="116">
        <f t="shared" si="77"/>
        <v>120</v>
      </c>
      <c r="AU144" s="116">
        <f t="shared" si="65"/>
        <v>124</v>
      </c>
      <c r="AV144" s="116">
        <f t="shared" si="65"/>
        <v>122</v>
      </c>
      <c r="AW144" s="116">
        <f t="shared" si="65"/>
        <v>121</v>
      </c>
      <c r="AX144" s="116">
        <f t="shared" si="65"/>
        <v>120</v>
      </c>
      <c r="AY144" s="116">
        <f t="shared" si="65"/>
        <v>120</v>
      </c>
      <c r="AZ144" s="116">
        <f t="shared" si="65"/>
        <v>120</v>
      </c>
      <c r="BA144" s="119">
        <f t="shared" ca="1" si="64"/>
        <v>0.796739646913324</v>
      </c>
      <c r="BB144" s="119">
        <f t="shared" ca="1" si="64"/>
        <v>-0.69316401525962423</v>
      </c>
      <c r="BC144" s="119">
        <f t="shared" ca="1" si="64"/>
        <v>-0.59718836541981946</v>
      </c>
      <c r="BD144" s="119">
        <f t="shared" ca="1" si="63"/>
        <v>0.41138736113255536</v>
      </c>
      <c r="BE144" s="119">
        <f t="shared" ca="1" si="63"/>
        <v>-0.10750479838879569</v>
      </c>
      <c r="BF144" s="119">
        <f t="shared" ca="1" si="63"/>
        <v>-0.69316401525962423</v>
      </c>
      <c r="BG144" s="119">
        <f t="shared" ca="1" si="63"/>
        <v>-0.59718836541981946</v>
      </c>
      <c r="BH144" s="119">
        <f t="shared" ca="1" si="63"/>
        <v>0.41138736113255536</v>
      </c>
      <c r="BI144" s="119">
        <f t="shared" ref="BI144:BK207" ca="1" si="78">IF(ISERROR(CORREL(INDIRECT("g" &amp; $N144 &amp; ":g" &amp; $O144), INDIRECT("d" &amp; AM144 &amp; ":d" &amp; AX144))),0,CORREL(INDIRECT("g" &amp; $N144 &amp; ":g" &amp; $O144), INDIRECT("d" &amp; AM144 &amp; ":d" &amp; AX144)))</f>
        <v>-0.10750479838879569</v>
      </c>
      <c r="BJ144" s="119">
        <f t="shared" ca="1" si="78"/>
        <v>-0.10750479838879569</v>
      </c>
      <c r="BK144" s="119">
        <f t="shared" ca="1" si="78"/>
        <v>-0.10750479838879569</v>
      </c>
      <c r="BL144" s="121">
        <f t="shared" ca="1" si="61"/>
        <v>1</v>
      </c>
      <c r="BM144" s="116">
        <f t="shared" ca="1" si="62"/>
        <v>18</v>
      </c>
    </row>
    <row r="145" spans="1:65" ht="15" customHeight="1" x14ac:dyDescent="0.25">
      <c r="A145" s="13">
        <v>42721</v>
      </c>
      <c r="B145" s="23"/>
      <c r="C145" s="23"/>
      <c r="D145" s="88">
        <f>bering!B140</f>
        <v>5037.9009999999998</v>
      </c>
      <c r="E145" s="47"/>
      <c r="F145" s="47"/>
      <c r="G145" s="92">
        <f>conus!B140</f>
        <v>5517.2709999999997</v>
      </c>
      <c r="H145" s="100">
        <f t="shared" ca="1" si="53"/>
        <v>5170.5820000000003</v>
      </c>
      <c r="I145" s="101">
        <f ca="1">IF(H$1,OFFSET(D145,-$H$2,0),OFFSET(D145,-$L145,0))</f>
        <v>5170.5820000000003</v>
      </c>
      <c r="J145" s="29">
        <f t="shared" ca="1" si="58"/>
        <v>18</v>
      </c>
      <c r="K145" s="57">
        <f t="shared" ca="1" si="68"/>
        <v>18</v>
      </c>
      <c r="L145" s="30">
        <f t="shared" ca="1" si="69"/>
        <v>18</v>
      </c>
      <c r="M145" s="120">
        <f t="shared" ca="1" si="59"/>
        <v>0.69125002507054156</v>
      </c>
      <c r="N145" s="39">
        <f>ROW()</f>
        <v>145</v>
      </c>
      <c r="O145" s="39">
        <f t="shared" si="54"/>
        <v>142</v>
      </c>
      <c r="P145" s="45">
        <f t="shared" ca="1" si="55"/>
        <v>127</v>
      </c>
      <c r="Q145" s="45">
        <f t="shared" ca="1" si="56"/>
        <v>124</v>
      </c>
      <c r="R145" s="39">
        <f t="shared" ca="1" si="57"/>
        <v>0</v>
      </c>
      <c r="S145" s="58">
        <f t="shared" si="72"/>
        <v>-52.960100000000239</v>
      </c>
      <c r="T145">
        <f>A145-A142</f>
        <v>3</v>
      </c>
      <c r="U145" s="68">
        <f t="shared" si="70"/>
        <v>-17.653366666666745</v>
      </c>
      <c r="V145" s="58">
        <f t="shared" ca="1" si="73"/>
        <v>82.395200000000841</v>
      </c>
      <c r="W145">
        <f>A145-A142</f>
        <v>3</v>
      </c>
      <c r="X145" s="77">
        <f t="shared" ca="1" si="74"/>
        <v>54.930133333333892</v>
      </c>
      <c r="Y145" s="58">
        <f t="shared" ca="1" si="75"/>
        <v>157.88299999999981</v>
      </c>
      <c r="Z145">
        <f>A145-A142</f>
        <v>3</v>
      </c>
      <c r="AA145" s="68">
        <f t="shared" ca="1" si="71"/>
        <v>52.627666666666606</v>
      </c>
      <c r="AB145" s="68">
        <f t="shared" ca="1" si="66"/>
        <v>53.778900000000249</v>
      </c>
      <c r="AE145" s="116">
        <f t="shared" si="76"/>
        <v>127</v>
      </c>
      <c r="AF145" s="116">
        <f t="shared" si="67"/>
        <v>128</v>
      </c>
      <c r="AG145" s="116">
        <f t="shared" si="67"/>
        <v>126</v>
      </c>
      <c r="AH145" s="116">
        <f t="shared" si="67"/>
        <v>125</v>
      </c>
      <c r="AI145" s="116">
        <f t="shared" si="67"/>
        <v>124</v>
      </c>
      <c r="AJ145" s="116">
        <f t="shared" si="67"/>
        <v>128</v>
      </c>
      <c r="AK145" s="116">
        <f t="shared" si="67"/>
        <v>126</v>
      </c>
      <c r="AL145" s="116">
        <f t="shared" si="67"/>
        <v>125</v>
      </c>
      <c r="AM145" s="116">
        <f t="shared" si="67"/>
        <v>124</v>
      </c>
      <c r="AN145" s="116">
        <f t="shared" si="67"/>
        <v>124</v>
      </c>
      <c r="AO145" s="116">
        <f t="shared" si="67"/>
        <v>124</v>
      </c>
      <c r="AP145" s="116">
        <f t="shared" si="77"/>
        <v>124</v>
      </c>
      <c r="AQ145" s="116">
        <f t="shared" si="77"/>
        <v>125</v>
      </c>
      <c r="AR145" s="116">
        <f t="shared" si="77"/>
        <v>123</v>
      </c>
      <c r="AS145" s="116">
        <f t="shared" si="77"/>
        <v>122</v>
      </c>
      <c r="AT145" s="116">
        <f t="shared" si="77"/>
        <v>121</v>
      </c>
      <c r="AU145" s="116">
        <f t="shared" si="65"/>
        <v>125</v>
      </c>
      <c r="AV145" s="116">
        <f t="shared" si="65"/>
        <v>123</v>
      </c>
      <c r="AW145" s="116">
        <f t="shared" si="65"/>
        <v>122</v>
      </c>
      <c r="AX145" s="116">
        <f t="shared" si="65"/>
        <v>121</v>
      </c>
      <c r="AY145" s="116">
        <f t="shared" si="65"/>
        <v>121</v>
      </c>
      <c r="AZ145" s="116">
        <f t="shared" si="65"/>
        <v>121</v>
      </c>
      <c r="BA145" s="119">
        <f t="shared" ca="1" si="64"/>
        <v>0.69125002507054156</v>
      </c>
      <c r="BB145" s="119">
        <f t="shared" ca="1" si="64"/>
        <v>-0.51739937898376753</v>
      </c>
      <c r="BC145" s="119">
        <f t="shared" ca="1" si="64"/>
        <v>0.50651335231564021</v>
      </c>
      <c r="BD145" s="119">
        <f t="shared" ca="1" si="64"/>
        <v>-0.42927852012743223</v>
      </c>
      <c r="BE145" s="119">
        <f t="shared" ca="1" si="64"/>
        <v>7.007690237319586E-2</v>
      </c>
      <c r="BF145" s="119">
        <f t="shared" ca="1" si="64"/>
        <v>-0.51739937898376753</v>
      </c>
      <c r="BG145" s="119">
        <f t="shared" ca="1" si="64"/>
        <v>0.50651335231564021</v>
      </c>
      <c r="BH145" s="119">
        <f t="shared" ca="1" si="64"/>
        <v>-0.42927852012743223</v>
      </c>
      <c r="BI145" s="119">
        <f t="shared" ca="1" si="78"/>
        <v>7.007690237319586E-2</v>
      </c>
      <c r="BJ145" s="119">
        <f t="shared" ca="1" si="78"/>
        <v>7.007690237319586E-2</v>
      </c>
      <c r="BK145" s="119">
        <f t="shared" ca="1" si="78"/>
        <v>7.007690237319586E-2</v>
      </c>
      <c r="BL145" s="121">
        <f t="shared" ca="1" si="61"/>
        <v>1</v>
      </c>
      <c r="BM145" s="116">
        <f t="shared" ca="1" si="62"/>
        <v>18</v>
      </c>
    </row>
    <row r="146" spans="1:65" ht="15" customHeight="1" x14ac:dyDescent="0.25">
      <c r="A146" s="13">
        <v>42722</v>
      </c>
      <c r="B146" s="23"/>
      <c r="C146" s="23"/>
      <c r="D146" s="88">
        <f>bering!B141</f>
        <v>4998.9834000000001</v>
      </c>
      <c r="E146" s="47"/>
      <c r="F146" s="47"/>
      <c r="G146" s="92">
        <f>conus!B141</f>
        <v>5478.4062000000004</v>
      </c>
      <c r="H146" s="100">
        <f t="shared" ca="1" si="53"/>
        <v>5170.5820000000003</v>
      </c>
      <c r="I146" s="101">
        <f ca="1">IF(H$1,OFFSET(D146,-$H$2,0),OFFSET(D146,-$L146,0))</f>
        <v>5138.1606000000002</v>
      </c>
      <c r="J146" s="29">
        <f t="shared" ca="1" si="58"/>
        <v>21</v>
      </c>
      <c r="K146" s="57">
        <f t="shared" ca="1" si="68"/>
        <v>21</v>
      </c>
      <c r="L146" s="30">
        <f t="shared" ca="1" si="69"/>
        <v>21</v>
      </c>
      <c r="M146" s="120">
        <f t="shared" ca="1" si="59"/>
        <v>0.75245334622503801</v>
      </c>
      <c r="N146" s="39">
        <f>ROW()</f>
        <v>146</v>
      </c>
      <c r="O146" s="39">
        <f t="shared" si="54"/>
        <v>143</v>
      </c>
      <c r="P146" s="45">
        <f t="shared" ca="1" si="55"/>
        <v>125</v>
      </c>
      <c r="Q146" s="45">
        <f t="shared" ca="1" si="56"/>
        <v>122</v>
      </c>
      <c r="R146" s="39">
        <f t="shared" ca="1" si="57"/>
        <v>0</v>
      </c>
      <c r="S146" s="58">
        <f t="shared" si="72"/>
        <v>362.20710000000145</v>
      </c>
      <c r="T146">
        <f>A146-A143</f>
        <v>3</v>
      </c>
      <c r="U146" s="68">
        <f t="shared" si="70"/>
        <v>120.73570000000048</v>
      </c>
      <c r="V146" s="58">
        <f t="shared" ca="1" si="73"/>
        <v>92.385000000000218</v>
      </c>
      <c r="W146">
        <f>A146-A143</f>
        <v>3</v>
      </c>
      <c r="X146" s="77">
        <f t="shared" ca="1" si="74"/>
        <v>61.590000000000146</v>
      </c>
      <c r="Y146" s="58">
        <f t="shared" ca="1" si="75"/>
        <v>45.284799999997631</v>
      </c>
      <c r="Z146">
        <f>A146-A143</f>
        <v>3</v>
      </c>
      <c r="AA146" s="68">
        <f t="shared" ca="1" si="71"/>
        <v>15.094933333332543</v>
      </c>
      <c r="AB146" s="68">
        <f t="shared" ca="1" si="66"/>
        <v>38.342466666666347</v>
      </c>
      <c r="AE146" s="116">
        <f t="shared" si="76"/>
        <v>128</v>
      </c>
      <c r="AF146" s="116">
        <f t="shared" si="67"/>
        <v>129</v>
      </c>
      <c r="AG146" s="116">
        <f t="shared" si="67"/>
        <v>127</v>
      </c>
      <c r="AH146" s="116">
        <f t="shared" si="67"/>
        <v>126</v>
      </c>
      <c r="AI146" s="116">
        <f t="shared" si="67"/>
        <v>125</v>
      </c>
      <c r="AJ146" s="116">
        <f t="shared" si="67"/>
        <v>129</v>
      </c>
      <c r="AK146" s="116">
        <f t="shared" si="67"/>
        <v>127</v>
      </c>
      <c r="AL146" s="116">
        <f t="shared" si="67"/>
        <v>126</v>
      </c>
      <c r="AM146" s="116">
        <f t="shared" si="67"/>
        <v>125</v>
      </c>
      <c r="AN146" s="116">
        <f t="shared" si="67"/>
        <v>125</v>
      </c>
      <c r="AO146" s="116">
        <f t="shared" si="67"/>
        <v>125</v>
      </c>
      <c r="AP146" s="116">
        <f t="shared" si="77"/>
        <v>125</v>
      </c>
      <c r="AQ146" s="116">
        <f t="shared" si="77"/>
        <v>126</v>
      </c>
      <c r="AR146" s="116">
        <f t="shared" si="77"/>
        <v>124</v>
      </c>
      <c r="AS146" s="116">
        <f t="shared" si="77"/>
        <v>123</v>
      </c>
      <c r="AT146" s="116">
        <f t="shared" si="77"/>
        <v>122</v>
      </c>
      <c r="AU146" s="116">
        <f t="shared" si="65"/>
        <v>126</v>
      </c>
      <c r="AV146" s="116">
        <f t="shared" si="65"/>
        <v>124</v>
      </c>
      <c r="AW146" s="116">
        <f t="shared" si="65"/>
        <v>123</v>
      </c>
      <c r="AX146" s="116">
        <f t="shared" si="65"/>
        <v>122</v>
      </c>
      <c r="AY146" s="116">
        <f t="shared" si="65"/>
        <v>122</v>
      </c>
      <c r="AZ146" s="116">
        <f t="shared" si="65"/>
        <v>122</v>
      </c>
      <c r="BA146" s="119">
        <f t="shared" ca="1" si="64"/>
        <v>0.63871914704658383</v>
      </c>
      <c r="BB146" s="119">
        <f t="shared" ca="1" si="64"/>
        <v>-0.28378509099279892</v>
      </c>
      <c r="BC146" s="119">
        <f t="shared" ca="1" si="64"/>
        <v>0.50902230446273389</v>
      </c>
      <c r="BD146" s="119">
        <f t="shared" ca="1" si="64"/>
        <v>-0.12517020230087772</v>
      </c>
      <c r="BE146" s="119">
        <f t="shared" ca="1" si="64"/>
        <v>0.75245334622503801</v>
      </c>
      <c r="BF146" s="119">
        <f t="shared" ca="1" si="64"/>
        <v>-0.28378509099279892</v>
      </c>
      <c r="BG146" s="119">
        <f t="shared" ca="1" si="64"/>
        <v>0.50902230446273389</v>
      </c>
      <c r="BH146" s="119">
        <f t="shared" ca="1" si="64"/>
        <v>-0.12517020230087772</v>
      </c>
      <c r="BI146" s="119">
        <f t="shared" ca="1" si="78"/>
        <v>0.75245334622503801</v>
      </c>
      <c r="BJ146" s="119">
        <f t="shared" ca="1" si="78"/>
        <v>0.75245334622503801</v>
      </c>
      <c r="BK146" s="119">
        <f t="shared" ca="1" si="78"/>
        <v>0.75245334622503801</v>
      </c>
      <c r="BL146" s="121">
        <f t="shared" ca="1" si="61"/>
        <v>5</v>
      </c>
      <c r="BM146" s="116">
        <f t="shared" ca="1" si="62"/>
        <v>21</v>
      </c>
    </row>
    <row r="147" spans="1:65" ht="15" customHeight="1" x14ac:dyDescent="0.25">
      <c r="A147" s="13">
        <v>42723</v>
      </c>
      <c r="B147" s="23"/>
      <c r="C147" s="23"/>
      <c r="D147" s="88">
        <f>bering!B142</f>
        <v>5091.5483000000004</v>
      </c>
      <c r="E147" s="47"/>
      <c r="F147" s="47"/>
      <c r="G147" s="92">
        <f>conus!B142</f>
        <v>5512.0073000000002</v>
      </c>
      <c r="H147" s="100">
        <f t="shared" ca="1" si="53"/>
        <v>5245.5290000000005</v>
      </c>
      <c r="I147" s="101">
        <f ca="1">IF(H$1,OFFSET(D147,-$H$2,0),OFFSET(D147,-$L147,0))</f>
        <v>5170.5820000000003</v>
      </c>
      <c r="J147" s="29">
        <f t="shared" ca="1" si="58"/>
        <v>19</v>
      </c>
      <c r="K147" s="57">
        <f t="shared" ca="1" si="68"/>
        <v>19</v>
      </c>
      <c r="L147" s="30">
        <f t="shared" ca="1" si="69"/>
        <v>19</v>
      </c>
      <c r="M147" s="120">
        <f t="shared" ca="1" si="59"/>
        <v>0.83668168229189854</v>
      </c>
      <c r="N147" s="39">
        <f>ROW()</f>
        <v>147</v>
      </c>
      <c r="O147" s="39">
        <f t="shared" si="54"/>
        <v>144</v>
      </c>
      <c r="P147" s="45">
        <f t="shared" ca="1" si="55"/>
        <v>128</v>
      </c>
      <c r="Q147" s="45">
        <f t="shared" ca="1" si="56"/>
        <v>125</v>
      </c>
      <c r="R147" s="39">
        <f t="shared" ca="1" si="57"/>
        <v>0</v>
      </c>
      <c r="S147" s="58">
        <f t="shared" si="72"/>
        <v>421.47069999999803</v>
      </c>
      <c r="T147">
        <f>A147-A144</f>
        <v>3</v>
      </c>
      <c r="U147" s="68">
        <f t="shared" si="70"/>
        <v>140.49023333333267</v>
      </c>
      <c r="V147" s="58">
        <f t="shared" ca="1" si="73"/>
        <v>81.847000000001572</v>
      </c>
      <c r="W147">
        <f>A147-A144</f>
        <v>3</v>
      </c>
      <c r="X147" s="77">
        <f t="shared" ca="1" si="74"/>
        <v>54.564666666667712</v>
      </c>
      <c r="Y147" s="58">
        <f t="shared" ca="1" si="75"/>
        <v>-40.200199999997494</v>
      </c>
      <c r="Z147">
        <f>A147-A144</f>
        <v>3</v>
      </c>
      <c r="AA147" s="68">
        <f t="shared" ca="1" si="71"/>
        <v>-13.400066666665831</v>
      </c>
      <c r="AB147" s="68">
        <f t="shared" ca="1" si="66"/>
        <v>20.582300000000942</v>
      </c>
      <c r="AE147" s="116">
        <f t="shared" si="76"/>
        <v>129</v>
      </c>
      <c r="AF147" s="116">
        <f t="shared" si="67"/>
        <v>130</v>
      </c>
      <c r="AG147" s="116">
        <f t="shared" si="67"/>
        <v>128</v>
      </c>
      <c r="AH147" s="116">
        <f t="shared" si="67"/>
        <v>127</v>
      </c>
      <c r="AI147" s="116">
        <f t="shared" si="67"/>
        <v>126</v>
      </c>
      <c r="AJ147" s="116">
        <f t="shared" si="67"/>
        <v>130</v>
      </c>
      <c r="AK147" s="116">
        <f t="shared" si="67"/>
        <v>128</v>
      </c>
      <c r="AL147" s="116">
        <f t="shared" si="67"/>
        <v>127</v>
      </c>
      <c r="AM147" s="116">
        <f t="shared" si="67"/>
        <v>126</v>
      </c>
      <c r="AN147" s="116">
        <f t="shared" si="67"/>
        <v>126</v>
      </c>
      <c r="AO147" s="116">
        <f t="shared" si="67"/>
        <v>126</v>
      </c>
      <c r="AP147" s="116">
        <f t="shared" si="77"/>
        <v>126</v>
      </c>
      <c r="AQ147" s="116">
        <f t="shared" si="77"/>
        <v>127</v>
      </c>
      <c r="AR147" s="116">
        <f t="shared" si="77"/>
        <v>125</v>
      </c>
      <c r="AS147" s="116">
        <f t="shared" si="77"/>
        <v>124</v>
      </c>
      <c r="AT147" s="116">
        <f t="shared" si="77"/>
        <v>123</v>
      </c>
      <c r="AU147" s="116">
        <f t="shared" si="65"/>
        <v>127</v>
      </c>
      <c r="AV147" s="116">
        <f t="shared" si="65"/>
        <v>125</v>
      </c>
      <c r="AW147" s="116">
        <f t="shared" si="65"/>
        <v>124</v>
      </c>
      <c r="AX147" s="116">
        <f t="shared" si="65"/>
        <v>123</v>
      </c>
      <c r="AY147" s="116">
        <f t="shared" si="65"/>
        <v>123</v>
      </c>
      <c r="AZ147" s="116">
        <f t="shared" si="65"/>
        <v>123</v>
      </c>
      <c r="BA147" s="119">
        <f t="shared" ca="1" si="64"/>
        <v>3.9263821488532774E-2</v>
      </c>
      <c r="BB147" s="119">
        <f t="shared" ca="1" si="64"/>
        <v>0.34848118205302764</v>
      </c>
      <c r="BC147" s="119">
        <f t="shared" ca="1" si="64"/>
        <v>0.83668168229189854</v>
      </c>
      <c r="BD147" s="119">
        <f t="shared" ca="1" si="64"/>
        <v>-0.3075417813533125</v>
      </c>
      <c r="BE147" s="119">
        <f t="shared" ca="1" si="64"/>
        <v>0.30355986422064474</v>
      </c>
      <c r="BF147" s="119">
        <f t="shared" ca="1" si="64"/>
        <v>0.34848118205302764</v>
      </c>
      <c r="BG147" s="119">
        <f t="shared" ca="1" si="64"/>
        <v>0.83668168229189854</v>
      </c>
      <c r="BH147" s="119">
        <f t="shared" ca="1" si="64"/>
        <v>-0.3075417813533125</v>
      </c>
      <c r="BI147" s="119">
        <f t="shared" ca="1" si="78"/>
        <v>0.30355986422064474</v>
      </c>
      <c r="BJ147" s="119">
        <f t="shared" ca="1" si="78"/>
        <v>0.30355986422064474</v>
      </c>
      <c r="BK147" s="119">
        <f t="shared" ca="1" si="78"/>
        <v>0.30355986422064474</v>
      </c>
      <c r="BL147" s="121">
        <f t="shared" ca="1" si="61"/>
        <v>3</v>
      </c>
      <c r="BM147" s="116">
        <f t="shared" ca="1" si="62"/>
        <v>19</v>
      </c>
    </row>
    <row r="148" spans="1:65" ht="15" customHeight="1" x14ac:dyDescent="0.25">
      <c r="A148" s="13">
        <v>42724</v>
      </c>
      <c r="B148" s="23"/>
      <c r="C148" s="23"/>
      <c r="D148" s="88">
        <f>bering!B143</f>
        <v>5215.7700000000004</v>
      </c>
      <c r="E148" s="47"/>
      <c r="F148" s="47"/>
      <c r="G148" s="92">
        <f>conus!B143</f>
        <v>5635.076</v>
      </c>
      <c r="H148" s="100">
        <f t="shared" ca="1" si="53"/>
        <v>5326.2313999999997</v>
      </c>
      <c r="I148" s="101">
        <f ca="1">IF(H$1,OFFSET(D148,-$H$2,0),OFFSET(D148,-$L148,0))</f>
        <v>5326.2313999999997</v>
      </c>
      <c r="J148" s="29">
        <f t="shared" ca="1" si="58"/>
        <v>18</v>
      </c>
      <c r="K148" s="57">
        <f t="shared" ca="1" si="68"/>
        <v>18</v>
      </c>
      <c r="L148" s="30">
        <f t="shared" ca="1" si="69"/>
        <v>18</v>
      </c>
      <c r="M148" s="120">
        <f t="shared" ca="1" si="59"/>
        <v>0.89776563665090725</v>
      </c>
      <c r="N148" s="39">
        <f>ROW()</f>
        <v>148</v>
      </c>
      <c r="O148" s="39">
        <f t="shared" si="54"/>
        <v>145</v>
      </c>
      <c r="P148" s="45">
        <f t="shared" ca="1" si="55"/>
        <v>130</v>
      </c>
      <c r="Q148" s="45">
        <f t="shared" ca="1" si="56"/>
        <v>127</v>
      </c>
      <c r="R148" s="39">
        <f t="shared" ca="1" si="57"/>
        <v>0</v>
      </c>
      <c r="S148" s="58">
        <f t="shared" si="72"/>
        <v>396.05500000000029</v>
      </c>
      <c r="T148">
        <f>A148-A145</f>
        <v>3</v>
      </c>
      <c r="U148" s="68">
        <f t="shared" si="70"/>
        <v>132.01833333333343</v>
      </c>
      <c r="V148" s="58">
        <f t="shared" ca="1" si="73"/>
        <v>219.75380000000041</v>
      </c>
      <c r="W148">
        <f>A148-A145</f>
        <v>3</v>
      </c>
      <c r="X148" s="77">
        <f t="shared" ca="1" si="74"/>
        <v>146.50253333333362</v>
      </c>
      <c r="Y148" s="58">
        <f t="shared" ca="1" si="75"/>
        <v>97.706600000003164</v>
      </c>
      <c r="Z148">
        <f>A148-A145</f>
        <v>3</v>
      </c>
      <c r="AA148" s="68">
        <f t="shared" ca="1" si="71"/>
        <v>32.568866666667724</v>
      </c>
      <c r="AB148" s="68">
        <f t="shared" ca="1" si="66"/>
        <v>89.535700000000674</v>
      </c>
      <c r="AE148" s="116">
        <f t="shared" si="76"/>
        <v>130</v>
      </c>
      <c r="AF148" s="116">
        <f t="shared" si="67"/>
        <v>131</v>
      </c>
      <c r="AG148" s="116">
        <f t="shared" si="67"/>
        <v>129</v>
      </c>
      <c r="AH148" s="116">
        <f t="shared" si="67"/>
        <v>128</v>
      </c>
      <c r="AI148" s="116">
        <f t="shared" si="67"/>
        <v>127</v>
      </c>
      <c r="AJ148" s="116">
        <f t="shared" si="67"/>
        <v>131</v>
      </c>
      <c r="AK148" s="116">
        <f t="shared" si="67"/>
        <v>129</v>
      </c>
      <c r="AL148" s="116">
        <f t="shared" si="67"/>
        <v>128</v>
      </c>
      <c r="AM148" s="116">
        <f t="shared" si="67"/>
        <v>127</v>
      </c>
      <c r="AN148" s="116">
        <f t="shared" si="67"/>
        <v>127</v>
      </c>
      <c r="AO148" s="116">
        <f t="shared" si="67"/>
        <v>127</v>
      </c>
      <c r="AP148" s="116">
        <f t="shared" si="77"/>
        <v>127</v>
      </c>
      <c r="AQ148" s="116">
        <f t="shared" si="77"/>
        <v>128</v>
      </c>
      <c r="AR148" s="116">
        <f t="shared" si="77"/>
        <v>126</v>
      </c>
      <c r="AS148" s="116">
        <f t="shared" si="77"/>
        <v>125</v>
      </c>
      <c r="AT148" s="116">
        <f t="shared" si="77"/>
        <v>124</v>
      </c>
      <c r="AU148" s="116">
        <f t="shared" si="65"/>
        <v>128</v>
      </c>
      <c r="AV148" s="116">
        <f t="shared" si="65"/>
        <v>126</v>
      </c>
      <c r="AW148" s="116">
        <f t="shared" si="65"/>
        <v>125</v>
      </c>
      <c r="AX148" s="116">
        <f t="shared" ref="AX148:AZ211" si="79">AM148-$J$1</f>
        <v>124</v>
      </c>
      <c r="AY148" s="116">
        <f t="shared" si="79"/>
        <v>124</v>
      </c>
      <c r="AZ148" s="116">
        <f t="shared" si="79"/>
        <v>124</v>
      </c>
      <c r="BA148" s="119">
        <f t="shared" ca="1" si="64"/>
        <v>0.89776563665090725</v>
      </c>
      <c r="BB148" s="119">
        <f t="shared" ca="1" si="64"/>
        <v>0.56988061644444188</v>
      </c>
      <c r="BC148" s="119">
        <f t="shared" ca="1" si="64"/>
        <v>0.88752524933136134</v>
      </c>
      <c r="BD148" s="119">
        <f t="shared" ca="1" si="64"/>
        <v>-0.2949387555478491</v>
      </c>
      <c r="BE148" s="119">
        <f t="shared" ca="1" si="64"/>
        <v>0.17216282666908467</v>
      </c>
      <c r="BF148" s="119">
        <f t="shared" ca="1" si="64"/>
        <v>0.56988061644444188</v>
      </c>
      <c r="BG148" s="119">
        <f t="shared" ca="1" si="64"/>
        <v>0.88752524933136134</v>
      </c>
      <c r="BH148" s="119">
        <f t="shared" ca="1" si="64"/>
        <v>-0.2949387555478491</v>
      </c>
      <c r="BI148" s="119">
        <f t="shared" ca="1" si="78"/>
        <v>0.17216282666908467</v>
      </c>
      <c r="BJ148" s="119">
        <f t="shared" ca="1" si="78"/>
        <v>0.17216282666908467</v>
      </c>
      <c r="BK148" s="119">
        <f t="shared" ca="1" si="78"/>
        <v>0.17216282666908467</v>
      </c>
      <c r="BL148" s="121">
        <f t="shared" ca="1" si="61"/>
        <v>1</v>
      </c>
      <c r="BM148" s="116">
        <f t="shared" ca="1" si="62"/>
        <v>18</v>
      </c>
    </row>
    <row r="149" spans="1:65" ht="15" customHeight="1" x14ac:dyDescent="0.25">
      <c r="A149" s="13">
        <v>42725</v>
      </c>
      <c r="B149" s="23"/>
      <c r="C149" s="23"/>
      <c r="D149" s="88">
        <f>bering!B144</f>
        <v>5217.5312000000004</v>
      </c>
      <c r="E149" s="47"/>
      <c r="F149" s="47"/>
      <c r="G149" s="92">
        <f>conus!B144</f>
        <v>5593.5829999999996</v>
      </c>
      <c r="H149" s="100">
        <f t="shared" ca="1" si="53"/>
        <v>5345.3370000000004</v>
      </c>
      <c r="I149" s="101">
        <f ca="1">IF(H$1,OFFSET(D149,-$H$2,0),OFFSET(D149,-$L149,0))</f>
        <v>5345.3370000000004</v>
      </c>
      <c r="J149" s="29">
        <f t="shared" ca="1" si="58"/>
        <v>18</v>
      </c>
      <c r="K149" s="57">
        <f t="shared" ca="1" si="68"/>
        <v>18</v>
      </c>
      <c r="L149" s="30">
        <f t="shared" ca="1" si="69"/>
        <v>18</v>
      </c>
      <c r="M149" s="120">
        <f t="shared" ca="1" si="59"/>
        <v>0.92600906369072511</v>
      </c>
      <c r="N149" s="39">
        <f>ROW()</f>
        <v>149</v>
      </c>
      <c r="O149" s="39">
        <f t="shared" si="54"/>
        <v>146</v>
      </c>
      <c r="P149" s="45">
        <f t="shared" ca="1" si="55"/>
        <v>131</v>
      </c>
      <c r="Q149" s="45">
        <f t="shared" ca="1" si="56"/>
        <v>128</v>
      </c>
      <c r="R149" s="39">
        <f t="shared" ca="1" si="57"/>
        <v>0</v>
      </c>
      <c r="S149" s="58">
        <f t="shared" si="72"/>
        <v>285.42459999999846</v>
      </c>
      <c r="T149">
        <f>A149-A146</f>
        <v>3</v>
      </c>
      <c r="U149" s="68">
        <f t="shared" si="70"/>
        <v>95.141533333332816</v>
      </c>
      <c r="V149" s="58">
        <f t="shared" ca="1" si="73"/>
        <v>362.08739999999852</v>
      </c>
      <c r="W149">
        <f>A149-A146</f>
        <v>3</v>
      </c>
      <c r="X149" s="77">
        <f t="shared" ca="1" si="74"/>
        <v>241.39159999999902</v>
      </c>
      <c r="Y149" s="58">
        <f t="shared" ca="1" si="75"/>
        <v>319.56179999999949</v>
      </c>
      <c r="Z149">
        <f>A149-A146</f>
        <v>3</v>
      </c>
      <c r="AA149" s="68">
        <f t="shared" ca="1" si="71"/>
        <v>106.52059999999983</v>
      </c>
      <c r="AB149" s="68">
        <f t="shared" ca="1" si="66"/>
        <v>173.95609999999942</v>
      </c>
      <c r="AE149" s="116">
        <f t="shared" si="76"/>
        <v>131</v>
      </c>
      <c r="AF149" s="116">
        <f t="shared" si="67"/>
        <v>132</v>
      </c>
      <c r="AG149" s="116">
        <f t="shared" si="67"/>
        <v>130</v>
      </c>
      <c r="AH149" s="116">
        <f t="shared" si="67"/>
        <v>129</v>
      </c>
      <c r="AI149" s="116">
        <f t="shared" si="67"/>
        <v>128</v>
      </c>
      <c r="AJ149" s="116">
        <f t="shared" si="67"/>
        <v>132</v>
      </c>
      <c r="AK149" s="116">
        <f t="shared" si="67"/>
        <v>130</v>
      </c>
      <c r="AL149" s="116">
        <f t="shared" si="67"/>
        <v>129</v>
      </c>
      <c r="AM149" s="116">
        <f t="shared" si="67"/>
        <v>128</v>
      </c>
      <c r="AN149" s="116">
        <f t="shared" si="67"/>
        <v>128</v>
      </c>
      <c r="AO149" s="116">
        <f t="shared" si="67"/>
        <v>128</v>
      </c>
      <c r="AP149" s="116">
        <f t="shared" si="77"/>
        <v>128</v>
      </c>
      <c r="AQ149" s="116">
        <f t="shared" si="77"/>
        <v>129</v>
      </c>
      <c r="AR149" s="116">
        <f t="shared" si="77"/>
        <v>127</v>
      </c>
      <c r="AS149" s="116">
        <f t="shared" si="77"/>
        <v>126</v>
      </c>
      <c r="AT149" s="116">
        <f t="shared" si="77"/>
        <v>125</v>
      </c>
      <c r="AU149" s="116">
        <f t="shared" si="77"/>
        <v>129</v>
      </c>
      <c r="AV149" s="116">
        <f t="shared" si="77"/>
        <v>127</v>
      </c>
      <c r="AW149" s="116">
        <f t="shared" si="77"/>
        <v>126</v>
      </c>
      <c r="AX149" s="116">
        <f t="shared" si="79"/>
        <v>125</v>
      </c>
      <c r="AY149" s="116">
        <f t="shared" si="79"/>
        <v>125</v>
      </c>
      <c r="AZ149" s="116">
        <f t="shared" si="79"/>
        <v>125</v>
      </c>
      <c r="BA149" s="119">
        <f t="shared" ca="1" si="64"/>
        <v>0.92600906369072511</v>
      </c>
      <c r="BB149" s="119">
        <f t="shared" ca="1" si="64"/>
        <v>0.11870107542903717</v>
      </c>
      <c r="BC149" s="119">
        <f t="shared" ca="1" si="64"/>
        <v>0.75020544969004133</v>
      </c>
      <c r="BD149" s="119">
        <f t="shared" ca="1" si="64"/>
        <v>-4.9965473670624504E-2</v>
      </c>
      <c r="BE149" s="119">
        <f t="shared" ca="1" si="64"/>
        <v>9.3091933663585688E-2</v>
      </c>
      <c r="BF149" s="119">
        <f t="shared" ca="1" si="64"/>
        <v>0.11870107542903717</v>
      </c>
      <c r="BG149" s="119">
        <f t="shared" ca="1" si="64"/>
        <v>0.75020544969004133</v>
      </c>
      <c r="BH149" s="119">
        <f t="shared" ca="1" si="64"/>
        <v>-4.9965473670624504E-2</v>
      </c>
      <c r="BI149" s="119">
        <f t="shared" ca="1" si="78"/>
        <v>9.3091933663585688E-2</v>
      </c>
      <c r="BJ149" s="119">
        <f t="shared" ca="1" si="78"/>
        <v>9.3091933663585688E-2</v>
      </c>
      <c r="BK149" s="119">
        <f t="shared" ca="1" si="78"/>
        <v>9.3091933663585688E-2</v>
      </c>
      <c r="BL149" s="121">
        <f t="shared" ca="1" si="61"/>
        <v>1</v>
      </c>
      <c r="BM149" s="116">
        <f t="shared" ca="1" si="62"/>
        <v>18</v>
      </c>
    </row>
    <row r="150" spans="1:65" ht="15" customHeight="1" x14ac:dyDescent="0.25">
      <c r="A150" s="13">
        <v>42726</v>
      </c>
      <c r="B150" s="23"/>
      <c r="C150" s="23"/>
      <c r="D150" s="88">
        <f>bering!B145</f>
        <v>5126.9970000000003</v>
      </c>
      <c r="E150" s="47"/>
      <c r="F150" s="47"/>
      <c r="G150" s="92">
        <f>conus!B145</f>
        <v>5538.4970000000003</v>
      </c>
      <c r="H150" s="100">
        <f t="shared" ca="1" si="53"/>
        <v>5178.7700000000004</v>
      </c>
      <c r="I150" s="101">
        <f ca="1">IF(H$1,OFFSET(D150,-$H$2,0),OFFSET(D150,-$L150,0))</f>
        <v>5178.7700000000004</v>
      </c>
      <c r="J150" s="29">
        <f t="shared" ca="1" si="58"/>
        <v>18</v>
      </c>
      <c r="K150" s="57">
        <f t="shared" ca="1" si="68"/>
        <v>18</v>
      </c>
      <c r="L150" s="30">
        <f t="shared" ca="1" si="69"/>
        <v>18</v>
      </c>
      <c r="M150" s="120">
        <f t="shared" ca="1" si="59"/>
        <v>0.76498585255247975</v>
      </c>
      <c r="N150" s="39">
        <f>ROW()</f>
        <v>150</v>
      </c>
      <c r="O150" s="39">
        <f t="shared" si="54"/>
        <v>147</v>
      </c>
      <c r="P150" s="45">
        <f t="shared" ca="1" si="55"/>
        <v>132</v>
      </c>
      <c r="Q150" s="45">
        <f t="shared" ca="1" si="56"/>
        <v>129</v>
      </c>
      <c r="R150" s="39">
        <f t="shared" ca="1" si="57"/>
        <v>0</v>
      </c>
      <c r="S150" s="58">
        <f t="shared" si="72"/>
        <v>259.47149999999965</v>
      </c>
      <c r="T150">
        <f>A150-A147</f>
        <v>3</v>
      </c>
      <c r="U150" s="68">
        <f t="shared" si="70"/>
        <v>86.490499999999884</v>
      </c>
      <c r="V150" s="58">
        <f t="shared" ca="1" si="73"/>
        <v>263.64539999999943</v>
      </c>
      <c r="W150">
        <f>A150-A147</f>
        <v>3</v>
      </c>
      <c r="X150" s="77">
        <f t="shared" ca="1" si="74"/>
        <v>175.76359999999963</v>
      </c>
      <c r="Y150" s="58">
        <f t="shared" ca="1" si="75"/>
        <v>371.01379999999881</v>
      </c>
      <c r="Z150">
        <f>A150-A147</f>
        <v>3</v>
      </c>
      <c r="AA150" s="68">
        <f t="shared" ca="1" si="71"/>
        <v>123.67126666666627</v>
      </c>
      <c r="AB150" s="68">
        <f t="shared" ca="1" si="66"/>
        <v>149.71743333333296</v>
      </c>
      <c r="AE150" s="116">
        <f t="shared" si="76"/>
        <v>132</v>
      </c>
      <c r="AF150" s="116">
        <f t="shared" si="67"/>
        <v>133</v>
      </c>
      <c r="AG150" s="116">
        <f t="shared" si="67"/>
        <v>131</v>
      </c>
      <c r="AH150" s="116">
        <f t="shared" si="67"/>
        <v>130</v>
      </c>
      <c r="AI150" s="116">
        <f t="shared" si="67"/>
        <v>129</v>
      </c>
      <c r="AJ150" s="116">
        <f t="shared" si="67"/>
        <v>133</v>
      </c>
      <c r="AK150" s="116">
        <f t="shared" si="67"/>
        <v>131</v>
      </c>
      <c r="AL150" s="116">
        <f t="shared" si="67"/>
        <v>130</v>
      </c>
      <c r="AM150" s="116">
        <f t="shared" si="67"/>
        <v>129</v>
      </c>
      <c r="AN150" s="116">
        <f t="shared" si="67"/>
        <v>129</v>
      </c>
      <c r="AO150" s="116">
        <f t="shared" si="67"/>
        <v>129</v>
      </c>
      <c r="AP150" s="116">
        <f t="shared" si="77"/>
        <v>129</v>
      </c>
      <c r="AQ150" s="116">
        <f t="shared" si="77"/>
        <v>130</v>
      </c>
      <c r="AR150" s="116">
        <f t="shared" si="77"/>
        <v>128</v>
      </c>
      <c r="AS150" s="116">
        <f t="shared" si="77"/>
        <v>127</v>
      </c>
      <c r="AT150" s="116">
        <f t="shared" si="77"/>
        <v>126</v>
      </c>
      <c r="AU150" s="116">
        <f t="shared" si="77"/>
        <v>130</v>
      </c>
      <c r="AV150" s="116">
        <f t="shared" si="77"/>
        <v>128</v>
      </c>
      <c r="AW150" s="116">
        <f t="shared" si="77"/>
        <v>127</v>
      </c>
      <c r="AX150" s="116">
        <f t="shared" si="79"/>
        <v>126</v>
      </c>
      <c r="AY150" s="116">
        <f t="shared" si="79"/>
        <v>126</v>
      </c>
      <c r="AZ150" s="116">
        <f t="shared" si="79"/>
        <v>126</v>
      </c>
      <c r="BA150" s="119">
        <f t="shared" ca="1" si="64"/>
        <v>0.76498585255247975</v>
      </c>
      <c r="BB150" s="119">
        <f t="shared" ca="1" si="64"/>
        <v>-0.24219868921724028</v>
      </c>
      <c r="BC150" s="119">
        <f t="shared" ca="1" si="64"/>
        <v>0.23535120807022325</v>
      </c>
      <c r="BD150" s="119">
        <f t="shared" ca="1" si="64"/>
        <v>-0.2509631099942744</v>
      </c>
      <c r="BE150" s="119">
        <f t="shared" ca="1" si="64"/>
        <v>-0.80152678841334035</v>
      </c>
      <c r="BF150" s="119">
        <f t="shared" ca="1" si="64"/>
        <v>-0.24219868921724028</v>
      </c>
      <c r="BG150" s="119">
        <f t="shared" ca="1" si="64"/>
        <v>0.23535120807022325</v>
      </c>
      <c r="BH150" s="119">
        <f t="shared" ca="1" si="64"/>
        <v>-0.2509631099942744</v>
      </c>
      <c r="BI150" s="119">
        <f t="shared" ca="1" si="78"/>
        <v>-0.80152678841334035</v>
      </c>
      <c r="BJ150" s="119">
        <f t="shared" ca="1" si="78"/>
        <v>-0.80152678841334035</v>
      </c>
      <c r="BK150" s="119">
        <f t="shared" ca="1" si="78"/>
        <v>-0.80152678841334035</v>
      </c>
      <c r="BL150" s="121">
        <f t="shared" ca="1" si="61"/>
        <v>1</v>
      </c>
      <c r="BM150" s="116">
        <f t="shared" ca="1" si="62"/>
        <v>18</v>
      </c>
    </row>
    <row r="151" spans="1:65" ht="15" customHeight="1" x14ac:dyDescent="0.25">
      <c r="A151" s="13">
        <v>42727</v>
      </c>
      <c r="B151" s="23"/>
      <c r="C151" s="23"/>
      <c r="D151" s="88">
        <f>bering!B146</f>
        <v>5142.0293000000001</v>
      </c>
      <c r="E151" s="47"/>
      <c r="F151" s="47"/>
      <c r="G151" s="92">
        <f>conus!B146</f>
        <v>5637.0073000000002</v>
      </c>
      <c r="H151" s="100">
        <f t="shared" ca="1" si="53"/>
        <v>5361.81</v>
      </c>
      <c r="I151" s="101">
        <f ca="1">IF(H$1,OFFSET(D151,-$H$2,0),OFFSET(D151,-$L151,0))</f>
        <v>5361.81</v>
      </c>
      <c r="J151" s="29">
        <f t="shared" ca="1" si="58"/>
        <v>18</v>
      </c>
      <c r="K151" s="57">
        <f t="shared" ca="1" si="68"/>
        <v>18</v>
      </c>
      <c r="L151" s="30">
        <f t="shared" ca="1" si="69"/>
        <v>18</v>
      </c>
      <c r="M151" s="120">
        <f t="shared" ca="1" si="59"/>
        <v>0.88756677666885619</v>
      </c>
      <c r="N151" s="39">
        <f>ROW()</f>
        <v>151</v>
      </c>
      <c r="O151" s="39">
        <f t="shared" si="54"/>
        <v>148</v>
      </c>
      <c r="P151" s="45">
        <f t="shared" ca="1" si="55"/>
        <v>133</v>
      </c>
      <c r="Q151" s="45">
        <f t="shared" ca="1" si="56"/>
        <v>130</v>
      </c>
      <c r="R151" s="39">
        <f t="shared" ca="1" si="57"/>
        <v>0</v>
      </c>
      <c r="S151" s="58">
        <f t="shared" si="72"/>
        <v>143.59779999999955</v>
      </c>
      <c r="T151">
        <f>A151-A148</f>
        <v>3</v>
      </c>
      <c r="U151" s="68">
        <f t="shared" si="70"/>
        <v>47.865933333333182</v>
      </c>
      <c r="V151" s="58">
        <f t="shared" ca="1" si="73"/>
        <v>143.57459999999992</v>
      </c>
      <c r="W151">
        <f>A151-A148</f>
        <v>3</v>
      </c>
      <c r="X151" s="77">
        <f t="shared" ca="1" si="74"/>
        <v>95.71639999999995</v>
      </c>
      <c r="Y151" s="58">
        <f t="shared" ca="1" si="75"/>
        <v>250.9429999999993</v>
      </c>
      <c r="Z151">
        <f>A151-A148</f>
        <v>3</v>
      </c>
      <c r="AA151" s="68">
        <f t="shared" ca="1" si="71"/>
        <v>83.647666666666439</v>
      </c>
      <c r="AB151" s="68">
        <f t="shared" ca="1" si="66"/>
        <v>89.682033333333194</v>
      </c>
      <c r="AE151" s="116">
        <f t="shared" si="76"/>
        <v>133</v>
      </c>
      <c r="AF151" s="116">
        <f t="shared" si="67"/>
        <v>134</v>
      </c>
      <c r="AG151" s="116">
        <f t="shared" si="67"/>
        <v>132</v>
      </c>
      <c r="AH151" s="116">
        <f t="shared" si="67"/>
        <v>131</v>
      </c>
      <c r="AI151" s="116">
        <f t="shared" si="67"/>
        <v>130</v>
      </c>
      <c r="AJ151" s="116">
        <f t="shared" si="67"/>
        <v>134</v>
      </c>
      <c r="AK151" s="116">
        <f t="shared" si="67"/>
        <v>132</v>
      </c>
      <c r="AL151" s="116">
        <f t="shared" si="67"/>
        <v>131</v>
      </c>
      <c r="AM151" s="116">
        <f t="shared" si="67"/>
        <v>130</v>
      </c>
      <c r="AN151" s="116">
        <f t="shared" si="67"/>
        <v>130</v>
      </c>
      <c r="AO151" s="116">
        <f t="shared" si="67"/>
        <v>130</v>
      </c>
      <c r="AP151" s="116">
        <f t="shared" si="77"/>
        <v>130</v>
      </c>
      <c r="AQ151" s="116">
        <f t="shared" si="77"/>
        <v>131</v>
      </c>
      <c r="AR151" s="116">
        <f t="shared" si="77"/>
        <v>129</v>
      </c>
      <c r="AS151" s="116">
        <f t="shared" si="77"/>
        <v>128</v>
      </c>
      <c r="AT151" s="116">
        <f t="shared" si="77"/>
        <v>127</v>
      </c>
      <c r="AU151" s="116">
        <f t="shared" si="77"/>
        <v>131</v>
      </c>
      <c r="AV151" s="116">
        <f t="shared" si="77"/>
        <v>129</v>
      </c>
      <c r="AW151" s="116">
        <f t="shared" si="77"/>
        <v>128</v>
      </c>
      <c r="AX151" s="116">
        <f t="shared" si="79"/>
        <v>127</v>
      </c>
      <c r="AY151" s="116">
        <f t="shared" si="79"/>
        <v>127</v>
      </c>
      <c r="AZ151" s="116">
        <f t="shared" si="79"/>
        <v>127</v>
      </c>
      <c r="BA151" s="119">
        <f t="shared" ca="1" si="64"/>
        <v>0.88756677666885619</v>
      </c>
      <c r="BB151" s="119">
        <f t="shared" ca="1" si="64"/>
        <v>0.36193673523635628</v>
      </c>
      <c r="BC151" s="119">
        <f t="shared" ca="1" si="64"/>
        <v>-0.86743001236610129</v>
      </c>
      <c r="BD151" s="119">
        <f t="shared" ca="1" si="64"/>
        <v>-0.36007907504313991</v>
      </c>
      <c r="BE151" s="119">
        <f t="shared" ca="1" si="64"/>
        <v>8.8353626690945361E-2</v>
      </c>
      <c r="BF151" s="119">
        <f t="shared" ca="1" si="64"/>
        <v>0.36193673523635628</v>
      </c>
      <c r="BG151" s="119">
        <f t="shared" ca="1" si="64"/>
        <v>-0.86743001236610129</v>
      </c>
      <c r="BH151" s="119">
        <f t="shared" ca="1" si="64"/>
        <v>-0.36007907504313991</v>
      </c>
      <c r="BI151" s="119">
        <f t="shared" ca="1" si="78"/>
        <v>8.8353626690945361E-2</v>
      </c>
      <c r="BJ151" s="119">
        <f t="shared" ca="1" si="78"/>
        <v>8.8353626690945361E-2</v>
      </c>
      <c r="BK151" s="119">
        <f t="shared" ca="1" si="78"/>
        <v>8.8353626690945361E-2</v>
      </c>
      <c r="BL151" s="121">
        <f t="shared" ca="1" si="61"/>
        <v>1</v>
      </c>
      <c r="BM151" s="116">
        <f t="shared" ca="1" si="62"/>
        <v>18</v>
      </c>
    </row>
    <row r="152" spans="1:65" ht="15" customHeight="1" x14ac:dyDescent="0.25">
      <c r="A152" s="13">
        <v>42728</v>
      </c>
      <c r="B152" s="23"/>
      <c r="C152" s="23"/>
      <c r="D152" s="88">
        <f>bering!B147</f>
        <v>5142.0293000000001</v>
      </c>
      <c r="E152" s="47"/>
      <c r="F152" s="47"/>
      <c r="G152" s="92">
        <f>conus!B147</f>
        <v>5637.0073000000002</v>
      </c>
      <c r="H152" s="100">
        <f t="shared" ca="1" si="53"/>
        <v>5553.5739999999996</v>
      </c>
      <c r="I152" s="101">
        <f ca="1">IF(H$1,OFFSET(D152,-$H$2,0),OFFSET(D152,-$L152,0))</f>
        <v>5553.5739999999996</v>
      </c>
      <c r="J152" s="29">
        <f t="shared" ca="1" si="58"/>
        <v>18</v>
      </c>
      <c r="K152" s="57">
        <f t="shared" ca="1" si="68"/>
        <v>18</v>
      </c>
      <c r="L152" s="30">
        <f t="shared" ca="1" si="69"/>
        <v>18</v>
      </c>
      <c r="M152" s="120">
        <f t="shared" ca="1" si="59"/>
        <v>0.8591510014803424</v>
      </c>
      <c r="N152" s="39">
        <f>ROW()</f>
        <v>152</v>
      </c>
      <c r="O152" s="39">
        <f t="shared" si="54"/>
        <v>149</v>
      </c>
      <c r="P152" s="45">
        <f t="shared" ca="1" si="55"/>
        <v>134</v>
      </c>
      <c r="Q152" s="45">
        <f t="shared" ca="1" si="56"/>
        <v>131</v>
      </c>
      <c r="R152" s="39">
        <f t="shared" ca="1" si="57"/>
        <v>0</v>
      </c>
      <c r="S152" s="58">
        <f t="shared" si="72"/>
        <v>71.845300000000861</v>
      </c>
      <c r="T152">
        <f>A152-A149</f>
        <v>3</v>
      </c>
      <c r="U152" s="68">
        <f t="shared" si="70"/>
        <v>23.948433333333622</v>
      </c>
      <c r="V152" s="58">
        <f t="shared" ca="1" si="73"/>
        <v>177.05660000000353</v>
      </c>
      <c r="W152">
        <f>A152-A149</f>
        <v>3</v>
      </c>
      <c r="X152" s="77">
        <f t="shared" ca="1" si="74"/>
        <v>118.03773333333568</v>
      </c>
      <c r="Y152" s="58">
        <f t="shared" ca="1" si="75"/>
        <v>252.00360000000364</v>
      </c>
      <c r="Z152">
        <f>A152-A149</f>
        <v>3</v>
      </c>
      <c r="AA152" s="68">
        <f t="shared" ca="1" si="71"/>
        <v>84.001200000001219</v>
      </c>
      <c r="AB152" s="68">
        <f t="shared" ca="1" si="66"/>
        <v>101.01946666666845</v>
      </c>
      <c r="AE152" s="116">
        <f t="shared" si="76"/>
        <v>134</v>
      </c>
      <c r="AF152" s="116">
        <f t="shared" si="67"/>
        <v>135</v>
      </c>
      <c r="AG152" s="116">
        <f t="shared" si="67"/>
        <v>133</v>
      </c>
      <c r="AH152" s="116">
        <f t="shared" si="67"/>
        <v>132</v>
      </c>
      <c r="AI152" s="116">
        <f t="shared" si="67"/>
        <v>131</v>
      </c>
      <c r="AJ152" s="116">
        <f t="shared" si="67"/>
        <v>135</v>
      </c>
      <c r="AK152" s="116">
        <f t="shared" si="67"/>
        <v>133</v>
      </c>
      <c r="AL152" s="116">
        <f t="shared" si="67"/>
        <v>132</v>
      </c>
      <c r="AM152" s="116">
        <f t="shared" si="67"/>
        <v>131</v>
      </c>
      <c r="AN152" s="116">
        <f t="shared" si="67"/>
        <v>131</v>
      </c>
      <c r="AO152" s="116">
        <f t="shared" si="67"/>
        <v>131</v>
      </c>
      <c r="AP152" s="116">
        <f t="shared" si="77"/>
        <v>131</v>
      </c>
      <c r="AQ152" s="116">
        <f t="shared" si="77"/>
        <v>132</v>
      </c>
      <c r="AR152" s="116">
        <f t="shared" si="77"/>
        <v>130</v>
      </c>
      <c r="AS152" s="116">
        <f t="shared" si="77"/>
        <v>129</v>
      </c>
      <c r="AT152" s="116">
        <f t="shared" si="77"/>
        <v>128</v>
      </c>
      <c r="AU152" s="116">
        <f t="shared" si="77"/>
        <v>132</v>
      </c>
      <c r="AV152" s="116">
        <f t="shared" si="77"/>
        <v>130</v>
      </c>
      <c r="AW152" s="116">
        <f t="shared" si="77"/>
        <v>129</v>
      </c>
      <c r="AX152" s="116">
        <f t="shared" si="79"/>
        <v>128</v>
      </c>
      <c r="AY152" s="116">
        <f t="shared" si="79"/>
        <v>128</v>
      </c>
      <c r="AZ152" s="116">
        <f t="shared" si="79"/>
        <v>128</v>
      </c>
      <c r="BA152" s="119">
        <f t="shared" ca="1" si="64"/>
        <v>0.8591510014803424</v>
      </c>
      <c r="BB152" s="119">
        <f t="shared" ca="1" si="64"/>
        <v>0.60325698793303695</v>
      </c>
      <c r="BC152" s="119">
        <f t="shared" ca="1" si="64"/>
        <v>-0.43872196802727209</v>
      </c>
      <c r="BD152" s="119">
        <f t="shared" ca="1" si="64"/>
        <v>-0.3634170440158962</v>
      </c>
      <c r="BE152" s="119">
        <f t="shared" ca="1" si="64"/>
        <v>0.62234956712918588</v>
      </c>
      <c r="BF152" s="119">
        <f t="shared" ca="1" si="64"/>
        <v>0.60325698793303695</v>
      </c>
      <c r="BG152" s="119">
        <f t="shared" ca="1" si="64"/>
        <v>-0.43872196802727209</v>
      </c>
      <c r="BH152" s="119">
        <f t="shared" ca="1" si="64"/>
        <v>-0.3634170440158962</v>
      </c>
      <c r="BI152" s="119">
        <f t="shared" ca="1" si="78"/>
        <v>0.62234956712918588</v>
      </c>
      <c r="BJ152" s="119">
        <f t="shared" ca="1" si="78"/>
        <v>0.62234956712918588</v>
      </c>
      <c r="BK152" s="119">
        <f t="shared" ca="1" si="78"/>
        <v>0.62234956712918588</v>
      </c>
      <c r="BL152" s="121">
        <f t="shared" ca="1" si="61"/>
        <v>1</v>
      </c>
      <c r="BM152" s="116">
        <f t="shared" ca="1" si="62"/>
        <v>18</v>
      </c>
    </row>
    <row r="153" spans="1:65" ht="15" customHeight="1" x14ac:dyDescent="0.25">
      <c r="A153" s="13">
        <v>42729</v>
      </c>
      <c r="B153" s="23"/>
      <c r="C153" s="23"/>
      <c r="D153" s="88">
        <f>bering!B148</f>
        <v>5065.9650000000001</v>
      </c>
      <c r="E153" s="47"/>
      <c r="F153" s="47"/>
      <c r="G153" s="92">
        <f>conus!B148</f>
        <v>5752.1970000000001</v>
      </c>
      <c r="H153" s="100">
        <f t="shared" ca="1" si="53"/>
        <v>5565.1180000000004</v>
      </c>
      <c r="I153" s="101">
        <f ca="1">IF(H$1,OFFSET(D153,-$H$2,0),OFFSET(D153,-$L153,0))</f>
        <v>5565.1180000000004</v>
      </c>
      <c r="J153" s="29">
        <f t="shared" ca="1" si="58"/>
        <v>18</v>
      </c>
      <c r="K153" s="57">
        <f t="shared" ca="1" si="68"/>
        <v>18</v>
      </c>
      <c r="L153" s="30">
        <f t="shared" ca="1" si="69"/>
        <v>18</v>
      </c>
      <c r="M153" s="120">
        <f t="shared" ca="1" si="59"/>
        <v>0.84607365844183435</v>
      </c>
      <c r="N153" s="39">
        <f>ROW()</f>
        <v>153</v>
      </c>
      <c r="O153" s="39">
        <f t="shared" si="54"/>
        <v>150</v>
      </c>
      <c r="P153" s="45">
        <f t="shared" ca="1" si="55"/>
        <v>135</v>
      </c>
      <c r="Q153" s="45">
        <f t="shared" ca="1" si="56"/>
        <v>132</v>
      </c>
      <c r="R153" s="39">
        <f t="shared" ca="1" si="57"/>
        <v>0</v>
      </c>
      <c r="S153" s="58">
        <f t="shared" si="72"/>
        <v>259.05560000000332</v>
      </c>
      <c r="T153">
        <f>A153-A150</f>
        <v>3</v>
      </c>
      <c r="U153" s="68">
        <f t="shared" si="70"/>
        <v>86.351866666667775</v>
      </c>
      <c r="V153" s="58">
        <f t="shared" ca="1" si="73"/>
        <v>630.16359999999986</v>
      </c>
      <c r="W153">
        <f>A153-A150</f>
        <v>3</v>
      </c>
      <c r="X153" s="77">
        <f t="shared" ca="1" si="74"/>
        <v>420.10906666666659</v>
      </c>
      <c r="Y153" s="58">
        <f t="shared" ca="1" si="75"/>
        <v>630.16359999999986</v>
      </c>
      <c r="Z153">
        <f>A153-A150</f>
        <v>3</v>
      </c>
      <c r="AA153" s="68">
        <f t="shared" ca="1" si="71"/>
        <v>210.0545333333333</v>
      </c>
      <c r="AB153" s="68">
        <f t="shared" ca="1" si="66"/>
        <v>315.08179999999993</v>
      </c>
      <c r="AE153" s="116">
        <f t="shared" si="76"/>
        <v>135</v>
      </c>
      <c r="AF153" s="116">
        <f t="shared" si="67"/>
        <v>136</v>
      </c>
      <c r="AG153" s="116">
        <f t="shared" si="67"/>
        <v>134</v>
      </c>
      <c r="AH153" s="116">
        <f t="shared" si="67"/>
        <v>133</v>
      </c>
      <c r="AI153" s="116">
        <f t="shared" si="67"/>
        <v>132</v>
      </c>
      <c r="AJ153" s="116">
        <f t="shared" si="67"/>
        <v>136</v>
      </c>
      <c r="AK153" s="116">
        <f t="shared" si="67"/>
        <v>134</v>
      </c>
      <c r="AL153" s="116">
        <f t="shared" si="67"/>
        <v>133</v>
      </c>
      <c r="AM153" s="116">
        <f t="shared" si="67"/>
        <v>132</v>
      </c>
      <c r="AN153" s="116">
        <f t="shared" si="67"/>
        <v>132</v>
      </c>
      <c r="AO153" s="116">
        <f t="shared" si="67"/>
        <v>132</v>
      </c>
      <c r="AP153" s="116">
        <f t="shared" si="77"/>
        <v>132</v>
      </c>
      <c r="AQ153" s="116">
        <f t="shared" si="77"/>
        <v>133</v>
      </c>
      <c r="AR153" s="116">
        <f t="shared" si="77"/>
        <v>131</v>
      </c>
      <c r="AS153" s="116">
        <f t="shared" si="77"/>
        <v>130</v>
      </c>
      <c r="AT153" s="116">
        <f t="shared" si="77"/>
        <v>129</v>
      </c>
      <c r="AU153" s="116">
        <f t="shared" si="77"/>
        <v>133</v>
      </c>
      <c r="AV153" s="116">
        <f t="shared" si="77"/>
        <v>131</v>
      </c>
      <c r="AW153" s="116">
        <f t="shared" si="77"/>
        <v>130</v>
      </c>
      <c r="AX153" s="116">
        <f t="shared" si="79"/>
        <v>129</v>
      </c>
      <c r="AY153" s="116">
        <f t="shared" si="79"/>
        <v>129</v>
      </c>
      <c r="AZ153" s="116">
        <f t="shared" si="79"/>
        <v>129</v>
      </c>
      <c r="BA153" s="119">
        <f t="shared" ca="1" si="64"/>
        <v>0.84607365844183435</v>
      </c>
      <c r="BB153" s="119">
        <f t="shared" ca="1" si="64"/>
        <v>0.30964826413553076</v>
      </c>
      <c r="BC153" s="119">
        <f t="shared" ca="1" si="64"/>
        <v>0.59076144057446411</v>
      </c>
      <c r="BD153" s="119">
        <f t="shared" ca="1" si="64"/>
        <v>0.20343034575875729</v>
      </c>
      <c r="BE153" s="119">
        <f t="shared" ca="1" si="64"/>
        <v>-0.4055317325330674</v>
      </c>
      <c r="BF153" s="119">
        <f t="shared" ca="1" si="64"/>
        <v>0.30964826413553076</v>
      </c>
      <c r="BG153" s="119">
        <f t="shared" ca="1" si="64"/>
        <v>0.59076144057446411</v>
      </c>
      <c r="BH153" s="119">
        <f t="shared" ca="1" si="64"/>
        <v>0.20343034575875729</v>
      </c>
      <c r="BI153" s="119">
        <f t="shared" ca="1" si="78"/>
        <v>-0.4055317325330674</v>
      </c>
      <c r="BJ153" s="119">
        <f t="shared" ca="1" si="78"/>
        <v>-0.4055317325330674</v>
      </c>
      <c r="BK153" s="119">
        <f t="shared" ca="1" si="78"/>
        <v>-0.4055317325330674</v>
      </c>
      <c r="BL153" s="121">
        <f t="shared" ca="1" si="61"/>
        <v>1</v>
      </c>
      <c r="BM153" s="116">
        <f t="shared" ca="1" si="62"/>
        <v>18</v>
      </c>
    </row>
    <row r="154" spans="1:65" ht="15" customHeight="1" x14ac:dyDescent="0.25">
      <c r="A154" s="13">
        <v>42730</v>
      </c>
      <c r="B154" s="23"/>
      <c r="C154" s="23"/>
      <c r="D154" s="88">
        <f>bering!B149</f>
        <v>5100.0450000000001</v>
      </c>
      <c r="E154" s="47"/>
      <c r="F154" s="47"/>
      <c r="G154" s="92">
        <f>conus!B149</f>
        <v>5779.192</v>
      </c>
      <c r="H154" s="100">
        <f t="shared" ca="1" si="53"/>
        <v>5446.9110000000001</v>
      </c>
      <c r="I154" s="101">
        <f ca="1">IF(H$1,OFFSET(D154,-$H$2,0),OFFSET(D154,-$L154,0))</f>
        <v>5565.1180000000004</v>
      </c>
      <c r="J154" s="29">
        <f t="shared" ca="1" si="58"/>
        <v>19</v>
      </c>
      <c r="K154" s="57">
        <f t="shared" ca="1" si="68"/>
        <v>19</v>
      </c>
      <c r="L154" s="30">
        <f t="shared" ca="1" si="69"/>
        <v>19</v>
      </c>
      <c r="M154" s="120">
        <f t="shared" ca="1" si="59"/>
        <v>0.90628658435209186</v>
      </c>
      <c r="N154" s="39">
        <f>ROW()</f>
        <v>154</v>
      </c>
      <c r="O154" s="39">
        <f t="shared" si="54"/>
        <v>151</v>
      </c>
      <c r="P154" s="45">
        <f t="shared" ca="1" si="55"/>
        <v>135</v>
      </c>
      <c r="Q154" s="45">
        <f t="shared" ca="1" si="56"/>
        <v>132</v>
      </c>
      <c r="R154" s="39">
        <f t="shared" ca="1" si="57"/>
        <v>0</v>
      </c>
      <c r="S154" s="58">
        <f t="shared" si="72"/>
        <v>399.30900000000111</v>
      </c>
      <c r="T154">
        <f>A154-A151</f>
        <v>3</v>
      </c>
      <c r="U154" s="68">
        <f t="shared" si="70"/>
        <v>133.10300000000038</v>
      </c>
      <c r="V154" s="58">
        <f t="shared" ca="1" si="73"/>
        <v>679.68599999999788</v>
      </c>
      <c r="W154">
        <f>A154-A151</f>
        <v>3</v>
      </c>
      <c r="X154" s="77">
        <f t="shared" ca="1" si="74"/>
        <v>453.1239999999986</v>
      </c>
      <c r="Y154" s="58">
        <f t="shared" ca="1" si="75"/>
        <v>797.89299999999639</v>
      </c>
      <c r="Z154">
        <f>A154-A151</f>
        <v>3</v>
      </c>
      <c r="AA154" s="68">
        <f t="shared" ca="1" si="71"/>
        <v>265.96433333333215</v>
      </c>
      <c r="AB154" s="68">
        <f t="shared" ca="1" si="66"/>
        <v>359.54416666666538</v>
      </c>
      <c r="AE154" s="116">
        <f t="shared" si="76"/>
        <v>136</v>
      </c>
      <c r="AF154" s="116">
        <f t="shared" si="67"/>
        <v>137</v>
      </c>
      <c r="AG154" s="116">
        <f t="shared" si="67"/>
        <v>135</v>
      </c>
      <c r="AH154" s="116">
        <f t="shared" si="67"/>
        <v>134</v>
      </c>
      <c r="AI154" s="116">
        <f t="shared" si="67"/>
        <v>133</v>
      </c>
      <c r="AJ154" s="116">
        <f t="shared" si="67"/>
        <v>137</v>
      </c>
      <c r="AK154" s="116">
        <f t="shared" si="67"/>
        <v>135</v>
      </c>
      <c r="AL154" s="116">
        <f t="shared" ref="AF154:AO180" si="80">$N154-AL$6</f>
        <v>134</v>
      </c>
      <c r="AM154" s="116">
        <f t="shared" si="80"/>
        <v>133</v>
      </c>
      <c r="AN154" s="116">
        <f t="shared" si="80"/>
        <v>133</v>
      </c>
      <c r="AO154" s="116">
        <f t="shared" si="80"/>
        <v>133</v>
      </c>
      <c r="AP154" s="116">
        <f t="shared" si="77"/>
        <v>133</v>
      </c>
      <c r="AQ154" s="116">
        <f t="shared" si="77"/>
        <v>134</v>
      </c>
      <c r="AR154" s="116">
        <f t="shared" si="77"/>
        <v>132</v>
      </c>
      <c r="AS154" s="116">
        <f t="shared" si="77"/>
        <v>131</v>
      </c>
      <c r="AT154" s="116">
        <f t="shared" si="77"/>
        <v>130</v>
      </c>
      <c r="AU154" s="116">
        <f t="shared" si="77"/>
        <v>134</v>
      </c>
      <c r="AV154" s="116">
        <f t="shared" si="77"/>
        <v>132</v>
      </c>
      <c r="AW154" s="116">
        <f t="shared" si="77"/>
        <v>131</v>
      </c>
      <c r="AX154" s="116">
        <f t="shared" si="79"/>
        <v>130</v>
      </c>
      <c r="AY154" s="116">
        <f t="shared" si="79"/>
        <v>130</v>
      </c>
      <c r="AZ154" s="116">
        <f t="shared" si="79"/>
        <v>130</v>
      </c>
      <c r="BA154" s="119">
        <f t="shared" ca="1" si="64"/>
        <v>0.21347997961224777</v>
      </c>
      <c r="BB154" s="119">
        <f t="shared" ca="1" si="64"/>
        <v>-0.97926721975611875</v>
      </c>
      <c r="BC154" s="119">
        <f t="shared" ca="1" si="64"/>
        <v>0.90628658435209186</v>
      </c>
      <c r="BD154" s="119">
        <f t="shared" ca="1" si="64"/>
        <v>0.80358385086619522</v>
      </c>
      <c r="BE154" s="119">
        <f t="shared" ca="1" si="64"/>
        <v>-0.31434336996819551</v>
      </c>
      <c r="BF154" s="119">
        <f t="shared" ca="1" si="64"/>
        <v>-0.97926721975611875</v>
      </c>
      <c r="BG154" s="119">
        <f t="shared" ca="1" si="64"/>
        <v>0.90628658435209186</v>
      </c>
      <c r="BH154" s="119">
        <f t="shared" ca="1" si="64"/>
        <v>0.80358385086619522</v>
      </c>
      <c r="BI154" s="119">
        <f t="shared" ca="1" si="78"/>
        <v>-0.31434336996819551</v>
      </c>
      <c r="BJ154" s="119">
        <f t="shared" ca="1" si="78"/>
        <v>-0.31434336996819551</v>
      </c>
      <c r="BK154" s="119">
        <f t="shared" ca="1" si="78"/>
        <v>-0.31434336996819551</v>
      </c>
      <c r="BL154" s="121">
        <f t="shared" ca="1" si="61"/>
        <v>3</v>
      </c>
      <c r="BM154" s="116">
        <f t="shared" ca="1" si="62"/>
        <v>19</v>
      </c>
    </row>
    <row r="155" spans="1:65" ht="15" customHeight="1" x14ac:dyDescent="0.25">
      <c r="A155" s="13">
        <v>42731</v>
      </c>
      <c r="B155" s="23"/>
      <c r="C155" s="23"/>
      <c r="D155" s="88">
        <f>bering!B150</f>
        <v>5187.424</v>
      </c>
      <c r="E155" s="47"/>
      <c r="F155" s="47"/>
      <c r="G155" s="92">
        <f>conus!B150</f>
        <v>5616.6670000000004</v>
      </c>
      <c r="H155" s="100">
        <f t="shared" ref="H155:H218" ca="1" si="81">OFFSET(D155,-$H$2,0)</f>
        <v>5453.5169999999998</v>
      </c>
      <c r="I155" s="101">
        <f ca="1">IF(H$1,OFFSET(D155,-$H$2,0),OFFSET(D155,-$L155,0))</f>
        <v>5446.9110000000001</v>
      </c>
      <c r="J155" s="29">
        <f t="shared" ca="1" si="58"/>
        <v>19</v>
      </c>
      <c r="K155" s="57">
        <f t="shared" ca="1" si="68"/>
        <v>19</v>
      </c>
      <c r="L155" s="30">
        <f t="shared" ca="1" si="69"/>
        <v>19</v>
      </c>
      <c r="M155" s="120">
        <f t="shared" ca="1" si="59"/>
        <v>0.88732794425316552</v>
      </c>
      <c r="N155" s="39">
        <f>ROW()</f>
        <v>155</v>
      </c>
      <c r="O155" s="39">
        <f t="shared" si="54"/>
        <v>152</v>
      </c>
      <c r="P155" s="45">
        <f t="shared" ca="1" si="55"/>
        <v>136</v>
      </c>
      <c r="Q155" s="45">
        <f t="shared" ca="1" si="56"/>
        <v>133</v>
      </c>
      <c r="R155" s="39">
        <f t="shared" ca="1" si="57"/>
        <v>0</v>
      </c>
      <c r="S155" s="58">
        <f t="shared" si="72"/>
        <v>335.54439999999886</v>
      </c>
      <c r="T155">
        <f>A155-A152</f>
        <v>3</v>
      </c>
      <c r="U155" s="68">
        <f t="shared" si="70"/>
        <v>111.84813333333295</v>
      </c>
      <c r="V155" s="58">
        <f t="shared" ca="1" si="73"/>
        <v>371.39199999999983</v>
      </c>
      <c r="W155">
        <f>A155-A152</f>
        <v>3</v>
      </c>
      <c r="X155" s="77">
        <f t="shared" ca="1" si="74"/>
        <v>247.59466666666654</v>
      </c>
      <c r="Y155" s="58">
        <f t="shared" ca="1" si="75"/>
        <v>482.99299999999857</v>
      </c>
      <c r="Z155">
        <f>A155-A152</f>
        <v>3</v>
      </c>
      <c r="AA155" s="68">
        <f t="shared" ca="1" si="71"/>
        <v>160.99766666666619</v>
      </c>
      <c r="AB155" s="68">
        <f t="shared" ca="1" si="66"/>
        <v>204.29616666666635</v>
      </c>
      <c r="AE155" s="116">
        <f t="shared" si="76"/>
        <v>137</v>
      </c>
      <c r="AF155" s="116">
        <f t="shared" si="80"/>
        <v>138</v>
      </c>
      <c r="AG155" s="116">
        <f t="shared" si="80"/>
        <v>136</v>
      </c>
      <c r="AH155" s="116">
        <f t="shared" si="80"/>
        <v>135</v>
      </c>
      <c r="AI155" s="116">
        <f t="shared" si="80"/>
        <v>134</v>
      </c>
      <c r="AJ155" s="116">
        <f t="shared" si="80"/>
        <v>138</v>
      </c>
      <c r="AK155" s="116">
        <f t="shared" si="80"/>
        <v>136</v>
      </c>
      <c r="AL155" s="116">
        <f t="shared" si="80"/>
        <v>135</v>
      </c>
      <c r="AM155" s="116">
        <f t="shared" si="80"/>
        <v>134</v>
      </c>
      <c r="AN155" s="116">
        <f t="shared" si="80"/>
        <v>134</v>
      </c>
      <c r="AO155" s="116">
        <f t="shared" si="80"/>
        <v>134</v>
      </c>
      <c r="AP155" s="116">
        <f t="shared" si="77"/>
        <v>134</v>
      </c>
      <c r="AQ155" s="116">
        <f t="shared" si="77"/>
        <v>135</v>
      </c>
      <c r="AR155" s="116">
        <f t="shared" si="77"/>
        <v>133</v>
      </c>
      <c r="AS155" s="116">
        <f t="shared" si="77"/>
        <v>132</v>
      </c>
      <c r="AT155" s="116">
        <f t="shared" si="77"/>
        <v>131</v>
      </c>
      <c r="AU155" s="116">
        <f t="shared" si="77"/>
        <v>135</v>
      </c>
      <c r="AV155" s="116">
        <f t="shared" si="77"/>
        <v>133</v>
      </c>
      <c r="AW155" s="116">
        <f t="shared" si="77"/>
        <v>132</v>
      </c>
      <c r="AX155" s="116">
        <f t="shared" si="79"/>
        <v>131</v>
      </c>
      <c r="AY155" s="116">
        <f t="shared" si="79"/>
        <v>131</v>
      </c>
      <c r="AZ155" s="116">
        <f t="shared" si="79"/>
        <v>131</v>
      </c>
      <c r="BA155" s="119">
        <f t="shared" ca="1" si="64"/>
        <v>-1.5230753561223732E-2</v>
      </c>
      <c r="BB155" s="119">
        <f t="shared" ca="1" si="64"/>
        <v>-0.38715464597014387</v>
      </c>
      <c r="BC155" s="119">
        <f t="shared" ca="1" si="64"/>
        <v>0.88732794425316552</v>
      </c>
      <c r="BD155" s="119">
        <f t="shared" ca="1" si="64"/>
        <v>0.23669562321554041</v>
      </c>
      <c r="BE155" s="119">
        <f t="shared" ca="1" si="64"/>
        <v>-0.65541249070165708</v>
      </c>
      <c r="BF155" s="119">
        <f t="shared" ca="1" si="64"/>
        <v>-0.38715464597014387</v>
      </c>
      <c r="BG155" s="119">
        <f t="shared" ca="1" si="64"/>
        <v>0.88732794425316552</v>
      </c>
      <c r="BH155" s="119">
        <f t="shared" ca="1" si="64"/>
        <v>0.23669562321554041</v>
      </c>
      <c r="BI155" s="119">
        <f t="shared" ca="1" si="78"/>
        <v>-0.65541249070165708</v>
      </c>
      <c r="BJ155" s="119">
        <f t="shared" ca="1" si="78"/>
        <v>-0.65541249070165708</v>
      </c>
      <c r="BK155" s="119">
        <f t="shared" ca="1" si="78"/>
        <v>-0.65541249070165708</v>
      </c>
      <c r="BL155" s="121">
        <f t="shared" ca="1" si="61"/>
        <v>3</v>
      </c>
      <c r="BM155" s="116">
        <f t="shared" ca="1" si="62"/>
        <v>19</v>
      </c>
    </row>
    <row r="156" spans="1:65" ht="15" customHeight="1" x14ac:dyDescent="0.25">
      <c r="A156" s="13">
        <v>42732</v>
      </c>
      <c r="B156" s="23"/>
      <c r="C156" s="23"/>
      <c r="D156" s="88">
        <f>bering!B151</f>
        <v>5318.7007000000003</v>
      </c>
      <c r="E156" s="47"/>
      <c r="F156" s="47"/>
      <c r="G156" s="92">
        <f>conus!B151</f>
        <v>5582.7889999999998</v>
      </c>
      <c r="H156" s="100">
        <f t="shared" ca="1" si="81"/>
        <v>5437.0464000000002</v>
      </c>
      <c r="I156" s="101">
        <f ca="1">IF(H$1,OFFSET(D156,-$H$2,0),OFFSET(D156,-$L156,0))</f>
        <v>5453.5169999999998</v>
      </c>
      <c r="J156" s="29">
        <f t="shared" ca="1" si="58"/>
        <v>19</v>
      </c>
      <c r="K156" s="57">
        <f t="shared" ca="1" si="68"/>
        <v>19</v>
      </c>
      <c r="L156" s="30">
        <f t="shared" ca="1" si="69"/>
        <v>19</v>
      </c>
      <c r="M156" s="120">
        <f t="shared" ca="1" si="59"/>
        <v>0.98213632731022493</v>
      </c>
      <c r="N156" s="39">
        <f>ROW()</f>
        <v>156</v>
      </c>
      <c r="O156" s="39">
        <f t="shared" si="54"/>
        <v>153</v>
      </c>
      <c r="P156" s="45">
        <f t="shared" ca="1" si="55"/>
        <v>137</v>
      </c>
      <c r="Q156" s="45">
        <f t="shared" ca="1" si="56"/>
        <v>134</v>
      </c>
      <c r="R156" s="39">
        <f t="shared" ca="1" si="57"/>
        <v>0</v>
      </c>
      <c r="S156" s="58">
        <f t="shared" si="72"/>
        <v>-47.563600000001315</v>
      </c>
      <c r="T156">
        <f>A156-A153</f>
        <v>3</v>
      </c>
      <c r="U156" s="68">
        <f t="shared" si="70"/>
        <v>-15.854533333333771</v>
      </c>
      <c r="V156" s="58">
        <f t="shared" ca="1" si="73"/>
        <v>-143.02760000000126</v>
      </c>
      <c r="W156">
        <f>A156-A153</f>
        <v>3</v>
      </c>
      <c r="X156" s="77">
        <f t="shared" ca="1" si="74"/>
        <v>-95.351733333334167</v>
      </c>
      <c r="Y156" s="58">
        <f t="shared" ca="1" si="75"/>
        <v>-14.955999999998312</v>
      </c>
      <c r="Z156">
        <f>A156-A153</f>
        <v>3</v>
      </c>
      <c r="AA156" s="68">
        <f t="shared" ca="1" si="71"/>
        <v>-4.985333333332771</v>
      </c>
      <c r="AB156" s="68">
        <f t="shared" ca="1" si="66"/>
        <v>-50.168533333333471</v>
      </c>
      <c r="AE156" s="116">
        <f t="shared" si="76"/>
        <v>138</v>
      </c>
      <c r="AF156" s="116">
        <f t="shared" si="80"/>
        <v>139</v>
      </c>
      <c r="AG156" s="116">
        <f t="shared" si="80"/>
        <v>137</v>
      </c>
      <c r="AH156" s="116">
        <f t="shared" si="80"/>
        <v>136</v>
      </c>
      <c r="AI156" s="116">
        <f t="shared" si="80"/>
        <v>135</v>
      </c>
      <c r="AJ156" s="116">
        <f t="shared" si="80"/>
        <v>139</v>
      </c>
      <c r="AK156" s="116">
        <f t="shared" si="80"/>
        <v>137</v>
      </c>
      <c r="AL156" s="116">
        <f t="shared" si="80"/>
        <v>136</v>
      </c>
      <c r="AM156" s="116">
        <f t="shared" si="80"/>
        <v>135</v>
      </c>
      <c r="AN156" s="116">
        <f t="shared" si="80"/>
        <v>135</v>
      </c>
      <c r="AO156" s="116">
        <f t="shared" si="80"/>
        <v>135</v>
      </c>
      <c r="AP156" s="116">
        <f t="shared" si="77"/>
        <v>135</v>
      </c>
      <c r="AQ156" s="116">
        <f t="shared" si="77"/>
        <v>136</v>
      </c>
      <c r="AR156" s="116">
        <f t="shared" si="77"/>
        <v>134</v>
      </c>
      <c r="AS156" s="116">
        <f t="shared" si="77"/>
        <v>133</v>
      </c>
      <c r="AT156" s="116">
        <f t="shared" si="77"/>
        <v>132</v>
      </c>
      <c r="AU156" s="116">
        <f t="shared" si="77"/>
        <v>136</v>
      </c>
      <c r="AV156" s="116">
        <f t="shared" si="77"/>
        <v>134</v>
      </c>
      <c r="AW156" s="116">
        <f t="shared" si="77"/>
        <v>133</v>
      </c>
      <c r="AX156" s="116">
        <f t="shared" si="79"/>
        <v>132</v>
      </c>
      <c r="AY156" s="116">
        <f t="shared" si="79"/>
        <v>132</v>
      </c>
      <c r="AZ156" s="116">
        <f t="shared" si="79"/>
        <v>132</v>
      </c>
      <c r="BA156" s="119">
        <f t="shared" ca="1" si="64"/>
        <v>0.49939057004923876</v>
      </c>
      <c r="BB156" s="119">
        <f t="shared" ca="1" si="64"/>
        <v>0.77094362038863806</v>
      </c>
      <c r="BC156" s="119">
        <f t="shared" ca="1" si="64"/>
        <v>0.98213632731022493</v>
      </c>
      <c r="BD156" s="119">
        <f t="shared" ca="1" si="64"/>
        <v>-0.12206862831194318</v>
      </c>
      <c r="BE156" s="119">
        <f t="shared" ca="1" si="64"/>
        <v>-0.85467910421700011</v>
      </c>
      <c r="BF156" s="119">
        <f t="shared" ca="1" si="64"/>
        <v>0.77094362038863806</v>
      </c>
      <c r="BG156" s="119">
        <f t="shared" ca="1" si="64"/>
        <v>0.98213632731022493</v>
      </c>
      <c r="BH156" s="119">
        <f t="shared" ca="1" si="64"/>
        <v>-0.12206862831194318</v>
      </c>
      <c r="BI156" s="119">
        <f t="shared" ca="1" si="78"/>
        <v>-0.85467910421700011</v>
      </c>
      <c r="BJ156" s="119">
        <f t="shared" ca="1" si="78"/>
        <v>-0.85467910421700011</v>
      </c>
      <c r="BK156" s="119">
        <f t="shared" ca="1" si="78"/>
        <v>-0.85467910421700011</v>
      </c>
      <c r="BL156" s="121">
        <f t="shared" ca="1" si="61"/>
        <v>3</v>
      </c>
      <c r="BM156" s="116">
        <f t="shared" ca="1" si="62"/>
        <v>19</v>
      </c>
    </row>
    <row r="157" spans="1:65" ht="15" customHeight="1" x14ac:dyDescent="0.25">
      <c r="A157" s="13">
        <v>42733</v>
      </c>
      <c r="B157" s="23"/>
      <c r="C157" s="23"/>
      <c r="D157" s="88">
        <f>bering!B152</f>
        <v>4981.59</v>
      </c>
      <c r="E157" s="47"/>
      <c r="F157" s="47"/>
      <c r="G157" s="92">
        <f>conus!B152</f>
        <v>5403.2809999999999</v>
      </c>
      <c r="H157" s="100">
        <f t="shared" ca="1" si="81"/>
        <v>5344.2206999999999</v>
      </c>
      <c r="I157" s="101">
        <f ca="1">IF(H$1,OFFSET(D157,-$H$2,0),OFFSET(D157,-$L157,0))</f>
        <v>5214.9719999999998</v>
      </c>
      <c r="J157" s="29">
        <f t="shared" ca="1" si="58"/>
        <v>17</v>
      </c>
      <c r="K157" s="57">
        <f t="shared" ca="1" si="68"/>
        <v>17</v>
      </c>
      <c r="L157" s="30">
        <f t="shared" ca="1" si="69"/>
        <v>17</v>
      </c>
      <c r="M157" s="120">
        <f t="shared" ca="1" si="59"/>
        <v>0.92622865583689751</v>
      </c>
      <c r="N157" s="39">
        <f>ROW()</f>
        <v>157</v>
      </c>
      <c r="O157" s="39">
        <f t="shared" si="54"/>
        <v>154</v>
      </c>
      <c r="P157" s="45">
        <f t="shared" ca="1" si="55"/>
        <v>140</v>
      </c>
      <c r="Q157" s="45">
        <f t="shared" ca="1" si="56"/>
        <v>137</v>
      </c>
      <c r="R157" s="39">
        <f t="shared" ca="1" si="57"/>
        <v>0</v>
      </c>
      <c r="S157" s="58">
        <f t="shared" si="72"/>
        <v>-565.65929999999935</v>
      </c>
      <c r="T157">
        <f>A157-A154</f>
        <v>3</v>
      </c>
      <c r="U157" s="68">
        <f t="shared" si="70"/>
        <v>-188.55309999999977</v>
      </c>
      <c r="V157" s="58">
        <f t="shared" ca="1" si="73"/>
        <v>-330.81890000000021</v>
      </c>
      <c r="W157">
        <f>A157-A154</f>
        <v>3</v>
      </c>
      <c r="X157" s="77">
        <f t="shared" ca="1" si="74"/>
        <v>-220.54593333333347</v>
      </c>
      <c r="Y157" s="58">
        <f t="shared" ca="1" si="75"/>
        <v>-568.40999999999804</v>
      </c>
      <c r="Z157">
        <f>A157-A154</f>
        <v>3</v>
      </c>
      <c r="AA157" s="68">
        <f t="shared" ca="1" si="71"/>
        <v>-189.46999999999935</v>
      </c>
      <c r="AB157" s="68">
        <f t="shared" ca="1" si="66"/>
        <v>-205.00796666666639</v>
      </c>
      <c r="AE157" s="116">
        <f t="shared" si="76"/>
        <v>139</v>
      </c>
      <c r="AF157" s="116">
        <f t="shared" si="80"/>
        <v>140</v>
      </c>
      <c r="AG157" s="116">
        <f t="shared" si="80"/>
        <v>138</v>
      </c>
      <c r="AH157" s="116">
        <f t="shared" si="80"/>
        <v>137</v>
      </c>
      <c r="AI157" s="116">
        <f t="shared" si="80"/>
        <v>136</v>
      </c>
      <c r="AJ157" s="116">
        <f t="shared" si="80"/>
        <v>140</v>
      </c>
      <c r="AK157" s="116">
        <f t="shared" si="80"/>
        <v>138</v>
      </c>
      <c r="AL157" s="116">
        <f t="shared" si="80"/>
        <v>137</v>
      </c>
      <c r="AM157" s="116">
        <f t="shared" si="80"/>
        <v>136</v>
      </c>
      <c r="AN157" s="116">
        <f t="shared" si="80"/>
        <v>136</v>
      </c>
      <c r="AO157" s="116">
        <f t="shared" si="80"/>
        <v>136</v>
      </c>
      <c r="AP157" s="116">
        <f t="shared" si="77"/>
        <v>136</v>
      </c>
      <c r="AQ157" s="116">
        <f t="shared" si="77"/>
        <v>137</v>
      </c>
      <c r="AR157" s="116">
        <f t="shared" si="77"/>
        <v>135</v>
      </c>
      <c r="AS157" s="116">
        <f t="shared" si="77"/>
        <v>134</v>
      </c>
      <c r="AT157" s="116">
        <f t="shared" si="77"/>
        <v>133</v>
      </c>
      <c r="AU157" s="116">
        <f t="shared" si="77"/>
        <v>137</v>
      </c>
      <c r="AV157" s="116">
        <f t="shared" si="77"/>
        <v>135</v>
      </c>
      <c r="AW157" s="116">
        <f t="shared" si="77"/>
        <v>134</v>
      </c>
      <c r="AX157" s="116">
        <f t="shared" si="79"/>
        <v>133</v>
      </c>
      <c r="AY157" s="116">
        <f t="shared" si="79"/>
        <v>133</v>
      </c>
      <c r="AZ157" s="116">
        <f t="shared" si="79"/>
        <v>133</v>
      </c>
      <c r="BA157" s="119">
        <f t="shared" ca="1" si="64"/>
        <v>0.84386536711627314</v>
      </c>
      <c r="BB157" s="119">
        <f t="shared" ca="1" si="64"/>
        <v>0.92622865583689751</v>
      </c>
      <c r="BC157" s="119">
        <f t="shared" ca="1" si="64"/>
        <v>0.84744795025716846</v>
      </c>
      <c r="BD157" s="119">
        <f t="shared" ca="1" si="64"/>
        <v>0.71215488537722793</v>
      </c>
      <c r="BE157" s="119">
        <f t="shared" ca="1" si="64"/>
        <v>-0.33465484510750887</v>
      </c>
      <c r="BF157" s="119">
        <f t="shared" ca="1" si="64"/>
        <v>0.92622865583689751</v>
      </c>
      <c r="BG157" s="119">
        <f t="shared" ca="1" si="64"/>
        <v>0.84744795025716846</v>
      </c>
      <c r="BH157" s="119">
        <f t="shared" ca="1" si="64"/>
        <v>0.71215488537722793</v>
      </c>
      <c r="BI157" s="119">
        <f t="shared" ca="1" si="78"/>
        <v>-0.33465484510750887</v>
      </c>
      <c r="BJ157" s="119">
        <f t="shared" ca="1" si="78"/>
        <v>-0.33465484510750887</v>
      </c>
      <c r="BK157" s="119">
        <f t="shared" ca="1" si="78"/>
        <v>-0.33465484510750887</v>
      </c>
      <c r="BL157" s="121">
        <f t="shared" ca="1" si="61"/>
        <v>2</v>
      </c>
      <c r="BM157" s="116">
        <f t="shared" ca="1" si="62"/>
        <v>17</v>
      </c>
    </row>
    <row r="158" spans="1:65" ht="15" customHeight="1" x14ac:dyDescent="0.25">
      <c r="A158" s="13">
        <v>42734</v>
      </c>
      <c r="B158" s="23"/>
      <c r="C158" s="23"/>
      <c r="D158" s="88">
        <f>bering!B153</f>
        <v>5197.2920000000004</v>
      </c>
      <c r="E158" s="47"/>
      <c r="F158" s="47"/>
      <c r="G158" s="92">
        <f>conus!B153</f>
        <v>5292.7964000000002</v>
      </c>
      <c r="H158" s="100">
        <f t="shared" ca="1" si="81"/>
        <v>5214.9719999999998</v>
      </c>
      <c r="I158" s="101">
        <f ca="1">IF(H$1,OFFSET(D158,-$H$2,0),OFFSET(D158,-$L158,0))</f>
        <v>5214.9719999999998</v>
      </c>
      <c r="J158" s="29">
        <f t="shared" ca="1" si="58"/>
        <v>18</v>
      </c>
      <c r="K158" s="57">
        <f t="shared" ca="1" si="68"/>
        <v>18</v>
      </c>
      <c r="L158" s="30">
        <f t="shared" ca="1" si="69"/>
        <v>18</v>
      </c>
      <c r="M158" s="120">
        <f t="shared" ca="1" si="59"/>
        <v>0.97914283059996998</v>
      </c>
      <c r="N158" s="39">
        <f>ROW()</f>
        <v>158</v>
      </c>
      <c r="O158" s="39">
        <f t="shared" si="54"/>
        <v>155</v>
      </c>
      <c r="P158" s="45">
        <f t="shared" ca="1" si="55"/>
        <v>140</v>
      </c>
      <c r="Q158" s="45">
        <f t="shared" ca="1" si="56"/>
        <v>137</v>
      </c>
      <c r="R158" s="39">
        <f t="shared" ca="1" si="57"/>
        <v>0</v>
      </c>
      <c r="S158" s="58">
        <f t="shared" si="72"/>
        <v>-869.18960000000152</v>
      </c>
      <c r="T158">
        <f>A158-A155</f>
        <v>3</v>
      </c>
      <c r="U158" s="68">
        <f t="shared" si="70"/>
        <v>-289.72986666666719</v>
      </c>
      <c r="V158" s="58">
        <f t="shared" ca="1" si="73"/>
        <v>-469.30690000000141</v>
      </c>
      <c r="W158">
        <f>A158-A155</f>
        <v>3</v>
      </c>
      <c r="X158" s="77">
        <f t="shared" ca="1" si="74"/>
        <v>-312.87126666666762</v>
      </c>
      <c r="Y158" s="58">
        <f t="shared" ca="1" si="75"/>
        <v>-693.68600000000151</v>
      </c>
      <c r="Z158">
        <f>A158-A155</f>
        <v>3</v>
      </c>
      <c r="AA158" s="68">
        <f t="shared" ca="1" si="71"/>
        <v>-231.22866666666718</v>
      </c>
      <c r="AB158" s="68">
        <f t="shared" ca="1" si="66"/>
        <v>-272.04996666666739</v>
      </c>
      <c r="AE158" s="116">
        <f t="shared" si="76"/>
        <v>140</v>
      </c>
      <c r="AF158" s="116">
        <f t="shared" si="80"/>
        <v>141</v>
      </c>
      <c r="AG158" s="116">
        <f t="shared" si="80"/>
        <v>139</v>
      </c>
      <c r="AH158" s="116">
        <f t="shared" si="80"/>
        <v>138</v>
      </c>
      <c r="AI158" s="116">
        <f t="shared" si="80"/>
        <v>137</v>
      </c>
      <c r="AJ158" s="116">
        <f t="shared" si="80"/>
        <v>141</v>
      </c>
      <c r="AK158" s="116">
        <f t="shared" si="80"/>
        <v>139</v>
      </c>
      <c r="AL158" s="116">
        <f t="shared" si="80"/>
        <v>138</v>
      </c>
      <c r="AM158" s="116">
        <f t="shared" si="80"/>
        <v>137</v>
      </c>
      <c r="AN158" s="116">
        <f t="shared" si="80"/>
        <v>137</v>
      </c>
      <c r="AO158" s="116">
        <f t="shared" si="80"/>
        <v>137</v>
      </c>
      <c r="AP158" s="116">
        <f t="shared" si="77"/>
        <v>137</v>
      </c>
      <c r="AQ158" s="116">
        <f t="shared" si="77"/>
        <v>138</v>
      </c>
      <c r="AR158" s="116">
        <f t="shared" si="77"/>
        <v>136</v>
      </c>
      <c r="AS158" s="116">
        <f t="shared" si="77"/>
        <v>135</v>
      </c>
      <c r="AT158" s="116">
        <f t="shared" si="77"/>
        <v>134</v>
      </c>
      <c r="AU158" s="116">
        <f t="shared" si="77"/>
        <v>138</v>
      </c>
      <c r="AV158" s="116">
        <f t="shared" si="77"/>
        <v>136</v>
      </c>
      <c r="AW158" s="116">
        <f t="shared" si="77"/>
        <v>135</v>
      </c>
      <c r="AX158" s="116">
        <f t="shared" si="79"/>
        <v>134</v>
      </c>
      <c r="AY158" s="116">
        <f t="shared" si="79"/>
        <v>134</v>
      </c>
      <c r="AZ158" s="116">
        <f t="shared" si="79"/>
        <v>134</v>
      </c>
      <c r="BA158" s="119">
        <f t="shared" ca="1" si="64"/>
        <v>0.97914283059996998</v>
      </c>
      <c r="BB158" s="119">
        <f t="shared" ca="1" si="64"/>
        <v>0.96812635789937684</v>
      </c>
      <c r="BC158" s="119">
        <f t="shared" ca="1" si="64"/>
        <v>0.85191780135072903</v>
      </c>
      <c r="BD158" s="119">
        <f t="shared" ca="1" si="64"/>
        <v>0.66141361522796405</v>
      </c>
      <c r="BE158" s="119">
        <f t="shared" ca="1" si="64"/>
        <v>0.92827919700746309</v>
      </c>
      <c r="BF158" s="119">
        <f t="shared" ca="1" si="64"/>
        <v>0.96812635789937684</v>
      </c>
      <c r="BG158" s="119">
        <f t="shared" ca="1" si="64"/>
        <v>0.85191780135072903</v>
      </c>
      <c r="BH158" s="119">
        <f t="shared" ca="1" si="64"/>
        <v>0.66141361522796405</v>
      </c>
      <c r="BI158" s="119">
        <f t="shared" ca="1" si="78"/>
        <v>0.92827919700746309</v>
      </c>
      <c r="BJ158" s="119">
        <f t="shared" ca="1" si="78"/>
        <v>0.92827919700746309</v>
      </c>
      <c r="BK158" s="119">
        <f t="shared" ca="1" si="78"/>
        <v>0.92827919700746309</v>
      </c>
      <c r="BL158" s="121">
        <f t="shared" ca="1" si="61"/>
        <v>1</v>
      </c>
      <c r="BM158" s="116">
        <f t="shared" ca="1" si="62"/>
        <v>18</v>
      </c>
    </row>
    <row r="159" spans="1:65" ht="15" customHeight="1" x14ac:dyDescent="0.25">
      <c r="A159" s="13">
        <v>42735</v>
      </c>
      <c r="B159" s="23"/>
      <c r="C159" s="23"/>
      <c r="D159" s="88">
        <f>bering!B154</f>
        <v>5197.2920000000004</v>
      </c>
      <c r="E159" s="47"/>
      <c r="F159" s="47"/>
      <c r="G159" s="92">
        <f>conus!B154</f>
        <v>5292.7964000000002</v>
      </c>
      <c r="H159" s="100">
        <f t="shared" ca="1" si="81"/>
        <v>5164.9189999999999</v>
      </c>
      <c r="I159" s="101">
        <f ca="1">IF(H$1,OFFSET(D159,-$H$2,0),OFFSET(D159,-$L159,0))</f>
        <v>5164.9189999999999</v>
      </c>
      <c r="J159" s="29">
        <f t="shared" ca="1" si="58"/>
        <v>18</v>
      </c>
      <c r="K159" s="57">
        <f t="shared" ca="1" si="68"/>
        <v>18</v>
      </c>
      <c r="L159" s="30">
        <f t="shared" ca="1" si="69"/>
        <v>18</v>
      </c>
      <c r="M159" s="120">
        <f t="shared" ca="1" si="59"/>
        <v>0.95585458252342581</v>
      </c>
      <c r="N159" s="39">
        <f>ROW()</f>
        <v>159</v>
      </c>
      <c r="O159" s="39">
        <f t="shared" si="54"/>
        <v>156</v>
      </c>
      <c r="P159" s="45">
        <f t="shared" ca="1" si="55"/>
        <v>141</v>
      </c>
      <c r="Q159" s="45">
        <f t="shared" ca="1" si="56"/>
        <v>138</v>
      </c>
      <c r="R159" s="39">
        <f t="shared" ca="1" si="57"/>
        <v>0</v>
      </c>
      <c r="S159" s="58">
        <f t="shared" si="72"/>
        <v>-989.77419999999984</v>
      </c>
      <c r="T159">
        <f>A159-A156</f>
        <v>3</v>
      </c>
      <c r="U159" s="68">
        <f t="shared" si="70"/>
        <v>-329.92473333333328</v>
      </c>
      <c r="V159" s="58">
        <f t="shared" ca="1" si="73"/>
        <v>-613.36269999999968</v>
      </c>
      <c r="W159">
        <f>A159-A156</f>
        <v>3</v>
      </c>
      <c r="X159" s="77">
        <f t="shared" ca="1" si="74"/>
        <v>-408.90846666666647</v>
      </c>
      <c r="Y159" s="58">
        <f t="shared" ca="1" si="75"/>
        <v>-870.68300000000272</v>
      </c>
      <c r="Z159">
        <f>A159-A156</f>
        <v>3</v>
      </c>
      <c r="AA159" s="68">
        <f t="shared" ca="1" si="71"/>
        <v>-290.22766666666757</v>
      </c>
      <c r="AB159" s="68">
        <f t="shared" ca="1" si="66"/>
        <v>-349.56806666666705</v>
      </c>
      <c r="AE159" s="116">
        <f t="shared" si="76"/>
        <v>141</v>
      </c>
      <c r="AF159" s="116">
        <f t="shared" si="80"/>
        <v>142</v>
      </c>
      <c r="AG159" s="116">
        <f t="shared" si="80"/>
        <v>140</v>
      </c>
      <c r="AH159" s="116">
        <f t="shared" si="80"/>
        <v>139</v>
      </c>
      <c r="AI159" s="116">
        <f t="shared" si="80"/>
        <v>138</v>
      </c>
      <c r="AJ159" s="116">
        <f t="shared" si="80"/>
        <v>142</v>
      </c>
      <c r="AK159" s="116">
        <f t="shared" si="80"/>
        <v>140</v>
      </c>
      <c r="AL159" s="116">
        <f t="shared" si="80"/>
        <v>139</v>
      </c>
      <c r="AM159" s="116">
        <f t="shared" si="80"/>
        <v>138</v>
      </c>
      <c r="AN159" s="116">
        <f t="shared" si="80"/>
        <v>138</v>
      </c>
      <c r="AO159" s="116">
        <f t="shared" si="80"/>
        <v>138</v>
      </c>
      <c r="AP159" s="116">
        <f t="shared" si="77"/>
        <v>138</v>
      </c>
      <c r="AQ159" s="116">
        <f t="shared" si="77"/>
        <v>139</v>
      </c>
      <c r="AR159" s="116">
        <f t="shared" si="77"/>
        <v>137</v>
      </c>
      <c r="AS159" s="116">
        <f t="shared" si="77"/>
        <v>136</v>
      </c>
      <c r="AT159" s="116">
        <f t="shared" si="77"/>
        <v>135</v>
      </c>
      <c r="AU159" s="116">
        <f t="shared" si="77"/>
        <v>139</v>
      </c>
      <c r="AV159" s="116">
        <f t="shared" si="77"/>
        <v>137</v>
      </c>
      <c r="AW159" s="116">
        <f t="shared" si="77"/>
        <v>136</v>
      </c>
      <c r="AX159" s="116">
        <f t="shared" si="79"/>
        <v>135</v>
      </c>
      <c r="AY159" s="116">
        <f t="shared" si="79"/>
        <v>135</v>
      </c>
      <c r="AZ159" s="116">
        <f t="shared" si="79"/>
        <v>135</v>
      </c>
      <c r="BA159" s="119">
        <f t="shared" ca="1" si="64"/>
        <v>0.95585458252342581</v>
      </c>
      <c r="BB159" s="119">
        <f t="shared" ca="1" si="64"/>
        <v>0.86746099265430043</v>
      </c>
      <c r="BC159" s="119">
        <f t="shared" ca="1" si="64"/>
        <v>0.77104711845815999</v>
      </c>
      <c r="BD159" s="119">
        <f t="shared" ca="1" si="64"/>
        <v>0.53871098318487376</v>
      </c>
      <c r="BE159" s="119">
        <f t="shared" ca="1" si="64"/>
        <v>0.92375111011036048</v>
      </c>
      <c r="BF159" s="119">
        <f t="shared" ca="1" si="64"/>
        <v>0.86746099265430043</v>
      </c>
      <c r="BG159" s="119">
        <f t="shared" ca="1" si="64"/>
        <v>0.77104711845815999</v>
      </c>
      <c r="BH159" s="119">
        <f t="shared" ca="1" si="64"/>
        <v>0.53871098318487376</v>
      </c>
      <c r="BI159" s="119">
        <f t="shared" ca="1" si="78"/>
        <v>0.92375111011036048</v>
      </c>
      <c r="BJ159" s="119">
        <f t="shared" ca="1" si="78"/>
        <v>0.92375111011036048</v>
      </c>
      <c r="BK159" s="119">
        <f t="shared" ca="1" si="78"/>
        <v>0.92375111011036048</v>
      </c>
      <c r="BL159" s="121">
        <f t="shared" ca="1" si="61"/>
        <v>1</v>
      </c>
      <c r="BM159" s="116">
        <f t="shared" ca="1" si="62"/>
        <v>18</v>
      </c>
    </row>
    <row r="160" spans="1:65" ht="15" customHeight="1" x14ac:dyDescent="0.25">
      <c r="A160" s="13">
        <v>42736</v>
      </c>
      <c r="B160" s="23"/>
      <c r="C160" s="23"/>
      <c r="D160" s="88">
        <f>bering!B155</f>
        <v>5024.8339999999998</v>
      </c>
      <c r="E160" s="47"/>
      <c r="F160" s="47"/>
      <c r="G160" s="92">
        <f>conus!B155</f>
        <v>5488.0727999999999</v>
      </c>
      <c r="H160" s="100">
        <f t="shared" ca="1" si="81"/>
        <v>4993.0330000000004</v>
      </c>
      <c r="I160" s="101">
        <f ca="1">IF(H$1,OFFSET(D160,-$H$2,0),OFFSET(D160,-$L160,0))</f>
        <v>5219.1356999999998</v>
      </c>
      <c r="J160" s="29">
        <f t="shared" ca="1" si="58"/>
        <v>17</v>
      </c>
      <c r="K160" s="57">
        <f t="shared" ca="1" si="68"/>
        <v>17</v>
      </c>
      <c r="L160" s="30">
        <f t="shared" ca="1" si="69"/>
        <v>17</v>
      </c>
      <c r="M160" s="120">
        <f t="shared" ca="1" si="59"/>
        <v>0.70455832591883893</v>
      </c>
      <c r="N160" s="39">
        <f>ROW()</f>
        <v>160</v>
      </c>
      <c r="O160" s="39">
        <f t="shared" si="54"/>
        <v>157</v>
      </c>
      <c r="P160" s="45">
        <f t="shared" ca="1" si="55"/>
        <v>143</v>
      </c>
      <c r="Q160" s="45">
        <f t="shared" ca="1" si="56"/>
        <v>140</v>
      </c>
      <c r="R160" s="39">
        <f t="shared" ca="1" si="57"/>
        <v>0</v>
      </c>
      <c r="S160" s="58">
        <f t="shared" si="72"/>
        <v>-529.07140000000072</v>
      </c>
      <c r="T160">
        <f>A160-A157</f>
        <v>3</v>
      </c>
      <c r="U160" s="68">
        <f t="shared" si="70"/>
        <v>-176.35713333333356</v>
      </c>
      <c r="V160" s="58">
        <f t="shared" ca="1" si="73"/>
        <v>-861.86009999999987</v>
      </c>
      <c r="W160">
        <f>A160-A157</f>
        <v>3</v>
      </c>
      <c r="X160" s="77">
        <f t="shared" ca="1" si="74"/>
        <v>-574.57339999999988</v>
      </c>
      <c r="Y160" s="58">
        <f t="shared" ca="1" si="75"/>
        <v>-516.37330000000111</v>
      </c>
      <c r="Z160">
        <f>A160-A157</f>
        <v>3</v>
      </c>
      <c r="AA160" s="68">
        <f t="shared" ca="1" si="71"/>
        <v>-172.12443333333371</v>
      </c>
      <c r="AB160" s="68">
        <f t="shared" ca="1" si="66"/>
        <v>-373.34891666666681</v>
      </c>
      <c r="AE160" s="116">
        <f t="shared" si="76"/>
        <v>142</v>
      </c>
      <c r="AF160" s="116">
        <f t="shared" si="80"/>
        <v>143</v>
      </c>
      <c r="AG160" s="116">
        <f t="shared" si="80"/>
        <v>141</v>
      </c>
      <c r="AH160" s="116">
        <f t="shared" si="80"/>
        <v>140</v>
      </c>
      <c r="AI160" s="116">
        <f t="shared" si="80"/>
        <v>139</v>
      </c>
      <c r="AJ160" s="116">
        <f t="shared" si="80"/>
        <v>143</v>
      </c>
      <c r="AK160" s="116">
        <f t="shared" si="80"/>
        <v>141</v>
      </c>
      <c r="AL160" s="116">
        <f t="shared" si="80"/>
        <v>140</v>
      </c>
      <c r="AM160" s="116">
        <f t="shared" si="80"/>
        <v>139</v>
      </c>
      <c r="AN160" s="116">
        <f t="shared" si="80"/>
        <v>139</v>
      </c>
      <c r="AO160" s="116">
        <f t="shared" si="80"/>
        <v>139</v>
      </c>
      <c r="AP160" s="116">
        <f t="shared" si="77"/>
        <v>139</v>
      </c>
      <c r="AQ160" s="116">
        <f t="shared" si="77"/>
        <v>140</v>
      </c>
      <c r="AR160" s="116">
        <f t="shared" si="77"/>
        <v>138</v>
      </c>
      <c r="AS160" s="116">
        <f t="shared" si="77"/>
        <v>137</v>
      </c>
      <c r="AT160" s="116">
        <f t="shared" si="77"/>
        <v>136</v>
      </c>
      <c r="AU160" s="116">
        <f t="shared" si="77"/>
        <v>140</v>
      </c>
      <c r="AV160" s="116">
        <f t="shared" si="77"/>
        <v>138</v>
      </c>
      <c r="AW160" s="116">
        <f t="shared" si="77"/>
        <v>137</v>
      </c>
      <c r="AX160" s="116">
        <f t="shared" si="79"/>
        <v>136</v>
      </c>
      <c r="AY160" s="116">
        <f t="shared" si="79"/>
        <v>136</v>
      </c>
      <c r="AZ160" s="116">
        <f t="shared" si="79"/>
        <v>136</v>
      </c>
      <c r="BA160" s="119">
        <f t="shared" ca="1" si="64"/>
        <v>-0.43899469320751877</v>
      </c>
      <c r="BB160" s="119">
        <f t="shared" ca="1" si="64"/>
        <v>0.70455832591883893</v>
      </c>
      <c r="BC160" s="119">
        <f t="shared" ca="1" si="64"/>
        <v>-0.23515317400580749</v>
      </c>
      <c r="BD160" s="119">
        <f t="shared" ca="1" si="64"/>
        <v>-0.60176418466313997</v>
      </c>
      <c r="BE160" s="119">
        <f t="shared" ca="1" si="64"/>
        <v>-0.82005181627097745</v>
      </c>
      <c r="BF160" s="119">
        <f t="shared" ca="1" si="64"/>
        <v>0.70455832591883893</v>
      </c>
      <c r="BG160" s="119">
        <f t="shared" ca="1" si="64"/>
        <v>-0.23515317400580749</v>
      </c>
      <c r="BH160" s="119">
        <f t="shared" ca="1" si="64"/>
        <v>-0.60176418466313997</v>
      </c>
      <c r="BI160" s="119">
        <f t="shared" ca="1" si="78"/>
        <v>-0.82005181627097745</v>
      </c>
      <c r="BJ160" s="119">
        <f t="shared" ca="1" si="78"/>
        <v>-0.82005181627097745</v>
      </c>
      <c r="BK160" s="119">
        <f t="shared" ca="1" si="78"/>
        <v>-0.82005181627097745</v>
      </c>
      <c r="BL160" s="121">
        <f t="shared" ca="1" si="61"/>
        <v>2</v>
      </c>
      <c r="BM160" s="116">
        <f t="shared" ca="1" si="62"/>
        <v>17</v>
      </c>
    </row>
    <row r="161" spans="1:65" ht="15" customHeight="1" x14ac:dyDescent="0.25">
      <c r="A161" s="13">
        <v>42737</v>
      </c>
      <c r="B161" s="23"/>
      <c r="C161" s="23"/>
      <c r="D161" s="88">
        <f>bering!B156</f>
        <v>5139.62</v>
      </c>
      <c r="E161" s="47"/>
      <c r="F161" s="47"/>
      <c r="G161" s="92">
        <f>conus!B156</f>
        <v>5635.6445000000003</v>
      </c>
      <c r="H161" s="100">
        <f t="shared" ca="1" si="81"/>
        <v>5219.1356999999998</v>
      </c>
      <c r="I161" s="101">
        <f ca="1">IF(H$1,OFFSET(D161,-$H$2,0),OFFSET(D161,-$L161,0))</f>
        <v>5219.1356999999998</v>
      </c>
      <c r="J161" s="29">
        <f t="shared" ca="1" si="58"/>
        <v>18</v>
      </c>
      <c r="K161" s="57">
        <f t="shared" ca="1" si="68"/>
        <v>18</v>
      </c>
      <c r="L161" s="30">
        <f t="shared" ca="1" si="69"/>
        <v>18</v>
      </c>
      <c r="M161" s="120">
        <f t="shared" ca="1" si="59"/>
        <v>-0.11076238836099457</v>
      </c>
      <c r="N161" s="39">
        <f>ROW()</f>
        <v>161</v>
      </c>
      <c r="O161" s="39">
        <f t="shared" si="54"/>
        <v>158</v>
      </c>
      <c r="P161" s="45">
        <f t="shared" ca="1" si="55"/>
        <v>143</v>
      </c>
      <c r="Q161" s="45">
        <f t="shared" ca="1" si="56"/>
        <v>140</v>
      </c>
      <c r="R161" s="39">
        <f t="shared" ca="1" si="57"/>
        <v>0</v>
      </c>
      <c r="S161" s="58">
        <f t="shared" si="72"/>
        <v>137.64730000000418</v>
      </c>
      <c r="T161">
        <f>A161-A158</f>
        <v>3</v>
      </c>
      <c r="U161" s="68">
        <f t="shared" si="70"/>
        <v>45.882433333334724</v>
      </c>
      <c r="V161" s="58">
        <f t="shared" ca="1" si="73"/>
        <v>-619.15140000000065</v>
      </c>
      <c r="W161">
        <f>A161-A158</f>
        <v>3</v>
      </c>
      <c r="X161" s="77">
        <f t="shared" ca="1" si="74"/>
        <v>-412.76760000000041</v>
      </c>
      <c r="Y161" s="58">
        <f t="shared" ca="1" si="75"/>
        <v>-280.27059999999983</v>
      </c>
      <c r="Z161">
        <f>A161-A158</f>
        <v>3</v>
      </c>
      <c r="AA161" s="68">
        <f t="shared" ca="1" si="71"/>
        <v>-93.423533333333282</v>
      </c>
      <c r="AB161" s="68">
        <f t="shared" ca="1" si="66"/>
        <v>-253.09556666666685</v>
      </c>
      <c r="AE161" s="116">
        <f t="shared" si="76"/>
        <v>143</v>
      </c>
      <c r="AF161" s="116">
        <f t="shared" si="80"/>
        <v>144</v>
      </c>
      <c r="AG161" s="116">
        <f t="shared" si="80"/>
        <v>142</v>
      </c>
      <c r="AH161" s="116">
        <f t="shared" si="80"/>
        <v>141</v>
      </c>
      <c r="AI161" s="116">
        <f t="shared" si="80"/>
        <v>140</v>
      </c>
      <c r="AJ161" s="116">
        <f t="shared" si="80"/>
        <v>144</v>
      </c>
      <c r="AK161" s="116">
        <f t="shared" si="80"/>
        <v>142</v>
      </c>
      <c r="AL161" s="116">
        <f t="shared" si="80"/>
        <v>141</v>
      </c>
      <c r="AM161" s="116">
        <f t="shared" si="80"/>
        <v>140</v>
      </c>
      <c r="AN161" s="116">
        <f t="shared" si="80"/>
        <v>140</v>
      </c>
      <c r="AO161" s="116">
        <f t="shared" si="80"/>
        <v>140</v>
      </c>
      <c r="AP161" s="116">
        <f t="shared" si="77"/>
        <v>140</v>
      </c>
      <c r="AQ161" s="116">
        <f t="shared" si="77"/>
        <v>141</v>
      </c>
      <c r="AR161" s="116">
        <f t="shared" si="77"/>
        <v>139</v>
      </c>
      <c r="AS161" s="116">
        <f t="shared" si="77"/>
        <v>138</v>
      </c>
      <c r="AT161" s="116">
        <f t="shared" si="77"/>
        <v>137</v>
      </c>
      <c r="AU161" s="116">
        <f t="shared" si="77"/>
        <v>141</v>
      </c>
      <c r="AV161" s="116">
        <f t="shared" si="77"/>
        <v>139</v>
      </c>
      <c r="AW161" s="116">
        <f t="shared" si="77"/>
        <v>138</v>
      </c>
      <c r="AX161" s="116">
        <f t="shared" si="79"/>
        <v>137</v>
      </c>
      <c r="AY161" s="116">
        <f t="shared" si="79"/>
        <v>137</v>
      </c>
      <c r="AZ161" s="116">
        <f t="shared" si="79"/>
        <v>137</v>
      </c>
      <c r="BA161" s="119">
        <f t="shared" ca="1" si="64"/>
        <v>-0.11076238836099457</v>
      </c>
      <c r="BB161" s="119">
        <f t="shared" ca="1" si="64"/>
        <v>-0.16672030539434401</v>
      </c>
      <c r="BC161" s="119">
        <f t="shared" ca="1" si="64"/>
        <v>-0.91758527653182054</v>
      </c>
      <c r="BD161" s="119">
        <f t="shared" ca="1" si="64"/>
        <v>-0.93372995252279745</v>
      </c>
      <c r="BE161" s="119">
        <f t="shared" ca="1" si="64"/>
        <v>-0.98914924538607751</v>
      </c>
      <c r="BF161" s="119">
        <f t="shared" ca="1" si="64"/>
        <v>-0.16672030539434401</v>
      </c>
      <c r="BG161" s="119">
        <f t="shared" ca="1" si="64"/>
        <v>-0.91758527653182054</v>
      </c>
      <c r="BH161" s="119">
        <f t="shared" ref="BH161:BK224" ca="1" si="82">IF(ISERROR(CORREL(INDIRECT("g" &amp; $N161 &amp; ":g" &amp; $O161), INDIRECT("d" &amp; AL161 &amp; ":d" &amp; AW161))),0,CORREL(INDIRECT("g" &amp; $N161 &amp; ":g" &amp; $O161), INDIRECT("d" &amp; AL161 &amp; ":d" &amp; AW161)))</f>
        <v>-0.93372995252279745</v>
      </c>
      <c r="BI161" s="119">
        <f t="shared" ca="1" si="78"/>
        <v>-0.98914924538607751</v>
      </c>
      <c r="BJ161" s="119">
        <f t="shared" ca="1" si="78"/>
        <v>-0.98914924538607751</v>
      </c>
      <c r="BK161" s="119">
        <f t="shared" ca="1" si="78"/>
        <v>-0.98914924538607751</v>
      </c>
      <c r="BL161" s="121">
        <f t="shared" ca="1" si="61"/>
        <v>1</v>
      </c>
      <c r="BM161" s="116">
        <f t="shared" ca="1" si="62"/>
        <v>18</v>
      </c>
    </row>
    <row r="162" spans="1:65" ht="15" customHeight="1" x14ac:dyDescent="0.25">
      <c r="A162" s="13">
        <v>42738</v>
      </c>
      <c r="B162" s="23"/>
      <c r="C162" s="23"/>
      <c r="D162" s="88">
        <f>bering!B157</f>
        <v>5296.1415999999999</v>
      </c>
      <c r="E162" s="47"/>
      <c r="F162" s="47"/>
      <c r="G162" s="92">
        <f>conus!B157</f>
        <v>5628.8329999999996</v>
      </c>
      <c r="H162" s="100">
        <f t="shared" ca="1" si="81"/>
        <v>4991.0770000000002</v>
      </c>
      <c r="I162" s="101">
        <f ca="1">IF(H$1,OFFSET(D162,-$H$2,0),OFFSET(D162,-$L162,0))</f>
        <v>5037.9009999999998</v>
      </c>
      <c r="J162" s="29">
        <f t="shared" ca="1" si="58"/>
        <v>17</v>
      </c>
      <c r="K162" s="57">
        <f t="shared" ca="1" si="68"/>
        <v>17</v>
      </c>
      <c r="L162" s="30">
        <f t="shared" ca="1" si="69"/>
        <v>17</v>
      </c>
      <c r="M162" s="120">
        <f t="shared" ca="1" si="59"/>
        <v>-4.4373089178381788E-3</v>
      </c>
      <c r="N162" s="39">
        <f>ROW()</f>
        <v>162</v>
      </c>
      <c r="O162" s="39">
        <f t="shared" si="54"/>
        <v>159</v>
      </c>
      <c r="P162" s="45">
        <f t="shared" ca="1" si="55"/>
        <v>145</v>
      </c>
      <c r="Q162" s="45">
        <f t="shared" ca="1" si="56"/>
        <v>142</v>
      </c>
      <c r="R162" s="39">
        <f t="shared" ca="1" si="57"/>
        <v>0</v>
      </c>
      <c r="S162" s="58">
        <f t="shared" si="72"/>
        <v>763.67649999999776</v>
      </c>
      <c r="T162">
        <f>A162-A159</f>
        <v>3</v>
      </c>
      <c r="U162" s="68">
        <f t="shared" si="70"/>
        <v>254.55883333333259</v>
      </c>
      <c r="V162" s="58">
        <f t="shared" ca="1" si="73"/>
        <v>-520.86599999999999</v>
      </c>
      <c r="W162">
        <f>A162-A159</f>
        <v>3</v>
      </c>
      <c r="X162" s="77">
        <f t="shared" ca="1" si="74"/>
        <v>-347.24399999999997</v>
      </c>
      <c r="Y162" s="58">
        <f t="shared" ca="1" si="75"/>
        <v>-118.6905999999999</v>
      </c>
      <c r="Z162">
        <f>A162-A159</f>
        <v>3</v>
      </c>
      <c r="AA162" s="68">
        <f t="shared" ca="1" si="71"/>
        <v>-39.563533333333304</v>
      </c>
      <c r="AB162" s="68">
        <f t="shared" ca="1" si="66"/>
        <v>-193.40376666666663</v>
      </c>
      <c r="AE162" s="116">
        <f t="shared" si="76"/>
        <v>144</v>
      </c>
      <c r="AF162" s="116">
        <f t="shared" si="80"/>
        <v>145</v>
      </c>
      <c r="AG162" s="116">
        <f t="shared" si="80"/>
        <v>143</v>
      </c>
      <c r="AH162" s="116">
        <f t="shared" si="80"/>
        <v>142</v>
      </c>
      <c r="AI162" s="116">
        <f t="shared" si="80"/>
        <v>141</v>
      </c>
      <c r="AJ162" s="116">
        <f t="shared" si="80"/>
        <v>145</v>
      </c>
      <c r="AK162" s="116">
        <f t="shared" si="80"/>
        <v>143</v>
      </c>
      <c r="AL162" s="116">
        <f t="shared" si="80"/>
        <v>142</v>
      </c>
      <c r="AM162" s="116">
        <f t="shared" si="80"/>
        <v>141</v>
      </c>
      <c r="AN162" s="116">
        <f t="shared" si="80"/>
        <v>141</v>
      </c>
      <c r="AO162" s="116">
        <f t="shared" si="80"/>
        <v>141</v>
      </c>
      <c r="AP162" s="116">
        <f t="shared" si="77"/>
        <v>141</v>
      </c>
      <c r="AQ162" s="116">
        <f t="shared" si="77"/>
        <v>142</v>
      </c>
      <c r="AR162" s="116">
        <f t="shared" si="77"/>
        <v>140</v>
      </c>
      <c r="AS162" s="116">
        <f t="shared" si="77"/>
        <v>139</v>
      </c>
      <c r="AT162" s="116">
        <f t="shared" si="77"/>
        <v>138</v>
      </c>
      <c r="AU162" s="116">
        <f t="shared" si="77"/>
        <v>142</v>
      </c>
      <c r="AV162" s="116">
        <f t="shared" si="77"/>
        <v>140</v>
      </c>
      <c r="AW162" s="116">
        <f t="shared" si="77"/>
        <v>139</v>
      </c>
      <c r="AX162" s="116">
        <f t="shared" si="79"/>
        <v>138</v>
      </c>
      <c r="AY162" s="116">
        <f t="shared" si="79"/>
        <v>138</v>
      </c>
      <c r="AZ162" s="116">
        <f t="shared" si="79"/>
        <v>138</v>
      </c>
      <c r="BA162" s="119">
        <f t="shared" ref="BA162:BG198" ca="1" si="83">IF(ISERROR(CORREL(INDIRECT("g" &amp; $N162 &amp; ":g" &amp; $O162), INDIRECT("d" &amp; AE162 &amp; ":d" &amp; AP162))),0,CORREL(INDIRECT("g" &amp; $N162 &amp; ":g" &amp; $O162), INDIRECT("d" &amp; AE162 &amp; ":d" &amp; AP162)))</f>
        <v>-0.17083558527587311</v>
      </c>
      <c r="BB162" s="119">
        <f t="shared" ca="1" si="83"/>
        <v>-4.4373089178381788E-3</v>
      </c>
      <c r="BC162" s="119">
        <f t="shared" ca="1" si="83"/>
        <v>-0.50619171404150842</v>
      </c>
      <c r="BD162" s="119">
        <f t="shared" ca="1" si="83"/>
        <v>-0.86359247788048032</v>
      </c>
      <c r="BE162" s="119">
        <f t="shared" ca="1" si="83"/>
        <v>-0.96303375764472321</v>
      </c>
      <c r="BF162" s="119">
        <f t="shared" ca="1" si="83"/>
        <v>-4.4373089178381788E-3</v>
      </c>
      <c r="BG162" s="119">
        <f t="shared" ca="1" si="83"/>
        <v>-0.50619171404150842</v>
      </c>
      <c r="BH162" s="119">
        <f t="shared" ca="1" si="82"/>
        <v>-0.86359247788048032</v>
      </c>
      <c r="BI162" s="119">
        <f t="shared" ca="1" si="78"/>
        <v>-0.96303375764472321</v>
      </c>
      <c r="BJ162" s="119">
        <f t="shared" ca="1" si="78"/>
        <v>-0.96303375764472321</v>
      </c>
      <c r="BK162" s="119">
        <f t="shared" ca="1" si="78"/>
        <v>-0.96303375764472321</v>
      </c>
      <c r="BL162" s="121">
        <f t="shared" ca="1" si="61"/>
        <v>2</v>
      </c>
      <c r="BM162" s="116">
        <f t="shared" ca="1" si="62"/>
        <v>17</v>
      </c>
    </row>
    <row r="163" spans="1:65" ht="15" customHeight="1" x14ac:dyDescent="0.25">
      <c r="A163" s="13">
        <v>42739</v>
      </c>
      <c r="B163" s="23"/>
      <c r="C163" s="23"/>
      <c r="D163" s="88">
        <f>bering!B158</f>
        <v>5445.3329999999996</v>
      </c>
      <c r="E163" s="47"/>
      <c r="F163" s="47"/>
      <c r="G163" s="92">
        <f>conus!B158</f>
        <v>5390.2870000000003</v>
      </c>
      <c r="H163" s="100">
        <f t="shared" ca="1" si="81"/>
        <v>5037.9009999999998</v>
      </c>
      <c r="I163" s="101">
        <f ca="1">IF(H$1,OFFSET(D163,-$H$2,0),OFFSET(D163,-$L163,0))</f>
        <v>4993.0330000000004</v>
      </c>
      <c r="J163" s="29">
        <f t="shared" ca="1" si="58"/>
        <v>21</v>
      </c>
      <c r="K163" s="57">
        <f t="shared" ca="1" si="68"/>
        <v>21</v>
      </c>
      <c r="L163" s="30">
        <f t="shared" ca="1" si="69"/>
        <v>21</v>
      </c>
      <c r="M163" s="120">
        <f t="shared" ca="1" si="59"/>
        <v>0.41552213645115399</v>
      </c>
      <c r="N163" s="39">
        <f>ROW()</f>
        <v>163</v>
      </c>
      <c r="O163" s="39">
        <f t="shared" si="54"/>
        <v>160</v>
      </c>
      <c r="P163" s="45">
        <f t="shared" ca="1" si="55"/>
        <v>142</v>
      </c>
      <c r="Q163" s="45">
        <f t="shared" ca="1" si="56"/>
        <v>139</v>
      </c>
      <c r="R163" s="39">
        <f t="shared" ca="1" si="57"/>
        <v>0</v>
      </c>
      <c r="S163" s="58">
        <f t="shared" si="72"/>
        <v>581.09890000000087</v>
      </c>
      <c r="T163">
        <f>A163-A160</f>
        <v>3</v>
      </c>
      <c r="U163" s="68">
        <f t="shared" si="70"/>
        <v>193.69963333333362</v>
      </c>
      <c r="V163" s="58">
        <f t="shared" ca="1" si="73"/>
        <v>-124.81029999999919</v>
      </c>
      <c r="W163">
        <f>A163-A160</f>
        <v>3</v>
      </c>
      <c r="X163" s="77">
        <f t="shared" ca="1" si="74"/>
        <v>-83.20686666666613</v>
      </c>
      <c r="Y163" s="58">
        <f t="shared" ca="1" si="75"/>
        <v>-348.95699999999852</v>
      </c>
      <c r="Z163">
        <f>A163-A160</f>
        <v>3</v>
      </c>
      <c r="AA163" s="68">
        <f t="shared" ca="1" si="71"/>
        <v>-116.31899999999951</v>
      </c>
      <c r="AB163" s="68">
        <f t="shared" ca="1" si="66"/>
        <v>-99.762933333332825</v>
      </c>
      <c r="AE163" s="116">
        <f t="shared" si="76"/>
        <v>145</v>
      </c>
      <c r="AF163" s="116">
        <f t="shared" si="80"/>
        <v>146</v>
      </c>
      <c r="AG163" s="116">
        <f t="shared" si="80"/>
        <v>144</v>
      </c>
      <c r="AH163" s="116">
        <f t="shared" si="80"/>
        <v>143</v>
      </c>
      <c r="AI163" s="116">
        <f t="shared" si="80"/>
        <v>142</v>
      </c>
      <c r="AJ163" s="116">
        <f t="shared" si="80"/>
        <v>146</v>
      </c>
      <c r="AK163" s="116">
        <f t="shared" si="80"/>
        <v>144</v>
      </c>
      <c r="AL163" s="116">
        <f t="shared" si="80"/>
        <v>143</v>
      </c>
      <c r="AM163" s="116">
        <f t="shared" si="80"/>
        <v>142</v>
      </c>
      <c r="AN163" s="116">
        <f t="shared" si="80"/>
        <v>142</v>
      </c>
      <c r="AO163" s="116">
        <f t="shared" si="80"/>
        <v>142</v>
      </c>
      <c r="AP163" s="116">
        <f t="shared" si="77"/>
        <v>142</v>
      </c>
      <c r="AQ163" s="116">
        <f t="shared" si="77"/>
        <v>143</v>
      </c>
      <c r="AR163" s="116">
        <f t="shared" si="77"/>
        <v>141</v>
      </c>
      <c r="AS163" s="116">
        <f t="shared" si="77"/>
        <v>140</v>
      </c>
      <c r="AT163" s="116">
        <f t="shared" si="77"/>
        <v>139</v>
      </c>
      <c r="AU163" s="116">
        <f t="shared" si="77"/>
        <v>143</v>
      </c>
      <c r="AV163" s="116">
        <f t="shared" si="77"/>
        <v>141</v>
      </c>
      <c r="AW163" s="116">
        <f t="shared" si="77"/>
        <v>140</v>
      </c>
      <c r="AX163" s="116">
        <f t="shared" si="79"/>
        <v>139</v>
      </c>
      <c r="AY163" s="116">
        <f t="shared" si="79"/>
        <v>139</v>
      </c>
      <c r="AZ163" s="116">
        <f t="shared" si="79"/>
        <v>139</v>
      </c>
      <c r="BA163" s="119">
        <f t="shared" ca="1" si="83"/>
        <v>0.41375541447704484</v>
      </c>
      <c r="BB163" s="119">
        <f t="shared" ca="1" si="83"/>
        <v>-0.20153556022759603</v>
      </c>
      <c r="BC163" s="119">
        <f t="shared" ca="1" si="83"/>
        <v>0.3148865730484165</v>
      </c>
      <c r="BD163" s="119">
        <f t="shared" ca="1" si="83"/>
        <v>-0.69626390431936591</v>
      </c>
      <c r="BE163" s="119">
        <f t="shared" ca="1" si="83"/>
        <v>0.41552213645115399</v>
      </c>
      <c r="BF163" s="119">
        <f t="shared" ca="1" si="83"/>
        <v>-0.20153556022759603</v>
      </c>
      <c r="BG163" s="119">
        <f t="shared" ca="1" si="83"/>
        <v>0.3148865730484165</v>
      </c>
      <c r="BH163" s="119">
        <f t="shared" ca="1" si="82"/>
        <v>-0.69626390431936591</v>
      </c>
      <c r="BI163" s="119">
        <f t="shared" ca="1" si="78"/>
        <v>0.41552213645115399</v>
      </c>
      <c r="BJ163" s="119">
        <f t="shared" ca="1" si="78"/>
        <v>0.41552213645115399</v>
      </c>
      <c r="BK163" s="119">
        <f t="shared" ca="1" si="78"/>
        <v>0.41552213645115399</v>
      </c>
      <c r="BL163" s="121">
        <f t="shared" ca="1" si="61"/>
        <v>5</v>
      </c>
      <c r="BM163" s="116">
        <f t="shared" ca="1" si="62"/>
        <v>21</v>
      </c>
    </row>
    <row r="164" spans="1:65" ht="15" customHeight="1" x14ac:dyDescent="0.25">
      <c r="A164" s="13">
        <v>42740</v>
      </c>
      <c r="B164" s="23"/>
      <c r="C164" s="23"/>
      <c r="D164" s="88">
        <f>bering!B159</f>
        <v>5599.7983000000004</v>
      </c>
      <c r="E164" s="47"/>
      <c r="F164" s="47"/>
      <c r="G164" s="92">
        <f>conus!B159</f>
        <v>5315.1289999999999</v>
      </c>
      <c r="H164" s="100">
        <f t="shared" ca="1" si="81"/>
        <v>4998.9834000000001</v>
      </c>
      <c r="I164" s="101">
        <f ca="1">IF(H$1,OFFSET(D164,-$H$2,0),OFFSET(D164,-$L164,0))</f>
        <v>4998.9834000000001</v>
      </c>
      <c r="J164" s="29">
        <f t="shared" ca="1" si="58"/>
        <v>18</v>
      </c>
      <c r="K164" s="57">
        <f t="shared" ca="1" si="68"/>
        <v>18</v>
      </c>
      <c r="L164" s="30">
        <f t="shared" ca="1" si="69"/>
        <v>18</v>
      </c>
      <c r="M164" s="120">
        <f t="shared" ca="1" si="59"/>
        <v>0.50232287926338626</v>
      </c>
      <c r="N164" s="39">
        <f>ROW()</f>
        <v>164</v>
      </c>
      <c r="O164" s="39">
        <f t="shared" si="54"/>
        <v>161</v>
      </c>
      <c r="P164" s="45">
        <f t="shared" ca="1" si="55"/>
        <v>146</v>
      </c>
      <c r="Q164" s="45">
        <f t="shared" ca="1" si="56"/>
        <v>143</v>
      </c>
      <c r="R164" s="39">
        <f t="shared" ca="1" si="57"/>
        <v>0</v>
      </c>
      <c r="S164" s="58">
        <f t="shared" si="72"/>
        <v>-82.264700000003359</v>
      </c>
      <c r="T164">
        <f>A164-A161</f>
        <v>3</v>
      </c>
      <c r="U164" s="68">
        <f t="shared" si="70"/>
        <v>-27.421566666667786</v>
      </c>
      <c r="V164" s="58">
        <f t="shared" ca="1" si="73"/>
        <v>-349.1262999999999</v>
      </c>
      <c r="W164">
        <f>A164-A161</f>
        <v>3</v>
      </c>
      <c r="X164" s="77">
        <f t="shared" ca="1" si="74"/>
        <v>-232.75086666666661</v>
      </c>
      <c r="Y164" s="58">
        <f t="shared" ca="1" si="75"/>
        <v>-573.27299999999741</v>
      </c>
      <c r="Z164">
        <f>A164-A161</f>
        <v>3</v>
      </c>
      <c r="AA164" s="68">
        <f t="shared" ca="1" si="71"/>
        <v>-191.09099999999913</v>
      </c>
      <c r="AB164" s="68">
        <f t="shared" ca="1" si="66"/>
        <v>-211.92093333333287</v>
      </c>
      <c r="AE164" s="116">
        <f t="shared" si="76"/>
        <v>146</v>
      </c>
      <c r="AF164" s="116">
        <f t="shared" si="80"/>
        <v>147</v>
      </c>
      <c r="AG164" s="116">
        <f t="shared" si="80"/>
        <v>145</v>
      </c>
      <c r="AH164" s="116">
        <f t="shared" si="80"/>
        <v>144</v>
      </c>
      <c r="AI164" s="116">
        <f t="shared" si="80"/>
        <v>143</v>
      </c>
      <c r="AJ164" s="116">
        <f t="shared" si="80"/>
        <v>147</v>
      </c>
      <c r="AK164" s="116">
        <f t="shared" si="80"/>
        <v>145</v>
      </c>
      <c r="AL164" s="116">
        <f t="shared" si="80"/>
        <v>144</v>
      </c>
      <c r="AM164" s="116">
        <f t="shared" si="80"/>
        <v>143</v>
      </c>
      <c r="AN164" s="116">
        <f t="shared" si="80"/>
        <v>143</v>
      </c>
      <c r="AO164" s="116">
        <f t="shared" si="80"/>
        <v>143</v>
      </c>
      <c r="AP164" s="116">
        <f t="shared" si="77"/>
        <v>143</v>
      </c>
      <c r="AQ164" s="116">
        <f t="shared" si="77"/>
        <v>144</v>
      </c>
      <c r="AR164" s="116">
        <f t="shared" si="77"/>
        <v>142</v>
      </c>
      <c r="AS164" s="116">
        <f t="shared" si="77"/>
        <v>141</v>
      </c>
      <c r="AT164" s="116">
        <f t="shared" si="77"/>
        <v>140</v>
      </c>
      <c r="AU164" s="116">
        <f t="shared" si="77"/>
        <v>144</v>
      </c>
      <c r="AV164" s="116">
        <f t="shared" si="77"/>
        <v>142</v>
      </c>
      <c r="AW164" s="116">
        <f t="shared" si="77"/>
        <v>141</v>
      </c>
      <c r="AX164" s="116">
        <f t="shared" si="79"/>
        <v>140</v>
      </c>
      <c r="AY164" s="116">
        <f t="shared" si="79"/>
        <v>140</v>
      </c>
      <c r="AZ164" s="116">
        <f t="shared" si="79"/>
        <v>140</v>
      </c>
      <c r="BA164" s="119">
        <f t="shared" ca="1" si="83"/>
        <v>0.50232287926338626</v>
      </c>
      <c r="BB164" s="119">
        <f t="shared" ca="1" si="83"/>
        <v>-0.54075061931163038</v>
      </c>
      <c r="BC164" s="119">
        <f t="shared" ca="1" si="83"/>
        <v>0.43310721886781683</v>
      </c>
      <c r="BD164" s="119">
        <f t="shared" ca="1" si="83"/>
        <v>3.1950387505129914E-2</v>
      </c>
      <c r="BE164" s="119">
        <f t="shared" ca="1" si="83"/>
        <v>0.28871122574449082</v>
      </c>
      <c r="BF164" s="119">
        <f t="shared" ca="1" si="83"/>
        <v>-0.54075061931163038</v>
      </c>
      <c r="BG164" s="119">
        <f t="shared" ca="1" si="83"/>
        <v>0.43310721886781683</v>
      </c>
      <c r="BH164" s="119">
        <f t="shared" ca="1" si="82"/>
        <v>3.1950387505129914E-2</v>
      </c>
      <c r="BI164" s="119">
        <f t="shared" ca="1" si="78"/>
        <v>0.28871122574449082</v>
      </c>
      <c r="BJ164" s="119">
        <f t="shared" ca="1" si="78"/>
        <v>0.28871122574449082</v>
      </c>
      <c r="BK164" s="119">
        <f t="shared" ca="1" si="78"/>
        <v>0.28871122574449082</v>
      </c>
      <c r="BL164" s="121">
        <f t="shared" ca="1" si="61"/>
        <v>1</v>
      </c>
      <c r="BM164" s="116">
        <f t="shared" ca="1" si="62"/>
        <v>18</v>
      </c>
    </row>
    <row r="165" spans="1:65" ht="15" customHeight="1" x14ac:dyDescent="0.25">
      <c r="A165" s="13">
        <v>42741</v>
      </c>
      <c r="B165" s="23"/>
      <c r="C165" s="23"/>
      <c r="D165" s="88">
        <f>bering!B160</f>
        <v>5535.5119999999997</v>
      </c>
      <c r="E165" s="47"/>
      <c r="F165" s="47"/>
      <c r="G165" s="92">
        <f>conus!B160</f>
        <v>5221.97</v>
      </c>
      <c r="H165" s="100">
        <f t="shared" ca="1" si="81"/>
        <v>5091.5483000000004</v>
      </c>
      <c r="I165" s="101">
        <f ca="1">IF(H$1,OFFSET(D165,-$H$2,0),OFFSET(D165,-$L165,0))</f>
        <v>4998.9834000000001</v>
      </c>
      <c r="J165" s="29">
        <f t="shared" ca="1" si="58"/>
        <v>19</v>
      </c>
      <c r="K165" s="57">
        <f t="shared" ca="1" si="68"/>
        <v>19</v>
      </c>
      <c r="L165" s="30">
        <f t="shared" ca="1" si="69"/>
        <v>19</v>
      </c>
      <c r="M165" s="120">
        <f t="shared" ca="1" si="59"/>
        <v>0.89413417125868633</v>
      </c>
      <c r="N165" s="39">
        <f>ROW()</f>
        <v>165</v>
      </c>
      <c r="O165" s="39">
        <f t="shared" si="54"/>
        <v>162</v>
      </c>
      <c r="P165" s="45">
        <f t="shared" ca="1" si="55"/>
        <v>146</v>
      </c>
      <c r="Q165" s="45">
        <f t="shared" ca="1" si="56"/>
        <v>143</v>
      </c>
      <c r="R165" s="39">
        <f t="shared" ca="1" si="57"/>
        <v>0</v>
      </c>
      <c r="S165" s="58">
        <f t="shared" si="72"/>
        <v>-825.16429999999673</v>
      </c>
      <c r="T165">
        <f>A165-A162</f>
        <v>3</v>
      </c>
      <c r="U165" s="68">
        <f t="shared" si="70"/>
        <v>-275.05476666666556</v>
      </c>
      <c r="V165" s="58">
        <f t="shared" ca="1" si="73"/>
        <v>-74.813000000000102</v>
      </c>
      <c r="W165">
        <f>A165-A162</f>
        <v>3</v>
      </c>
      <c r="X165" s="77">
        <f t="shared" ca="1" si="74"/>
        <v>-49.875333333333401</v>
      </c>
      <c r="Y165" s="58">
        <f t="shared" ca="1" si="75"/>
        <v>-485.17259999999806</v>
      </c>
      <c r="Z165">
        <f>A165-A162</f>
        <v>3</v>
      </c>
      <c r="AA165" s="68">
        <f t="shared" ca="1" si="71"/>
        <v>-161.72419999999934</v>
      </c>
      <c r="AB165" s="68">
        <f t="shared" ca="1" si="66"/>
        <v>-105.79976666666637</v>
      </c>
      <c r="AE165" s="116">
        <f t="shared" si="76"/>
        <v>147</v>
      </c>
      <c r="AF165" s="116">
        <f t="shared" si="80"/>
        <v>148</v>
      </c>
      <c r="AG165" s="116">
        <f t="shared" si="80"/>
        <v>146</v>
      </c>
      <c r="AH165" s="116">
        <f t="shared" si="80"/>
        <v>145</v>
      </c>
      <c r="AI165" s="116">
        <f t="shared" si="80"/>
        <v>144</v>
      </c>
      <c r="AJ165" s="116">
        <f t="shared" si="80"/>
        <v>148</v>
      </c>
      <c r="AK165" s="116">
        <f t="shared" si="80"/>
        <v>146</v>
      </c>
      <c r="AL165" s="116">
        <f t="shared" si="80"/>
        <v>145</v>
      </c>
      <c r="AM165" s="116">
        <f t="shared" si="80"/>
        <v>144</v>
      </c>
      <c r="AN165" s="116">
        <f t="shared" si="80"/>
        <v>144</v>
      </c>
      <c r="AO165" s="116">
        <f t="shared" si="80"/>
        <v>144</v>
      </c>
      <c r="AP165" s="116">
        <f t="shared" si="77"/>
        <v>144</v>
      </c>
      <c r="AQ165" s="116">
        <f t="shared" si="77"/>
        <v>145</v>
      </c>
      <c r="AR165" s="116">
        <f t="shared" si="77"/>
        <v>143</v>
      </c>
      <c r="AS165" s="116">
        <f t="shared" si="77"/>
        <v>142</v>
      </c>
      <c r="AT165" s="116">
        <f t="shared" si="77"/>
        <v>141</v>
      </c>
      <c r="AU165" s="116">
        <f t="shared" si="77"/>
        <v>145</v>
      </c>
      <c r="AV165" s="116">
        <f t="shared" si="77"/>
        <v>143</v>
      </c>
      <c r="AW165" s="116">
        <f t="shared" si="77"/>
        <v>142</v>
      </c>
      <c r="AX165" s="116">
        <f t="shared" si="79"/>
        <v>141</v>
      </c>
      <c r="AY165" s="116">
        <f t="shared" si="79"/>
        <v>141</v>
      </c>
      <c r="AZ165" s="116">
        <f t="shared" si="79"/>
        <v>141</v>
      </c>
      <c r="BA165" s="119">
        <f t="shared" ca="1" si="83"/>
        <v>-0.72202205463739388</v>
      </c>
      <c r="BB165" s="119">
        <f t="shared" ca="1" si="83"/>
        <v>-0.68409074658461066</v>
      </c>
      <c r="BC165" s="119">
        <f t="shared" ca="1" si="83"/>
        <v>0.89413417125868633</v>
      </c>
      <c r="BD165" s="119">
        <f t="shared" ca="1" si="83"/>
        <v>-0.12533794231067563</v>
      </c>
      <c r="BE165" s="119">
        <f t="shared" ca="1" si="83"/>
        <v>0.40445505044633279</v>
      </c>
      <c r="BF165" s="119">
        <f t="shared" ca="1" si="83"/>
        <v>-0.68409074658461066</v>
      </c>
      <c r="BG165" s="119">
        <f t="shared" ca="1" si="83"/>
        <v>0.89413417125868633</v>
      </c>
      <c r="BH165" s="119">
        <f t="shared" ca="1" si="82"/>
        <v>-0.12533794231067563</v>
      </c>
      <c r="BI165" s="119">
        <f t="shared" ca="1" si="78"/>
        <v>0.40445505044633279</v>
      </c>
      <c r="BJ165" s="119">
        <f t="shared" ca="1" si="78"/>
        <v>0.40445505044633279</v>
      </c>
      <c r="BK165" s="119">
        <f t="shared" ca="1" si="78"/>
        <v>0.40445505044633279</v>
      </c>
      <c r="BL165" s="121">
        <f t="shared" ca="1" si="61"/>
        <v>3</v>
      </c>
      <c r="BM165" s="116">
        <f t="shared" ca="1" si="62"/>
        <v>19</v>
      </c>
    </row>
    <row r="166" spans="1:65" ht="15" customHeight="1" x14ac:dyDescent="0.25">
      <c r="A166" s="13">
        <v>42742</v>
      </c>
      <c r="B166" s="23"/>
      <c r="C166" s="23"/>
      <c r="D166" s="88">
        <f>bering!B161</f>
        <v>5481.848</v>
      </c>
      <c r="E166" s="47"/>
      <c r="F166" s="47"/>
      <c r="G166" s="92">
        <f>conus!B161</f>
        <v>5339.0282999999999</v>
      </c>
      <c r="H166" s="100">
        <f t="shared" ca="1" si="81"/>
        <v>5215.7700000000004</v>
      </c>
      <c r="I166" s="101">
        <f ca="1">IF(H$1,OFFSET(D166,-$H$2,0),OFFSET(D166,-$L166,0))</f>
        <v>4998.9834000000001</v>
      </c>
      <c r="J166" s="29">
        <f t="shared" ca="1" si="58"/>
        <v>20</v>
      </c>
      <c r="K166" s="57">
        <f t="shared" ca="1" si="68"/>
        <v>20</v>
      </c>
      <c r="L166" s="30">
        <f t="shared" ca="1" si="69"/>
        <v>20</v>
      </c>
      <c r="M166" s="120">
        <f t="shared" ca="1" si="59"/>
        <v>0.55556147927195587</v>
      </c>
      <c r="N166" s="39">
        <f>ROW()</f>
        <v>166</v>
      </c>
      <c r="O166" s="39">
        <f t="shared" ref="O166:O229" si="84">N166-J$1</f>
        <v>163</v>
      </c>
      <c r="P166" s="45">
        <f t="shared" ref="P166:P229" ca="1" si="85">N166-L166</f>
        <v>146</v>
      </c>
      <c r="Q166" s="45">
        <f t="shared" ref="Q166:Q229" ca="1" si="86">P166-J$1</f>
        <v>143</v>
      </c>
      <c r="R166" s="39">
        <f t="shared" ref="R166:R229" ca="1" si="87">IF(Q166=28,ROW(),0)</f>
        <v>0</v>
      </c>
      <c r="S166" s="58">
        <f t="shared" si="72"/>
        <v>-778.63720000000103</v>
      </c>
      <c r="T166">
        <f>A166-A163</f>
        <v>3</v>
      </c>
      <c r="U166" s="68">
        <f t="shared" si="70"/>
        <v>-259.54573333333366</v>
      </c>
      <c r="V166" s="58">
        <f t="shared" ca="1" si="73"/>
        <v>58.188000000000102</v>
      </c>
      <c r="W166">
        <f>A166-A163</f>
        <v>3</v>
      </c>
      <c r="X166" s="77">
        <f t="shared" ca="1" si="74"/>
        <v>38.792000000000066</v>
      </c>
      <c r="Y166" s="58">
        <f t="shared" ca="1" si="75"/>
        <v>-253.1195000000007</v>
      </c>
      <c r="Z166">
        <f>A166-A163</f>
        <v>3</v>
      </c>
      <c r="AA166" s="68">
        <f t="shared" ca="1" si="71"/>
        <v>-84.373166666666904</v>
      </c>
      <c r="AB166" s="68">
        <f t="shared" ca="1" si="66"/>
        <v>-22.790583333333419</v>
      </c>
      <c r="AE166" s="116">
        <f t="shared" si="76"/>
        <v>148</v>
      </c>
      <c r="AF166" s="116">
        <f t="shared" si="80"/>
        <v>149</v>
      </c>
      <c r="AG166" s="116">
        <f t="shared" si="80"/>
        <v>147</v>
      </c>
      <c r="AH166" s="116">
        <f t="shared" si="80"/>
        <v>146</v>
      </c>
      <c r="AI166" s="116">
        <f t="shared" si="80"/>
        <v>145</v>
      </c>
      <c r="AJ166" s="116">
        <f t="shared" si="80"/>
        <v>149</v>
      </c>
      <c r="AK166" s="116">
        <f t="shared" si="80"/>
        <v>147</v>
      </c>
      <c r="AL166" s="116">
        <f t="shared" si="80"/>
        <v>146</v>
      </c>
      <c r="AM166" s="116">
        <f t="shared" si="80"/>
        <v>145</v>
      </c>
      <c r="AN166" s="116">
        <f t="shared" si="80"/>
        <v>145</v>
      </c>
      <c r="AO166" s="116">
        <f t="shared" si="80"/>
        <v>145</v>
      </c>
      <c r="AP166" s="116">
        <f t="shared" si="77"/>
        <v>145</v>
      </c>
      <c r="AQ166" s="116">
        <f t="shared" si="77"/>
        <v>146</v>
      </c>
      <c r="AR166" s="116">
        <f t="shared" si="77"/>
        <v>144</v>
      </c>
      <c r="AS166" s="116">
        <f t="shared" si="77"/>
        <v>143</v>
      </c>
      <c r="AT166" s="116">
        <f t="shared" si="77"/>
        <v>142</v>
      </c>
      <c r="AU166" s="116">
        <f t="shared" si="77"/>
        <v>146</v>
      </c>
      <c r="AV166" s="116">
        <f t="shared" si="77"/>
        <v>144</v>
      </c>
      <c r="AW166" s="116">
        <f t="shared" si="77"/>
        <v>143</v>
      </c>
      <c r="AX166" s="116">
        <f t="shared" si="79"/>
        <v>142</v>
      </c>
      <c r="AY166" s="116">
        <f t="shared" si="79"/>
        <v>142</v>
      </c>
      <c r="AZ166" s="116">
        <f t="shared" si="79"/>
        <v>142</v>
      </c>
      <c r="BA166" s="119">
        <f t="shared" ca="1" si="83"/>
        <v>-5.1642793827722432E-2</v>
      </c>
      <c r="BB166" s="119">
        <f t="shared" ca="1" si="83"/>
        <v>-0.70358141960263398</v>
      </c>
      <c r="BC166" s="119">
        <f t="shared" ca="1" si="83"/>
        <v>0.14791962100144454</v>
      </c>
      <c r="BD166" s="119">
        <f t="shared" ca="1" si="83"/>
        <v>0.55556147927195587</v>
      </c>
      <c r="BE166" s="119">
        <f t="shared" ca="1" si="83"/>
        <v>3.7552654452695247E-2</v>
      </c>
      <c r="BF166" s="119">
        <f t="shared" ca="1" si="83"/>
        <v>-0.70358141960263398</v>
      </c>
      <c r="BG166" s="119">
        <f t="shared" ca="1" si="83"/>
        <v>0.14791962100144454</v>
      </c>
      <c r="BH166" s="119">
        <f t="shared" ca="1" si="82"/>
        <v>0.55556147927195587</v>
      </c>
      <c r="BI166" s="119">
        <f t="shared" ca="1" si="78"/>
        <v>3.7552654452695247E-2</v>
      </c>
      <c r="BJ166" s="119">
        <f t="shared" ca="1" si="78"/>
        <v>3.7552654452695247E-2</v>
      </c>
      <c r="BK166" s="119">
        <f t="shared" ca="1" si="78"/>
        <v>3.7552654452695247E-2</v>
      </c>
      <c r="BL166" s="121">
        <f t="shared" ca="1" si="61"/>
        <v>4</v>
      </c>
      <c r="BM166" s="116">
        <f t="shared" ca="1" si="62"/>
        <v>20</v>
      </c>
    </row>
    <row r="167" spans="1:65" ht="15" customHeight="1" x14ac:dyDescent="0.25">
      <c r="A167" s="13">
        <v>42743</v>
      </c>
      <c r="B167" s="23"/>
      <c r="C167" s="23"/>
      <c r="D167" s="88">
        <f>bering!B162</f>
        <v>5278.5330000000004</v>
      </c>
      <c r="E167" s="47"/>
      <c r="F167" s="47"/>
      <c r="G167" s="92">
        <f>conus!B162</f>
        <v>5316.7803000000004</v>
      </c>
      <c r="H167" s="100">
        <f t="shared" ca="1" si="81"/>
        <v>5217.5312000000004</v>
      </c>
      <c r="I167" s="101">
        <f ca="1">IF(H$1,OFFSET(D167,-$H$2,0),OFFSET(D167,-$L167,0))</f>
        <v>5215.7700000000004</v>
      </c>
      <c r="J167" s="29">
        <f t="shared" ref="J167:J230" ca="1" si="88">IF(ROW()&lt;M$5,INDEX($BA$6:$BK$6,,BL167),$K$3)</f>
        <v>19</v>
      </c>
      <c r="K167" s="57">
        <f t="shared" ca="1" si="68"/>
        <v>19</v>
      </c>
      <c r="L167" s="30">
        <f t="shared" ca="1" si="69"/>
        <v>19</v>
      </c>
      <c r="M167" s="120">
        <f t="shared" ref="M167:M230" ca="1" si="89">MAX(BA167:BK167)</f>
        <v>0.57409280337906254</v>
      </c>
      <c r="N167" s="39">
        <f>ROW()</f>
        <v>167</v>
      </c>
      <c r="O167" s="39">
        <f t="shared" si="84"/>
        <v>164</v>
      </c>
      <c r="P167" s="45">
        <f t="shared" ca="1" si="85"/>
        <v>148</v>
      </c>
      <c r="Q167" s="45">
        <f t="shared" ca="1" si="86"/>
        <v>145</v>
      </c>
      <c r="R167" s="39">
        <f t="shared" ca="1" si="87"/>
        <v>0</v>
      </c>
      <c r="S167" s="58">
        <f t="shared" si="72"/>
        <v>-456.47040000000015</v>
      </c>
      <c r="T167">
        <f>A167-A164</f>
        <v>3</v>
      </c>
      <c r="U167" s="68">
        <f t="shared" si="70"/>
        <v>-152.15680000000006</v>
      </c>
      <c r="V167" s="58">
        <f t="shared" ca="1" si="73"/>
        <v>496.88810000000012</v>
      </c>
      <c r="W167">
        <f>A167-A164</f>
        <v>3</v>
      </c>
      <c r="X167" s="77">
        <f t="shared" ca="1" si="74"/>
        <v>331.2587333333334</v>
      </c>
      <c r="Y167" s="58">
        <f t="shared" ca="1" si="75"/>
        <v>183.8193999999985</v>
      </c>
      <c r="Z167">
        <f>A167-A164</f>
        <v>3</v>
      </c>
      <c r="AA167" s="68">
        <f t="shared" ca="1" si="71"/>
        <v>61.273133333332829</v>
      </c>
      <c r="AB167" s="68">
        <f t="shared" ca="1" si="66"/>
        <v>196.26593333333312</v>
      </c>
      <c r="AE167" s="116">
        <f t="shared" si="76"/>
        <v>149</v>
      </c>
      <c r="AF167" s="116">
        <f t="shared" si="80"/>
        <v>150</v>
      </c>
      <c r="AG167" s="116">
        <f t="shared" si="80"/>
        <v>148</v>
      </c>
      <c r="AH167" s="116">
        <f t="shared" si="80"/>
        <v>147</v>
      </c>
      <c r="AI167" s="116">
        <f t="shared" si="80"/>
        <v>146</v>
      </c>
      <c r="AJ167" s="116">
        <f t="shared" si="80"/>
        <v>150</v>
      </c>
      <c r="AK167" s="116">
        <f t="shared" si="80"/>
        <v>148</v>
      </c>
      <c r="AL167" s="116">
        <f t="shared" si="80"/>
        <v>147</v>
      </c>
      <c r="AM167" s="116">
        <f t="shared" si="80"/>
        <v>146</v>
      </c>
      <c r="AN167" s="116">
        <f t="shared" si="80"/>
        <v>146</v>
      </c>
      <c r="AO167" s="116">
        <f t="shared" si="80"/>
        <v>146</v>
      </c>
      <c r="AP167" s="116">
        <f t="shared" si="77"/>
        <v>146</v>
      </c>
      <c r="AQ167" s="116">
        <f t="shared" si="77"/>
        <v>147</v>
      </c>
      <c r="AR167" s="116">
        <f t="shared" si="77"/>
        <v>145</v>
      </c>
      <c r="AS167" s="116">
        <f t="shared" si="77"/>
        <v>144</v>
      </c>
      <c r="AT167" s="116">
        <f t="shared" si="77"/>
        <v>143</v>
      </c>
      <c r="AU167" s="116">
        <f t="shared" si="77"/>
        <v>147</v>
      </c>
      <c r="AV167" s="116">
        <f t="shared" si="77"/>
        <v>145</v>
      </c>
      <c r="AW167" s="116">
        <f t="shared" si="77"/>
        <v>144</v>
      </c>
      <c r="AX167" s="116">
        <f t="shared" si="79"/>
        <v>143</v>
      </c>
      <c r="AY167" s="116">
        <f t="shared" si="79"/>
        <v>143</v>
      </c>
      <c r="AZ167" s="116">
        <f t="shared" si="79"/>
        <v>143</v>
      </c>
      <c r="BA167" s="119">
        <f t="shared" ca="1" si="83"/>
        <v>0.3535553274147698</v>
      </c>
      <c r="BB167" s="119">
        <f t="shared" ca="1" si="83"/>
        <v>-0.37005244296423889</v>
      </c>
      <c r="BC167" s="119">
        <f t="shared" ca="1" si="83"/>
        <v>0.57409280337906254</v>
      </c>
      <c r="BD167" s="119">
        <f t="shared" ca="1" si="83"/>
        <v>-0.19319912827560876</v>
      </c>
      <c r="BE167" s="119">
        <f t="shared" ca="1" si="83"/>
        <v>0.35460132659940402</v>
      </c>
      <c r="BF167" s="119">
        <f t="shared" ca="1" si="83"/>
        <v>-0.37005244296423889</v>
      </c>
      <c r="BG167" s="119">
        <f t="shared" ca="1" si="83"/>
        <v>0.57409280337906254</v>
      </c>
      <c r="BH167" s="119">
        <f t="shared" ca="1" si="82"/>
        <v>-0.19319912827560876</v>
      </c>
      <c r="BI167" s="119">
        <f t="shared" ca="1" si="78"/>
        <v>0.35460132659940402</v>
      </c>
      <c r="BJ167" s="119">
        <f t="shared" ca="1" si="78"/>
        <v>0.35460132659940402</v>
      </c>
      <c r="BK167" s="119">
        <f t="shared" ca="1" si="78"/>
        <v>0.35460132659940402</v>
      </c>
      <c r="BL167" s="121">
        <f t="shared" ref="BL167:BL230" ca="1" si="90">IF(COUNTIF(BA167:BK167,"=0")=11,6,MATCH(MAX(BA167:BK167),BA167:BK167,0))</f>
        <v>3</v>
      </c>
      <c r="BM167" s="116">
        <f t="shared" ref="BM167:BM230" ca="1" si="91">INDEX(BA$6:BK$6,,BL167)</f>
        <v>19</v>
      </c>
    </row>
    <row r="168" spans="1:65" ht="15" customHeight="1" x14ac:dyDescent="0.25">
      <c r="A168" s="13">
        <v>42744</v>
      </c>
      <c r="B168" s="23"/>
      <c r="C168" s="23"/>
      <c r="D168" s="88">
        <f>bering!B163</f>
        <v>5251.1880000000001</v>
      </c>
      <c r="E168" s="47"/>
      <c r="F168" s="47"/>
      <c r="G168" s="92">
        <f>conus!B163</f>
        <v>5453.4497000000001</v>
      </c>
      <c r="H168" s="100">
        <f t="shared" ca="1" si="81"/>
        <v>5126.9970000000003</v>
      </c>
      <c r="I168" s="101">
        <f ca="1">IF(H$1,OFFSET(D168,-$H$2,0),OFFSET(D168,-$L168,0))</f>
        <v>5091.5483000000004</v>
      </c>
      <c r="J168" s="29">
        <f t="shared" ca="1" si="88"/>
        <v>21</v>
      </c>
      <c r="K168" s="57">
        <f t="shared" ca="1" si="68"/>
        <v>21</v>
      </c>
      <c r="L168" s="30">
        <f t="shared" ca="1" si="69"/>
        <v>21</v>
      </c>
      <c r="M168" s="120">
        <f t="shared" ca="1" si="89"/>
        <v>0.93759599704921814</v>
      </c>
      <c r="N168" s="39">
        <f>ROW()</f>
        <v>168</v>
      </c>
      <c r="O168" s="39">
        <f t="shared" si="84"/>
        <v>165</v>
      </c>
      <c r="P168" s="45">
        <f t="shared" ca="1" si="85"/>
        <v>147</v>
      </c>
      <c r="Q168" s="45">
        <f t="shared" ca="1" si="86"/>
        <v>144</v>
      </c>
      <c r="R168" s="39">
        <f t="shared" ca="1" si="87"/>
        <v>0</v>
      </c>
      <c r="S168" s="58">
        <f t="shared" si="72"/>
        <v>181.87229999999909</v>
      </c>
      <c r="T168">
        <f>A168-A165</f>
        <v>3</v>
      </c>
      <c r="U168" s="68">
        <f t="shared" si="70"/>
        <v>60.624099999999693</v>
      </c>
      <c r="V168" s="58">
        <f t="shared" ca="1" si="73"/>
        <v>431.8655000000017</v>
      </c>
      <c r="W168">
        <f>A168-A165</f>
        <v>3</v>
      </c>
      <c r="X168" s="77">
        <f t="shared" ca="1" si="74"/>
        <v>287.91033333333445</v>
      </c>
      <c r="Y168" s="58">
        <f t="shared" ca="1" si="75"/>
        <v>315.30190000000039</v>
      </c>
      <c r="Z168">
        <f>A168-A165</f>
        <v>3</v>
      </c>
      <c r="AA168" s="68">
        <f t="shared" ca="1" si="71"/>
        <v>105.10063333333346</v>
      </c>
      <c r="AB168" s="68">
        <f t="shared" ca="1" si="66"/>
        <v>196.50548333333396</v>
      </c>
      <c r="AE168" s="116">
        <f t="shared" si="76"/>
        <v>150</v>
      </c>
      <c r="AF168" s="116">
        <f t="shared" si="80"/>
        <v>151</v>
      </c>
      <c r="AG168" s="116">
        <f t="shared" si="80"/>
        <v>149</v>
      </c>
      <c r="AH168" s="116">
        <f t="shared" si="80"/>
        <v>148</v>
      </c>
      <c r="AI168" s="116">
        <f t="shared" si="80"/>
        <v>147</v>
      </c>
      <c r="AJ168" s="116">
        <f t="shared" si="80"/>
        <v>151</v>
      </c>
      <c r="AK168" s="116">
        <f t="shared" si="80"/>
        <v>149</v>
      </c>
      <c r="AL168" s="116">
        <f t="shared" si="80"/>
        <v>148</v>
      </c>
      <c r="AM168" s="116">
        <f t="shared" si="80"/>
        <v>147</v>
      </c>
      <c r="AN168" s="116">
        <f t="shared" si="80"/>
        <v>147</v>
      </c>
      <c r="AO168" s="116">
        <f t="shared" si="80"/>
        <v>147</v>
      </c>
      <c r="AP168" s="116">
        <f t="shared" si="77"/>
        <v>147</v>
      </c>
      <c r="AQ168" s="116">
        <f t="shared" si="77"/>
        <v>148</v>
      </c>
      <c r="AR168" s="116">
        <f t="shared" si="77"/>
        <v>146</v>
      </c>
      <c r="AS168" s="116">
        <f t="shared" si="77"/>
        <v>145</v>
      </c>
      <c r="AT168" s="116">
        <f t="shared" si="77"/>
        <v>144</v>
      </c>
      <c r="AU168" s="116">
        <f t="shared" si="77"/>
        <v>148</v>
      </c>
      <c r="AV168" s="116">
        <f t="shared" si="77"/>
        <v>146</v>
      </c>
      <c r="AW168" s="116">
        <f t="shared" si="77"/>
        <v>145</v>
      </c>
      <c r="AX168" s="116">
        <f t="shared" si="79"/>
        <v>144</v>
      </c>
      <c r="AY168" s="116">
        <f t="shared" si="79"/>
        <v>144</v>
      </c>
      <c r="AZ168" s="116">
        <f t="shared" si="79"/>
        <v>144</v>
      </c>
      <c r="BA168" s="119">
        <f t="shared" ca="1" si="83"/>
        <v>0.16682483371694865</v>
      </c>
      <c r="BB168" s="119">
        <f t="shared" ca="1" si="83"/>
        <v>-0.54692306696881154</v>
      </c>
      <c r="BC168" s="119">
        <f t="shared" ca="1" si="83"/>
        <v>0.77652869889340692</v>
      </c>
      <c r="BD168" s="119">
        <f t="shared" ca="1" si="83"/>
        <v>0.75548763403061581</v>
      </c>
      <c r="BE168" s="119">
        <f t="shared" ca="1" si="83"/>
        <v>0.93759599704921814</v>
      </c>
      <c r="BF168" s="119">
        <f t="shared" ca="1" si="83"/>
        <v>-0.54692306696881154</v>
      </c>
      <c r="BG168" s="119">
        <f t="shared" ca="1" si="83"/>
        <v>0.77652869889340692</v>
      </c>
      <c r="BH168" s="119">
        <f t="shared" ca="1" si="82"/>
        <v>0.75548763403061581</v>
      </c>
      <c r="BI168" s="119">
        <f t="shared" ca="1" si="78"/>
        <v>0.93759599704921814</v>
      </c>
      <c r="BJ168" s="119">
        <f t="shared" ca="1" si="78"/>
        <v>0.93759599704921814</v>
      </c>
      <c r="BK168" s="119">
        <f t="shared" ca="1" si="78"/>
        <v>0.93759599704921814</v>
      </c>
      <c r="BL168" s="121">
        <f t="shared" ca="1" si="90"/>
        <v>5</v>
      </c>
      <c r="BM168" s="116">
        <f t="shared" ca="1" si="91"/>
        <v>21</v>
      </c>
    </row>
    <row r="169" spans="1:65" ht="15" customHeight="1" x14ac:dyDescent="0.25">
      <c r="A169" s="13">
        <v>42745</v>
      </c>
      <c r="B169" s="23"/>
      <c r="C169" s="23"/>
      <c r="D169" s="88">
        <f>bering!B164</f>
        <v>5400.9853999999996</v>
      </c>
      <c r="E169" s="47"/>
      <c r="F169" s="47"/>
      <c r="G169" s="92">
        <f>conus!B164</f>
        <v>5594.2964000000002</v>
      </c>
      <c r="H169" s="100">
        <f t="shared" ca="1" si="81"/>
        <v>5142.0293000000001</v>
      </c>
      <c r="I169" s="101">
        <f ca="1">IF(H$1,OFFSET(D169,-$H$2,0),OFFSET(D169,-$L169,0))</f>
        <v>5215.7700000000004</v>
      </c>
      <c r="J169" s="29">
        <f t="shared" ca="1" si="88"/>
        <v>21</v>
      </c>
      <c r="K169" s="57">
        <f t="shared" ca="1" si="68"/>
        <v>21</v>
      </c>
      <c r="L169" s="30">
        <f t="shared" ca="1" si="69"/>
        <v>21</v>
      </c>
      <c r="M169" s="120">
        <f t="shared" ca="1" si="89"/>
        <v>0.98973264784076953</v>
      </c>
      <c r="N169" s="39">
        <f>ROW()</f>
        <v>169</v>
      </c>
      <c r="O169" s="39">
        <f t="shared" si="84"/>
        <v>166</v>
      </c>
      <c r="P169" s="45">
        <f t="shared" ca="1" si="85"/>
        <v>148</v>
      </c>
      <c r="Q169" s="45">
        <f t="shared" ca="1" si="86"/>
        <v>145</v>
      </c>
      <c r="R169" s="39">
        <f t="shared" ca="1" si="87"/>
        <v>0</v>
      </c>
      <c r="S169" s="58">
        <f t="shared" si="72"/>
        <v>488.39909999999873</v>
      </c>
      <c r="T169">
        <f>A169-A166</f>
        <v>3</v>
      </c>
      <c r="U169" s="68">
        <f t="shared" si="70"/>
        <v>162.79969999999958</v>
      </c>
      <c r="V169" s="58">
        <f t="shared" ca="1" si="73"/>
        <v>180.25580000000082</v>
      </c>
      <c r="W169">
        <f>A169-A166</f>
        <v>3</v>
      </c>
      <c r="X169" s="77">
        <f t="shared" ca="1" si="74"/>
        <v>120.17053333333388</v>
      </c>
      <c r="Y169" s="58">
        <f t="shared" ca="1" si="75"/>
        <v>526.13810000000194</v>
      </c>
      <c r="Z169">
        <f>A169-A166</f>
        <v>3</v>
      </c>
      <c r="AA169" s="68">
        <f t="shared" ca="1" si="71"/>
        <v>175.37936666666732</v>
      </c>
      <c r="AB169" s="68">
        <f t="shared" ca="1" si="66"/>
        <v>147.77495000000062</v>
      </c>
      <c r="AE169" s="116">
        <f t="shared" si="76"/>
        <v>151</v>
      </c>
      <c r="AF169" s="116">
        <f t="shared" si="80"/>
        <v>152</v>
      </c>
      <c r="AG169" s="116">
        <f t="shared" si="80"/>
        <v>150</v>
      </c>
      <c r="AH169" s="116">
        <f t="shared" si="80"/>
        <v>149</v>
      </c>
      <c r="AI169" s="116">
        <f t="shared" si="80"/>
        <v>148</v>
      </c>
      <c r="AJ169" s="116">
        <f t="shared" si="80"/>
        <v>152</v>
      </c>
      <c r="AK169" s="116">
        <f t="shared" si="80"/>
        <v>150</v>
      </c>
      <c r="AL169" s="116">
        <f t="shared" si="80"/>
        <v>149</v>
      </c>
      <c r="AM169" s="116">
        <f t="shared" si="80"/>
        <v>148</v>
      </c>
      <c r="AN169" s="116">
        <f t="shared" si="80"/>
        <v>148</v>
      </c>
      <c r="AO169" s="116">
        <f t="shared" si="80"/>
        <v>148</v>
      </c>
      <c r="AP169" s="116">
        <f t="shared" si="77"/>
        <v>148</v>
      </c>
      <c r="AQ169" s="116">
        <f t="shared" si="77"/>
        <v>149</v>
      </c>
      <c r="AR169" s="116">
        <f t="shared" si="77"/>
        <v>147</v>
      </c>
      <c r="AS169" s="116">
        <f t="shared" si="77"/>
        <v>146</v>
      </c>
      <c r="AT169" s="116">
        <f t="shared" si="77"/>
        <v>145</v>
      </c>
      <c r="AU169" s="116">
        <f t="shared" si="77"/>
        <v>149</v>
      </c>
      <c r="AV169" s="116">
        <f t="shared" si="77"/>
        <v>147</v>
      </c>
      <c r="AW169" s="116">
        <f t="shared" si="77"/>
        <v>146</v>
      </c>
      <c r="AX169" s="116">
        <f t="shared" si="79"/>
        <v>145</v>
      </c>
      <c r="AY169" s="116">
        <f t="shared" si="79"/>
        <v>145</v>
      </c>
      <c r="AZ169" s="116">
        <f t="shared" si="79"/>
        <v>145</v>
      </c>
      <c r="BA169" s="119">
        <f t="shared" ca="1" si="83"/>
        <v>-0.82483454153357549</v>
      </c>
      <c r="BB169" s="119">
        <f t="shared" ca="1" si="83"/>
        <v>-0.31519566907775942</v>
      </c>
      <c r="BC169" s="119">
        <f t="shared" ca="1" si="83"/>
        <v>-0.16918385702138319</v>
      </c>
      <c r="BD169" s="119">
        <f t="shared" ca="1" si="83"/>
        <v>0.80826876228134881</v>
      </c>
      <c r="BE169" s="119">
        <f t="shared" ca="1" si="83"/>
        <v>0.98973264784076953</v>
      </c>
      <c r="BF169" s="119">
        <f t="shared" ca="1" si="83"/>
        <v>-0.31519566907775942</v>
      </c>
      <c r="BG169" s="119">
        <f t="shared" ca="1" si="83"/>
        <v>-0.16918385702138319</v>
      </c>
      <c r="BH169" s="119">
        <f t="shared" ca="1" si="82"/>
        <v>0.80826876228134881</v>
      </c>
      <c r="BI169" s="119">
        <f t="shared" ca="1" si="78"/>
        <v>0.98973264784076953</v>
      </c>
      <c r="BJ169" s="119">
        <f t="shared" ca="1" si="78"/>
        <v>0.98973264784076953</v>
      </c>
      <c r="BK169" s="119">
        <f t="shared" ca="1" si="78"/>
        <v>0.98973264784076953</v>
      </c>
      <c r="BL169" s="121">
        <f t="shared" ca="1" si="90"/>
        <v>5</v>
      </c>
      <c r="BM169" s="116">
        <f t="shared" ca="1" si="91"/>
        <v>21</v>
      </c>
    </row>
    <row r="170" spans="1:65" ht="15" customHeight="1" x14ac:dyDescent="0.25">
      <c r="A170" s="13">
        <v>42746</v>
      </c>
      <c r="B170" s="23"/>
      <c r="C170" s="23"/>
      <c r="D170" s="88">
        <f>bering!B165</f>
        <v>5459.2569999999996</v>
      </c>
      <c r="E170" s="47"/>
      <c r="F170" s="47"/>
      <c r="G170" s="92">
        <f>conus!B165</f>
        <v>5468.3710000000001</v>
      </c>
      <c r="H170" s="100">
        <f t="shared" ca="1" si="81"/>
        <v>5142.0293000000001</v>
      </c>
      <c r="I170" s="101">
        <f ca="1">IF(H$1,OFFSET(D170,-$H$2,0),OFFSET(D170,-$L170,0))</f>
        <v>5217.5312000000004</v>
      </c>
      <c r="J170" s="29">
        <f t="shared" ca="1" si="88"/>
        <v>21</v>
      </c>
      <c r="K170" s="57">
        <f t="shared" ca="1" si="68"/>
        <v>21</v>
      </c>
      <c r="L170" s="30">
        <f t="shared" ca="1" si="69"/>
        <v>21</v>
      </c>
      <c r="M170" s="120">
        <f t="shared" ca="1" si="89"/>
        <v>0.8671147840444795</v>
      </c>
      <c r="N170" s="39">
        <f>ROW()</f>
        <v>170</v>
      </c>
      <c r="O170" s="39">
        <f t="shared" si="84"/>
        <v>167</v>
      </c>
      <c r="P170" s="45">
        <f t="shared" ca="1" si="85"/>
        <v>149</v>
      </c>
      <c r="Q170" s="45">
        <f t="shared" ca="1" si="86"/>
        <v>146</v>
      </c>
      <c r="R170" s="39">
        <f t="shared" ca="1" si="87"/>
        <v>0</v>
      </c>
      <c r="S170" s="58">
        <f t="shared" si="72"/>
        <v>638.33849999999984</v>
      </c>
      <c r="T170">
        <f>A170-A167</f>
        <v>3</v>
      </c>
      <c r="U170" s="68">
        <f t="shared" si="70"/>
        <v>212.77949999999996</v>
      </c>
      <c r="V170" s="58">
        <f t="shared" ca="1" si="73"/>
        <v>-113.79389999999876</v>
      </c>
      <c r="W170">
        <f>A170-A167</f>
        <v>3</v>
      </c>
      <c r="X170" s="77">
        <f t="shared" ca="1" si="74"/>
        <v>-75.862599999999176</v>
      </c>
      <c r="Y170" s="58">
        <f t="shared" ca="1" si="75"/>
        <v>311.11269999999968</v>
      </c>
      <c r="Z170">
        <f>A170-A167</f>
        <v>3</v>
      </c>
      <c r="AA170" s="68">
        <f t="shared" ca="1" si="71"/>
        <v>103.70423333333322</v>
      </c>
      <c r="AB170" s="68">
        <f t="shared" ca="1" si="66"/>
        <v>13.920816666667022</v>
      </c>
      <c r="AE170" s="116">
        <f t="shared" si="76"/>
        <v>152</v>
      </c>
      <c r="AF170" s="116">
        <f t="shared" si="80"/>
        <v>153</v>
      </c>
      <c r="AG170" s="116">
        <f t="shared" si="80"/>
        <v>151</v>
      </c>
      <c r="AH170" s="116">
        <f t="shared" si="80"/>
        <v>150</v>
      </c>
      <c r="AI170" s="116">
        <f t="shared" si="80"/>
        <v>149</v>
      </c>
      <c r="AJ170" s="116">
        <f t="shared" si="80"/>
        <v>153</v>
      </c>
      <c r="AK170" s="116">
        <f t="shared" si="80"/>
        <v>151</v>
      </c>
      <c r="AL170" s="116">
        <f t="shared" si="80"/>
        <v>150</v>
      </c>
      <c r="AM170" s="116">
        <f t="shared" si="80"/>
        <v>149</v>
      </c>
      <c r="AN170" s="116">
        <f t="shared" si="80"/>
        <v>149</v>
      </c>
      <c r="AO170" s="116">
        <f t="shared" si="80"/>
        <v>149</v>
      </c>
      <c r="AP170" s="116">
        <f t="shared" si="77"/>
        <v>149</v>
      </c>
      <c r="AQ170" s="116">
        <f t="shared" si="77"/>
        <v>150</v>
      </c>
      <c r="AR170" s="116">
        <f t="shared" si="77"/>
        <v>148</v>
      </c>
      <c r="AS170" s="116">
        <f t="shared" si="77"/>
        <v>147</v>
      </c>
      <c r="AT170" s="116">
        <f t="shared" si="77"/>
        <v>146</v>
      </c>
      <c r="AU170" s="116">
        <f t="shared" si="77"/>
        <v>150</v>
      </c>
      <c r="AV170" s="116">
        <f t="shared" si="77"/>
        <v>148</v>
      </c>
      <c r="AW170" s="116">
        <f t="shared" si="77"/>
        <v>147</v>
      </c>
      <c r="AX170" s="116">
        <f t="shared" si="79"/>
        <v>146</v>
      </c>
      <c r="AY170" s="116">
        <f t="shared" si="79"/>
        <v>146</v>
      </c>
      <c r="AZ170" s="116">
        <f t="shared" si="79"/>
        <v>146</v>
      </c>
      <c r="BA170" s="119">
        <f t="shared" ca="1" si="83"/>
        <v>-0.7621322632792219</v>
      </c>
      <c r="BB170" s="119">
        <f t="shared" ca="1" si="83"/>
        <v>0.10980107532587104</v>
      </c>
      <c r="BC170" s="119">
        <f t="shared" ca="1" si="83"/>
        <v>-0.78827167059899994</v>
      </c>
      <c r="BD170" s="119">
        <f t="shared" ca="1" si="83"/>
        <v>0.78000843841371847</v>
      </c>
      <c r="BE170" s="119">
        <f t="shared" ca="1" si="83"/>
        <v>0.8671147840444795</v>
      </c>
      <c r="BF170" s="119">
        <f t="shared" ca="1" si="83"/>
        <v>0.10980107532587104</v>
      </c>
      <c r="BG170" s="119">
        <f t="shared" ca="1" si="83"/>
        <v>-0.78827167059899994</v>
      </c>
      <c r="BH170" s="119">
        <f t="shared" ca="1" si="82"/>
        <v>0.78000843841371847</v>
      </c>
      <c r="BI170" s="119">
        <f t="shared" ca="1" si="78"/>
        <v>0.8671147840444795</v>
      </c>
      <c r="BJ170" s="119">
        <f t="shared" ca="1" si="78"/>
        <v>0.8671147840444795</v>
      </c>
      <c r="BK170" s="119">
        <f t="shared" ca="1" si="78"/>
        <v>0.8671147840444795</v>
      </c>
      <c r="BL170" s="121">
        <f t="shared" ca="1" si="90"/>
        <v>5</v>
      </c>
      <c r="BM170" s="116">
        <f t="shared" ca="1" si="91"/>
        <v>21</v>
      </c>
    </row>
    <row r="171" spans="1:65" ht="15" customHeight="1" x14ac:dyDescent="0.25">
      <c r="A171" s="13">
        <v>42747</v>
      </c>
      <c r="B171" s="23"/>
      <c r="C171" s="23"/>
      <c r="D171" s="88">
        <f>bering!B166</f>
        <v>5425.2070000000003</v>
      </c>
      <c r="E171" s="47"/>
      <c r="F171" s="47"/>
      <c r="G171" s="92">
        <f>conus!B166</f>
        <v>5599.9629999999997</v>
      </c>
      <c r="H171" s="100">
        <f t="shared" ca="1" si="81"/>
        <v>5065.9650000000001</v>
      </c>
      <c r="I171" s="101">
        <f ca="1">IF(H$1,OFFSET(D171,-$H$2,0),OFFSET(D171,-$L171,0))</f>
        <v>5126.9970000000003</v>
      </c>
      <c r="J171" s="29">
        <f t="shared" ca="1" si="88"/>
        <v>21</v>
      </c>
      <c r="K171" s="57">
        <f t="shared" ca="1" si="68"/>
        <v>21</v>
      </c>
      <c r="L171" s="30">
        <f t="shared" ca="1" si="69"/>
        <v>21</v>
      </c>
      <c r="M171" s="120">
        <f t="shared" ca="1" si="89"/>
        <v>0.19789769827394249</v>
      </c>
      <c r="N171" s="39">
        <f>ROW()</f>
        <v>171</v>
      </c>
      <c r="O171" s="39">
        <f t="shared" si="84"/>
        <v>168</v>
      </c>
      <c r="P171" s="45">
        <f t="shared" ca="1" si="85"/>
        <v>150</v>
      </c>
      <c r="Q171" s="45">
        <f t="shared" ca="1" si="86"/>
        <v>147</v>
      </c>
      <c r="R171" s="39">
        <f t="shared" ca="1" si="87"/>
        <v>0</v>
      </c>
      <c r="S171" s="58">
        <f t="shared" si="72"/>
        <v>553.3721000000005</v>
      </c>
      <c r="T171">
        <f>A171-A168</f>
        <v>3</v>
      </c>
      <c r="U171" s="68">
        <f t="shared" si="70"/>
        <v>184.45736666666684</v>
      </c>
      <c r="V171" s="58">
        <f t="shared" ca="1" si="73"/>
        <v>-210.27460000000065</v>
      </c>
      <c r="W171">
        <f>A171-A168</f>
        <v>3</v>
      </c>
      <c r="X171" s="77">
        <f t="shared" ca="1" si="74"/>
        <v>-140.18306666666709</v>
      </c>
      <c r="Y171" s="58">
        <f t="shared" ca="1" si="75"/>
        <v>253.99649999999929</v>
      </c>
      <c r="Z171">
        <f>A171-A168</f>
        <v>3</v>
      </c>
      <c r="AA171" s="68">
        <f t="shared" ca="1" si="71"/>
        <v>84.665499999999767</v>
      </c>
      <c r="AB171" s="68">
        <f t="shared" ca="1" si="66"/>
        <v>-27.75878333333366</v>
      </c>
      <c r="AE171" s="116">
        <f t="shared" si="76"/>
        <v>153</v>
      </c>
      <c r="AF171" s="116">
        <f t="shared" si="80"/>
        <v>154</v>
      </c>
      <c r="AG171" s="116">
        <f t="shared" si="80"/>
        <v>152</v>
      </c>
      <c r="AH171" s="116">
        <f t="shared" si="80"/>
        <v>151</v>
      </c>
      <c r="AI171" s="116">
        <f t="shared" si="80"/>
        <v>150</v>
      </c>
      <c r="AJ171" s="116">
        <f t="shared" si="80"/>
        <v>154</v>
      </c>
      <c r="AK171" s="116">
        <f t="shared" si="80"/>
        <v>152</v>
      </c>
      <c r="AL171" s="116">
        <f t="shared" si="80"/>
        <v>151</v>
      </c>
      <c r="AM171" s="116">
        <f t="shared" si="80"/>
        <v>150</v>
      </c>
      <c r="AN171" s="116">
        <f t="shared" si="80"/>
        <v>150</v>
      </c>
      <c r="AO171" s="116">
        <f t="shared" si="80"/>
        <v>150</v>
      </c>
      <c r="AP171" s="116">
        <f t="shared" si="77"/>
        <v>150</v>
      </c>
      <c r="AQ171" s="116">
        <f t="shared" si="77"/>
        <v>151</v>
      </c>
      <c r="AR171" s="116">
        <f t="shared" si="77"/>
        <v>149</v>
      </c>
      <c r="AS171" s="116">
        <f t="shared" si="77"/>
        <v>148</v>
      </c>
      <c r="AT171" s="116">
        <f t="shared" si="77"/>
        <v>147</v>
      </c>
      <c r="AU171" s="116">
        <f t="shared" si="77"/>
        <v>151</v>
      </c>
      <c r="AV171" s="116">
        <f t="shared" si="77"/>
        <v>149</v>
      </c>
      <c r="AW171" s="116">
        <f t="shared" si="77"/>
        <v>148</v>
      </c>
      <c r="AX171" s="116">
        <f t="shared" si="79"/>
        <v>147</v>
      </c>
      <c r="AY171" s="116">
        <f t="shared" si="79"/>
        <v>147</v>
      </c>
      <c r="AZ171" s="116">
        <f t="shared" si="79"/>
        <v>147</v>
      </c>
      <c r="BA171" s="119">
        <f t="shared" ca="1" si="83"/>
        <v>-0.49673032084385826</v>
      </c>
      <c r="BB171" s="119">
        <f t="shared" ca="1" si="83"/>
        <v>0.18759205745608851</v>
      </c>
      <c r="BC171" s="119">
        <f t="shared" ca="1" si="83"/>
        <v>-0.69100773103028856</v>
      </c>
      <c r="BD171" s="119">
        <f t="shared" ca="1" si="83"/>
        <v>2.3633392377188988E-2</v>
      </c>
      <c r="BE171" s="119">
        <f t="shared" ca="1" si="83"/>
        <v>0.19789769827394249</v>
      </c>
      <c r="BF171" s="119">
        <f t="shared" ca="1" si="83"/>
        <v>0.18759205745608851</v>
      </c>
      <c r="BG171" s="119">
        <f t="shared" ca="1" si="83"/>
        <v>-0.69100773103028856</v>
      </c>
      <c r="BH171" s="119">
        <f t="shared" ca="1" si="82"/>
        <v>2.3633392377188988E-2</v>
      </c>
      <c r="BI171" s="119">
        <f t="shared" ca="1" si="78"/>
        <v>0.19789769827394249</v>
      </c>
      <c r="BJ171" s="119">
        <f t="shared" ca="1" si="78"/>
        <v>0.19789769827394249</v>
      </c>
      <c r="BK171" s="119">
        <f t="shared" ca="1" si="78"/>
        <v>0.19789769827394249</v>
      </c>
      <c r="BL171" s="121">
        <f t="shared" ca="1" si="90"/>
        <v>5</v>
      </c>
      <c r="BM171" s="116">
        <f t="shared" ca="1" si="91"/>
        <v>21</v>
      </c>
    </row>
    <row r="172" spans="1:65" ht="15" customHeight="1" x14ac:dyDescent="0.25">
      <c r="A172" s="13">
        <v>42748</v>
      </c>
      <c r="B172" s="23"/>
      <c r="C172" s="23"/>
      <c r="D172" s="88">
        <f>bering!B167</f>
        <v>5364.3320000000003</v>
      </c>
      <c r="E172" s="47"/>
      <c r="F172" s="47"/>
      <c r="G172" s="92">
        <f>conus!B167</f>
        <v>5653.1769999999997</v>
      </c>
      <c r="H172" s="100">
        <f t="shared" ca="1" si="81"/>
        <v>5100.0450000000001</v>
      </c>
      <c r="I172" s="101">
        <f ca="1">IF(H$1,OFFSET(D172,-$H$2,0),OFFSET(D172,-$L172,0))</f>
        <v>5187.424</v>
      </c>
      <c r="J172" s="29">
        <f t="shared" ca="1" si="88"/>
        <v>17</v>
      </c>
      <c r="K172" s="57">
        <f t="shared" ca="1" si="68"/>
        <v>17</v>
      </c>
      <c r="L172" s="30">
        <f t="shared" ca="1" si="69"/>
        <v>17</v>
      </c>
      <c r="M172" s="120">
        <f t="shared" ca="1" si="89"/>
        <v>0.88211572223094847</v>
      </c>
      <c r="N172" s="39">
        <f>ROW()</f>
        <v>172</v>
      </c>
      <c r="O172" s="39">
        <f t="shared" si="84"/>
        <v>169</v>
      </c>
      <c r="P172" s="45">
        <f t="shared" ca="1" si="85"/>
        <v>155</v>
      </c>
      <c r="Q172" s="45">
        <f t="shared" ca="1" si="86"/>
        <v>152</v>
      </c>
      <c r="R172" s="39">
        <f t="shared" ca="1" si="87"/>
        <v>0</v>
      </c>
      <c r="S172" s="58">
        <f t="shared" si="72"/>
        <v>356.98459999999977</v>
      </c>
      <c r="T172">
        <f>A172-A169</f>
        <v>3</v>
      </c>
      <c r="U172" s="68">
        <f t="shared" si="70"/>
        <v>118.9948666666666</v>
      </c>
      <c r="V172" s="58">
        <f t="shared" ca="1" si="73"/>
        <v>-178.51820000000043</v>
      </c>
      <c r="W172">
        <f>A172-A169</f>
        <v>3</v>
      </c>
      <c r="X172" s="77">
        <f t="shared" ca="1" si="74"/>
        <v>-119.01213333333362</v>
      </c>
      <c r="Y172" s="58">
        <f t="shared" ca="1" si="75"/>
        <v>8.8638999999984662</v>
      </c>
      <c r="Z172">
        <f>A172-A169</f>
        <v>3</v>
      </c>
      <c r="AA172" s="68">
        <f t="shared" ca="1" si="71"/>
        <v>2.9546333333328221</v>
      </c>
      <c r="AB172" s="68">
        <f t="shared" ca="1" si="66"/>
        <v>-58.0287500000004</v>
      </c>
      <c r="AE172" s="116">
        <f t="shared" si="76"/>
        <v>154</v>
      </c>
      <c r="AF172" s="116">
        <f t="shared" si="80"/>
        <v>155</v>
      </c>
      <c r="AG172" s="116">
        <f t="shared" si="80"/>
        <v>153</v>
      </c>
      <c r="AH172" s="116">
        <f t="shared" si="80"/>
        <v>152</v>
      </c>
      <c r="AI172" s="116">
        <f t="shared" si="80"/>
        <v>151</v>
      </c>
      <c r="AJ172" s="116">
        <f t="shared" si="80"/>
        <v>155</v>
      </c>
      <c r="AK172" s="116">
        <f t="shared" si="80"/>
        <v>153</v>
      </c>
      <c r="AL172" s="116">
        <f t="shared" si="80"/>
        <v>152</v>
      </c>
      <c r="AM172" s="116">
        <f t="shared" si="80"/>
        <v>151</v>
      </c>
      <c r="AN172" s="116">
        <f t="shared" si="80"/>
        <v>151</v>
      </c>
      <c r="AO172" s="116">
        <f t="shared" si="80"/>
        <v>151</v>
      </c>
      <c r="AP172" s="116">
        <f t="shared" si="77"/>
        <v>151</v>
      </c>
      <c r="AQ172" s="116">
        <f t="shared" si="77"/>
        <v>152</v>
      </c>
      <c r="AR172" s="116">
        <f t="shared" si="77"/>
        <v>150</v>
      </c>
      <c r="AS172" s="116">
        <f t="shared" si="77"/>
        <v>149</v>
      </c>
      <c r="AT172" s="116">
        <f t="shared" si="77"/>
        <v>148</v>
      </c>
      <c r="AU172" s="116">
        <f t="shared" si="77"/>
        <v>152</v>
      </c>
      <c r="AV172" s="116">
        <f t="shared" si="77"/>
        <v>150</v>
      </c>
      <c r="AW172" s="116">
        <f t="shared" si="77"/>
        <v>149</v>
      </c>
      <c r="AX172" s="116">
        <f t="shared" si="79"/>
        <v>148</v>
      </c>
      <c r="AY172" s="116">
        <f t="shared" si="79"/>
        <v>148</v>
      </c>
      <c r="AZ172" s="116">
        <f t="shared" si="79"/>
        <v>148</v>
      </c>
      <c r="BA172" s="119">
        <f t="shared" ca="1" si="83"/>
        <v>-0.54493812506136652</v>
      </c>
      <c r="BB172" s="119">
        <f t="shared" ca="1" si="83"/>
        <v>0.88211572223094847</v>
      </c>
      <c r="BC172" s="119">
        <f t="shared" ca="1" si="83"/>
        <v>-0.69016832033053599</v>
      </c>
      <c r="BD172" s="119">
        <f t="shared" ca="1" si="83"/>
        <v>0.29361359137414544</v>
      </c>
      <c r="BE172" s="119">
        <f t="shared" ca="1" si="83"/>
        <v>-0.67021598955109773</v>
      </c>
      <c r="BF172" s="119">
        <f t="shared" ca="1" si="83"/>
        <v>0.88211572223094847</v>
      </c>
      <c r="BG172" s="119">
        <f t="shared" ca="1" si="83"/>
        <v>-0.69016832033053599</v>
      </c>
      <c r="BH172" s="119">
        <f t="shared" ca="1" si="82"/>
        <v>0.29361359137414544</v>
      </c>
      <c r="BI172" s="119">
        <f t="shared" ca="1" si="78"/>
        <v>-0.67021598955109773</v>
      </c>
      <c r="BJ172" s="119">
        <f t="shared" ca="1" si="78"/>
        <v>-0.67021598955109773</v>
      </c>
      <c r="BK172" s="119">
        <f t="shared" ca="1" si="78"/>
        <v>-0.67021598955109773</v>
      </c>
      <c r="BL172" s="121">
        <f t="shared" ca="1" si="90"/>
        <v>2</v>
      </c>
      <c r="BM172" s="116">
        <f t="shared" ca="1" si="91"/>
        <v>17</v>
      </c>
    </row>
    <row r="173" spans="1:65" ht="15" customHeight="1" x14ac:dyDescent="0.25">
      <c r="A173" s="13">
        <v>42749</v>
      </c>
      <c r="B173" s="23"/>
      <c r="C173" s="23"/>
      <c r="D173" s="88">
        <f>bering!B168</f>
        <v>5263.2163</v>
      </c>
      <c r="E173" s="47"/>
      <c r="F173" s="47"/>
      <c r="G173" s="92">
        <f>conus!B168</f>
        <v>5717.4949999999999</v>
      </c>
      <c r="H173" s="100">
        <f t="shared" ca="1" si="81"/>
        <v>5187.424</v>
      </c>
      <c r="I173" s="101">
        <f ca="1">IF(H$1,OFFSET(D173,-$H$2,0),OFFSET(D173,-$L173,0))</f>
        <v>5318.7007000000003</v>
      </c>
      <c r="J173" s="29">
        <f t="shared" ca="1" si="88"/>
        <v>17</v>
      </c>
      <c r="K173" s="57">
        <f t="shared" ca="1" si="68"/>
        <v>17</v>
      </c>
      <c r="L173" s="30">
        <f t="shared" ca="1" si="69"/>
        <v>17</v>
      </c>
      <c r="M173" s="120">
        <f t="shared" ca="1" si="89"/>
        <v>0.89924775180334826</v>
      </c>
      <c r="N173" s="39">
        <f>ROW()</f>
        <v>173</v>
      </c>
      <c r="O173" s="39">
        <f t="shared" si="84"/>
        <v>170</v>
      </c>
      <c r="P173" s="45">
        <f t="shared" ca="1" si="85"/>
        <v>156</v>
      </c>
      <c r="Q173" s="45">
        <f t="shared" ca="1" si="86"/>
        <v>153</v>
      </c>
      <c r="R173" s="39">
        <f t="shared" ca="1" si="87"/>
        <v>0</v>
      </c>
      <c r="S173" s="58">
        <f t="shared" si="72"/>
        <v>454.51789999999892</v>
      </c>
      <c r="T173">
        <f>A173-A170</f>
        <v>3</v>
      </c>
      <c r="U173" s="68">
        <f t="shared" si="70"/>
        <v>151.5059666666663</v>
      </c>
      <c r="V173" s="58">
        <f t="shared" ca="1" si="73"/>
        <v>-57.621600000000399</v>
      </c>
      <c r="W173">
        <f>A173-A170</f>
        <v>3</v>
      </c>
      <c r="X173" s="77">
        <f t="shared" ca="1" si="74"/>
        <v>-38.414400000000263</v>
      </c>
      <c r="Y173" s="58">
        <f t="shared" ca="1" si="75"/>
        <v>108.27219999999943</v>
      </c>
      <c r="Z173">
        <f>A173-A170</f>
        <v>3</v>
      </c>
      <c r="AA173" s="68">
        <f t="shared" ca="1" si="71"/>
        <v>36.090733333333141</v>
      </c>
      <c r="AB173" s="68">
        <f t="shared" ca="1" si="66"/>
        <v>-1.1618333333335613</v>
      </c>
      <c r="AE173" s="116">
        <f t="shared" si="76"/>
        <v>155</v>
      </c>
      <c r="AF173" s="116">
        <f t="shared" si="80"/>
        <v>156</v>
      </c>
      <c r="AG173" s="116">
        <f t="shared" si="80"/>
        <v>154</v>
      </c>
      <c r="AH173" s="116">
        <f t="shared" si="80"/>
        <v>153</v>
      </c>
      <c r="AI173" s="116">
        <f t="shared" si="80"/>
        <v>152</v>
      </c>
      <c r="AJ173" s="116">
        <f t="shared" si="80"/>
        <v>156</v>
      </c>
      <c r="AK173" s="116">
        <f t="shared" si="80"/>
        <v>154</v>
      </c>
      <c r="AL173" s="116">
        <f t="shared" si="80"/>
        <v>153</v>
      </c>
      <c r="AM173" s="116">
        <f t="shared" si="80"/>
        <v>152</v>
      </c>
      <c r="AN173" s="116">
        <f t="shared" si="80"/>
        <v>152</v>
      </c>
      <c r="AO173" s="116">
        <f t="shared" si="80"/>
        <v>152</v>
      </c>
      <c r="AP173" s="116">
        <f t="shared" si="77"/>
        <v>152</v>
      </c>
      <c r="AQ173" s="116">
        <f t="shared" si="77"/>
        <v>153</v>
      </c>
      <c r="AR173" s="116">
        <f t="shared" si="77"/>
        <v>151</v>
      </c>
      <c r="AS173" s="116">
        <f t="shared" si="77"/>
        <v>150</v>
      </c>
      <c r="AT173" s="116">
        <f t="shared" si="77"/>
        <v>149</v>
      </c>
      <c r="AU173" s="116">
        <f t="shared" si="77"/>
        <v>153</v>
      </c>
      <c r="AV173" s="116">
        <f t="shared" si="77"/>
        <v>151</v>
      </c>
      <c r="AW173" s="116">
        <f t="shared" si="77"/>
        <v>150</v>
      </c>
      <c r="AX173" s="116">
        <f t="shared" si="79"/>
        <v>149</v>
      </c>
      <c r="AY173" s="116">
        <f t="shared" si="79"/>
        <v>149</v>
      </c>
      <c r="AZ173" s="116">
        <f t="shared" si="79"/>
        <v>149</v>
      </c>
      <c r="BA173" s="119">
        <f t="shared" ca="1" si="83"/>
        <v>0.22850564343916183</v>
      </c>
      <c r="BB173" s="119">
        <f t="shared" ca="1" si="83"/>
        <v>0.89924775180334826</v>
      </c>
      <c r="BC173" s="119">
        <f t="shared" ca="1" si="83"/>
        <v>-0.66994080702083381</v>
      </c>
      <c r="BD173" s="119">
        <f t="shared" ca="1" si="83"/>
        <v>-0.52793442136137914</v>
      </c>
      <c r="BE173" s="119">
        <f t="shared" ca="1" si="83"/>
        <v>-0.81145784803738219</v>
      </c>
      <c r="BF173" s="119">
        <f t="shared" ca="1" si="83"/>
        <v>0.89924775180334826</v>
      </c>
      <c r="BG173" s="119">
        <f t="shared" ca="1" si="83"/>
        <v>-0.66994080702083381</v>
      </c>
      <c r="BH173" s="119">
        <f t="shared" ca="1" si="82"/>
        <v>-0.52793442136137914</v>
      </c>
      <c r="BI173" s="119">
        <f t="shared" ca="1" si="78"/>
        <v>-0.81145784803738219</v>
      </c>
      <c r="BJ173" s="119">
        <f t="shared" ca="1" si="78"/>
        <v>-0.81145784803738219</v>
      </c>
      <c r="BK173" s="119">
        <f t="shared" ca="1" si="78"/>
        <v>-0.81145784803738219</v>
      </c>
      <c r="BL173" s="121">
        <f t="shared" ca="1" si="90"/>
        <v>2</v>
      </c>
      <c r="BM173" s="116">
        <f t="shared" ca="1" si="91"/>
        <v>17</v>
      </c>
    </row>
    <row r="174" spans="1:65" ht="15" customHeight="1" x14ac:dyDescent="0.25">
      <c r="A174" s="13">
        <v>42750</v>
      </c>
      <c r="B174" s="23"/>
      <c r="C174" s="23"/>
      <c r="D174" s="88">
        <f>bering!B169</f>
        <v>5202.634</v>
      </c>
      <c r="E174" s="47"/>
      <c r="F174" s="47"/>
      <c r="G174" s="92">
        <f>conus!B169</f>
        <v>5672.7219999999998</v>
      </c>
      <c r="H174" s="100">
        <f t="shared" ca="1" si="81"/>
        <v>5318.7007000000003</v>
      </c>
      <c r="I174" s="101">
        <f ca="1">IF(H$1,OFFSET(D174,-$H$2,0),OFFSET(D174,-$L174,0))</f>
        <v>5318.7007000000003</v>
      </c>
      <c r="J174" s="29">
        <f t="shared" ca="1" si="88"/>
        <v>18</v>
      </c>
      <c r="K174" s="57">
        <f t="shared" ca="1" si="68"/>
        <v>18</v>
      </c>
      <c r="L174" s="30">
        <f t="shared" ca="1" si="69"/>
        <v>18</v>
      </c>
      <c r="M174" s="120">
        <f t="shared" ca="1" si="89"/>
        <v>0.58433377723729829</v>
      </c>
      <c r="N174" s="39">
        <f>ROW()</f>
        <v>174</v>
      </c>
      <c r="O174" s="39">
        <f t="shared" si="84"/>
        <v>171</v>
      </c>
      <c r="P174" s="45">
        <f t="shared" ca="1" si="85"/>
        <v>156</v>
      </c>
      <c r="Q174" s="45">
        <f t="shared" ca="1" si="86"/>
        <v>153</v>
      </c>
      <c r="R174" s="39">
        <f t="shared" ca="1" si="87"/>
        <v>0</v>
      </c>
      <c r="S174" s="58">
        <f t="shared" si="72"/>
        <v>380.76359999999841</v>
      </c>
      <c r="T174">
        <f>A174-A171</f>
        <v>3</v>
      </c>
      <c r="U174" s="68">
        <f t="shared" si="70"/>
        <v>126.92119999999947</v>
      </c>
      <c r="V174" s="58">
        <f t="shared" ca="1" si="73"/>
        <v>256.14610000000175</v>
      </c>
      <c r="W174">
        <f>A174-A171</f>
        <v>3</v>
      </c>
      <c r="X174" s="77">
        <f t="shared" ca="1" si="74"/>
        <v>170.76406666666784</v>
      </c>
      <c r="Y174" s="58">
        <f t="shared" ca="1" si="75"/>
        <v>264.52720000000045</v>
      </c>
      <c r="Z174">
        <f>A174-A171</f>
        <v>3</v>
      </c>
      <c r="AA174" s="68">
        <f t="shared" ca="1" si="71"/>
        <v>88.175733333333483</v>
      </c>
      <c r="AB174" s="68">
        <f t="shared" ca="1" si="66"/>
        <v>129.46990000000068</v>
      </c>
      <c r="AE174" s="116">
        <f t="shared" si="76"/>
        <v>156</v>
      </c>
      <c r="AF174" s="116">
        <f t="shared" si="80"/>
        <v>157</v>
      </c>
      <c r="AG174" s="116">
        <f t="shared" si="80"/>
        <v>155</v>
      </c>
      <c r="AH174" s="116">
        <f t="shared" si="80"/>
        <v>154</v>
      </c>
      <c r="AI174" s="116">
        <f t="shared" si="80"/>
        <v>153</v>
      </c>
      <c r="AJ174" s="116">
        <f t="shared" si="80"/>
        <v>157</v>
      </c>
      <c r="AK174" s="116">
        <f t="shared" si="80"/>
        <v>155</v>
      </c>
      <c r="AL174" s="116">
        <f t="shared" si="80"/>
        <v>154</v>
      </c>
      <c r="AM174" s="116">
        <f t="shared" si="80"/>
        <v>153</v>
      </c>
      <c r="AN174" s="116">
        <f t="shared" si="80"/>
        <v>153</v>
      </c>
      <c r="AO174" s="116">
        <f t="shared" si="80"/>
        <v>153</v>
      </c>
      <c r="AP174" s="116">
        <f t="shared" si="77"/>
        <v>153</v>
      </c>
      <c r="AQ174" s="116">
        <f t="shared" si="77"/>
        <v>154</v>
      </c>
      <c r="AR174" s="116">
        <f t="shared" si="77"/>
        <v>152</v>
      </c>
      <c r="AS174" s="116">
        <f t="shared" si="77"/>
        <v>151</v>
      </c>
      <c r="AT174" s="116">
        <f t="shared" si="77"/>
        <v>150</v>
      </c>
      <c r="AU174" s="116">
        <f t="shared" si="77"/>
        <v>154</v>
      </c>
      <c r="AV174" s="116">
        <f t="shared" si="77"/>
        <v>152</v>
      </c>
      <c r="AW174" s="116">
        <f t="shared" si="77"/>
        <v>151</v>
      </c>
      <c r="AX174" s="116">
        <f t="shared" si="79"/>
        <v>150</v>
      </c>
      <c r="AY174" s="116">
        <f t="shared" si="79"/>
        <v>150</v>
      </c>
      <c r="AZ174" s="116">
        <f t="shared" si="79"/>
        <v>150</v>
      </c>
      <c r="BA174" s="119">
        <f t="shared" ca="1" si="83"/>
        <v>0.58433377723729829</v>
      </c>
      <c r="BB174" s="119">
        <f t="shared" ca="1" si="83"/>
        <v>0.49621284316812808</v>
      </c>
      <c r="BC174" s="119">
        <f t="shared" ca="1" si="83"/>
        <v>-0.16359127381117386</v>
      </c>
      <c r="BD174" s="119">
        <f t="shared" ca="1" si="83"/>
        <v>-0.89408843873965882</v>
      </c>
      <c r="BE174" s="119">
        <f t="shared" ca="1" si="83"/>
        <v>2.126793201651296E-3</v>
      </c>
      <c r="BF174" s="119">
        <f t="shared" ca="1" si="83"/>
        <v>0.49621284316812808</v>
      </c>
      <c r="BG174" s="119">
        <f t="shared" ca="1" si="83"/>
        <v>-0.16359127381117386</v>
      </c>
      <c r="BH174" s="119">
        <f t="shared" ca="1" si="82"/>
        <v>-0.89408843873965882</v>
      </c>
      <c r="BI174" s="119">
        <f t="shared" ca="1" si="78"/>
        <v>2.126793201651296E-3</v>
      </c>
      <c r="BJ174" s="119">
        <f t="shared" ca="1" si="78"/>
        <v>2.126793201651296E-3</v>
      </c>
      <c r="BK174" s="119">
        <f t="shared" ca="1" si="78"/>
        <v>2.126793201651296E-3</v>
      </c>
      <c r="BL174" s="121">
        <f t="shared" ca="1" si="90"/>
        <v>1</v>
      </c>
      <c r="BM174" s="116">
        <f t="shared" ca="1" si="91"/>
        <v>18</v>
      </c>
    </row>
    <row r="175" spans="1:65" ht="15" customHeight="1" x14ac:dyDescent="0.25">
      <c r="A175" s="13">
        <v>42751</v>
      </c>
      <c r="B175" s="23"/>
      <c r="C175" s="23"/>
      <c r="D175" s="88">
        <f>bering!B170</f>
        <v>5117.3779999999997</v>
      </c>
      <c r="E175" s="47"/>
      <c r="F175" s="47"/>
      <c r="G175" s="92">
        <f>conus!B170</f>
        <v>5685.2583000000004</v>
      </c>
      <c r="H175" s="100">
        <f t="shared" ca="1" si="81"/>
        <v>4981.59</v>
      </c>
      <c r="I175" s="101">
        <f ca="1">IF(H$1,OFFSET(D175,-$H$2,0),OFFSET(D175,-$L175,0))</f>
        <v>5197.2920000000004</v>
      </c>
      <c r="J175" s="29">
        <f t="shared" ca="1" si="88"/>
        <v>17</v>
      </c>
      <c r="K175" s="57">
        <f t="shared" ca="1" si="68"/>
        <v>17</v>
      </c>
      <c r="L175" s="30">
        <f t="shared" ca="1" si="69"/>
        <v>17</v>
      </c>
      <c r="M175" s="120">
        <f t="shared" ca="1" si="89"/>
        <v>0.58377684287478071</v>
      </c>
      <c r="N175" s="39">
        <f>ROW()</f>
        <v>175</v>
      </c>
      <c r="O175" s="39">
        <f t="shared" si="84"/>
        <v>172</v>
      </c>
      <c r="P175" s="45">
        <f t="shared" ca="1" si="85"/>
        <v>158</v>
      </c>
      <c r="Q175" s="45">
        <f t="shared" ca="1" si="86"/>
        <v>155</v>
      </c>
      <c r="R175" s="39">
        <f t="shared" ca="1" si="87"/>
        <v>0</v>
      </c>
      <c r="S175" s="58">
        <f t="shared" si="72"/>
        <v>353.96430000000328</v>
      </c>
      <c r="T175">
        <f>A175-A172</f>
        <v>3</v>
      </c>
      <c r="U175" s="68">
        <f t="shared" si="70"/>
        <v>117.9881000000011</v>
      </c>
      <c r="V175" s="58">
        <f t="shared" ca="1" si="73"/>
        <v>179.67540000000008</v>
      </c>
      <c r="W175">
        <f>A175-A172</f>
        <v>3</v>
      </c>
      <c r="X175" s="77">
        <f t="shared" ca="1" si="74"/>
        <v>119.78360000000005</v>
      </c>
      <c r="Y175" s="58">
        <f t="shared" ca="1" si="75"/>
        <v>302.74120000000039</v>
      </c>
      <c r="Z175">
        <f>A175-A172</f>
        <v>3</v>
      </c>
      <c r="AA175" s="68">
        <f t="shared" ca="1" si="71"/>
        <v>100.91373333333347</v>
      </c>
      <c r="AB175" s="68">
        <f t="shared" ca="1" si="66"/>
        <v>110.34866666666676</v>
      </c>
      <c r="AE175" s="116">
        <f t="shared" si="76"/>
        <v>157</v>
      </c>
      <c r="AF175" s="116">
        <f t="shared" si="80"/>
        <v>158</v>
      </c>
      <c r="AG175" s="116">
        <f t="shared" si="80"/>
        <v>156</v>
      </c>
      <c r="AH175" s="116">
        <f t="shared" si="80"/>
        <v>155</v>
      </c>
      <c r="AI175" s="116">
        <f t="shared" si="80"/>
        <v>154</v>
      </c>
      <c r="AJ175" s="116">
        <f t="shared" si="80"/>
        <v>158</v>
      </c>
      <c r="AK175" s="116">
        <f t="shared" si="80"/>
        <v>156</v>
      </c>
      <c r="AL175" s="116">
        <f t="shared" si="80"/>
        <v>155</v>
      </c>
      <c r="AM175" s="116">
        <f t="shared" si="80"/>
        <v>154</v>
      </c>
      <c r="AN175" s="116">
        <f t="shared" si="80"/>
        <v>154</v>
      </c>
      <c r="AO175" s="116">
        <f t="shared" si="80"/>
        <v>154</v>
      </c>
      <c r="AP175" s="116">
        <f t="shared" si="77"/>
        <v>154</v>
      </c>
      <c r="AQ175" s="116">
        <f t="shared" si="77"/>
        <v>155</v>
      </c>
      <c r="AR175" s="116">
        <f t="shared" si="77"/>
        <v>153</v>
      </c>
      <c r="AS175" s="116">
        <f t="shared" si="77"/>
        <v>152</v>
      </c>
      <c r="AT175" s="116">
        <f t="shared" si="77"/>
        <v>151</v>
      </c>
      <c r="AU175" s="116">
        <f t="shared" si="77"/>
        <v>155</v>
      </c>
      <c r="AV175" s="116">
        <f t="shared" si="77"/>
        <v>153</v>
      </c>
      <c r="AW175" s="116">
        <f t="shared" si="77"/>
        <v>152</v>
      </c>
      <c r="AX175" s="116">
        <f t="shared" si="79"/>
        <v>151</v>
      </c>
      <c r="AY175" s="116">
        <f t="shared" si="79"/>
        <v>151</v>
      </c>
      <c r="AZ175" s="116">
        <f t="shared" si="79"/>
        <v>151</v>
      </c>
      <c r="BA175" s="119">
        <f t="shared" ca="1" si="83"/>
        <v>5.6965825155805061E-2</v>
      </c>
      <c r="BB175" s="119">
        <f t="shared" ca="1" si="83"/>
        <v>0.58377684287478071</v>
      </c>
      <c r="BC175" s="119">
        <f t="shared" ca="1" si="83"/>
        <v>9.1961533441780444E-2</v>
      </c>
      <c r="BD175" s="119">
        <f t="shared" ca="1" si="83"/>
        <v>-0.50506728387394928</v>
      </c>
      <c r="BE175" s="119">
        <f t="shared" ca="1" si="83"/>
        <v>0.19726538371170801</v>
      </c>
      <c r="BF175" s="119">
        <f t="shared" ca="1" si="83"/>
        <v>0.58377684287478071</v>
      </c>
      <c r="BG175" s="119">
        <f t="shared" ca="1" si="83"/>
        <v>9.1961533441780444E-2</v>
      </c>
      <c r="BH175" s="119">
        <f t="shared" ca="1" si="82"/>
        <v>-0.50506728387394928</v>
      </c>
      <c r="BI175" s="119">
        <f t="shared" ca="1" si="78"/>
        <v>0.19726538371170801</v>
      </c>
      <c r="BJ175" s="119">
        <f t="shared" ca="1" si="78"/>
        <v>0.19726538371170801</v>
      </c>
      <c r="BK175" s="119">
        <f t="shared" ca="1" si="78"/>
        <v>0.19726538371170801</v>
      </c>
      <c r="BL175" s="121">
        <f t="shared" ca="1" si="90"/>
        <v>2</v>
      </c>
      <c r="BM175" s="116">
        <f t="shared" ca="1" si="91"/>
        <v>17</v>
      </c>
    </row>
    <row r="176" spans="1:65" ht="15" customHeight="1" x14ac:dyDescent="0.25">
      <c r="A176" s="13">
        <v>42752</v>
      </c>
      <c r="B176" s="23"/>
      <c r="C176" s="23"/>
      <c r="D176" s="88">
        <f>bering!B171</f>
        <v>5073.6030000000001</v>
      </c>
      <c r="E176" s="47"/>
      <c r="F176" s="47"/>
      <c r="G176" s="92">
        <f>conus!B171</f>
        <v>5634.2650000000003</v>
      </c>
      <c r="H176" s="100">
        <f t="shared" ca="1" si="81"/>
        <v>5197.2920000000004</v>
      </c>
      <c r="I176" s="101">
        <f ca="1">IF(H$1,OFFSET(D176,-$H$2,0),OFFSET(D176,-$L176,0))</f>
        <v>4981.59</v>
      </c>
      <c r="J176" s="29">
        <f t="shared" ca="1" si="88"/>
        <v>19</v>
      </c>
      <c r="K176" s="57">
        <f t="shared" ca="1" si="68"/>
        <v>19</v>
      </c>
      <c r="L176" s="30">
        <f t="shared" ca="1" si="69"/>
        <v>19</v>
      </c>
      <c r="M176" s="120">
        <f t="shared" ca="1" si="89"/>
        <v>0.43679047178026453</v>
      </c>
      <c r="N176" s="39">
        <f>ROW()</f>
        <v>176</v>
      </c>
      <c r="O176" s="39">
        <f t="shared" si="84"/>
        <v>173</v>
      </c>
      <c r="P176" s="45">
        <f t="shared" ca="1" si="85"/>
        <v>157</v>
      </c>
      <c r="Q176" s="45">
        <f t="shared" ca="1" si="86"/>
        <v>154</v>
      </c>
      <c r="R176" s="39">
        <f t="shared" ca="1" si="87"/>
        <v>0</v>
      </c>
      <c r="S176" s="58">
        <f t="shared" si="72"/>
        <v>21.610300000000279</v>
      </c>
      <c r="T176">
        <f>A176-A173</f>
        <v>3</v>
      </c>
      <c r="U176" s="68">
        <f t="shared" si="70"/>
        <v>7.2034333333334262</v>
      </c>
      <c r="V176" s="58">
        <f t="shared" ca="1" si="73"/>
        <v>144.14870000000155</v>
      </c>
      <c r="W176">
        <f>A176-A173</f>
        <v>3</v>
      </c>
      <c r="X176" s="77">
        <f t="shared" ca="1" si="74"/>
        <v>96.099133333334365</v>
      </c>
      <c r="Y176" s="58">
        <f t="shared" ca="1" si="75"/>
        <v>-135.53899999999885</v>
      </c>
      <c r="Z176">
        <f>A176-A173</f>
        <v>3</v>
      </c>
      <c r="AA176" s="68">
        <f t="shared" ca="1" si="71"/>
        <v>-45.179666666666286</v>
      </c>
      <c r="AB176" s="68">
        <f t="shared" ref="AB176:AB239" ca="1" si="92">AVERAGE(X176,AA176)</f>
        <v>25.459733333334039</v>
      </c>
      <c r="AE176" s="116">
        <f t="shared" si="76"/>
        <v>158</v>
      </c>
      <c r="AF176" s="116">
        <f t="shared" si="80"/>
        <v>159</v>
      </c>
      <c r="AG176" s="116">
        <f t="shared" si="80"/>
        <v>157</v>
      </c>
      <c r="AH176" s="116">
        <f t="shared" si="80"/>
        <v>156</v>
      </c>
      <c r="AI176" s="116">
        <f t="shared" si="80"/>
        <v>155</v>
      </c>
      <c r="AJ176" s="116">
        <f t="shared" si="80"/>
        <v>159</v>
      </c>
      <c r="AK176" s="116">
        <f t="shared" si="80"/>
        <v>157</v>
      </c>
      <c r="AL176" s="116">
        <f t="shared" si="80"/>
        <v>156</v>
      </c>
      <c r="AM176" s="116">
        <f t="shared" si="80"/>
        <v>155</v>
      </c>
      <c r="AN176" s="116">
        <f t="shared" si="80"/>
        <v>155</v>
      </c>
      <c r="AO176" s="116">
        <f t="shared" si="80"/>
        <v>155</v>
      </c>
      <c r="AP176" s="116">
        <f t="shared" si="77"/>
        <v>155</v>
      </c>
      <c r="AQ176" s="116">
        <f t="shared" si="77"/>
        <v>156</v>
      </c>
      <c r="AR176" s="116">
        <f t="shared" si="77"/>
        <v>154</v>
      </c>
      <c r="AS176" s="116">
        <f t="shared" si="77"/>
        <v>153</v>
      </c>
      <c r="AT176" s="116">
        <f t="shared" si="77"/>
        <v>152</v>
      </c>
      <c r="AU176" s="116">
        <f t="shared" si="77"/>
        <v>156</v>
      </c>
      <c r="AV176" s="116">
        <f t="shared" si="77"/>
        <v>154</v>
      </c>
      <c r="AW176" s="116">
        <f t="shared" si="77"/>
        <v>153</v>
      </c>
      <c r="AX176" s="116">
        <f t="shared" si="79"/>
        <v>152</v>
      </c>
      <c r="AY176" s="116">
        <f t="shared" si="79"/>
        <v>152</v>
      </c>
      <c r="AZ176" s="116">
        <f t="shared" si="79"/>
        <v>152</v>
      </c>
      <c r="BA176" s="119">
        <f t="shared" ca="1" si="83"/>
        <v>-0.18394752238521264</v>
      </c>
      <c r="BB176" s="119">
        <f t="shared" ca="1" si="83"/>
        <v>0.40604732921515446</v>
      </c>
      <c r="BC176" s="119">
        <f t="shared" ca="1" si="83"/>
        <v>0.43679047178026453</v>
      </c>
      <c r="BD176" s="119">
        <f t="shared" ca="1" si="83"/>
        <v>-0.86983572563749201</v>
      </c>
      <c r="BE176" s="119">
        <f t="shared" ca="1" si="83"/>
        <v>-0.35561970260098369</v>
      </c>
      <c r="BF176" s="119">
        <f t="shared" ca="1" si="83"/>
        <v>0.40604732921515446</v>
      </c>
      <c r="BG176" s="119">
        <f t="shared" ca="1" si="83"/>
        <v>0.43679047178026453</v>
      </c>
      <c r="BH176" s="119">
        <f t="shared" ca="1" si="82"/>
        <v>-0.86983572563749201</v>
      </c>
      <c r="BI176" s="119">
        <f t="shared" ca="1" si="78"/>
        <v>-0.35561970260098369</v>
      </c>
      <c r="BJ176" s="119">
        <f t="shared" ca="1" si="78"/>
        <v>-0.35561970260098369</v>
      </c>
      <c r="BK176" s="119">
        <f t="shared" ca="1" si="78"/>
        <v>-0.35561970260098369</v>
      </c>
      <c r="BL176" s="121">
        <f t="shared" ca="1" si="90"/>
        <v>3</v>
      </c>
      <c r="BM176" s="116">
        <f t="shared" ca="1" si="91"/>
        <v>19</v>
      </c>
    </row>
    <row r="177" spans="1:65" ht="15" customHeight="1" x14ac:dyDescent="0.25">
      <c r="A177" s="13">
        <v>42753</v>
      </c>
      <c r="B177" s="23"/>
      <c r="C177" s="23"/>
      <c r="D177" s="88">
        <f>bering!B172</f>
        <v>5037.9769999999999</v>
      </c>
      <c r="E177" s="47"/>
      <c r="F177" s="47"/>
      <c r="G177" s="92">
        <f>conus!B172</f>
        <v>5516.7870000000003</v>
      </c>
      <c r="H177" s="100">
        <f t="shared" ca="1" si="81"/>
        <v>5197.2920000000004</v>
      </c>
      <c r="I177" s="101">
        <f ca="1">IF(H$1,OFFSET(D177,-$H$2,0),OFFSET(D177,-$L177,0))</f>
        <v>4981.59</v>
      </c>
      <c r="J177" s="29">
        <f t="shared" ca="1" si="88"/>
        <v>20</v>
      </c>
      <c r="K177" s="57">
        <f t="shared" ca="1" si="68"/>
        <v>20</v>
      </c>
      <c r="L177" s="30">
        <f t="shared" ca="1" si="69"/>
        <v>20</v>
      </c>
      <c r="M177" s="120">
        <f t="shared" ca="1" si="89"/>
        <v>0.60095572179568446</v>
      </c>
      <c r="N177" s="39">
        <f>ROW()</f>
        <v>177</v>
      </c>
      <c r="O177" s="39">
        <f t="shared" si="84"/>
        <v>174</v>
      </c>
      <c r="P177" s="45">
        <f t="shared" ca="1" si="85"/>
        <v>157</v>
      </c>
      <c r="Q177" s="45">
        <f t="shared" ca="1" si="86"/>
        <v>154</v>
      </c>
      <c r="R177" s="39">
        <f t="shared" ca="1" si="87"/>
        <v>0</v>
      </c>
      <c r="S177" s="58">
        <f t="shared" si="72"/>
        <v>-207.08369999999923</v>
      </c>
      <c r="T177">
        <f>A177-A174</f>
        <v>3</v>
      </c>
      <c r="U177" s="68">
        <f t="shared" si="70"/>
        <v>-69.027899999999747</v>
      </c>
      <c r="V177" s="58">
        <f t="shared" ca="1" si="73"/>
        <v>-229.99569999999949</v>
      </c>
      <c r="W177">
        <f>A177-A174</f>
        <v>3</v>
      </c>
      <c r="X177" s="77">
        <f t="shared" ca="1" si="74"/>
        <v>-153.33046666666633</v>
      </c>
      <c r="Y177" s="58">
        <f t="shared" ca="1" si="75"/>
        <v>-664.35339999999997</v>
      </c>
      <c r="Z177">
        <f>A177-A174</f>
        <v>3</v>
      </c>
      <c r="AA177" s="68">
        <f t="shared" ca="1" si="71"/>
        <v>-221.45113333333333</v>
      </c>
      <c r="AB177" s="68">
        <f t="shared" ca="1" si="92"/>
        <v>-187.39079999999984</v>
      </c>
      <c r="AE177" s="116">
        <f t="shared" si="76"/>
        <v>159</v>
      </c>
      <c r="AF177" s="116">
        <f t="shared" si="80"/>
        <v>160</v>
      </c>
      <c r="AG177" s="116">
        <f t="shared" si="80"/>
        <v>158</v>
      </c>
      <c r="AH177" s="116">
        <f t="shared" si="80"/>
        <v>157</v>
      </c>
      <c r="AI177" s="116">
        <f t="shared" si="80"/>
        <v>156</v>
      </c>
      <c r="AJ177" s="116">
        <f t="shared" si="80"/>
        <v>160</v>
      </c>
      <c r="AK177" s="116">
        <f t="shared" si="80"/>
        <v>158</v>
      </c>
      <c r="AL177" s="116">
        <f t="shared" si="80"/>
        <v>157</v>
      </c>
      <c r="AM177" s="116">
        <f t="shared" si="80"/>
        <v>156</v>
      </c>
      <c r="AN177" s="116">
        <f t="shared" si="80"/>
        <v>156</v>
      </c>
      <c r="AO177" s="116">
        <f t="shared" si="80"/>
        <v>156</v>
      </c>
      <c r="AP177" s="116">
        <f t="shared" si="77"/>
        <v>156</v>
      </c>
      <c r="AQ177" s="116">
        <f t="shared" ref="AQ177:AZ212" si="93">AF177-$J$1</f>
        <v>157</v>
      </c>
      <c r="AR177" s="116">
        <f t="shared" si="93"/>
        <v>155</v>
      </c>
      <c r="AS177" s="116">
        <f t="shared" si="93"/>
        <v>154</v>
      </c>
      <c r="AT177" s="116">
        <f t="shared" si="93"/>
        <v>153</v>
      </c>
      <c r="AU177" s="116">
        <f t="shared" si="93"/>
        <v>157</v>
      </c>
      <c r="AV177" s="116">
        <f t="shared" si="93"/>
        <v>155</v>
      </c>
      <c r="AW177" s="116">
        <f t="shared" si="93"/>
        <v>154</v>
      </c>
      <c r="AX177" s="116">
        <f t="shared" si="79"/>
        <v>153</v>
      </c>
      <c r="AY177" s="116">
        <f t="shared" si="79"/>
        <v>153</v>
      </c>
      <c r="AZ177" s="116">
        <f t="shared" si="79"/>
        <v>153</v>
      </c>
      <c r="BA177" s="119">
        <f t="shared" ca="1" si="83"/>
        <v>-0.21635279755936823</v>
      </c>
      <c r="BB177" s="119">
        <f t="shared" ca="1" si="83"/>
        <v>0.3538426367021546</v>
      </c>
      <c r="BC177" s="119">
        <f t="shared" ca="1" si="83"/>
        <v>0.15778847403458957</v>
      </c>
      <c r="BD177" s="119">
        <f t="shared" ca="1" si="83"/>
        <v>0.60095572179568446</v>
      </c>
      <c r="BE177" s="119">
        <f t="shared" ca="1" si="83"/>
        <v>-0.96647608349174341</v>
      </c>
      <c r="BF177" s="119">
        <f t="shared" ca="1" si="83"/>
        <v>0.3538426367021546</v>
      </c>
      <c r="BG177" s="119">
        <f t="shared" ca="1" si="83"/>
        <v>0.15778847403458957</v>
      </c>
      <c r="BH177" s="119">
        <f t="shared" ca="1" si="82"/>
        <v>0.60095572179568446</v>
      </c>
      <c r="BI177" s="119">
        <f t="shared" ca="1" si="78"/>
        <v>-0.96647608349174341</v>
      </c>
      <c r="BJ177" s="119">
        <f t="shared" ca="1" si="78"/>
        <v>-0.96647608349174341</v>
      </c>
      <c r="BK177" s="119">
        <f t="shared" ca="1" si="78"/>
        <v>-0.96647608349174341</v>
      </c>
      <c r="BL177" s="121">
        <f t="shared" ca="1" si="90"/>
        <v>4</v>
      </c>
      <c r="BM177" s="116">
        <f t="shared" ca="1" si="91"/>
        <v>20</v>
      </c>
    </row>
    <row r="178" spans="1:65" ht="15" customHeight="1" x14ac:dyDescent="0.25">
      <c r="A178" s="13">
        <v>42754</v>
      </c>
      <c r="B178" s="23"/>
      <c r="C178" s="23"/>
      <c r="D178" s="88">
        <f>bering!B173</f>
        <v>5031.6220000000003</v>
      </c>
      <c r="E178" s="47"/>
      <c r="F178" s="47"/>
      <c r="G178" s="92">
        <f>conus!B173</f>
        <v>5707.4660000000003</v>
      </c>
      <c r="H178" s="100">
        <f t="shared" ca="1" si="81"/>
        <v>5024.8339999999998</v>
      </c>
      <c r="I178" s="101">
        <f ca="1">IF(H$1,OFFSET(D178,-$H$2,0),OFFSET(D178,-$L178,0))</f>
        <v>5139.62</v>
      </c>
      <c r="J178" s="29">
        <f t="shared" ca="1" si="88"/>
        <v>17</v>
      </c>
      <c r="K178" s="57">
        <f t="shared" ca="1" si="68"/>
        <v>17</v>
      </c>
      <c r="L178" s="30">
        <f t="shared" ca="1" si="69"/>
        <v>17</v>
      </c>
      <c r="M178" s="120">
        <f t="shared" ca="1" si="89"/>
        <v>0.79094593891685816</v>
      </c>
      <c r="N178" s="39">
        <f>ROW()</f>
        <v>178</v>
      </c>
      <c r="O178" s="39">
        <f t="shared" si="84"/>
        <v>175</v>
      </c>
      <c r="P178" s="45">
        <f t="shared" ca="1" si="85"/>
        <v>161</v>
      </c>
      <c r="Q178" s="45">
        <f t="shared" ca="1" si="86"/>
        <v>158</v>
      </c>
      <c r="R178" s="39">
        <f t="shared" ca="1" si="87"/>
        <v>0</v>
      </c>
      <c r="S178" s="58">
        <f t="shared" si="72"/>
        <v>-216.95730000000185</v>
      </c>
      <c r="T178">
        <f>A178-A175</f>
        <v>3</v>
      </c>
      <c r="U178" s="68">
        <f t="shared" si="70"/>
        <v>-72.319100000000617</v>
      </c>
      <c r="V178" s="58">
        <f t="shared" ca="1" si="73"/>
        <v>-68.296699999998964</v>
      </c>
      <c r="W178">
        <f>A178-A175</f>
        <v>3</v>
      </c>
      <c r="X178" s="77">
        <f t="shared" ca="1" si="74"/>
        <v>-45.53113333333264</v>
      </c>
      <c r="Y178" s="58">
        <f t="shared" ca="1" si="75"/>
        <v>-731.89340000000084</v>
      </c>
      <c r="Z178">
        <f>A178-A175</f>
        <v>3</v>
      </c>
      <c r="AA178" s="68">
        <f t="shared" ca="1" si="71"/>
        <v>-243.96446666666694</v>
      </c>
      <c r="AB178" s="68">
        <f t="shared" ca="1" si="92"/>
        <v>-144.74779999999978</v>
      </c>
      <c r="AE178" s="116">
        <f t="shared" si="76"/>
        <v>160</v>
      </c>
      <c r="AF178" s="116">
        <f t="shared" si="80"/>
        <v>161</v>
      </c>
      <c r="AG178" s="116">
        <f t="shared" si="80"/>
        <v>159</v>
      </c>
      <c r="AH178" s="116">
        <f t="shared" si="80"/>
        <v>158</v>
      </c>
      <c r="AI178" s="116">
        <f t="shared" si="80"/>
        <v>157</v>
      </c>
      <c r="AJ178" s="116">
        <f t="shared" si="80"/>
        <v>161</v>
      </c>
      <c r="AK178" s="116">
        <f t="shared" si="80"/>
        <v>159</v>
      </c>
      <c r="AL178" s="116">
        <f t="shared" si="80"/>
        <v>158</v>
      </c>
      <c r="AM178" s="116">
        <f t="shared" si="80"/>
        <v>157</v>
      </c>
      <c r="AN178" s="116">
        <f t="shared" si="80"/>
        <v>157</v>
      </c>
      <c r="AO178" s="116">
        <f t="shared" si="80"/>
        <v>157</v>
      </c>
      <c r="AP178" s="116">
        <f t="shared" ref="AP178:AZ232" si="94">AE178-$J$1</f>
        <v>157</v>
      </c>
      <c r="AQ178" s="116">
        <f t="shared" si="93"/>
        <v>158</v>
      </c>
      <c r="AR178" s="116">
        <f t="shared" si="93"/>
        <v>156</v>
      </c>
      <c r="AS178" s="116">
        <f t="shared" si="93"/>
        <v>155</v>
      </c>
      <c r="AT178" s="116">
        <f t="shared" si="93"/>
        <v>154</v>
      </c>
      <c r="AU178" s="116">
        <f t="shared" si="93"/>
        <v>158</v>
      </c>
      <c r="AV178" s="116">
        <f t="shared" si="93"/>
        <v>156</v>
      </c>
      <c r="AW178" s="116">
        <f t="shared" si="93"/>
        <v>155</v>
      </c>
      <c r="AX178" s="116">
        <f t="shared" si="79"/>
        <v>154</v>
      </c>
      <c r="AY178" s="116">
        <f t="shared" si="79"/>
        <v>154</v>
      </c>
      <c r="AZ178" s="116">
        <f t="shared" si="79"/>
        <v>154</v>
      </c>
      <c r="BA178" s="119">
        <f t="shared" ca="1" si="83"/>
        <v>-0.79281749996243478</v>
      </c>
      <c r="BB178" s="119">
        <f t="shared" ca="1" si="83"/>
        <v>0.79094593891685816</v>
      </c>
      <c r="BC178" s="119">
        <f t="shared" ca="1" si="83"/>
        <v>0.17718411530506539</v>
      </c>
      <c r="BD178" s="119">
        <f t="shared" ca="1" si="83"/>
        <v>0.70030882812181994</v>
      </c>
      <c r="BE178" s="119">
        <f t="shared" ca="1" si="83"/>
        <v>-0.95445405950836115</v>
      </c>
      <c r="BF178" s="119">
        <f t="shared" ca="1" si="83"/>
        <v>0.79094593891685816</v>
      </c>
      <c r="BG178" s="119">
        <f t="shared" ca="1" si="83"/>
        <v>0.17718411530506539</v>
      </c>
      <c r="BH178" s="119">
        <f t="shared" ca="1" si="82"/>
        <v>0.70030882812181994</v>
      </c>
      <c r="BI178" s="119">
        <f t="shared" ca="1" si="78"/>
        <v>-0.95445405950836115</v>
      </c>
      <c r="BJ178" s="119">
        <f t="shared" ca="1" si="78"/>
        <v>-0.95445405950836115</v>
      </c>
      <c r="BK178" s="119">
        <f t="shared" ca="1" si="78"/>
        <v>-0.95445405950836115</v>
      </c>
      <c r="BL178" s="121">
        <f t="shared" ca="1" si="90"/>
        <v>2</v>
      </c>
      <c r="BM178" s="116">
        <f t="shared" ca="1" si="91"/>
        <v>17</v>
      </c>
    </row>
    <row r="179" spans="1:65" ht="15" customHeight="1" x14ac:dyDescent="0.25">
      <c r="A179" s="13">
        <v>42755</v>
      </c>
      <c r="B179" s="23"/>
      <c r="C179" s="23"/>
      <c r="D179" s="88">
        <f>bering!B174</f>
        <v>5178.9844000000003</v>
      </c>
      <c r="E179" s="47"/>
      <c r="F179" s="47"/>
      <c r="G179" s="92">
        <f>conus!B174</f>
        <v>5588.8374000000003</v>
      </c>
      <c r="H179" s="100">
        <f t="shared" ca="1" si="81"/>
        <v>5139.62</v>
      </c>
      <c r="I179" s="101">
        <f ca="1">IF(H$1,OFFSET(D179,-$H$2,0),OFFSET(D179,-$L179,0))</f>
        <v>5197.2920000000004</v>
      </c>
      <c r="J179" s="29">
        <f t="shared" ca="1" si="88"/>
        <v>20</v>
      </c>
      <c r="K179" s="57">
        <f t="shared" ca="1" si="68"/>
        <v>20</v>
      </c>
      <c r="L179" s="30">
        <f t="shared" ca="1" si="69"/>
        <v>20</v>
      </c>
      <c r="M179" s="120">
        <f t="shared" ca="1" si="89"/>
        <v>0.68960006026331089</v>
      </c>
      <c r="N179" s="39">
        <f>ROW()</f>
        <v>179</v>
      </c>
      <c r="O179" s="39">
        <f t="shared" si="84"/>
        <v>176</v>
      </c>
      <c r="P179" s="45">
        <f t="shared" ca="1" si="85"/>
        <v>159</v>
      </c>
      <c r="Q179" s="45">
        <f t="shared" ca="1" si="86"/>
        <v>156</v>
      </c>
      <c r="R179" s="39">
        <f t="shared" ca="1" si="87"/>
        <v>0</v>
      </c>
      <c r="S179" s="58">
        <f t="shared" si="72"/>
        <v>-179.15489999999772</v>
      </c>
      <c r="T179">
        <f>A179-A176</f>
        <v>3</v>
      </c>
      <c r="U179" s="68">
        <f t="shared" si="70"/>
        <v>-59.718299999999239</v>
      </c>
      <c r="V179" s="58">
        <f t="shared" ca="1" si="73"/>
        <v>-135.83670000000347</v>
      </c>
      <c r="W179">
        <f>A179-A176</f>
        <v>3</v>
      </c>
      <c r="X179" s="77">
        <f t="shared" ca="1" si="74"/>
        <v>-90.557800000002317</v>
      </c>
      <c r="Y179" s="58">
        <f t="shared" ca="1" si="75"/>
        <v>-179.08070000000043</v>
      </c>
      <c r="Z179">
        <f>A179-A176</f>
        <v>3</v>
      </c>
      <c r="AA179" s="68">
        <f t="shared" ca="1" si="71"/>
        <v>-59.693566666666811</v>
      </c>
      <c r="AB179" s="68">
        <f t="shared" ca="1" si="92"/>
        <v>-75.125683333334564</v>
      </c>
      <c r="AE179" s="116">
        <f t="shared" si="76"/>
        <v>161</v>
      </c>
      <c r="AF179" s="116">
        <f t="shared" si="80"/>
        <v>162</v>
      </c>
      <c r="AG179" s="116">
        <f t="shared" si="80"/>
        <v>160</v>
      </c>
      <c r="AH179" s="116">
        <f t="shared" si="80"/>
        <v>159</v>
      </c>
      <c r="AI179" s="116">
        <f t="shared" si="80"/>
        <v>158</v>
      </c>
      <c r="AJ179" s="116">
        <f t="shared" si="80"/>
        <v>162</v>
      </c>
      <c r="AK179" s="116">
        <f t="shared" si="80"/>
        <v>160</v>
      </c>
      <c r="AL179" s="116">
        <f t="shared" si="80"/>
        <v>159</v>
      </c>
      <c r="AM179" s="116">
        <f t="shared" si="80"/>
        <v>158</v>
      </c>
      <c r="AN179" s="116">
        <f t="shared" si="80"/>
        <v>158</v>
      </c>
      <c r="AO179" s="116">
        <f t="shared" si="80"/>
        <v>158</v>
      </c>
      <c r="AP179" s="116">
        <f t="shared" si="94"/>
        <v>158</v>
      </c>
      <c r="AQ179" s="116">
        <f t="shared" si="93"/>
        <v>159</v>
      </c>
      <c r="AR179" s="116">
        <f t="shared" si="93"/>
        <v>157</v>
      </c>
      <c r="AS179" s="116">
        <f t="shared" si="93"/>
        <v>156</v>
      </c>
      <c r="AT179" s="116">
        <f t="shared" si="93"/>
        <v>155</v>
      </c>
      <c r="AU179" s="116">
        <f t="shared" si="93"/>
        <v>159</v>
      </c>
      <c r="AV179" s="116">
        <f t="shared" si="93"/>
        <v>157</v>
      </c>
      <c r="AW179" s="116">
        <f t="shared" si="93"/>
        <v>156</v>
      </c>
      <c r="AX179" s="116">
        <f t="shared" si="79"/>
        <v>155</v>
      </c>
      <c r="AY179" s="116">
        <f t="shared" si="79"/>
        <v>155</v>
      </c>
      <c r="AZ179" s="116">
        <f t="shared" si="79"/>
        <v>155</v>
      </c>
      <c r="BA179" s="119">
        <f t="shared" ca="1" si="83"/>
        <v>-0.77701338607832171</v>
      </c>
      <c r="BB179" s="119">
        <f t="shared" ca="1" si="83"/>
        <v>0.31623267610659073</v>
      </c>
      <c r="BC179" s="119">
        <f t="shared" ca="1" si="83"/>
        <v>-3.1968665424084601E-2</v>
      </c>
      <c r="BD179" s="119">
        <f t="shared" ca="1" si="83"/>
        <v>0.68960006026331089</v>
      </c>
      <c r="BE179" s="119">
        <f t="shared" ca="1" si="83"/>
        <v>-0.96486571744579175</v>
      </c>
      <c r="BF179" s="119">
        <f t="shared" ca="1" si="83"/>
        <v>0.31623267610659073</v>
      </c>
      <c r="BG179" s="119">
        <f t="shared" ca="1" si="83"/>
        <v>-3.1968665424084601E-2</v>
      </c>
      <c r="BH179" s="119">
        <f t="shared" ca="1" si="82"/>
        <v>0.68960006026331089</v>
      </c>
      <c r="BI179" s="119">
        <f t="shared" ca="1" si="78"/>
        <v>-0.96486571744579175</v>
      </c>
      <c r="BJ179" s="119">
        <f t="shared" ca="1" si="78"/>
        <v>-0.96486571744579175</v>
      </c>
      <c r="BK179" s="119">
        <f t="shared" ca="1" si="78"/>
        <v>-0.96486571744579175</v>
      </c>
      <c r="BL179" s="121">
        <f t="shared" ca="1" si="90"/>
        <v>4</v>
      </c>
      <c r="BM179" s="116">
        <f t="shared" ca="1" si="91"/>
        <v>20</v>
      </c>
    </row>
    <row r="180" spans="1:65" ht="15" customHeight="1" x14ac:dyDescent="0.25">
      <c r="A180" s="13">
        <v>42756</v>
      </c>
      <c r="B180" s="23"/>
      <c r="C180" s="23"/>
      <c r="D180" s="88">
        <f>bering!B175</f>
        <v>5227.1377000000002</v>
      </c>
      <c r="E180" s="47"/>
      <c r="F180" s="47"/>
      <c r="G180" s="92">
        <f>conus!B175</f>
        <v>5580.8549999999996</v>
      </c>
      <c r="H180" s="100">
        <f t="shared" ca="1" si="81"/>
        <v>5296.1415999999999</v>
      </c>
      <c r="I180" s="101">
        <f ca="1">IF(H$1,OFFSET(D180,-$H$2,0),OFFSET(D180,-$L180,0))</f>
        <v>5024.8339999999998</v>
      </c>
      <c r="J180" s="29">
        <f t="shared" ca="1" si="88"/>
        <v>20</v>
      </c>
      <c r="K180" s="57">
        <f t="shared" ca="1" si="68"/>
        <v>20</v>
      </c>
      <c r="L180" s="30">
        <f t="shared" ca="1" si="69"/>
        <v>20</v>
      </c>
      <c r="M180" s="120">
        <f t="shared" ca="1" si="89"/>
        <v>0.76388958444587984</v>
      </c>
      <c r="N180" s="39">
        <f>ROW()</f>
        <v>180</v>
      </c>
      <c r="O180" s="39">
        <f t="shared" si="84"/>
        <v>177</v>
      </c>
      <c r="P180" s="45">
        <f t="shared" ca="1" si="85"/>
        <v>160</v>
      </c>
      <c r="Q180" s="45">
        <f t="shared" ca="1" si="86"/>
        <v>157</v>
      </c>
      <c r="R180" s="39">
        <f t="shared" ca="1" si="87"/>
        <v>0</v>
      </c>
      <c r="S180" s="58">
        <f t="shared" si="72"/>
        <v>40.848099999999249</v>
      </c>
      <c r="T180">
        <f>A180-A177</f>
        <v>3</v>
      </c>
      <c r="U180" s="68">
        <f t="shared" si="70"/>
        <v>13.616033333333084</v>
      </c>
      <c r="V180" s="58">
        <f t="shared" ca="1" si="73"/>
        <v>84.421599999997852</v>
      </c>
      <c r="W180">
        <f>A180-A177</f>
        <v>3</v>
      </c>
      <c r="X180" s="77">
        <f t="shared" ca="1" si="74"/>
        <v>56.281066666665232</v>
      </c>
      <c r="Y180" s="58">
        <f t="shared" ca="1" si="75"/>
        <v>201.27399999999761</v>
      </c>
      <c r="Z180">
        <f>A180-A177</f>
        <v>3</v>
      </c>
      <c r="AA180" s="68">
        <f t="shared" ca="1" si="71"/>
        <v>67.091333333332543</v>
      </c>
      <c r="AB180" s="68">
        <f t="shared" ca="1" si="92"/>
        <v>61.686199999998891</v>
      </c>
      <c r="AE180" s="116">
        <f t="shared" si="76"/>
        <v>162</v>
      </c>
      <c r="AF180" s="116">
        <f t="shared" si="80"/>
        <v>163</v>
      </c>
      <c r="AG180" s="116">
        <f t="shared" ref="AF180:AO205" si="95">$N180-AG$6</f>
        <v>161</v>
      </c>
      <c r="AH180" s="116">
        <f t="shared" si="95"/>
        <v>160</v>
      </c>
      <c r="AI180" s="116">
        <f t="shared" si="95"/>
        <v>159</v>
      </c>
      <c r="AJ180" s="116">
        <f t="shared" si="95"/>
        <v>163</v>
      </c>
      <c r="AK180" s="116">
        <f t="shared" si="95"/>
        <v>161</v>
      </c>
      <c r="AL180" s="116">
        <f t="shared" si="95"/>
        <v>160</v>
      </c>
      <c r="AM180" s="116">
        <f t="shared" si="95"/>
        <v>159</v>
      </c>
      <c r="AN180" s="116">
        <f t="shared" si="95"/>
        <v>159</v>
      </c>
      <c r="AO180" s="116">
        <f t="shared" si="95"/>
        <v>159</v>
      </c>
      <c r="AP180" s="116">
        <f t="shared" si="94"/>
        <v>159</v>
      </c>
      <c r="AQ180" s="116">
        <f t="shared" si="93"/>
        <v>160</v>
      </c>
      <c r="AR180" s="116">
        <f t="shared" si="93"/>
        <v>158</v>
      </c>
      <c r="AS180" s="116">
        <f t="shared" si="93"/>
        <v>157</v>
      </c>
      <c r="AT180" s="116">
        <f t="shared" si="93"/>
        <v>156</v>
      </c>
      <c r="AU180" s="116">
        <f t="shared" si="93"/>
        <v>160</v>
      </c>
      <c r="AV180" s="116">
        <f t="shared" si="93"/>
        <v>158</v>
      </c>
      <c r="AW180" s="116">
        <f t="shared" si="93"/>
        <v>157</v>
      </c>
      <c r="AX180" s="116">
        <f t="shared" si="79"/>
        <v>156</v>
      </c>
      <c r="AY180" s="116">
        <f t="shared" si="79"/>
        <v>156</v>
      </c>
      <c r="AZ180" s="116">
        <f t="shared" si="79"/>
        <v>156</v>
      </c>
      <c r="BA180" s="119">
        <f t="shared" ca="1" si="83"/>
        <v>-0.73934176092032344</v>
      </c>
      <c r="BB180" s="119">
        <f t="shared" ca="1" si="83"/>
        <v>5.6635779299800876E-2</v>
      </c>
      <c r="BC180" s="119">
        <f t="shared" ca="1" si="83"/>
        <v>0.1382843005937455</v>
      </c>
      <c r="BD180" s="119">
        <f t="shared" ca="1" si="83"/>
        <v>0.76388958444587984</v>
      </c>
      <c r="BE180" s="119">
        <f t="shared" ca="1" si="83"/>
        <v>-0.99914972321237117</v>
      </c>
      <c r="BF180" s="119">
        <f t="shared" ca="1" si="83"/>
        <v>5.6635779299800876E-2</v>
      </c>
      <c r="BG180" s="119">
        <f t="shared" ca="1" si="83"/>
        <v>0.1382843005937455</v>
      </c>
      <c r="BH180" s="119">
        <f t="shared" ca="1" si="82"/>
        <v>0.76388958444587984</v>
      </c>
      <c r="BI180" s="119">
        <f t="shared" ca="1" si="78"/>
        <v>-0.99914972321237117</v>
      </c>
      <c r="BJ180" s="119">
        <f t="shared" ca="1" si="78"/>
        <v>-0.99914972321237117</v>
      </c>
      <c r="BK180" s="119">
        <f t="shared" ca="1" si="78"/>
        <v>-0.99914972321237117</v>
      </c>
      <c r="BL180" s="121">
        <f t="shared" ca="1" si="90"/>
        <v>4</v>
      </c>
      <c r="BM180" s="116">
        <f t="shared" ca="1" si="91"/>
        <v>20</v>
      </c>
    </row>
    <row r="181" spans="1:65" ht="15" customHeight="1" x14ac:dyDescent="0.25">
      <c r="A181" s="13">
        <v>42757</v>
      </c>
      <c r="B181" s="23"/>
      <c r="C181" s="23"/>
      <c r="D181" s="88">
        <f>bering!B176</f>
        <v>5139.9539999999997</v>
      </c>
      <c r="E181" s="47"/>
      <c r="F181" s="47"/>
      <c r="G181" s="92">
        <f>conus!B176</f>
        <v>5512.4620000000004</v>
      </c>
      <c r="H181" s="100">
        <f t="shared" ca="1" si="81"/>
        <v>5445.3329999999996</v>
      </c>
      <c r="I181" s="101">
        <f ca="1">IF(H$1,OFFSET(D181,-$H$2,0),OFFSET(D181,-$L181,0))</f>
        <v>5139.62</v>
      </c>
      <c r="J181" s="29">
        <f t="shared" ca="1" si="88"/>
        <v>20</v>
      </c>
      <c r="K181" s="57">
        <f t="shared" ca="1" si="68"/>
        <v>20</v>
      </c>
      <c r="L181" s="30">
        <f t="shared" ca="1" si="69"/>
        <v>20</v>
      </c>
      <c r="M181" s="120">
        <f t="shared" ca="1" si="89"/>
        <v>0.39252280582798771</v>
      </c>
      <c r="N181" s="39">
        <f>ROW()</f>
        <v>181</v>
      </c>
      <c r="O181" s="39">
        <f t="shared" si="84"/>
        <v>178</v>
      </c>
      <c r="P181" s="45">
        <f t="shared" ca="1" si="85"/>
        <v>161</v>
      </c>
      <c r="Q181" s="45">
        <f t="shared" ca="1" si="86"/>
        <v>158</v>
      </c>
      <c r="R181" s="39">
        <f t="shared" ca="1" si="87"/>
        <v>0</v>
      </c>
      <c r="S181" s="58">
        <f t="shared" si="72"/>
        <v>-176.36360000000059</v>
      </c>
      <c r="T181">
        <f>A181-A178</f>
        <v>3</v>
      </c>
      <c r="U181" s="68">
        <f t="shared" si="70"/>
        <v>-58.787866666666865</v>
      </c>
      <c r="V181" s="58">
        <f t="shared" ca="1" si="73"/>
        <v>461.67659999999887</v>
      </c>
      <c r="W181">
        <f>A181-A178</f>
        <v>3</v>
      </c>
      <c r="X181" s="77">
        <f t="shared" ca="1" si="74"/>
        <v>307.78439999999927</v>
      </c>
      <c r="Y181" s="58">
        <f t="shared" ca="1" si="75"/>
        <v>258.94599999999991</v>
      </c>
      <c r="Z181">
        <f>A181-A178</f>
        <v>3</v>
      </c>
      <c r="AA181" s="68">
        <f t="shared" ca="1" si="71"/>
        <v>86.315333333333299</v>
      </c>
      <c r="AB181" s="68">
        <f t="shared" ca="1" si="92"/>
        <v>197.04986666666628</v>
      </c>
      <c r="AE181" s="116">
        <f t="shared" si="76"/>
        <v>163</v>
      </c>
      <c r="AF181" s="116">
        <f t="shared" si="95"/>
        <v>164</v>
      </c>
      <c r="AG181" s="116">
        <f t="shared" si="95"/>
        <v>162</v>
      </c>
      <c r="AH181" s="116">
        <f t="shared" si="95"/>
        <v>161</v>
      </c>
      <c r="AI181" s="116">
        <f t="shared" si="95"/>
        <v>160</v>
      </c>
      <c r="AJ181" s="116">
        <f t="shared" si="95"/>
        <v>164</v>
      </c>
      <c r="AK181" s="116">
        <f t="shared" si="95"/>
        <v>162</v>
      </c>
      <c r="AL181" s="116">
        <f t="shared" si="95"/>
        <v>161</v>
      </c>
      <c r="AM181" s="116">
        <f t="shared" si="95"/>
        <v>160</v>
      </c>
      <c r="AN181" s="116">
        <f t="shared" si="95"/>
        <v>160</v>
      </c>
      <c r="AO181" s="116">
        <f t="shared" si="95"/>
        <v>160</v>
      </c>
      <c r="AP181" s="116">
        <f t="shared" si="94"/>
        <v>160</v>
      </c>
      <c r="AQ181" s="116">
        <f t="shared" si="93"/>
        <v>161</v>
      </c>
      <c r="AR181" s="116">
        <f t="shared" si="93"/>
        <v>159</v>
      </c>
      <c r="AS181" s="116">
        <f t="shared" si="93"/>
        <v>158</v>
      </c>
      <c r="AT181" s="116">
        <f t="shared" si="93"/>
        <v>157</v>
      </c>
      <c r="AU181" s="116">
        <f t="shared" si="93"/>
        <v>161</v>
      </c>
      <c r="AV181" s="116">
        <f t="shared" si="93"/>
        <v>159</v>
      </c>
      <c r="AW181" s="116">
        <f t="shared" si="93"/>
        <v>158</v>
      </c>
      <c r="AX181" s="116">
        <f t="shared" si="79"/>
        <v>157</v>
      </c>
      <c r="AY181" s="116">
        <f t="shared" si="79"/>
        <v>157</v>
      </c>
      <c r="AZ181" s="116">
        <f t="shared" si="79"/>
        <v>157</v>
      </c>
      <c r="BA181" s="119">
        <f t="shared" ca="1" si="83"/>
        <v>-0.92423181605655447</v>
      </c>
      <c r="BB181" s="119">
        <f t="shared" ca="1" si="83"/>
        <v>-0.94804210346332074</v>
      </c>
      <c r="BC181" s="119">
        <f t="shared" ca="1" si="83"/>
        <v>-0.21662399626406043</v>
      </c>
      <c r="BD181" s="119">
        <f t="shared" ca="1" si="83"/>
        <v>0.39252280582798771</v>
      </c>
      <c r="BE181" s="119">
        <f t="shared" ca="1" si="83"/>
        <v>-0.32987462509463911</v>
      </c>
      <c r="BF181" s="119">
        <f t="shared" ca="1" si="83"/>
        <v>-0.94804210346332074</v>
      </c>
      <c r="BG181" s="119">
        <f t="shared" ca="1" si="83"/>
        <v>-0.21662399626406043</v>
      </c>
      <c r="BH181" s="119">
        <f t="shared" ca="1" si="82"/>
        <v>0.39252280582798771</v>
      </c>
      <c r="BI181" s="119">
        <f t="shared" ca="1" si="78"/>
        <v>-0.32987462509463911</v>
      </c>
      <c r="BJ181" s="119">
        <f t="shared" ca="1" si="78"/>
        <v>-0.32987462509463911</v>
      </c>
      <c r="BK181" s="119">
        <f t="shared" ca="1" si="78"/>
        <v>-0.32987462509463911</v>
      </c>
      <c r="BL181" s="121">
        <f t="shared" ca="1" si="90"/>
        <v>4</v>
      </c>
      <c r="BM181" s="116">
        <f t="shared" ca="1" si="91"/>
        <v>20</v>
      </c>
    </row>
    <row r="182" spans="1:65" ht="15" customHeight="1" x14ac:dyDescent="0.25">
      <c r="A182" s="13">
        <v>42758</v>
      </c>
      <c r="B182" s="23"/>
      <c r="C182" s="23"/>
      <c r="D182" s="88">
        <f>bering!B177</f>
        <v>5081.692</v>
      </c>
      <c r="E182" s="47"/>
      <c r="F182" s="47"/>
      <c r="G182" s="92">
        <f>conus!B177</f>
        <v>5492.0720000000001</v>
      </c>
      <c r="H182" s="100">
        <f t="shared" ca="1" si="81"/>
        <v>5599.7983000000004</v>
      </c>
      <c r="I182" s="101">
        <f ca="1">IF(H$1,OFFSET(D182,-$H$2,0),OFFSET(D182,-$L182,0))</f>
        <v>5139.62</v>
      </c>
      <c r="J182" s="29">
        <f t="shared" ca="1" si="88"/>
        <v>21</v>
      </c>
      <c r="K182" s="57">
        <f t="shared" ca="1" si="68"/>
        <v>21</v>
      </c>
      <c r="L182" s="30">
        <f t="shared" ca="1" si="69"/>
        <v>21</v>
      </c>
      <c r="M182" s="120">
        <f t="shared" ca="1" si="89"/>
        <v>0.70424518277887249</v>
      </c>
      <c r="N182" s="39">
        <f>ROW()</f>
        <v>182</v>
      </c>
      <c r="O182" s="39">
        <f t="shared" si="84"/>
        <v>179</v>
      </c>
      <c r="P182" s="45">
        <f t="shared" ca="1" si="85"/>
        <v>161</v>
      </c>
      <c r="Q182" s="45">
        <f t="shared" ca="1" si="86"/>
        <v>158</v>
      </c>
      <c r="R182" s="39">
        <f t="shared" ca="1" si="87"/>
        <v>0</v>
      </c>
      <c r="S182" s="58">
        <f t="shared" si="72"/>
        <v>-227.70140000000174</v>
      </c>
      <c r="T182">
        <f>A182-A179</f>
        <v>3</v>
      </c>
      <c r="U182" s="68">
        <f t="shared" si="70"/>
        <v>-75.900466666667242</v>
      </c>
      <c r="V182" s="58">
        <f t="shared" ca="1" si="73"/>
        <v>979.52690000000075</v>
      </c>
      <c r="W182">
        <f>A182-A179</f>
        <v>3</v>
      </c>
      <c r="X182" s="77">
        <f t="shared" ca="1" si="74"/>
        <v>653.01793333333387</v>
      </c>
      <c r="Y182" s="58">
        <f t="shared" ca="1" si="75"/>
        <v>-14.427999999999884</v>
      </c>
      <c r="Z182">
        <f>A182-A179</f>
        <v>3</v>
      </c>
      <c r="AA182" s="68">
        <f t="shared" ca="1" si="71"/>
        <v>-4.8093333333332948</v>
      </c>
      <c r="AB182" s="68">
        <f t="shared" ca="1" si="92"/>
        <v>324.10430000000031</v>
      </c>
      <c r="AE182" s="116">
        <f t="shared" si="76"/>
        <v>164</v>
      </c>
      <c r="AF182" s="116">
        <f t="shared" si="95"/>
        <v>165</v>
      </c>
      <c r="AG182" s="116">
        <f t="shared" si="95"/>
        <v>163</v>
      </c>
      <c r="AH182" s="116">
        <f t="shared" si="95"/>
        <v>162</v>
      </c>
      <c r="AI182" s="116">
        <f t="shared" si="95"/>
        <v>161</v>
      </c>
      <c r="AJ182" s="116">
        <f t="shared" si="95"/>
        <v>165</v>
      </c>
      <c r="AK182" s="116">
        <f t="shared" si="95"/>
        <v>163</v>
      </c>
      <c r="AL182" s="116">
        <f t="shared" si="95"/>
        <v>162</v>
      </c>
      <c r="AM182" s="116">
        <f t="shared" si="95"/>
        <v>161</v>
      </c>
      <c r="AN182" s="116">
        <f t="shared" si="95"/>
        <v>161</v>
      </c>
      <c r="AO182" s="116">
        <f t="shared" si="95"/>
        <v>161</v>
      </c>
      <c r="AP182" s="116">
        <f t="shared" si="94"/>
        <v>161</v>
      </c>
      <c r="AQ182" s="116">
        <f t="shared" si="93"/>
        <v>162</v>
      </c>
      <c r="AR182" s="116">
        <f t="shared" si="93"/>
        <v>160</v>
      </c>
      <c r="AS182" s="116">
        <f t="shared" si="93"/>
        <v>159</v>
      </c>
      <c r="AT182" s="116">
        <f t="shared" si="93"/>
        <v>158</v>
      </c>
      <c r="AU182" s="116">
        <f t="shared" si="93"/>
        <v>162</v>
      </c>
      <c r="AV182" s="116">
        <f t="shared" si="93"/>
        <v>160</v>
      </c>
      <c r="AW182" s="116">
        <f t="shared" si="93"/>
        <v>159</v>
      </c>
      <c r="AX182" s="116">
        <f t="shared" si="79"/>
        <v>158</v>
      </c>
      <c r="AY182" s="116">
        <f t="shared" si="79"/>
        <v>158</v>
      </c>
      <c r="AZ182" s="116">
        <f t="shared" si="79"/>
        <v>158</v>
      </c>
      <c r="BA182" s="119">
        <f t="shared" ca="1" si="83"/>
        <v>-0.95198265534008775</v>
      </c>
      <c r="BB182" s="119">
        <f t="shared" ca="1" si="83"/>
        <v>-0.84585027138335045</v>
      </c>
      <c r="BC182" s="119">
        <f t="shared" ca="1" si="83"/>
        <v>-0.96660913818062455</v>
      </c>
      <c r="BD182" s="119">
        <f t="shared" ca="1" si="83"/>
        <v>-0.58988033658065109</v>
      </c>
      <c r="BE182" s="119">
        <f t="shared" ca="1" si="83"/>
        <v>0.70424518277887249</v>
      </c>
      <c r="BF182" s="119">
        <f t="shared" ca="1" si="83"/>
        <v>-0.84585027138335045</v>
      </c>
      <c r="BG182" s="119">
        <f t="shared" ca="1" si="83"/>
        <v>-0.96660913818062455</v>
      </c>
      <c r="BH182" s="119">
        <f t="shared" ca="1" si="82"/>
        <v>-0.58988033658065109</v>
      </c>
      <c r="BI182" s="119">
        <f t="shared" ca="1" si="78"/>
        <v>0.70424518277887249</v>
      </c>
      <c r="BJ182" s="119">
        <f t="shared" ca="1" si="78"/>
        <v>0.70424518277887249</v>
      </c>
      <c r="BK182" s="119">
        <f t="shared" ca="1" si="78"/>
        <v>0.70424518277887249</v>
      </c>
      <c r="BL182" s="121">
        <f t="shared" ca="1" si="90"/>
        <v>5</v>
      </c>
      <c r="BM182" s="116">
        <f t="shared" ca="1" si="91"/>
        <v>21</v>
      </c>
    </row>
    <row r="183" spans="1:65" ht="15" customHeight="1" x14ac:dyDescent="0.25">
      <c r="A183" s="13">
        <v>42759</v>
      </c>
      <c r="B183" s="23"/>
      <c r="C183" s="23"/>
      <c r="D183" s="88">
        <f>bering!B178</f>
        <v>5078.9229999999998</v>
      </c>
      <c r="E183" s="47"/>
      <c r="F183" s="47"/>
      <c r="G183" s="92">
        <f>conus!B178</f>
        <v>5491.2079999999996</v>
      </c>
      <c r="H183" s="100">
        <f t="shared" ca="1" si="81"/>
        <v>5535.5119999999997</v>
      </c>
      <c r="I183" s="101">
        <f ca="1">IF(H$1,OFFSET(D183,-$H$2,0),OFFSET(D183,-$L183,0))</f>
        <v>5296.1415999999999</v>
      </c>
      <c r="J183" s="29">
        <f t="shared" ca="1" si="88"/>
        <v>21</v>
      </c>
      <c r="K183" s="57">
        <f t="shared" ca="1" si="68"/>
        <v>21</v>
      </c>
      <c r="L183" s="30">
        <f t="shared" ca="1" si="69"/>
        <v>21</v>
      </c>
      <c r="M183" s="120">
        <f t="shared" ca="1" si="89"/>
        <v>-3.2764237669280099E-3</v>
      </c>
      <c r="N183" s="39">
        <f>ROW()</f>
        <v>183</v>
      </c>
      <c r="O183" s="39">
        <f t="shared" si="84"/>
        <v>180</v>
      </c>
      <c r="P183" s="45">
        <f t="shared" ca="1" si="85"/>
        <v>162</v>
      </c>
      <c r="Q183" s="45">
        <f t="shared" ca="1" si="86"/>
        <v>159</v>
      </c>
      <c r="R183" s="39">
        <f t="shared" ca="1" si="87"/>
        <v>0</v>
      </c>
      <c r="S183" s="58">
        <f t="shared" si="72"/>
        <v>-381.41640000000189</v>
      </c>
      <c r="T183">
        <f>A183-A180</f>
        <v>3</v>
      </c>
      <c r="U183" s="68">
        <f t="shared" si="70"/>
        <v>-127.13880000000063</v>
      </c>
      <c r="V183" s="58">
        <f t="shared" ca="1" si="73"/>
        <v>1120.0476999999992</v>
      </c>
      <c r="W183">
        <f>A183-A180</f>
        <v>3</v>
      </c>
      <c r="X183" s="77">
        <f t="shared" ca="1" si="74"/>
        <v>746.69846666666615</v>
      </c>
      <c r="Y183" s="58">
        <f t="shared" ca="1" si="75"/>
        <v>213.63560000000143</v>
      </c>
      <c r="Z183">
        <f>A183-A180</f>
        <v>3</v>
      </c>
      <c r="AA183" s="68">
        <f t="shared" ca="1" si="71"/>
        <v>71.211866666667149</v>
      </c>
      <c r="AB183" s="68">
        <f t="shared" ca="1" si="92"/>
        <v>408.95516666666663</v>
      </c>
      <c r="AE183" s="116">
        <f t="shared" si="76"/>
        <v>165</v>
      </c>
      <c r="AF183" s="116">
        <f t="shared" si="95"/>
        <v>166</v>
      </c>
      <c r="AG183" s="116">
        <f t="shared" si="95"/>
        <v>164</v>
      </c>
      <c r="AH183" s="116">
        <f t="shared" si="95"/>
        <v>163</v>
      </c>
      <c r="AI183" s="116">
        <f t="shared" si="95"/>
        <v>162</v>
      </c>
      <c r="AJ183" s="116">
        <f t="shared" si="95"/>
        <v>166</v>
      </c>
      <c r="AK183" s="116">
        <f t="shared" si="95"/>
        <v>164</v>
      </c>
      <c r="AL183" s="116">
        <f t="shared" si="95"/>
        <v>163</v>
      </c>
      <c r="AM183" s="116">
        <f t="shared" si="95"/>
        <v>162</v>
      </c>
      <c r="AN183" s="116">
        <f t="shared" si="95"/>
        <v>162</v>
      </c>
      <c r="AO183" s="116">
        <f t="shared" si="95"/>
        <v>162</v>
      </c>
      <c r="AP183" s="116">
        <f t="shared" si="94"/>
        <v>162</v>
      </c>
      <c r="AQ183" s="116">
        <f t="shared" si="93"/>
        <v>163</v>
      </c>
      <c r="AR183" s="116">
        <f t="shared" si="93"/>
        <v>161</v>
      </c>
      <c r="AS183" s="116">
        <f t="shared" si="93"/>
        <v>160</v>
      </c>
      <c r="AT183" s="116">
        <f t="shared" si="93"/>
        <v>159</v>
      </c>
      <c r="AU183" s="116">
        <f t="shared" si="93"/>
        <v>163</v>
      </c>
      <c r="AV183" s="116">
        <f t="shared" si="93"/>
        <v>161</v>
      </c>
      <c r="AW183" s="116">
        <f t="shared" si="93"/>
        <v>160</v>
      </c>
      <c r="AX183" s="116">
        <f t="shared" si="79"/>
        <v>159</v>
      </c>
      <c r="AY183" s="116">
        <f t="shared" si="79"/>
        <v>159</v>
      </c>
      <c r="AZ183" s="116">
        <f t="shared" si="79"/>
        <v>159</v>
      </c>
      <c r="BA183" s="119">
        <f t="shared" ca="1" si="83"/>
        <v>-0.95258052444492225</v>
      </c>
      <c r="BB183" s="119">
        <f t="shared" ca="1" si="83"/>
        <v>-0.5269001535330412</v>
      </c>
      <c r="BC183" s="119">
        <f t="shared" ca="1" si="83"/>
        <v>-0.88524133326058607</v>
      </c>
      <c r="BD183" s="119">
        <f t="shared" ca="1" si="83"/>
        <v>-0.85339427534663448</v>
      </c>
      <c r="BE183" s="119">
        <f t="shared" ca="1" si="83"/>
        <v>-3.2764237669280099E-3</v>
      </c>
      <c r="BF183" s="119">
        <f t="shared" ca="1" si="83"/>
        <v>-0.5269001535330412</v>
      </c>
      <c r="BG183" s="119">
        <f t="shared" ca="1" si="83"/>
        <v>-0.88524133326058607</v>
      </c>
      <c r="BH183" s="119">
        <f t="shared" ca="1" si="82"/>
        <v>-0.85339427534663448</v>
      </c>
      <c r="BI183" s="119">
        <f t="shared" ca="1" si="78"/>
        <v>-3.2764237669280099E-3</v>
      </c>
      <c r="BJ183" s="119">
        <f t="shared" ca="1" si="78"/>
        <v>-3.2764237669280099E-3</v>
      </c>
      <c r="BK183" s="119">
        <f t="shared" ca="1" si="78"/>
        <v>-3.2764237669280099E-3</v>
      </c>
      <c r="BL183" s="121">
        <f t="shared" ca="1" si="90"/>
        <v>5</v>
      </c>
      <c r="BM183" s="116">
        <f t="shared" ca="1" si="91"/>
        <v>21</v>
      </c>
    </row>
    <row r="184" spans="1:65" ht="15" customHeight="1" x14ac:dyDescent="0.25">
      <c r="A184" s="13">
        <v>42760</v>
      </c>
      <c r="B184" s="23"/>
      <c r="C184" s="23"/>
      <c r="D184" s="88">
        <f>bering!B179</f>
        <v>5065.3657000000003</v>
      </c>
      <c r="E184" s="47"/>
      <c r="F184" s="47"/>
      <c r="G184" s="92">
        <f>conus!B179</f>
        <v>5524.9745999999996</v>
      </c>
      <c r="H184" s="100">
        <f t="shared" ca="1" si="81"/>
        <v>5481.848</v>
      </c>
      <c r="I184" s="101">
        <f ca="1">IF(H$1,OFFSET(D184,-$H$2,0),OFFSET(D184,-$L184,0))</f>
        <v>5445.3329999999996</v>
      </c>
      <c r="J184" s="29">
        <f t="shared" ca="1" si="88"/>
        <v>21</v>
      </c>
      <c r="K184" s="57">
        <f t="shared" ca="1" si="68"/>
        <v>21</v>
      </c>
      <c r="L184" s="30">
        <f t="shared" ca="1" si="69"/>
        <v>21</v>
      </c>
      <c r="M184" s="120">
        <f t="shared" ca="1" si="89"/>
        <v>0.33456628308559377</v>
      </c>
      <c r="N184" s="39">
        <f>ROW()</f>
        <v>184</v>
      </c>
      <c r="O184" s="39">
        <f t="shared" si="84"/>
        <v>181</v>
      </c>
      <c r="P184" s="45">
        <f t="shared" ca="1" si="85"/>
        <v>163</v>
      </c>
      <c r="Q184" s="45">
        <f t="shared" ca="1" si="86"/>
        <v>160</v>
      </c>
      <c r="R184" s="39">
        <f t="shared" ca="1" si="87"/>
        <v>0</v>
      </c>
      <c r="S184" s="58">
        <f t="shared" si="72"/>
        <v>-173.89979999999923</v>
      </c>
      <c r="T184">
        <f>A184-A181</f>
        <v>3</v>
      </c>
      <c r="U184" s="68">
        <f t="shared" si="70"/>
        <v>-57.966599999999744</v>
      </c>
      <c r="V184" s="58">
        <f t="shared" ca="1" si="73"/>
        <v>736.06370000000243</v>
      </c>
      <c r="W184">
        <f>A184-A181</f>
        <v>3</v>
      </c>
      <c r="X184" s="77">
        <f t="shared" ca="1" si="74"/>
        <v>490.70913333333493</v>
      </c>
      <c r="Y184" s="58">
        <f t="shared" ca="1" si="75"/>
        <v>519.34860000000117</v>
      </c>
      <c r="Z184">
        <f>A184-A181</f>
        <v>3</v>
      </c>
      <c r="AA184" s="68">
        <f t="shared" ca="1" si="71"/>
        <v>173.11620000000039</v>
      </c>
      <c r="AB184" s="68">
        <f t="shared" ca="1" si="92"/>
        <v>331.91266666666763</v>
      </c>
      <c r="AE184" s="116">
        <f t="shared" si="76"/>
        <v>166</v>
      </c>
      <c r="AF184" s="116">
        <f t="shared" si="95"/>
        <v>167</v>
      </c>
      <c r="AG184" s="116">
        <f t="shared" si="95"/>
        <v>165</v>
      </c>
      <c r="AH184" s="116">
        <f t="shared" si="95"/>
        <v>164</v>
      </c>
      <c r="AI184" s="116">
        <f t="shared" si="95"/>
        <v>163</v>
      </c>
      <c r="AJ184" s="116">
        <f t="shared" si="95"/>
        <v>167</v>
      </c>
      <c r="AK184" s="116">
        <f t="shared" si="95"/>
        <v>165</v>
      </c>
      <c r="AL184" s="116">
        <f t="shared" si="95"/>
        <v>164</v>
      </c>
      <c r="AM184" s="116">
        <f t="shared" si="95"/>
        <v>163</v>
      </c>
      <c r="AN184" s="116">
        <f t="shared" si="95"/>
        <v>163</v>
      </c>
      <c r="AO184" s="116">
        <f t="shared" si="95"/>
        <v>163</v>
      </c>
      <c r="AP184" s="116">
        <f t="shared" si="94"/>
        <v>163</v>
      </c>
      <c r="AQ184" s="116">
        <f t="shared" si="93"/>
        <v>164</v>
      </c>
      <c r="AR184" s="116">
        <f t="shared" si="93"/>
        <v>162</v>
      </c>
      <c r="AS184" s="116">
        <f t="shared" si="93"/>
        <v>161</v>
      </c>
      <c r="AT184" s="116">
        <f t="shared" si="93"/>
        <v>160</v>
      </c>
      <c r="AU184" s="116">
        <f t="shared" si="93"/>
        <v>164</v>
      </c>
      <c r="AV184" s="116">
        <f t="shared" si="93"/>
        <v>162</v>
      </c>
      <c r="AW184" s="116">
        <f t="shared" si="93"/>
        <v>161</v>
      </c>
      <c r="AX184" s="116">
        <f t="shared" si="79"/>
        <v>160</v>
      </c>
      <c r="AY184" s="116">
        <f t="shared" si="79"/>
        <v>160</v>
      </c>
      <c r="AZ184" s="116">
        <f t="shared" si="79"/>
        <v>160</v>
      </c>
      <c r="BA184" s="119">
        <f t="shared" ca="1" si="83"/>
        <v>-0.77197888729710473</v>
      </c>
      <c r="BB184" s="119">
        <f t="shared" ca="1" si="83"/>
        <v>-0.56442055977783601</v>
      </c>
      <c r="BC184" s="119">
        <f t="shared" ca="1" si="83"/>
        <v>-0.22467742619599998</v>
      </c>
      <c r="BD184" s="119">
        <f t="shared" ca="1" si="83"/>
        <v>0.28591017380716555</v>
      </c>
      <c r="BE184" s="119">
        <f t="shared" ca="1" si="83"/>
        <v>0.33456628308559377</v>
      </c>
      <c r="BF184" s="119">
        <f t="shared" ca="1" si="83"/>
        <v>-0.56442055977783601</v>
      </c>
      <c r="BG184" s="119">
        <f t="shared" ca="1" si="83"/>
        <v>-0.22467742619599998</v>
      </c>
      <c r="BH184" s="119">
        <f t="shared" ca="1" si="82"/>
        <v>0.28591017380716555</v>
      </c>
      <c r="BI184" s="119">
        <f t="shared" ca="1" si="78"/>
        <v>0.33456628308559377</v>
      </c>
      <c r="BJ184" s="119">
        <f t="shared" ca="1" si="78"/>
        <v>0.33456628308559377</v>
      </c>
      <c r="BK184" s="119">
        <f t="shared" ca="1" si="78"/>
        <v>0.33456628308559377</v>
      </c>
      <c r="BL184" s="121">
        <f t="shared" ca="1" si="90"/>
        <v>5</v>
      </c>
      <c r="BM184" s="116">
        <f t="shared" ca="1" si="91"/>
        <v>21</v>
      </c>
    </row>
    <row r="185" spans="1:65" ht="15" customHeight="1" x14ac:dyDescent="0.25">
      <c r="A185" s="13">
        <v>42761</v>
      </c>
      <c r="B185" s="23"/>
      <c r="C185" s="23"/>
      <c r="D185" s="88">
        <f>bering!B180</f>
        <v>5063.7240000000002</v>
      </c>
      <c r="E185" s="47"/>
      <c r="F185" s="47"/>
      <c r="G185" s="92">
        <f>conus!B180</f>
        <v>5307.8670000000002</v>
      </c>
      <c r="H185" s="100">
        <f t="shared" ca="1" si="81"/>
        <v>5278.5330000000004</v>
      </c>
      <c r="I185" s="101">
        <f ca="1">IF(H$1,OFFSET(D185,-$H$2,0),OFFSET(D185,-$L185,0))</f>
        <v>5278.5330000000004</v>
      </c>
      <c r="J185" s="29">
        <f t="shared" ca="1" si="88"/>
        <v>18</v>
      </c>
      <c r="K185" s="57">
        <f t="shared" ca="1" si="68"/>
        <v>18</v>
      </c>
      <c r="L185" s="30">
        <f t="shared" ca="1" si="69"/>
        <v>18</v>
      </c>
      <c r="M185" s="120">
        <f t="shared" ca="1" si="89"/>
        <v>0.88015356907806797</v>
      </c>
      <c r="N185" s="39">
        <f>ROW()</f>
        <v>185</v>
      </c>
      <c r="O185" s="39">
        <f t="shared" si="84"/>
        <v>182</v>
      </c>
      <c r="P185" s="45">
        <f t="shared" ca="1" si="85"/>
        <v>167</v>
      </c>
      <c r="Q185" s="45">
        <f t="shared" ca="1" si="86"/>
        <v>164</v>
      </c>
      <c r="R185" s="39">
        <f t="shared" ca="1" si="87"/>
        <v>0</v>
      </c>
      <c r="S185" s="58">
        <f t="shared" si="72"/>
        <v>-261.33939999999893</v>
      </c>
      <c r="T185">
        <f>A185-A182</f>
        <v>3</v>
      </c>
      <c r="U185" s="68">
        <f t="shared" si="70"/>
        <v>-87.113133333332982</v>
      </c>
      <c r="V185" s="58">
        <f t="shared" ca="1" si="73"/>
        <v>-45.379899999999907</v>
      </c>
      <c r="W185">
        <f>A185-A182</f>
        <v>3</v>
      </c>
      <c r="X185" s="77">
        <f t="shared" ca="1" si="74"/>
        <v>-30.253266666666605</v>
      </c>
      <c r="Y185" s="58">
        <f t="shared" ca="1" si="75"/>
        <v>715.9336000000003</v>
      </c>
      <c r="Z185">
        <f>A185-A182</f>
        <v>3</v>
      </c>
      <c r="AA185" s="68">
        <f t="shared" ca="1" si="71"/>
        <v>238.64453333333344</v>
      </c>
      <c r="AB185" s="68">
        <f t="shared" ca="1" si="92"/>
        <v>104.19563333333342</v>
      </c>
      <c r="AE185" s="116">
        <f t="shared" si="76"/>
        <v>167</v>
      </c>
      <c r="AF185" s="116">
        <f t="shared" si="95"/>
        <v>168</v>
      </c>
      <c r="AG185" s="116">
        <f t="shared" si="95"/>
        <v>166</v>
      </c>
      <c r="AH185" s="116">
        <f t="shared" si="95"/>
        <v>165</v>
      </c>
      <c r="AI185" s="116">
        <f t="shared" si="95"/>
        <v>164</v>
      </c>
      <c r="AJ185" s="116">
        <f t="shared" si="95"/>
        <v>168</v>
      </c>
      <c r="AK185" s="116">
        <f t="shared" si="95"/>
        <v>166</v>
      </c>
      <c r="AL185" s="116">
        <f t="shared" si="95"/>
        <v>165</v>
      </c>
      <c r="AM185" s="116">
        <f t="shared" si="95"/>
        <v>164</v>
      </c>
      <c r="AN185" s="116">
        <f t="shared" si="95"/>
        <v>164</v>
      </c>
      <c r="AO185" s="116">
        <f t="shared" si="95"/>
        <v>164</v>
      </c>
      <c r="AP185" s="116">
        <f t="shared" si="94"/>
        <v>164</v>
      </c>
      <c r="AQ185" s="116">
        <f t="shared" si="93"/>
        <v>165</v>
      </c>
      <c r="AR185" s="116">
        <f t="shared" si="93"/>
        <v>163</v>
      </c>
      <c r="AS185" s="116">
        <f t="shared" si="93"/>
        <v>162</v>
      </c>
      <c r="AT185" s="116">
        <f t="shared" si="93"/>
        <v>161</v>
      </c>
      <c r="AU185" s="116">
        <f t="shared" si="93"/>
        <v>165</v>
      </c>
      <c r="AV185" s="116">
        <f t="shared" si="93"/>
        <v>163</v>
      </c>
      <c r="AW185" s="116">
        <f t="shared" si="93"/>
        <v>162</v>
      </c>
      <c r="AX185" s="116">
        <f t="shared" si="79"/>
        <v>161</v>
      </c>
      <c r="AY185" s="116">
        <f t="shared" si="79"/>
        <v>161</v>
      </c>
      <c r="AZ185" s="116">
        <f t="shared" si="79"/>
        <v>161</v>
      </c>
      <c r="BA185" s="119">
        <f t="shared" ca="1" si="83"/>
        <v>0.88015356907806797</v>
      </c>
      <c r="BB185" s="119">
        <f t="shared" ca="1" si="83"/>
        <v>0.50412795306938696</v>
      </c>
      <c r="BC185" s="119">
        <f t="shared" ca="1" si="83"/>
        <v>0.34170848291280109</v>
      </c>
      <c r="BD185" s="119">
        <f t="shared" ca="1" si="83"/>
        <v>-0.20264814656232072</v>
      </c>
      <c r="BE185" s="119">
        <f t="shared" ca="1" si="83"/>
        <v>-0.67979000159396274</v>
      </c>
      <c r="BF185" s="119">
        <f t="shared" ca="1" si="83"/>
        <v>0.50412795306938696</v>
      </c>
      <c r="BG185" s="119">
        <f t="shared" ca="1" si="83"/>
        <v>0.34170848291280109</v>
      </c>
      <c r="BH185" s="119">
        <f t="shared" ca="1" si="82"/>
        <v>-0.20264814656232072</v>
      </c>
      <c r="BI185" s="119">
        <f t="shared" ca="1" si="78"/>
        <v>-0.67979000159396274</v>
      </c>
      <c r="BJ185" s="119">
        <f t="shared" ca="1" si="78"/>
        <v>-0.67979000159396274</v>
      </c>
      <c r="BK185" s="119">
        <f t="shared" ca="1" si="78"/>
        <v>-0.67979000159396274</v>
      </c>
      <c r="BL185" s="121">
        <f t="shared" ca="1" si="90"/>
        <v>1</v>
      </c>
      <c r="BM185" s="116">
        <f t="shared" ca="1" si="91"/>
        <v>18</v>
      </c>
    </row>
    <row r="186" spans="1:65" ht="15" customHeight="1" x14ac:dyDescent="0.25">
      <c r="A186" s="13">
        <v>42762</v>
      </c>
      <c r="B186" s="23"/>
      <c r="C186" s="23"/>
      <c r="D186" s="88">
        <f>bering!B181</f>
        <v>5047.424</v>
      </c>
      <c r="E186" s="47"/>
      <c r="F186" s="47"/>
      <c r="G186" s="92">
        <f>conus!B181</f>
        <v>5370.8689999999997</v>
      </c>
      <c r="H186" s="100">
        <f t="shared" ca="1" si="81"/>
        <v>5251.1880000000001</v>
      </c>
      <c r="I186" s="101">
        <f ca="1">IF(H$1,OFFSET(D186,-$H$2,0),OFFSET(D186,-$L186,0))</f>
        <v>5251.1880000000001</v>
      </c>
      <c r="J186" s="29">
        <f t="shared" ca="1" si="88"/>
        <v>18</v>
      </c>
      <c r="K186" s="57">
        <f t="shared" ca="1" si="68"/>
        <v>18</v>
      </c>
      <c r="L186" s="30">
        <f t="shared" ca="1" si="69"/>
        <v>18</v>
      </c>
      <c r="M186" s="120">
        <f t="shared" ca="1" si="89"/>
        <v>0.9031101347837468</v>
      </c>
      <c r="N186" s="39">
        <f>ROW()</f>
        <v>186</v>
      </c>
      <c r="O186" s="39">
        <f t="shared" si="84"/>
        <v>183</v>
      </c>
      <c r="P186" s="45">
        <f t="shared" ca="1" si="85"/>
        <v>168</v>
      </c>
      <c r="Q186" s="45">
        <f t="shared" ca="1" si="86"/>
        <v>165</v>
      </c>
      <c r="R186" s="39">
        <f t="shared" ca="1" si="87"/>
        <v>0</v>
      </c>
      <c r="S186" s="58">
        <f t="shared" si="72"/>
        <v>-292.03139999999985</v>
      </c>
      <c r="T186">
        <f>A186-A183</f>
        <v>3</v>
      </c>
      <c r="U186" s="68">
        <f t="shared" si="70"/>
        <v>-97.343799999999945</v>
      </c>
      <c r="V186" s="58">
        <f t="shared" ca="1" si="73"/>
        <v>-569.0742999999984</v>
      </c>
      <c r="W186">
        <f>A186-A183</f>
        <v>3</v>
      </c>
      <c r="X186" s="77">
        <f t="shared" ca="1" si="74"/>
        <v>-379.38286666666562</v>
      </c>
      <c r="Y186" s="58">
        <f t="shared" ca="1" si="75"/>
        <v>399.67239999999947</v>
      </c>
      <c r="Z186">
        <f>A186-A183</f>
        <v>3</v>
      </c>
      <c r="AA186" s="68">
        <f t="shared" ca="1" si="71"/>
        <v>133.22413333333316</v>
      </c>
      <c r="AB186" s="68">
        <f t="shared" ca="1" si="92"/>
        <v>-123.07936666666623</v>
      </c>
      <c r="AE186" s="116">
        <f t="shared" si="76"/>
        <v>168</v>
      </c>
      <c r="AF186" s="116">
        <f t="shared" si="95"/>
        <v>169</v>
      </c>
      <c r="AG186" s="116">
        <f t="shared" si="95"/>
        <v>167</v>
      </c>
      <c r="AH186" s="116">
        <f t="shared" si="95"/>
        <v>166</v>
      </c>
      <c r="AI186" s="116">
        <f t="shared" si="95"/>
        <v>165</v>
      </c>
      <c r="AJ186" s="116">
        <f t="shared" si="95"/>
        <v>169</v>
      </c>
      <c r="AK186" s="116">
        <f t="shared" si="95"/>
        <v>167</v>
      </c>
      <c r="AL186" s="116">
        <f t="shared" si="95"/>
        <v>166</v>
      </c>
      <c r="AM186" s="116">
        <f t="shared" si="95"/>
        <v>165</v>
      </c>
      <c r="AN186" s="116">
        <f t="shared" si="95"/>
        <v>165</v>
      </c>
      <c r="AO186" s="116">
        <f t="shared" si="95"/>
        <v>165</v>
      </c>
      <c r="AP186" s="116">
        <f t="shared" si="94"/>
        <v>165</v>
      </c>
      <c r="AQ186" s="116">
        <f t="shared" si="93"/>
        <v>166</v>
      </c>
      <c r="AR186" s="116">
        <f t="shared" si="93"/>
        <v>164</v>
      </c>
      <c r="AS186" s="116">
        <f t="shared" si="93"/>
        <v>163</v>
      </c>
      <c r="AT186" s="116">
        <f t="shared" si="93"/>
        <v>162</v>
      </c>
      <c r="AU186" s="116">
        <f t="shared" si="93"/>
        <v>166</v>
      </c>
      <c r="AV186" s="116">
        <f t="shared" si="93"/>
        <v>164</v>
      </c>
      <c r="AW186" s="116">
        <f t="shared" si="93"/>
        <v>163</v>
      </c>
      <c r="AX186" s="116">
        <f t="shared" si="79"/>
        <v>162</v>
      </c>
      <c r="AY186" s="116">
        <f t="shared" si="79"/>
        <v>162</v>
      </c>
      <c r="AZ186" s="116">
        <f t="shared" si="79"/>
        <v>162</v>
      </c>
      <c r="BA186" s="119">
        <f t="shared" ca="1" si="83"/>
        <v>0.9031101347837468</v>
      </c>
      <c r="BB186" s="119">
        <f t="shared" ca="1" si="83"/>
        <v>0.31690208581068108</v>
      </c>
      <c r="BC186" s="119">
        <f t="shared" ca="1" si="83"/>
        <v>0.56968950910241367</v>
      </c>
      <c r="BD186" s="119">
        <f t="shared" ca="1" si="83"/>
        <v>0.15894396301106695</v>
      </c>
      <c r="BE186" s="119">
        <f t="shared" ca="1" si="83"/>
        <v>-0.81514687430346522</v>
      </c>
      <c r="BF186" s="119">
        <f t="shared" ca="1" si="83"/>
        <v>0.31690208581068108</v>
      </c>
      <c r="BG186" s="119">
        <f t="shared" ca="1" si="83"/>
        <v>0.56968950910241367</v>
      </c>
      <c r="BH186" s="119">
        <f t="shared" ca="1" si="82"/>
        <v>0.15894396301106695</v>
      </c>
      <c r="BI186" s="119">
        <f t="shared" ca="1" si="78"/>
        <v>-0.81514687430346522</v>
      </c>
      <c r="BJ186" s="119">
        <f t="shared" ca="1" si="78"/>
        <v>-0.81514687430346522</v>
      </c>
      <c r="BK186" s="119">
        <f t="shared" ca="1" si="78"/>
        <v>-0.81514687430346522</v>
      </c>
      <c r="BL186" s="121">
        <f t="shared" ca="1" si="90"/>
        <v>1</v>
      </c>
      <c r="BM186" s="116">
        <f t="shared" ca="1" si="91"/>
        <v>18</v>
      </c>
    </row>
    <row r="187" spans="1:65" ht="15" customHeight="1" x14ac:dyDescent="0.25">
      <c r="A187" s="13">
        <v>42763</v>
      </c>
      <c r="B187" s="23"/>
      <c r="C187" s="23"/>
      <c r="D187" s="88">
        <f>bering!B182</f>
        <v>5107.7309999999998</v>
      </c>
      <c r="E187" s="47"/>
      <c r="F187" s="47"/>
      <c r="G187" s="92">
        <f>conus!B182</f>
        <v>5348.4472999999998</v>
      </c>
      <c r="H187" s="100">
        <f t="shared" ca="1" si="81"/>
        <v>5400.9853999999996</v>
      </c>
      <c r="I187" s="101">
        <f ca="1">IF(H$1,OFFSET(D187,-$H$2,0),OFFSET(D187,-$L187,0))</f>
        <v>5400.9853999999996</v>
      </c>
      <c r="J187" s="29">
        <f t="shared" ca="1" si="88"/>
        <v>18</v>
      </c>
      <c r="K187" s="57">
        <f t="shared" ca="1" si="68"/>
        <v>18</v>
      </c>
      <c r="L187" s="30">
        <f t="shared" ca="1" si="69"/>
        <v>18</v>
      </c>
      <c r="M187" s="120">
        <f t="shared" ca="1" si="89"/>
        <v>0.764667668829353</v>
      </c>
      <c r="N187" s="39">
        <f>ROW()</f>
        <v>187</v>
      </c>
      <c r="O187" s="39">
        <f t="shared" si="84"/>
        <v>184</v>
      </c>
      <c r="P187" s="45">
        <f t="shared" ca="1" si="85"/>
        <v>169</v>
      </c>
      <c r="Q187" s="45">
        <f t="shared" ca="1" si="86"/>
        <v>166</v>
      </c>
      <c r="R187" s="39">
        <f t="shared" ca="1" si="87"/>
        <v>0</v>
      </c>
      <c r="S187" s="58">
        <f t="shared" si="72"/>
        <v>-481.07129999999961</v>
      </c>
      <c r="T187">
        <f>A187-A184</f>
        <v>3</v>
      </c>
      <c r="U187" s="68">
        <f t="shared" si="70"/>
        <v>-160.35709999999986</v>
      </c>
      <c r="V187" s="58">
        <f t="shared" ca="1" si="73"/>
        <v>-686.45190000000184</v>
      </c>
      <c r="W187">
        <f>A187-A184</f>
        <v>3</v>
      </c>
      <c r="X187" s="77">
        <f t="shared" ca="1" si="74"/>
        <v>-457.63460000000123</v>
      </c>
      <c r="Y187" s="58">
        <f t="shared" ca="1" si="75"/>
        <v>49.611800000000585</v>
      </c>
      <c r="Z187">
        <f>A187-A184</f>
        <v>3</v>
      </c>
      <c r="AA187" s="68">
        <f t="shared" ca="1" si="71"/>
        <v>16.537266666666863</v>
      </c>
      <c r="AB187" s="68">
        <f t="shared" ca="1" si="92"/>
        <v>-220.54866666666717</v>
      </c>
      <c r="AE187" s="116">
        <f t="shared" si="76"/>
        <v>169</v>
      </c>
      <c r="AF187" s="116">
        <f t="shared" si="95"/>
        <v>170</v>
      </c>
      <c r="AG187" s="116">
        <f t="shared" si="95"/>
        <v>168</v>
      </c>
      <c r="AH187" s="116">
        <f t="shared" si="95"/>
        <v>167</v>
      </c>
      <c r="AI187" s="116">
        <f t="shared" si="95"/>
        <v>166</v>
      </c>
      <c r="AJ187" s="116">
        <f t="shared" si="95"/>
        <v>170</v>
      </c>
      <c r="AK187" s="116">
        <f t="shared" si="95"/>
        <v>168</v>
      </c>
      <c r="AL187" s="116">
        <f t="shared" si="95"/>
        <v>167</v>
      </c>
      <c r="AM187" s="116">
        <f t="shared" si="95"/>
        <v>166</v>
      </c>
      <c r="AN187" s="116">
        <f t="shared" si="95"/>
        <v>166</v>
      </c>
      <c r="AO187" s="116">
        <f t="shared" si="95"/>
        <v>166</v>
      </c>
      <c r="AP187" s="116">
        <f t="shared" si="94"/>
        <v>166</v>
      </c>
      <c r="AQ187" s="116">
        <f t="shared" si="93"/>
        <v>167</v>
      </c>
      <c r="AR187" s="116">
        <f t="shared" si="93"/>
        <v>165</v>
      </c>
      <c r="AS187" s="116">
        <f t="shared" si="93"/>
        <v>164</v>
      </c>
      <c r="AT187" s="116">
        <f t="shared" si="93"/>
        <v>163</v>
      </c>
      <c r="AU187" s="116">
        <f t="shared" si="93"/>
        <v>167</v>
      </c>
      <c r="AV187" s="116">
        <f t="shared" si="93"/>
        <v>165</v>
      </c>
      <c r="AW187" s="116">
        <f t="shared" si="93"/>
        <v>164</v>
      </c>
      <c r="AX187" s="116">
        <f t="shared" si="79"/>
        <v>163</v>
      </c>
      <c r="AY187" s="116">
        <f t="shared" si="79"/>
        <v>163</v>
      </c>
      <c r="AZ187" s="116">
        <f t="shared" si="79"/>
        <v>163</v>
      </c>
      <c r="BA187" s="119">
        <f t="shared" ca="1" si="83"/>
        <v>0.764667668829353</v>
      </c>
      <c r="BB187" s="119">
        <f t="shared" ca="1" si="83"/>
        <v>-0.25065928702709561</v>
      </c>
      <c r="BC187" s="119">
        <f t="shared" ca="1" si="83"/>
        <v>0.49069330659018473</v>
      </c>
      <c r="BD187" s="119">
        <f t="shared" ca="1" si="83"/>
        <v>0.50298907548296001</v>
      </c>
      <c r="BE187" s="119">
        <f t="shared" ca="1" si="83"/>
        <v>-0.80300222282513589</v>
      </c>
      <c r="BF187" s="119">
        <f t="shared" ca="1" si="83"/>
        <v>-0.25065928702709561</v>
      </c>
      <c r="BG187" s="119">
        <f t="shared" ca="1" si="83"/>
        <v>0.49069330659018473</v>
      </c>
      <c r="BH187" s="119">
        <f t="shared" ca="1" si="82"/>
        <v>0.50298907548296001</v>
      </c>
      <c r="BI187" s="119">
        <f t="shared" ca="1" si="78"/>
        <v>-0.80300222282513589</v>
      </c>
      <c r="BJ187" s="119">
        <f t="shared" ca="1" si="78"/>
        <v>-0.80300222282513589</v>
      </c>
      <c r="BK187" s="119">
        <f t="shared" ca="1" si="78"/>
        <v>-0.80300222282513589</v>
      </c>
      <c r="BL187" s="121">
        <f t="shared" ca="1" si="90"/>
        <v>1</v>
      </c>
      <c r="BM187" s="116">
        <f t="shared" ca="1" si="91"/>
        <v>18</v>
      </c>
    </row>
    <row r="188" spans="1:65" ht="15" customHeight="1" x14ac:dyDescent="0.25">
      <c r="A188" s="13">
        <v>42764</v>
      </c>
      <c r="B188" s="23"/>
      <c r="C188" s="23"/>
      <c r="D188" s="88">
        <f>bering!B183</f>
        <v>5051.2629999999999</v>
      </c>
      <c r="E188" s="47"/>
      <c r="F188" s="47"/>
      <c r="G188" s="92">
        <f>conus!B183</f>
        <v>5279.6885000000002</v>
      </c>
      <c r="H188" s="100">
        <f t="shared" ca="1" si="81"/>
        <v>5459.2569999999996</v>
      </c>
      <c r="I188" s="101">
        <f ca="1">IF(H$1,OFFSET(D188,-$H$2,0),OFFSET(D188,-$L188,0))</f>
        <v>5278.5330000000004</v>
      </c>
      <c r="J188" s="29">
        <f t="shared" ca="1" si="88"/>
        <v>21</v>
      </c>
      <c r="K188" s="57">
        <f t="shared" ca="1" si="68"/>
        <v>21</v>
      </c>
      <c r="L188" s="30">
        <f t="shared" ca="1" si="69"/>
        <v>21</v>
      </c>
      <c r="M188" s="120">
        <f t="shared" ca="1" si="89"/>
        <v>0.5713046564037082</v>
      </c>
      <c r="N188" s="39">
        <f>ROW()</f>
        <v>188</v>
      </c>
      <c r="O188" s="39">
        <f t="shared" si="84"/>
        <v>185</v>
      </c>
      <c r="P188" s="45">
        <f t="shared" ca="1" si="85"/>
        <v>167</v>
      </c>
      <c r="Q188" s="45">
        <f t="shared" ca="1" si="86"/>
        <v>164</v>
      </c>
      <c r="R188" s="39">
        <f t="shared" ca="1" si="87"/>
        <v>0</v>
      </c>
      <c r="S188" s="58">
        <f t="shared" si="72"/>
        <v>-325.04480000000149</v>
      </c>
      <c r="T188">
        <f>A188-A185</f>
        <v>3</v>
      </c>
      <c r="U188" s="68">
        <f t="shared" si="70"/>
        <v>-108.34826666666716</v>
      </c>
      <c r="V188" s="58">
        <f t="shared" ca="1" si="73"/>
        <v>-184.46260000000075</v>
      </c>
      <c r="W188">
        <f>A188-A185</f>
        <v>3</v>
      </c>
      <c r="X188" s="77">
        <f t="shared" ca="1" si="74"/>
        <v>-122.97506666666716</v>
      </c>
      <c r="Y188" s="58">
        <f t="shared" ca="1" si="75"/>
        <v>-89.3012000000017</v>
      </c>
      <c r="Z188">
        <f>A188-A185</f>
        <v>3</v>
      </c>
      <c r="AA188" s="68">
        <f t="shared" ca="1" si="71"/>
        <v>-29.767066666667233</v>
      </c>
      <c r="AB188" s="68">
        <f t="shared" ca="1" si="92"/>
        <v>-76.37106666666719</v>
      </c>
      <c r="AE188" s="116">
        <f t="shared" si="76"/>
        <v>170</v>
      </c>
      <c r="AF188" s="116">
        <f t="shared" si="95"/>
        <v>171</v>
      </c>
      <c r="AG188" s="116">
        <f t="shared" si="95"/>
        <v>169</v>
      </c>
      <c r="AH188" s="116">
        <f t="shared" si="95"/>
        <v>168</v>
      </c>
      <c r="AI188" s="116">
        <f t="shared" si="95"/>
        <v>167</v>
      </c>
      <c r="AJ188" s="116">
        <f t="shared" si="95"/>
        <v>171</v>
      </c>
      <c r="AK188" s="116">
        <f t="shared" si="95"/>
        <v>169</v>
      </c>
      <c r="AL188" s="116">
        <f t="shared" si="95"/>
        <v>168</v>
      </c>
      <c r="AM188" s="116">
        <f t="shared" si="95"/>
        <v>167</v>
      </c>
      <c r="AN188" s="116">
        <f t="shared" si="95"/>
        <v>167</v>
      </c>
      <c r="AO188" s="116">
        <f t="shared" si="95"/>
        <v>167</v>
      </c>
      <c r="AP188" s="116">
        <f t="shared" si="94"/>
        <v>167</v>
      </c>
      <c r="AQ188" s="116">
        <f t="shared" si="93"/>
        <v>168</v>
      </c>
      <c r="AR188" s="116">
        <f t="shared" si="93"/>
        <v>166</v>
      </c>
      <c r="AS188" s="116">
        <f t="shared" si="93"/>
        <v>165</v>
      </c>
      <c r="AT188" s="116">
        <f t="shared" si="93"/>
        <v>164</v>
      </c>
      <c r="AU188" s="116">
        <f t="shared" si="93"/>
        <v>168</v>
      </c>
      <c r="AV188" s="116">
        <f t="shared" si="93"/>
        <v>166</v>
      </c>
      <c r="AW188" s="116">
        <f t="shared" si="93"/>
        <v>165</v>
      </c>
      <c r="AX188" s="116">
        <f t="shared" si="79"/>
        <v>164</v>
      </c>
      <c r="AY188" s="116">
        <f t="shared" si="79"/>
        <v>164</v>
      </c>
      <c r="AZ188" s="116">
        <f t="shared" si="79"/>
        <v>164</v>
      </c>
      <c r="BA188" s="119">
        <f t="shared" ca="1" si="83"/>
        <v>-0.58196571209180503</v>
      </c>
      <c r="BB188" s="119">
        <f t="shared" ca="1" si="83"/>
        <v>0.26272311481149624</v>
      </c>
      <c r="BC188" s="119">
        <f t="shared" ca="1" si="83"/>
        <v>-0.77288970525529754</v>
      </c>
      <c r="BD188" s="119">
        <f t="shared" ca="1" si="83"/>
        <v>0.30994037764397386</v>
      </c>
      <c r="BE188" s="119">
        <f t="shared" ca="1" si="83"/>
        <v>0.5713046564037082</v>
      </c>
      <c r="BF188" s="119">
        <f t="shared" ca="1" si="83"/>
        <v>0.26272311481149624</v>
      </c>
      <c r="BG188" s="119">
        <f t="shared" ca="1" si="83"/>
        <v>-0.77288970525529754</v>
      </c>
      <c r="BH188" s="119">
        <f t="shared" ca="1" si="82"/>
        <v>0.30994037764397386</v>
      </c>
      <c r="BI188" s="119">
        <f t="shared" ca="1" si="78"/>
        <v>0.5713046564037082</v>
      </c>
      <c r="BJ188" s="119">
        <f t="shared" ca="1" si="78"/>
        <v>0.5713046564037082</v>
      </c>
      <c r="BK188" s="119">
        <f t="shared" ca="1" si="78"/>
        <v>0.5713046564037082</v>
      </c>
      <c r="BL188" s="121">
        <f t="shared" ca="1" si="90"/>
        <v>5</v>
      </c>
      <c r="BM188" s="116">
        <f t="shared" ca="1" si="91"/>
        <v>21</v>
      </c>
    </row>
    <row r="189" spans="1:65" ht="15" customHeight="1" x14ac:dyDescent="0.25">
      <c r="A189" s="13">
        <v>42765</v>
      </c>
      <c r="B189" s="23"/>
      <c r="C189" s="23"/>
      <c r="D189" s="88">
        <f>bering!B184</f>
        <v>5027.4497000000001</v>
      </c>
      <c r="E189" s="47"/>
      <c r="F189" s="47"/>
      <c r="G189" s="92">
        <f>conus!B184</f>
        <v>5272.5565999999999</v>
      </c>
      <c r="H189" s="100">
        <f t="shared" ca="1" si="81"/>
        <v>5425.2070000000003</v>
      </c>
      <c r="I189" s="101">
        <f ca="1">IF(H$1,OFFSET(D189,-$H$2,0),OFFSET(D189,-$L189,0))</f>
        <v>5251.1880000000001</v>
      </c>
      <c r="J189" s="29">
        <f t="shared" ca="1" si="88"/>
        <v>21</v>
      </c>
      <c r="K189" s="57">
        <f t="shared" ca="1" si="68"/>
        <v>21</v>
      </c>
      <c r="L189" s="30">
        <f t="shared" ca="1" si="69"/>
        <v>21</v>
      </c>
      <c r="M189" s="120">
        <f t="shared" ca="1" si="89"/>
        <v>0.99927287225332451</v>
      </c>
      <c r="N189" s="39">
        <f>ROW()</f>
        <v>189</v>
      </c>
      <c r="O189" s="39">
        <f t="shared" si="84"/>
        <v>186</v>
      </c>
      <c r="P189" s="45">
        <f t="shared" ca="1" si="85"/>
        <v>168</v>
      </c>
      <c r="Q189" s="45">
        <f t="shared" ca="1" si="86"/>
        <v>165</v>
      </c>
      <c r="R189" s="39">
        <f t="shared" ca="1" si="87"/>
        <v>0</v>
      </c>
      <c r="S189" s="58">
        <f t="shared" si="72"/>
        <v>-303.01819999999861</v>
      </c>
      <c r="T189">
        <f>A189-A186</f>
        <v>3</v>
      </c>
      <c r="U189" s="68">
        <f t="shared" si="70"/>
        <v>-101.0060666666662</v>
      </c>
      <c r="V189" s="58">
        <f t="shared" ca="1" si="73"/>
        <v>273.88039999999819</v>
      </c>
      <c r="W189">
        <f>A189-A186</f>
        <v>3</v>
      </c>
      <c r="X189" s="77">
        <f t="shared" ca="1" si="74"/>
        <v>182.58693333333213</v>
      </c>
      <c r="Y189" s="58">
        <f t="shared" ca="1" si="75"/>
        <v>-44.347599999999147</v>
      </c>
      <c r="Z189">
        <f>A189-A186</f>
        <v>3</v>
      </c>
      <c r="AA189" s="68">
        <f t="shared" ca="1" si="71"/>
        <v>-14.782533333333049</v>
      </c>
      <c r="AB189" s="68">
        <f t="shared" ca="1" si="92"/>
        <v>83.902199999999539</v>
      </c>
      <c r="AE189" s="116">
        <f t="shared" si="76"/>
        <v>171</v>
      </c>
      <c r="AF189" s="116">
        <f t="shared" si="95"/>
        <v>172</v>
      </c>
      <c r="AG189" s="116">
        <f t="shared" si="95"/>
        <v>170</v>
      </c>
      <c r="AH189" s="116">
        <f t="shared" si="95"/>
        <v>169</v>
      </c>
      <c r="AI189" s="116">
        <f t="shared" si="95"/>
        <v>168</v>
      </c>
      <c r="AJ189" s="116">
        <f t="shared" si="95"/>
        <v>172</v>
      </c>
      <c r="AK189" s="116">
        <f t="shared" si="95"/>
        <v>170</v>
      </c>
      <c r="AL189" s="116">
        <f t="shared" si="95"/>
        <v>169</v>
      </c>
      <c r="AM189" s="116">
        <f t="shared" si="95"/>
        <v>168</v>
      </c>
      <c r="AN189" s="116">
        <f t="shared" si="95"/>
        <v>168</v>
      </c>
      <c r="AO189" s="116">
        <f t="shared" si="95"/>
        <v>168</v>
      </c>
      <c r="AP189" s="116">
        <f t="shared" si="94"/>
        <v>168</v>
      </c>
      <c r="AQ189" s="116">
        <f t="shared" si="93"/>
        <v>169</v>
      </c>
      <c r="AR189" s="116">
        <f t="shared" si="93"/>
        <v>167</v>
      </c>
      <c r="AS189" s="116">
        <f t="shared" si="93"/>
        <v>166</v>
      </c>
      <c r="AT189" s="116">
        <f t="shared" si="93"/>
        <v>165</v>
      </c>
      <c r="AU189" s="116">
        <f t="shared" si="93"/>
        <v>169</v>
      </c>
      <c r="AV189" s="116">
        <f t="shared" si="93"/>
        <v>167</v>
      </c>
      <c r="AW189" s="116">
        <f t="shared" si="93"/>
        <v>166</v>
      </c>
      <c r="AX189" s="116">
        <f t="shared" si="79"/>
        <v>165</v>
      </c>
      <c r="AY189" s="116">
        <f t="shared" si="79"/>
        <v>165</v>
      </c>
      <c r="AZ189" s="116">
        <f t="shared" si="79"/>
        <v>165</v>
      </c>
      <c r="BA189" s="119">
        <f t="shared" ca="1" si="83"/>
        <v>-0.8313067359750671</v>
      </c>
      <c r="BB189" s="119">
        <f t="shared" ca="1" si="83"/>
        <v>0.42649400152036027</v>
      </c>
      <c r="BC189" s="119">
        <f t="shared" ca="1" si="83"/>
        <v>-0.9387675001553254</v>
      </c>
      <c r="BD189" s="119">
        <f t="shared" ca="1" si="83"/>
        <v>0.39418522387398047</v>
      </c>
      <c r="BE189" s="119">
        <f t="shared" ca="1" si="83"/>
        <v>0.99927287225332451</v>
      </c>
      <c r="BF189" s="119">
        <f t="shared" ca="1" si="83"/>
        <v>0.42649400152036027</v>
      </c>
      <c r="BG189" s="119">
        <f t="shared" ca="1" si="83"/>
        <v>-0.9387675001553254</v>
      </c>
      <c r="BH189" s="119">
        <f t="shared" ca="1" si="82"/>
        <v>0.39418522387398047</v>
      </c>
      <c r="BI189" s="119">
        <f t="shared" ca="1" si="78"/>
        <v>0.99927287225332451</v>
      </c>
      <c r="BJ189" s="119">
        <f t="shared" ca="1" si="78"/>
        <v>0.99927287225332451</v>
      </c>
      <c r="BK189" s="119">
        <f t="shared" ca="1" si="78"/>
        <v>0.99927287225332451</v>
      </c>
      <c r="BL189" s="121">
        <f t="shared" ca="1" si="90"/>
        <v>5</v>
      </c>
      <c r="BM189" s="116">
        <f t="shared" ca="1" si="91"/>
        <v>21</v>
      </c>
    </row>
    <row r="190" spans="1:65" ht="15" customHeight="1" x14ac:dyDescent="0.25">
      <c r="A190" s="13">
        <v>42766</v>
      </c>
      <c r="B190" s="23"/>
      <c r="C190" s="23"/>
      <c r="D190" s="88">
        <f>bering!B185</f>
        <v>5027.4497000000001</v>
      </c>
      <c r="E190" s="47"/>
      <c r="F190" s="47"/>
      <c r="G190" s="92">
        <f>conus!B185</f>
        <v>5272.5565999999999</v>
      </c>
      <c r="H190" s="100">
        <f t="shared" ca="1" si="81"/>
        <v>5364.3320000000003</v>
      </c>
      <c r="I190" s="101">
        <f ca="1">IF(H$1,OFFSET(D190,-$H$2,0),OFFSET(D190,-$L190,0))</f>
        <v>5400.9853999999996</v>
      </c>
      <c r="J190" s="29">
        <f t="shared" ca="1" si="88"/>
        <v>21</v>
      </c>
      <c r="K190" s="57">
        <f t="shared" ca="1" si="68"/>
        <v>21</v>
      </c>
      <c r="L190" s="30">
        <f t="shared" ca="1" si="69"/>
        <v>21</v>
      </c>
      <c r="M190" s="120">
        <f t="shared" ca="1" si="89"/>
        <v>0.77425020809770329</v>
      </c>
      <c r="N190" s="39">
        <f>ROW()</f>
        <v>190</v>
      </c>
      <c r="O190" s="39">
        <f t="shared" si="84"/>
        <v>187</v>
      </c>
      <c r="P190" s="45">
        <f t="shared" ca="1" si="85"/>
        <v>169</v>
      </c>
      <c r="Q190" s="45">
        <f t="shared" ca="1" si="86"/>
        <v>166</v>
      </c>
      <c r="R190" s="39">
        <f t="shared" ca="1" si="87"/>
        <v>0</v>
      </c>
      <c r="S190" s="58">
        <f t="shared" si="72"/>
        <v>-202.38160000000062</v>
      </c>
      <c r="T190">
        <f>A190-A187</f>
        <v>3</v>
      </c>
      <c r="U190" s="68">
        <f t="shared" si="70"/>
        <v>-67.460533333333544</v>
      </c>
      <c r="V190" s="58">
        <f t="shared" ca="1" si="73"/>
        <v>318.08959999999934</v>
      </c>
      <c r="W190">
        <f>A190-A187</f>
        <v>3</v>
      </c>
      <c r="X190" s="77">
        <f t="shared" ca="1" si="74"/>
        <v>212.0597333333329</v>
      </c>
      <c r="Y190" s="58">
        <f t="shared" ca="1" si="75"/>
        <v>0</v>
      </c>
      <c r="Z190">
        <f>A190-A187</f>
        <v>3</v>
      </c>
      <c r="AA190" s="68">
        <f t="shared" ca="1" si="71"/>
        <v>0</v>
      </c>
      <c r="AB190" s="68">
        <f t="shared" ca="1" si="92"/>
        <v>106.02986666666645</v>
      </c>
      <c r="AE190" s="116">
        <f t="shared" si="76"/>
        <v>172</v>
      </c>
      <c r="AF190" s="116">
        <f t="shared" si="95"/>
        <v>173</v>
      </c>
      <c r="AG190" s="116">
        <f t="shared" si="95"/>
        <v>171</v>
      </c>
      <c r="AH190" s="116">
        <f t="shared" si="95"/>
        <v>170</v>
      </c>
      <c r="AI190" s="116">
        <f t="shared" si="95"/>
        <v>169</v>
      </c>
      <c r="AJ190" s="116">
        <f t="shared" si="95"/>
        <v>173</v>
      </c>
      <c r="AK190" s="116">
        <f t="shared" si="95"/>
        <v>171</v>
      </c>
      <c r="AL190" s="116">
        <f t="shared" si="95"/>
        <v>170</v>
      </c>
      <c r="AM190" s="116">
        <f t="shared" si="95"/>
        <v>169</v>
      </c>
      <c r="AN190" s="116">
        <f t="shared" si="95"/>
        <v>169</v>
      </c>
      <c r="AO190" s="116">
        <f t="shared" si="95"/>
        <v>169</v>
      </c>
      <c r="AP190" s="116">
        <f t="shared" si="94"/>
        <v>169</v>
      </c>
      <c r="AQ190" s="116">
        <f t="shared" si="93"/>
        <v>170</v>
      </c>
      <c r="AR190" s="116">
        <f t="shared" si="93"/>
        <v>168</v>
      </c>
      <c r="AS190" s="116">
        <f t="shared" si="93"/>
        <v>167</v>
      </c>
      <c r="AT190" s="116">
        <f t="shared" si="93"/>
        <v>166</v>
      </c>
      <c r="AU190" s="116">
        <f t="shared" si="93"/>
        <v>170</v>
      </c>
      <c r="AV190" s="116">
        <f t="shared" si="93"/>
        <v>168</v>
      </c>
      <c r="AW190" s="116">
        <f t="shared" si="93"/>
        <v>167</v>
      </c>
      <c r="AX190" s="116">
        <f t="shared" si="79"/>
        <v>166</v>
      </c>
      <c r="AY190" s="116">
        <f t="shared" si="79"/>
        <v>166</v>
      </c>
      <c r="AZ190" s="116">
        <f t="shared" si="79"/>
        <v>166</v>
      </c>
      <c r="BA190" s="119">
        <f t="shared" ca="1" si="83"/>
        <v>-0.12097500224505361</v>
      </c>
      <c r="BB190" s="119">
        <f t="shared" ca="1" si="83"/>
        <v>0.68281201581617845</v>
      </c>
      <c r="BC190" s="119">
        <f t="shared" ca="1" si="83"/>
        <v>-0.98079578311522941</v>
      </c>
      <c r="BD190" s="119">
        <f t="shared" ca="1" si="83"/>
        <v>-0.54022555357559299</v>
      </c>
      <c r="BE190" s="119">
        <f t="shared" ca="1" si="83"/>
        <v>0.77425020809770329</v>
      </c>
      <c r="BF190" s="119">
        <f t="shared" ca="1" si="83"/>
        <v>0.68281201581617845</v>
      </c>
      <c r="BG190" s="119">
        <f t="shared" ca="1" si="83"/>
        <v>-0.98079578311522941</v>
      </c>
      <c r="BH190" s="119">
        <f t="shared" ca="1" si="82"/>
        <v>-0.54022555357559299</v>
      </c>
      <c r="BI190" s="119">
        <f t="shared" ca="1" si="78"/>
        <v>0.77425020809770329</v>
      </c>
      <c r="BJ190" s="119">
        <f t="shared" ca="1" si="78"/>
        <v>0.77425020809770329</v>
      </c>
      <c r="BK190" s="119">
        <f t="shared" ca="1" si="78"/>
        <v>0.77425020809770329</v>
      </c>
      <c r="BL190" s="121">
        <f t="shared" ca="1" si="90"/>
        <v>5</v>
      </c>
      <c r="BM190" s="116">
        <f t="shared" ca="1" si="91"/>
        <v>21</v>
      </c>
    </row>
    <row r="191" spans="1:65" ht="15" customHeight="1" x14ac:dyDescent="0.25">
      <c r="A191" s="13">
        <v>42767</v>
      </c>
      <c r="B191" s="23"/>
      <c r="C191" s="23"/>
      <c r="D191" s="88">
        <f>bering!B186</f>
        <v>5319.3860000000004</v>
      </c>
      <c r="E191" s="47"/>
      <c r="F191" s="47"/>
      <c r="G191" s="92">
        <f>conus!B186</f>
        <v>5402.5590000000002</v>
      </c>
      <c r="H191" s="100">
        <f t="shared" ca="1" si="81"/>
        <v>5263.2163</v>
      </c>
      <c r="I191" s="101">
        <f ca="1">IF(H$1,OFFSET(D191,-$H$2,0),OFFSET(D191,-$L191,0))</f>
        <v>5459.2569999999996</v>
      </c>
      <c r="J191" s="29">
        <f t="shared" ca="1" si="88"/>
        <v>21</v>
      </c>
      <c r="K191" s="57">
        <f t="shared" ca="1" si="68"/>
        <v>21</v>
      </c>
      <c r="L191" s="30">
        <f t="shared" ca="1" si="69"/>
        <v>21</v>
      </c>
      <c r="M191" s="120">
        <f t="shared" ca="1" si="89"/>
        <v>0.73993292935499111</v>
      </c>
      <c r="N191" s="39">
        <f>ROW()</f>
        <v>191</v>
      </c>
      <c r="O191" s="39">
        <f t="shared" si="84"/>
        <v>188</v>
      </c>
      <c r="P191" s="45">
        <f t="shared" ca="1" si="85"/>
        <v>170</v>
      </c>
      <c r="Q191" s="45">
        <f t="shared" ca="1" si="86"/>
        <v>167</v>
      </c>
      <c r="R191" s="39">
        <f t="shared" ca="1" si="87"/>
        <v>0</v>
      </c>
      <c r="S191" s="58">
        <f t="shared" si="72"/>
        <v>-51.33259999999791</v>
      </c>
      <c r="T191">
        <f>A191-A188</f>
        <v>3</v>
      </c>
      <c r="U191" s="68">
        <f t="shared" si="70"/>
        <v>-17.11086666666597</v>
      </c>
      <c r="V191" s="58">
        <f t="shared" ca="1" si="73"/>
        <v>-58.675099999998565</v>
      </c>
      <c r="W191">
        <f>A191-A188</f>
        <v>3</v>
      </c>
      <c r="X191" s="77">
        <f t="shared" ca="1" si="74"/>
        <v>-39.116733333332377</v>
      </c>
      <c r="Y191" s="58">
        <f t="shared" ca="1" si="75"/>
        <v>180.72400000000016</v>
      </c>
      <c r="Z191">
        <f>A191-A188</f>
        <v>3</v>
      </c>
      <c r="AA191" s="68">
        <f t="shared" ca="1" si="71"/>
        <v>60.241333333333387</v>
      </c>
      <c r="AB191" s="68">
        <f t="shared" ca="1" si="92"/>
        <v>10.562300000000505</v>
      </c>
      <c r="AE191" s="116">
        <f t="shared" si="76"/>
        <v>173</v>
      </c>
      <c r="AF191" s="116">
        <f t="shared" si="95"/>
        <v>174</v>
      </c>
      <c r="AG191" s="116">
        <f t="shared" si="95"/>
        <v>172</v>
      </c>
      <c r="AH191" s="116">
        <f t="shared" si="95"/>
        <v>171</v>
      </c>
      <c r="AI191" s="116">
        <f t="shared" si="95"/>
        <v>170</v>
      </c>
      <c r="AJ191" s="116">
        <f t="shared" si="95"/>
        <v>174</v>
      </c>
      <c r="AK191" s="116">
        <f t="shared" si="95"/>
        <v>172</v>
      </c>
      <c r="AL191" s="116">
        <f t="shared" si="95"/>
        <v>171</v>
      </c>
      <c r="AM191" s="116">
        <f t="shared" si="95"/>
        <v>170</v>
      </c>
      <c r="AN191" s="116">
        <f t="shared" si="95"/>
        <v>170</v>
      </c>
      <c r="AO191" s="116">
        <f t="shared" si="95"/>
        <v>170</v>
      </c>
      <c r="AP191" s="116">
        <f t="shared" si="94"/>
        <v>170</v>
      </c>
      <c r="AQ191" s="116">
        <f t="shared" si="93"/>
        <v>171</v>
      </c>
      <c r="AR191" s="116">
        <f t="shared" si="93"/>
        <v>169</v>
      </c>
      <c r="AS191" s="116">
        <f t="shared" si="93"/>
        <v>168</v>
      </c>
      <c r="AT191" s="116">
        <f t="shared" si="93"/>
        <v>167</v>
      </c>
      <c r="AU191" s="116">
        <f t="shared" si="93"/>
        <v>171</v>
      </c>
      <c r="AV191" s="116">
        <f t="shared" si="93"/>
        <v>169</v>
      </c>
      <c r="AW191" s="116">
        <f t="shared" si="93"/>
        <v>168</v>
      </c>
      <c r="AX191" s="116">
        <f t="shared" si="79"/>
        <v>167</v>
      </c>
      <c r="AY191" s="116">
        <f t="shared" si="79"/>
        <v>167</v>
      </c>
      <c r="AZ191" s="116">
        <f t="shared" si="79"/>
        <v>167</v>
      </c>
      <c r="BA191" s="119">
        <f t="shared" ca="1" si="83"/>
        <v>-0.86988560228901846</v>
      </c>
      <c r="BB191" s="119">
        <f t="shared" ca="1" si="83"/>
        <v>-0.71416871832812223</v>
      </c>
      <c r="BC191" s="119">
        <f t="shared" ca="1" si="83"/>
        <v>-0.82631764305422928</v>
      </c>
      <c r="BD191" s="119">
        <f t="shared" ca="1" si="83"/>
        <v>0.24930277861122874</v>
      </c>
      <c r="BE191" s="119">
        <f t="shared" ca="1" si="83"/>
        <v>0.73993292935499111</v>
      </c>
      <c r="BF191" s="119">
        <f t="shared" ca="1" si="83"/>
        <v>-0.71416871832812223</v>
      </c>
      <c r="BG191" s="119">
        <f t="shared" ca="1" si="83"/>
        <v>-0.82631764305422928</v>
      </c>
      <c r="BH191" s="119">
        <f t="shared" ca="1" si="82"/>
        <v>0.24930277861122874</v>
      </c>
      <c r="BI191" s="119">
        <f t="shared" ca="1" si="78"/>
        <v>0.73993292935499111</v>
      </c>
      <c r="BJ191" s="119">
        <f t="shared" ca="1" si="78"/>
        <v>0.73993292935499111</v>
      </c>
      <c r="BK191" s="119">
        <f t="shared" ca="1" si="78"/>
        <v>0.73993292935499111</v>
      </c>
      <c r="BL191" s="121">
        <f t="shared" ca="1" si="90"/>
        <v>5</v>
      </c>
      <c r="BM191" s="116">
        <f t="shared" ca="1" si="91"/>
        <v>21</v>
      </c>
    </row>
    <row r="192" spans="1:65" ht="15" customHeight="1" x14ac:dyDescent="0.25">
      <c r="A192" s="13">
        <v>42768</v>
      </c>
      <c r="B192" s="23"/>
      <c r="C192" s="23"/>
      <c r="D192" s="88">
        <f>bering!B187</f>
        <v>5214.5169999999998</v>
      </c>
      <c r="E192" s="47"/>
      <c r="F192" s="47"/>
      <c r="G192" s="92">
        <f>conus!B187</f>
        <v>5431.0749999999998</v>
      </c>
      <c r="H192" s="100">
        <f t="shared" ca="1" si="81"/>
        <v>5202.634</v>
      </c>
      <c r="I192" s="101">
        <f ca="1">IF(H$1,OFFSET(D192,-$H$2,0),OFFSET(D192,-$L192,0))</f>
        <v>5425.2070000000003</v>
      </c>
      <c r="J192" s="29">
        <f t="shared" ca="1" si="88"/>
        <v>21</v>
      </c>
      <c r="K192" s="57">
        <f t="shared" ca="1" si="68"/>
        <v>21</v>
      </c>
      <c r="L192" s="30">
        <f t="shared" ca="1" si="69"/>
        <v>21</v>
      </c>
      <c r="M192" s="120">
        <f t="shared" ca="1" si="89"/>
        <v>0.70236705660325116</v>
      </c>
      <c r="N192" s="39">
        <f>ROW()</f>
        <v>192</v>
      </c>
      <c r="O192" s="39">
        <f t="shared" si="84"/>
        <v>189</v>
      </c>
      <c r="P192" s="45">
        <f t="shared" ca="1" si="85"/>
        <v>171</v>
      </c>
      <c r="Q192" s="45">
        <f t="shared" ca="1" si="86"/>
        <v>168</v>
      </c>
      <c r="R192" s="39">
        <f t="shared" ca="1" si="87"/>
        <v>0</v>
      </c>
      <c r="S192" s="58">
        <f t="shared" si="72"/>
        <v>205.49820000000182</v>
      </c>
      <c r="T192">
        <f>A192-A189</f>
        <v>3</v>
      </c>
      <c r="U192" s="68">
        <f t="shared" si="70"/>
        <v>68.499400000000605</v>
      </c>
      <c r="V192" s="58">
        <f t="shared" ca="1" si="73"/>
        <v>-455.26709999999912</v>
      </c>
      <c r="W192">
        <f>A192-A189</f>
        <v>3</v>
      </c>
      <c r="X192" s="77">
        <f t="shared" ca="1" si="74"/>
        <v>-303.51139999999941</v>
      </c>
      <c r="Y192" s="58">
        <f t="shared" ca="1" si="75"/>
        <v>354.74299999999857</v>
      </c>
      <c r="Z192">
        <f>A192-A189</f>
        <v>3</v>
      </c>
      <c r="AA192" s="68">
        <f t="shared" ca="1" si="71"/>
        <v>118.24766666666619</v>
      </c>
      <c r="AB192" s="68">
        <f t="shared" ca="1" si="92"/>
        <v>-92.63186666666661</v>
      </c>
      <c r="AE192" s="116">
        <f t="shared" si="76"/>
        <v>174</v>
      </c>
      <c r="AF192" s="116">
        <f t="shared" si="95"/>
        <v>175</v>
      </c>
      <c r="AG192" s="116">
        <f t="shared" si="95"/>
        <v>173</v>
      </c>
      <c r="AH192" s="116">
        <f t="shared" si="95"/>
        <v>172</v>
      </c>
      <c r="AI192" s="116">
        <f t="shared" si="95"/>
        <v>171</v>
      </c>
      <c r="AJ192" s="116">
        <f t="shared" si="95"/>
        <v>175</v>
      </c>
      <c r="AK192" s="116">
        <f t="shared" si="95"/>
        <v>173</v>
      </c>
      <c r="AL192" s="116">
        <f t="shared" si="95"/>
        <v>172</v>
      </c>
      <c r="AM192" s="116">
        <f t="shared" si="95"/>
        <v>171</v>
      </c>
      <c r="AN192" s="116">
        <f t="shared" si="95"/>
        <v>171</v>
      </c>
      <c r="AO192" s="116">
        <f t="shared" si="95"/>
        <v>171</v>
      </c>
      <c r="AP192" s="116">
        <f t="shared" si="94"/>
        <v>171</v>
      </c>
      <c r="AQ192" s="116">
        <f t="shared" si="93"/>
        <v>172</v>
      </c>
      <c r="AR192" s="116">
        <f t="shared" si="93"/>
        <v>170</v>
      </c>
      <c r="AS192" s="116">
        <f t="shared" si="93"/>
        <v>169</v>
      </c>
      <c r="AT192" s="116">
        <f t="shared" si="93"/>
        <v>168</v>
      </c>
      <c r="AU192" s="116">
        <f t="shared" si="93"/>
        <v>172</v>
      </c>
      <c r="AV192" s="116">
        <f t="shared" si="93"/>
        <v>170</v>
      </c>
      <c r="AW192" s="116">
        <f t="shared" si="93"/>
        <v>169</v>
      </c>
      <c r="AX192" s="116">
        <f t="shared" si="79"/>
        <v>168</v>
      </c>
      <c r="AY192" s="116">
        <f t="shared" si="79"/>
        <v>168</v>
      </c>
      <c r="AZ192" s="116">
        <f t="shared" si="79"/>
        <v>168</v>
      </c>
      <c r="BA192" s="119">
        <f t="shared" ca="1" si="83"/>
        <v>-0.96154927227173459</v>
      </c>
      <c r="BB192" s="119">
        <f t="shared" ca="1" si="83"/>
        <v>-0.89252722414430474</v>
      </c>
      <c r="BC192" s="119">
        <f t="shared" ca="1" si="83"/>
        <v>-0.92041900484200134</v>
      </c>
      <c r="BD192" s="119">
        <f t="shared" ca="1" si="83"/>
        <v>-0.59132566007883924</v>
      </c>
      <c r="BE192" s="119">
        <f t="shared" ca="1" si="83"/>
        <v>0.70236705660325116</v>
      </c>
      <c r="BF192" s="119">
        <f t="shared" ca="1" si="83"/>
        <v>-0.89252722414430474</v>
      </c>
      <c r="BG192" s="119">
        <f t="shared" ca="1" si="83"/>
        <v>-0.92041900484200134</v>
      </c>
      <c r="BH192" s="119">
        <f t="shared" ca="1" si="82"/>
        <v>-0.59132566007883924</v>
      </c>
      <c r="BI192" s="119">
        <f t="shared" ca="1" si="78"/>
        <v>0.70236705660325116</v>
      </c>
      <c r="BJ192" s="119">
        <f t="shared" ca="1" si="78"/>
        <v>0.70236705660325116</v>
      </c>
      <c r="BK192" s="119">
        <f t="shared" ca="1" si="78"/>
        <v>0.70236705660325116</v>
      </c>
      <c r="BL192" s="121">
        <f t="shared" ca="1" si="90"/>
        <v>5</v>
      </c>
      <c r="BM192" s="116">
        <f t="shared" ca="1" si="91"/>
        <v>21</v>
      </c>
    </row>
    <row r="193" spans="1:65" ht="15" customHeight="1" x14ac:dyDescent="0.25">
      <c r="A193" s="13">
        <v>42769</v>
      </c>
      <c r="B193" s="23"/>
      <c r="C193" s="23"/>
      <c r="D193" s="88">
        <f>bering!B188</f>
        <v>5352.0079999999998</v>
      </c>
      <c r="E193" s="47"/>
      <c r="F193" s="47"/>
      <c r="G193" s="92">
        <f>conus!B188</f>
        <v>5466.8530000000001</v>
      </c>
      <c r="H193" s="100">
        <f t="shared" ca="1" si="81"/>
        <v>5117.3779999999997</v>
      </c>
      <c r="I193" s="101">
        <f ca="1">IF(H$1,OFFSET(D193,-$H$2,0),OFFSET(D193,-$L193,0))</f>
        <v>5364.3320000000003</v>
      </c>
      <c r="J193" s="29">
        <f t="shared" ca="1" si="88"/>
        <v>21</v>
      </c>
      <c r="K193" s="57">
        <f t="shared" ca="1" si="68"/>
        <v>21</v>
      </c>
      <c r="L193" s="30">
        <f t="shared" ca="1" si="69"/>
        <v>21</v>
      </c>
      <c r="M193" s="120">
        <f t="shared" ca="1" si="89"/>
        <v>-0.12201958968052801</v>
      </c>
      <c r="N193" s="39">
        <f>ROW()</f>
        <v>193</v>
      </c>
      <c r="O193" s="39">
        <f t="shared" si="84"/>
        <v>190</v>
      </c>
      <c r="P193" s="45">
        <f t="shared" ca="1" si="85"/>
        <v>172</v>
      </c>
      <c r="Q193" s="45">
        <f t="shared" ca="1" si="86"/>
        <v>169</v>
      </c>
      <c r="R193" s="39">
        <f t="shared" ca="1" si="87"/>
        <v>0</v>
      </c>
      <c r="S193" s="58">
        <f t="shared" si="72"/>
        <v>475.68530000000101</v>
      </c>
      <c r="T193">
        <f>A193-A190</f>
        <v>3</v>
      </c>
      <c r="U193" s="68">
        <f t="shared" si="70"/>
        <v>158.56176666666701</v>
      </c>
      <c r="V193" s="58">
        <f t="shared" ca="1" si="73"/>
        <v>-665.56770000000142</v>
      </c>
      <c r="W193">
        <f>A193-A190</f>
        <v>3</v>
      </c>
      <c r="X193" s="77">
        <f t="shared" ca="1" si="74"/>
        <v>-443.71180000000095</v>
      </c>
      <c r="Y193" s="58">
        <f t="shared" ca="1" si="75"/>
        <v>318.08959999999934</v>
      </c>
      <c r="Z193">
        <f>A193-A190</f>
        <v>3</v>
      </c>
      <c r="AA193" s="68">
        <f t="shared" ca="1" si="71"/>
        <v>106.02986666666645</v>
      </c>
      <c r="AB193" s="68">
        <f t="shared" ca="1" si="92"/>
        <v>-168.84096666666724</v>
      </c>
      <c r="AE193" s="116">
        <f t="shared" si="76"/>
        <v>175</v>
      </c>
      <c r="AF193" s="116">
        <f t="shared" si="95"/>
        <v>176</v>
      </c>
      <c r="AG193" s="116">
        <f t="shared" si="95"/>
        <v>174</v>
      </c>
      <c r="AH193" s="116">
        <f t="shared" si="95"/>
        <v>173</v>
      </c>
      <c r="AI193" s="116">
        <f t="shared" si="95"/>
        <v>172</v>
      </c>
      <c r="AJ193" s="116">
        <f t="shared" si="95"/>
        <v>176</v>
      </c>
      <c r="AK193" s="116">
        <f t="shared" si="95"/>
        <v>174</v>
      </c>
      <c r="AL193" s="116">
        <f t="shared" si="95"/>
        <v>173</v>
      </c>
      <c r="AM193" s="116">
        <f t="shared" si="95"/>
        <v>172</v>
      </c>
      <c r="AN193" s="116">
        <f t="shared" si="95"/>
        <v>172</v>
      </c>
      <c r="AO193" s="116">
        <f t="shared" si="95"/>
        <v>172</v>
      </c>
      <c r="AP193" s="116">
        <f t="shared" si="94"/>
        <v>172</v>
      </c>
      <c r="AQ193" s="116">
        <f t="shared" si="93"/>
        <v>173</v>
      </c>
      <c r="AR193" s="116">
        <f t="shared" si="93"/>
        <v>171</v>
      </c>
      <c r="AS193" s="116">
        <f t="shared" si="93"/>
        <v>170</v>
      </c>
      <c r="AT193" s="116">
        <f t="shared" si="93"/>
        <v>169</v>
      </c>
      <c r="AU193" s="116">
        <f t="shared" si="93"/>
        <v>173</v>
      </c>
      <c r="AV193" s="116">
        <f t="shared" si="93"/>
        <v>171</v>
      </c>
      <c r="AW193" s="116">
        <f t="shared" si="93"/>
        <v>170</v>
      </c>
      <c r="AX193" s="116">
        <f t="shared" si="79"/>
        <v>169</v>
      </c>
      <c r="AY193" s="116">
        <f t="shared" si="79"/>
        <v>169</v>
      </c>
      <c r="AZ193" s="116">
        <f t="shared" si="79"/>
        <v>169</v>
      </c>
      <c r="BA193" s="119">
        <f t="shared" ca="1" si="83"/>
        <v>-0.95596574209630669</v>
      </c>
      <c r="BB193" s="119">
        <f t="shared" ca="1" si="83"/>
        <v>-0.92778015938759539</v>
      </c>
      <c r="BC193" s="119">
        <f t="shared" ca="1" si="83"/>
        <v>-0.91018889365056044</v>
      </c>
      <c r="BD193" s="119">
        <f t="shared" ca="1" si="83"/>
        <v>-0.83924696390596154</v>
      </c>
      <c r="BE193" s="119">
        <f t="shared" ca="1" si="83"/>
        <v>-0.12201958968052801</v>
      </c>
      <c r="BF193" s="119">
        <f t="shared" ca="1" si="83"/>
        <v>-0.92778015938759539</v>
      </c>
      <c r="BG193" s="119">
        <f t="shared" ca="1" si="83"/>
        <v>-0.91018889365056044</v>
      </c>
      <c r="BH193" s="119">
        <f t="shared" ca="1" si="82"/>
        <v>-0.83924696390596154</v>
      </c>
      <c r="BI193" s="119">
        <f t="shared" ca="1" si="78"/>
        <v>-0.12201958968052801</v>
      </c>
      <c r="BJ193" s="119">
        <f t="shared" ca="1" si="78"/>
        <v>-0.12201958968052801</v>
      </c>
      <c r="BK193" s="119">
        <f t="shared" ca="1" si="78"/>
        <v>-0.12201958968052801</v>
      </c>
      <c r="BL193" s="121">
        <f t="shared" ca="1" si="90"/>
        <v>5</v>
      </c>
      <c r="BM193" s="116">
        <f t="shared" ca="1" si="91"/>
        <v>21</v>
      </c>
    </row>
    <row r="194" spans="1:65" ht="15" customHeight="1" x14ac:dyDescent="0.25">
      <c r="A194" s="13">
        <v>42770</v>
      </c>
      <c r="B194" s="23"/>
      <c r="C194" s="23"/>
      <c r="D194" s="88">
        <f>bering!B189</f>
        <v>5279.7820000000002</v>
      </c>
      <c r="E194" s="47"/>
      <c r="F194" s="47"/>
      <c r="G194" s="92">
        <f>conus!B189</f>
        <v>5492.2820000000002</v>
      </c>
      <c r="H194" s="100">
        <f t="shared" ca="1" si="81"/>
        <v>5073.6030000000001</v>
      </c>
      <c r="I194" s="101">
        <f ca="1">IF(H$1,OFFSET(D194,-$H$2,0),OFFSET(D194,-$L194,0))</f>
        <v>5263.2163</v>
      </c>
      <c r="J194" s="29">
        <f t="shared" ca="1" si="88"/>
        <v>21</v>
      </c>
      <c r="K194" s="57">
        <f t="shared" ca="1" si="68"/>
        <v>21</v>
      </c>
      <c r="L194" s="30">
        <f t="shared" ca="1" si="69"/>
        <v>21</v>
      </c>
      <c r="M194" s="120">
        <f t="shared" ca="1" si="89"/>
        <v>-0.96601481305755166</v>
      </c>
      <c r="N194" s="39">
        <f>ROW()</f>
        <v>194</v>
      </c>
      <c r="O194" s="39">
        <f t="shared" si="84"/>
        <v>191</v>
      </c>
      <c r="P194" s="45">
        <f t="shared" ca="1" si="85"/>
        <v>173</v>
      </c>
      <c r="Q194" s="45">
        <f t="shared" ca="1" si="86"/>
        <v>170</v>
      </c>
      <c r="R194" s="39">
        <f t="shared" ca="1" si="87"/>
        <v>0</v>
      </c>
      <c r="S194" s="58">
        <f t="shared" si="72"/>
        <v>442.53779999999824</v>
      </c>
      <c r="T194">
        <f>A194-A191</f>
        <v>3</v>
      </c>
      <c r="U194" s="68">
        <f t="shared" si="70"/>
        <v>147.51259999999942</v>
      </c>
      <c r="V194" s="58">
        <f t="shared" ca="1" si="73"/>
        <v>-659.14030000000275</v>
      </c>
      <c r="W194">
        <f>A194-A191</f>
        <v>3</v>
      </c>
      <c r="X194" s="77">
        <f t="shared" ca="1" si="74"/>
        <v>-439.4268666666685</v>
      </c>
      <c r="Y194" s="58">
        <f t="shared" ca="1" si="75"/>
        <v>-58.675099999998565</v>
      </c>
      <c r="Z194">
        <f>A194-A191</f>
        <v>3</v>
      </c>
      <c r="AA194" s="68">
        <f t="shared" ca="1" si="71"/>
        <v>-19.558366666666188</v>
      </c>
      <c r="AB194" s="68">
        <f t="shared" ca="1" si="92"/>
        <v>-229.49261666666735</v>
      </c>
      <c r="AE194" s="116">
        <f t="shared" si="76"/>
        <v>176</v>
      </c>
      <c r="AF194" s="116">
        <f t="shared" si="95"/>
        <v>177</v>
      </c>
      <c r="AG194" s="116">
        <f t="shared" si="95"/>
        <v>175</v>
      </c>
      <c r="AH194" s="116">
        <f t="shared" si="95"/>
        <v>174</v>
      </c>
      <c r="AI194" s="116">
        <f t="shared" si="95"/>
        <v>173</v>
      </c>
      <c r="AJ194" s="116">
        <f t="shared" si="95"/>
        <v>177</v>
      </c>
      <c r="AK194" s="116">
        <f t="shared" si="95"/>
        <v>175</v>
      </c>
      <c r="AL194" s="116">
        <f t="shared" si="95"/>
        <v>174</v>
      </c>
      <c r="AM194" s="116">
        <f t="shared" si="95"/>
        <v>173</v>
      </c>
      <c r="AN194" s="116">
        <f t="shared" si="95"/>
        <v>173</v>
      </c>
      <c r="AO194" s="116">
        <f t="shared" si="95"/>
        <v>173</v>
      </c>
      <c r="AP194" s="116">
        <f t="shared" si="94"/>
        <v>173</v>
      </c>
      <c r="AQ194" s="116">
        <f t="shared" si="93"/>
        <v>174</v>
      </c>
      <c r="AR194" s="116">
        <f t="shared" si="93"/>
        <v>172</v>
      </c>
      <c r="AS194" s="116">
        <f t="shared" si="93"/>
        <v>171</v>
      </c>
      <c r="AT194" s="116">
        <f t="shared" si="93"/>
        <v>170</v>
      </c>
      <c r="AU194" s="116">
        <f t="shared" si="93"/>
        <v>174</v>
      </c>
      <c r="AV194" s="116">
        <f t="shared" si="93"/>
        <v>172</v>
      </c>
      <c r="AW194" s="116">
        <f t="shared" si="93"/>
        <v>171</v>
      </c>
      <c r="AX194" s="116">
        <f t="shared" si="79"/>
        <v>170</v>
      </c>
      <c r="AY194" s="116">
        <f t="shared" si="79"/>
        <v>170</v>
      </c>
      <c r="AZ194" s="116">
        <f t="shared" si="79"/>
        <v>170</v>
      </c>
      <c r="BA194" s="119">
        <f t="shared" ca="1" si="83"/>
        <v>-0.99847731807414963</v>
      </c>
      <c r="BB194" s="119">
        <f t="shared" ca="1" si="83"/>
        <v>-0.97675252180772298</v>
      </c>
      <c r="BC194" s="119">
        <f t="shared" ca="1" si="83"/>
        <v>-0.99015413664431107</v>
      </c>
      <c r="BD194" s="119">
        <f t="shared" ca="1" si="83"/>
        <v>-0.99866000668310173</v>
      </c>
      <c r="BE194" s="119">
        <f t="shared" ca="1" si="83"/>
        <v>-0.96601481305755166</v>
      </c>
      <c r="BF194" s="119">
        <f t="shared" ca="1" si="83"/>
        <v>-0.97675252180772298</v>
      </c>
      <c r="BG194" s="119">
        <f t="shared" ca="1" si="83"/>
        <v>-0.99015413664431107</v>
      </c>
      <c r="BH194" s="119">
        <f t="shared" ca="1" si="82"/>
        <v>-0.99866000668310173</v>
      </c>
      <c r="BI194" s="119">
        <f t="shared" ca="1" si="78"/>
        <v>-0.96601481305755166</v>
      </c>
      <c r="BJ194" s="119">
        <f t="shared" ca="1" si="78"/>
        <v>-0.96601481305755166</v>
      </c>
      <c r="BK194" s="119">
        <f t="shared" ca="1" si="78"/>
        <v>-0.96601481305755166</v>
      </c>
      <c r="BL194" s="121">
        <f t="shared" ca="1" si="90"/>
        <v>5</v>
      </c>
      <c r="BM194" s="116">
        <f t="shared" ca="1" si="91"/>
        <v>21</v>
      </c>
    </row>
    <row r="195" spans="1:65" ht="15" customHeight="1" x14ac:dyDescent="0.25">
      <c r="A195" s="13">
        <v>42771</v>
      </c>
      <c r="B195" s="23"/>
      <c r="C195" s="23"/>
      <c r="D195" s="88">
        <f>bering!B190</f>
        <v>5333.7830000000004</v>
      </c>
      <c r="E195" s="47"/>
      <c r="F195" s="47"/>
      <c r="G195" s="92">
        <f>conus!B190</f>
        <v>5483.8940000000002</v>
      </c>
      <c r="H195" s="100">
        <f t="shared" ca="1" si="81"/>
        <v>5037.9769999999999</v>
      </c>
      <c r="I195" s="101">
        <f ca="1">IF(H$1,OFFSET(D195,-$H$2,0),OFFSET(D195,-$L195,0))</f>
        <v>5202.634</v>
      </c>
      <c r="J195" s="29">
        <f t="shared" ca="1" si="88"/>
        <v>21</v>
      </c>
      <c r="K195" s="57">
        <f t="shared" ca="1" si="68"/>
        <v>21</v>
      </c>
      <c r="L195" s="30">
        <f t="shared" ca="1" si="69"/>
        <v>21</v>
      </c>
      <c r="M195" s="120">
        <f t="shared" ca="1" si="89"/>
        <v>-0.88274902330493732</v>
      </c>
      <c r="N195" s="39">
        <f>ROW()</f>
        <v>195</v>
      </c>
      <c r="O195" s="39">
        <f t="shared" si="84"/>
        <v>192</v>
      </c>
      <c r="P195" s="45">
        <f t="shared" ca="1" si="85"/>
        <v>174</v>
      </c>
      <c r="Q195" s="45">
        <f t="shared" ca="1" si="86"/>
        <v>171</v>
      </c>
      <c r="R195" s="39">
        <f t="shared" ca="1" si="87"/>
        <v>0</v>
      </c>
      <c r="S195" s="58">
        <f t="shared" si="72"/>
        <v>336.83840000000055</v>
      </c>
      <c r="T195">
        <f>A195-A192</f>
        <v>3</v>
      </c>
      <c r="U195" s="68">
        <f t="shared" si="70"/>
        <v>112.27946666666685</v>
      </c>
      <c r="V195" s="58">
        <f t="shared" ca="1" si="73"/>
        <v>-601.22430000000168</v>
      </c>
      <c r="W195">
        <f>A195-A192</f>
        <v>3</v>
      </c>
      <c r="X195" s="77">
        <f t="shared" ca="1" si="74"/>
        <v>-400.81620000000112</v>
      </c>
      <c r="Y195" s="58">
        <f t="shared" ca="1" si="75"/>
        <v>-455.26709999999912</v>
      </c>
      <c r="Z195">
        <f>A195-A192</f>
        <v>3</v>
      </c>
      <c r="AA195" s="68">
        <f t="shared" ca="1" si="71"/>
        <v>-151.75569999999971</v>
      </c>
      <c r="AB195" s="68">
        <f t="shared" ca="1" si="92"/>
        <v>-276.28595000000041</v>
      </c>
      <c r="AE195" s="116">
        <f t="shared" si="76"/>
        <v>177</v>
      </c>
      <c r="AF195" s="116">
        <f t="shared" si="95"/>
        <v>178</v>
      </c>
      <c r="AG195" s="116">
        <f t="shared" si="95"/>
        <v>176</v>
      </c>
      <c r="AH195" s="116">
        <f t="shared" si="95"/>
        <v>175</v>
      </c>
      <c r="AI195" s="116">
        <f t="shared" si="95"/>
        <v>174</v>
      </c>
      <c r="AJ195" s="116">
        <f t="shared" si="95"/>
        <v>178</v>
      </c>
      <c r="AK195" s="116">
        <f t="shared" si="95"/>
        <v>176</v>
      </c>
      <c r="AL195" s="116">
        <f t="shared" si="95"/>
        <v>175</v>
      </c>
      <c r="AM195" s="116">
        <f t="shared" si="95"/>
        <v>174</v>
      </c>
      <c r="AN195" s="116">
        <f t="shared" si="95"/>
        <v>174</v>
      </c>
      <c r="AO195" s="116">
        <f t="shared" si="95"/>
        <v>174</v>
      </c>
      <c r="AP195" s="116">
        <f t="shared" si="94"/>
        <v>174</v>
      </c>
      <c r="AQ195" s="116">
        <f t="shared" si="93"/>
        <v>175</v>
      </c>
      <c r="AR195" s="116">
        <f t="shared" si="93"/>
        <v>173</v>
      </c>
      <c r="AS195" s="116">
        <f t="shared" si="93"/>
        <v>172</v>
      </c>
      <c r="AT195" s="116">
        <f t="shared" si="93"/>
        <v>171</v>
      </c>
      <c r="AU195" s="116">
        <f t="shared" si="93"/>
        <v>175</v>
      </c>
      <c r="AV195" s="116">
        <f t="shared" si="93"/>
        <v>173</v>
      </c>
      <c r="AW195" s="116">
        <f t="shared" si="93"/>
        <v>172</v>
      </c>
      <c r="AX195" s="116">
        <f t="shared" si="79"/>
        <v>171</v>
      </c>
      <c r="AY195" s="116">
        <f t="shared" si="79"/>
        <v>171</v>
      </c>
      <c r="AZ195" s="116">
        <f t="shared" si="79"/>
        <v>171</v>
      </c>
      <c r="BA195" s="119">
        <f t="shared" ca="1" si="83"/>
        <v>-0.94391102240493441</v>
      </c>
      <c r="BB195" s="119">
        <f t="shared" ca="1" si="83"/>
        <v>-0.97634933135569879</v>
      </c>
      <c r="BC195" s="119">
        <f t="shared" ca="1" si="83"/>
        <v>-0.907664552374013</v>
      </c>
      <c r="BD195" s="119">
        <f t="shared" ca="1" si="83"/>
        <v>-0.88340304097476752</v>
      </c>
      <c r="BE195" s="119">
        <f t="shared" ca="1" si="83"/>
        <v>-0.88274902330493732</v>
      </c>
      <c r="BF195" s="119">
        <f t="shared" ca="1" si="83"/>
        <v>-0.97634933135569879</v>
      </c>
      <c r="BG195" s="119">
        <f t="shared" ca="1" si="83"/>
        <v>-0.907664552374013</v>
      </c>
      <c r="BH195" s="119">
        <f t="shared" ca="1" si="82"/>
        <v>-0.88340304097476752</v>
      </c>
      <c r="BI195" s="119">
        <f t="shared" ca="1" si="78"/>
        <v>-0.88274902330493732</v>
      </c>
      <c r="BJ195" s="119">
        <f t="shared" ca="1" si="78"/>
        <v>-0.88274902330493732</v>
      </c>
      <c r="BK195" s="119">
        <f t="shared" ca="1" si="78"/>
        <v>-0.88274902330493732</v>
      </c>
      <c r="BL195" s="121">
        <f t="shared" ca="1" si="90"/>
        <v>5</v>
      </c>
      <c r="BM195" s="116">
        <f t="shared" ca="1" si="91"/>
        <v>21</v>
      </c>
    </row>
    <row r="196" spans="1:65" ht="15" customHeight="1" x14ac:dyDescent="0.25">
      <c r="A196" s="13">
        <v>42772</v>
      </c>
      <c r="B196" s="23"/>
      <c r="C196" s="23"/>
      <c r="D196" s="88">
        <f>bering!B191</f>
        <v>5355.8212999999996</v>
      </c>
      <c r="E196" s="47"/>
      <c r="F196" s="47"/>
      <c r="G196" s="92">
        <f>conus!B191</f>
        <v>5557.4849999999997</v>
      </c>
      <c r="H196" s="100">
        <f t="shared" ca="1" si="81"/>
        <v>5031.6220000000003</v>
      </c>
      <c r="I196" s="101">
        <f ca="1">IF(H$1,OFFSET(D196,-$H$2,0),OFFSET(D196,-$L196,0))</f>
        <v>5178.9844000000003</v>
      </c>
      <c r="J196" s="29">
        <f t="shared" ca="1" si="88"/>
        <v>17</v>
      </c>
      <c r="K196" s="57">
        <f t="shared" ca="1" si="68"/>
        <v>17</v>
      </c>
      <c r="L196" s="30">
        <f t="shared" ca="1" si="69"/>
        <v>17</v>
      </c>
      <c r="M196" s="120">
        <f t="shared" ca="1" si="89"/>
        <v>0.86331333090513185</v>
      </c>
      <c r="N196" s="39">
        <f>ROW()</f>
        <v>196</v>
      </c>
      <c r="O196" s="39">
        <f t="shared" si="84"/>
        <v>193</v>
      </c>
      <c r="P196" s="45">
        <f t="shared" ca="1" si="85"/>
        <v>179</v>
      </c>
      <c r="Q196" s="45">
        <f t="shared" ca="1" si="86"/>
        <v>176</v>
      </c>
      <c r="R196" s="39">
        <f t="shared" ca="1" si="87"/>
        <v>0</v>
      </c>
      <c r="S196" s="58">
        <f t="shared" si="72"/>
        <v>233.17399999999907</v>
      </c>
      <c r="T196">
        <f>A196-A193</f>
        <v>3</v>
      </c>
      <c r="U196" s="68">
        <f t="shared" si="70"/>
        <v>77.724666666666351</v>
      </c>
      <c r="V196" s="58">
        <f t="shared" ca="1" si="73"/>
        <v>-440.02629999999772</v>
      </c>
      <c r="W196">
        <f>A196-A193</f>
        <v>3</v>
      </c>
      <c r="X196" s="77">
        <f t="shared" ca="1" si="74"/>
        <v>-293.35086666666513</v>
      </c>
      <c r="Y196" s="58">
        <f t="shared" ca="1" si="75"/>
        <v>-603.96130000000085</v>
      </c>
      <c r="Z196">
        <f>A196-A193</f>
        <v>3</v>
      </c>
      <c r="AA196" s="68">
        <f t="shared" ca="1" si="71"/>
        <v>-201.32043333333363</v>
      </c>
      <c r="AB196" s="68">
        <f t="shared" ca="1" si="92"/>
        <v>-247.33564999999936</v>
      </c>
      <c r="AE196" s="116">
        <f t="shared" si="76"/>
        <v>178</v>
      </c>
      <c r="AF196" s="116">
        <f t="shared" si="95"/>
        <v>179</v>
      </c>
      <c r="AG196" s="116">
        <f t="shared" si="95"/>
        <v>177</v>
      </c>
      <c r="AH196" s="116">
        <f t="shared" si="95"/>
        <v>176</v>
      </c>
      <c r="AI196" s="116">
        <f t="shared" si="95"/>
        <v>175</v>
      </c>
      <c r="AJ196" s="116">
        <f t="shared" si="95"/>
        <v>179</v>
      </c>
      <c r="AK196" s="116">
        <f t="shared" si="95"/>
        <v>177</v>
      </c>
      <c r="AL196" s="116">
        <f t="shared" si="95"/>
        <v>176</v>
      </c>
      <c r="AM196" s="116">
        <f t="shared" si="95"/>
        <v>175</v>
      </c>
      <c r="AN196" s="116">
        <f t="shared" si="95"/>
        <v>175</v>
      </c>
      <c r="AO196" s="116">
        <f t="shared" si="95"/>
        <v>175</v>
      </c>
      <c r="AP196" s="116">
        <f t="shared" si="94"/>
        <v>175</v>
      </c>
      <c r="AQ196" s="116">
        <f t="shared" si="93"/>
        <v>176</v>
      </c>
      <c r="AR196" s="116">
        <f t="shared" si="93"/>
        <v>174</v>
      </c>
      <c r="AS196" s="116">
        <f t="shared" si="93"/>
        <v>173</v>
      </c>
      <c r="AT196" s="116">
        <f t="shared" si="93"/>
        <v>172</v>
      </c>
      <c r="AU196" s="116">
        <f t="shared" si="93"/>
        <v>176</v>
      </c>
      <c r="AV196" s="116">
        <f t="shared" si="93"/>
        <v>174</v>
      </c>
      <c r="AW196" s="116">
        <f t="shared" si="93"/>
        <v>173</v>
      </c>
      <c r="AX196" s="116">
        <f t="shared" si="79"/>
        <v>172</v>
      </c>
      <c r="AY196" s="116">
        <f t="shared" si="79"/>
        <v>172</v>
      </c>
      <c r="AZ196" s="116">
        <f t="shared" si="79"/>
        <v>172</v>
      </c>
      <c r="BA196" s="119">
        <f t="shared" ca="1" si="83"/>
        <v>-0.7003968145909415</v>
      </c>
      <c r="BB196" s="119">
        <f t="shared" ca="1" si="83"/>
        <v>0.86331333090513185</v>
      </c>
      <c r="BC196" s="119">
        <f t="shared" ca="1" si="83"/>
        <v>-0.79034551849593304</v>
      </c>
      <c r="BD196" s="119">
        <f t="shared" ca="1" si="83"/>
        <v>-0.79385360404741279</v>
      </c>
      <c r="BE196" s="119">
        <f t="shared" ca="1" si="83"/>
        <v>-0.86888194555398957</v>
      </c>
      <c r="BF196" s="119">
        <f t="shared" ca="1" si="83"/>
        <v>0.86331333090513185</v>
      </c>
      <c r="BG196" s="119">
        <f t="shared" ca="1" si="83"/>
        <v>-0.79034551849593304</v>
      </c>
      <c r="BH196" s="119">
        <f t="shared" ca="1" si="82"/>
        <v>-0.79385360404741279</v>
      </c>
      <c r="BI196" s="119">
        <f t="shared" ca="1" si="78"/>
        <v>-0.86888194555398957</v>
      </c>
      <c r="BJ196" s="119">
        <f t="shared" ca="1" si="78"/>
        <v>-0.86888194555398957</v>
      </c>
      <c r="BK196" s="119">
        <f t="shared" ca="1" si="78"/>
        <v>-0.86888194555398957</v>
      </c>
      <c r="BL196" s="121">
        <f t="shared" ca="1" si="90"/>
        <v>2</v>
      </c>
      <c r="BM196" s="116">
        <f t="shared" ca="1" si="91"/>
        <v>17</v>
      </c>
    </row>
    <row r="197" spans="1:65" ht="15" customHeight="1" x14ac:dyDescent="0.25">
      <c r="A197" s="13">
        <v>42773</v>
      </c>
      <c r="B197" s="23"/>
      <c r="C197" s="23"/>
      <c r="D197" s="88">
        <f>bering!B192</f>
        <v>5418.12</v>
      </c>
      <c r="E197" s="47"/>
      <c r="F197" s="47"/>
      <c r="G197" s="92">
        <f>conus!B192</f>
        <v>5577.7309999999998</v>
      </c>
      <c r="H197" s="100">
        <f t="shared" ca="1" si="81"/>
        <v>5178.9844000000003</v>
      </c>
      <c r="I197" s="101">
        <f ca="1">IF(H$1,OFFSET(D197,-$H$2,0),OFFSET(D197,-$L197,0))</f>
        <v>5227.1377000000002</v>
      </c>
      <c r="J197" s="29">
        <f t="shared" ca="1" si="88"/>
        <v>17</v>
      </c>
      <c r="K197" s="57">
        <f t="shared" ca="1" si="68"/>
        <v>17</v>
      </c>
      <c r="L197" s="30">
        <f t="shared" ca="1" si="69"/>
        <v>17</v>
      </c>
      <c r="M197" s="120">
        <f t="shared" ca="1" si="89"/>
        <v>0.99865940463743919</v>
      </c>
      <c r="N197" s="39">
        <f>ROW()</f>
        <v>197</v>
      </c>
      <c r="O197" s="39">
        <f t="shared" si="84"/>
        <v>194</v>
      </c>
      <c r="P197" s="45">
        <f t="shared" ca="1" si="85"/>
        <v>180</v>
      </c>
      <c r="Q197" s="45">
        <f t="shared" ca="1" si="86"/>
        <v>177</v>
      </c>
      <c r="R197" s="39">
        <f t="shared" ca="1" si="87"/>
        <v>0</v>
      </c>
      <c r="S197" s="58">
        <f t="shared" si="72"/>
        <v>228.90000000000146</v>
      </c>
      <c r="T197">
        <f>A197-A194</f>
        <v>3</v>
      </c>
      <c r="U197" s="68">
        <f t="shared" si="70"/>
        <v>76.30000000000048</v>
      </c>
      <c r="V197" s="58">
        <f t="shared" ca="1" si="73"/>
        <v>-145.03159999999843</v>
      </c>
      <c r="W197">
        <f>A197-A194</f>
        <v>3</v>
      </c>
      <c r="X197" s="77">
        <f t="shared" ca="1" si="74"/>
        <v>-96.687733333332289</v>
      </c>
      <c r="Y197" s="58">
        <f t="shared" ca="1" si="75"/>
        <v>-443.99920000000202</v>
      </c>
      <c r="Z197">
        <f>A197-A194</f>
        <v>3</v>
      </c>
      <c r="AA197" s="68">
        <f t="shared" ca="1" si="71"/>
        <v>-147.99973333333401</v>
      </c>
      <c r="AB197" s="68">
        <f t="shared" ca="1" si="92"/>
        <v>-122.34373333333315</v>
      </c>
      <c r="AE197" s="116">
        <f t="shared" si="76"/>
        <v>179</v>
      </c>
      <c r="AF197" s="116">
        <f t="shared" si="95"/>
        <v>180</v>
      </c>
      <c r="AG197" s="116">
        <f t="shared" si="95"/>
        <v>178</v>
      </c>
      <c r="AH197" s="116">
        <f t="shared" si="95"/>
        <v>177</v>
      </c>
      <c r="AI197" s="116">
        <f t="shared" si="95"/>
        <v>176</v>
      </c>
      <c r="AJ197" s="116">
        <f t="shared" si="95"/>
        <v>180</v>
      </c>
      <c r="AK197" s="116">
        <f t="shared" si="95"/>
        <v>178</v>
      </c>
      <c r="AL197" s="116">
        <f t="shared" si="95"/>
        <v>177</v>
      </c>
      <c r="AM197" s="116">
        <f t="shared" si="95"/>
        <v>176</v>
      </c>
      <c r="AN197" s="116">
        <f t="shared" si="95"/>
        <v>176</v>
      </c>
      <c r="AO197" s="116">
        <f t="shared" si="95"/>
        <v>176</v>
      </c>
      <c r="AP197" s="116">
        <f t="shared" si="94"/>
        <v>176</v>
      </c>
      <c r="AQ197" s="116">
        <f t="shared" si="93"/>
        <v>177</v>
      </c>
      <c r="AR197" s="116">
        <f t="shared" si="93"/>
        <v>175</v>
      </c>
      <c r="AS197" s="116">
        <f t="shared" si="93"/>
        <v>174</v>
      </c>
      <c r="AT197" s="116">
        <f t="shared" si="93"/>
        <v>173</v>
      </c>
      <c r="AU197" s="116">
        <f t="shared" si="93"/>
        <v>177</v>
      </c>
      <c r="AV197" s="116">
        <f t="shared" si="93"/>
        <v>175</v>
      </c>
      <c r="AW197" s="116">
        <f t="shared" si="93"/>
        <v>174</v>
      </c>
      <c r="AX197" s="116">
        <f t="shared" si="79"/>
        <v>173</v>
      </c>
      <c r="AY197" s="116">
        <f t="shared" si="79"/>
        <v>173</v>
      </c>
      <c r="AZ197" s="116">
        <f t="shared" si="79"/>
        <v>173</v>
      </c>
      <c r="BA197" s="119">
        <f t="shared" ca="1" si="83"/>
        <v>0.58310997851693225</v>
      </c>
      <c r="BB197" s="119">
        <f t="shared" ca="1" si="83"/>
        <v>0.99865940463743919</v>
      </c>
      <c r="BC197" s="119">
        <f t="shared" ca="1" si="83"/>
        <v>-0.85092484904036347</v>
      </c>
      <c r="BD197" s="119">
        <f t="shared" ca="1" si="83"/>
        <v>-0.83192598191143308</v>
      </c>
      <c r="BE197" s="119">
        <f t="shared" ca="1" si="83"/>
        <v>-0.9319797525599588</v>
      </c>
      <c r="BF197" s="119">
        <f t="shared" ca="1" si="83"/>
        <v>0.99865940463743919</v>
      </c>
      <c r="BG197" s="119">
        <f t="shared" ca="1" si="83"/>
        <v>-0.85092484904036347</v>
      </c>
      <c r="BH197" s="119">
        <f t="shared" ca="1" si="82"/>
        <v>-0.83192598191143308</v>
      </c>
      <c r="BI197" s="119">
        <f t="shared" ca="1" si="78"/>
        <v>-0.9319797525599588</v>
      </c>
      <c r="BJ197" s="119">
        <f t="shared" ca="1" si="78"/>
        <v>-0.9319797525599588</v>
      </c>
      <c r="BK197" s="119">
        <f t="shared" ca="1" si="78"/>
        <v>-0.9319797525599588</v>
      </c>
      <c r="BL197" s="121">
        <f t="shared" ca="1" si="90"/>
        <v>2</v>
      </c>
      <c r="BM197" s="116">
        <f t="shared" ca="1" si="91"/>
        <v>17</v>
      </c>
    </row>
    <row r="198" spans="1:65" ht="15" customHeight="1" x14ac:dyDescent="0.25">
      <c r="A198" s="13">
        <v>42774</v>
      </c>
      <c r="B198" s="23"/>
      <c r="C198" s="23"/>
      <c r="D198" s="88">
        <f>bering!B193</f>
        <v>5381.076</v>
      </c>
      <c r="E198" s="47"/>
      <c r="F198" s="47"/>
      <c r="G198" s="92">
        <f>conus!B193</f>
        <v>5482.3037000000004</v>
      </c>
      <c r="H198" s="100">
        <f t="shared" ca="1" si="81"/>
        <v>5227.1377000000002</v>
      </c>
      <c r="I198" s="101">
        <f ca="1">IF(H$1,OFFSET(D198,-$H$2,0),OFFSET(D198,-$L198,0))</f>
        <v>5139.9539999999997</v>
      </c>
      <c r="J198" s="29">
        <f t="shared" ca="1" si="88"/>
        <v>17</v>
      </c>
      <c r="K198" s="57">
        <f t="shared" ca="1" si="68"/>
        <v>17</v>
      </c>
      <c r="L198" s="30">
        <f t="shared" ca="1" si="69"/>
        <v>17</v>
      </c>
      <c r="M198" s="120">
        <f t="shared" ca="1" si="89"/>
        <v>0.83450894459054836</v>
      </c>
      <c r="N198" s="39">
        <f>ROW()</f>
        <v>198</v>
      </c>
      <c r="O198" s="39">
        <f t="shared" si="84"/>
        <v>195</v>
      </c>
      <c r="P198" s="45">
        <f t="shared" ca="1" si="85"/>
        <v>181</v>
      </c>
      <c r="Q198" s="45">
        <f t="shared" ca="1" si="86"/>
        <v>178</v>
      </c>
      <c r="R198" s="39">
        <f t="shared" ca="1" si="87"/>
        <v>0</v>
      </c>
      <c r="S198" s="58">
        <f t="shared" si="72"/>
        <v>174.49069999999847</v>
      </c>
      <c r="T198">
        <f>A198-A195</f>
        <v>3</v>
      </c>
      <c r="U198" s="68">
        <f t="shared" si="70"/>
        <v>58.163566666666156</v>
      </c>
      <c r="V198" s="58">
        <f t="shared" ca="1" si="73"/>
        <v>208.78610000000117</v>
      </c>
      <c r="W198">
        <f>A198-A195</f>
        <v>3</v>
      </c>
      <c r="X198" s="77">
        <f t="shared" ca="1" si="74"/>
        <v>139.19073333333412</v>
      </c>
      <c r="Y198" s="58">
        <f t="shared" ca="1" si="75"/>
        <v>-284.10620000000017</v>
      </c>
      <c r="Z198">
        <f>A198-A195</f>
        <v>3</v>
      </c>
      <c r="AA198" s="68">
        <f t="shared" ca="1" si="71"/>
        <v>-94.702066666666724</v>
      </c>
      <c r="AB198" s="68">
        <f t="shared" ca="1" si="92"/>
        <v>22.244333333333699</v>
      </c>
      <c r="AE198" s="116">
        <f t="shared" si="76"/>
        <v>180</v>
      </c>
      <c r="AF198" s="116">
        <f t="shared" si="95"/>
        <v>181</v>
      </c>
      <c r="AG198" s="116">
        <f t="shared" si="95"/>
        <v>179</v>
      </c>
      <c r="AH198" s="116">
        <f t="shared" si="95"/>
        <v>178</v>
      </c>
      <c r="AI198" s="116">
        <f t="shared" si="95"/>
        <v>177</v>
      </c>
      <c r="AJ198" s="116">
        <f t="shared" si="95"/>
        <v>181</v>
      </c>
      <c r="AK198" s="116">
        <f t="shared" si="95"/>
        <v>179</v>
      </c>
      <c r="AL198" s="116">
        <f t="shared" si="95"/>
        <v>178</v>
      </c>
      <c r="AM198" s="116">
        <f t="shared" si="95"/>
        <v>177</v>
      </c>
      <c r="AN198" s="116">
        <f t="shared" si="95"/>
        <v>177</v>
      </c>
      <c r="AO198" s="116">
        <f t="shared" si="95"/>
        <v>177</v>
      </c>
      <c r="AP198" s="116">
        <f t="shared" si="94"/>
        <v>177</v>
      </c>
      <c r="AQ198" s="116">
        <f t="shared" si="93"/>
        <v>178</v>
      </c>
      <c r="AR198" s="116">
        <f t="shared" si="93"/>
        <v>176</v>
      </c>
      <c r="AS198" s="116">
        <f t="shared" si="93"/>
        <v>175</v>
      </c>
      <c r="AT198" s="116">
        <f t="shared" si="93"/>
        <v>174</v>
      </c>
      <c r="AU198" s="116">
        <f t="shared" si="93"/>
        <v>178</v>
      </c>
      <c r="AV198" s="116">
        <f t="shared" si="93"/>
        <v>176</v>
      </c>
      <c r="AW198" s="116">
        <f t="shared" si="93"/>
        <v>175</v>
      </c>
      <c r="AX198" s="116">
        <f t="shared" si="79"/>
        <v>174</v>
      </c>
      <c r="AY198" s="116">
        <f t="shared" si="79"/>
        <v>174</v>
      </c>
      <c r="AZ198" s="116">
        <f t="shared" si="79"/>
        <v>174</v>
      </c>
      <c r="BA198" s="119">
        <f t="shared" ca="1" si="83"/>
        <v>-6.5341703064266149E-2</v>
      </c>
      <c r="BB198" s="119">
        <f t="shared" ca="1" si="83"/>
        <v>0.83450894459054836</v>
      </c>
      <c r="BC198" s="119">
        <f t="shared" ca="1" si="83"/>
        <v>-0.77850226483488794</v>
      </c>
      <c r="BD198" s="119">
        <f t="shared" ref="BD198:BK243" ca="1" si="96">IF(ISERROR(CORREL(INDIRECT("g" &amp; $N198 &amp; ":g" &amp; $O198), INDIRECT("d" &amp; AH198 &amp; ":d" &amp; AS198))),0,CORREL(INDIRECT("g" &amp; $N198 &amp; ":g" &amp; $O198), INDIRECT("d" &amp; AH198 &amp; ":d" &amp; AS198)))</f>
        <v>-0.32012791910963501</v>
      </c>
      <c r="BE198" s="119">
        <f t="shared" ca="1" si="96"/>
        <v>-0.22850129495806507</v>
      </c>
      <c r="BF198" s="119">
        <f t="shared" ca="1" si="96"/>
        <v>0.83450894459054836</v>
      </c>
      <c r="BG198" s="119">
        <f t="shared" ca="1" si="96"/>
        <v>-0.77850226483488794</v>
      </c>
      <c r="BH198" s="119">
        <f t="shared" ca="1" si="82"/>
        <v>-0.32012791910963501</v>
      </c>
      <c r="BI198" s="119">
        <f t="shared" ca="1" si="78"/>
        <v>-0.22850129495806507</v>
      </c>
      <c r="BJ198" s="119">
        <f t="shared" ca="1" si="78"/>
        <v>-0.22850129495806507</v>
      </c>
      <c r="BK198" s="119">
        <f t="shared" ca="1" si="78"/>
        <v>-0.22850129495806507</v>
      </c>
      <c r="BL198" s="121">
        <f t="shared" ca="1" si="90"/>
        <v>2</v>
      </c>
      <c r="BM198" s="116">
        <f t="shared" ca="1" si="91"/>
        <v>17</v>
      </c>
    </row>
    <row r="199" spans="1:65" ht="15" customHeight="1" x14ac:dyDescent="0.25">
      <c r="A199" s="13">
        <v>42775</v>
      </c>
      <c r="B199" s="23"/>
      <c r="C199" s="23"/>
      <c r="D199" s="88">
        <f>bering!B194</f>
        <v>5364.4589999999998</v>
      </c>
      <c r="E199" s="47"/>
      <c r="F199" s="47"/>
      <c r="G199" s="92">
        <f>conus!B194</f>
        <v>5345.3450000000003</v>
      </c>
      <c r="H199" s="100">
        <f t="shared" ca="1" si="81"/>
        <v>5139.9539999999997</v>
      </c>
      <c r="I199" s="101">
        <f ca="1">IF(H$1,OFFSET(D199,-$H$2,0),OFFSET(D199,-$L199,0))</f>
        <v>5081.692</v>
      </c>
      <c r="J199" s="29">
        <f t="shared" ca="1" si="88"/>
        <v>17</v>
      </c>
      <c r="K199" s="57">
        <f t="shared" ref="K199:K262" ca="1" si="97">J199+$K$6</f>
        <v>17</v>
      </c>
      <c r="L199" s="30">
        <f t="shared" ca="1" si="69"/>
        <v>17</v>
      </c>
      <c r="M199" s="120">
        <f t="shared" ca="1" si="89"/>
        <v>0.96027465777863508</v>
      </c>
      <c r="N199" s="39">
        <f>ROW()</f>
        <v>199</v>
      </c>
      <c r="O199" s="39">
        <f t="shared" si="84"/>
        <v>196</v>
      </c>
      <c r="P199" s="45">
        <f t="shared" ca="1" si="85"/>
        <v>182</v>
      </c>
      <c r="Q199" s="45">
        <f t="shared" ca="1" si="86"/>
        <v>179</v>
      </c>
      <c r="R199" s="39">
        <f t="shared" ca="1" si="87"/>
        <v>0</v>
      </c>
      <c r="S199" s="58">
        <f t="shared" si="72"/>
        <v>-128.28129999999874</v>
      </c>
      <c r="T199">
        <f>A199-A196</f>
        <v>3</v>
      </c>
      <c r="U199" s="68">
        <f t="shared" si="70"/>
        <v>-42.760433333332912</v>
      </c>
      <c r="V199" s="58">
        <f t="shared" ca="1" si="73"/>
        <v>402.87409999999909</v>
      </c>
      <c r="W199">
        <f>A199-A196</f>
        <v>3</v>
      </c>
      <c r="X199" s="77">
        <f t="shared" ca="1" si="74"/>
        <v>268.58273333333273</v>
      </c>
      <c r="Y199" s="58">
        <f t="shared" ca="1" si="75"/>
        <v>-196.05099999999948</v>
      </c>
      <c r="Z199">
        <f>A199-A196</f>
        <v>3</v>
      </c>
      <c r="AA199" s="68">
        <f t="shared" ca="1" si="71"/>
        <v>-65.350333333333154</v>
      </c>
      <c r="AB199" s="68">
        <f t="shared" ca="1" si="92"/>
        <v>101.61619999999979</v>
      </c>
      <c r="AE199" s="116">
        <f t="shared" si="76"/>
        <v>181</v>
      </c>
      <c r="AF199" s="116">
        <f t="shared" si="95"/>
        <v>182</v>
      </c>
      <c r="AG199" s="116">
        <f t="shared" si="95"/>
        <v>180</v>
      </c>
      <c r="AH199" s="116">
        <f t="shared" si="95"/>
        <v>179</v>
      </c>
      <c r="AI199" s="116">
        <f t="shared" si="95"/>
        <v>178</v>
      </c>
      <c r="AJ199" s="116">
        <f t="shared" si="95"/>
        <v>182</v>
      </c>
      <c r="AK199" s="116">
        <f t="shared" si="95"/>
        <v>180</v>
      </c>
      <c r="AL199" s="116">
        <f t="shared" si="95"/>
        <v>179</v>
      </c>
      <c r="AM199" s="116">
        <f t="shared" si="95"/>
        <v>178</v>
      </c>
      <c r="AN199" s="116">
        <f t="shared" si="95"/>
        <v>178</v>
      </c>
      <c r="AO199" s="116">
        <f t="shared" si="95"/>
        <v>178</v>
      </c>
      <c r="AP199" s="116">
        <f t="shared" si="94"/>
        <v>178</v>
      </c>
      <c r="AQ199" s="116">
        <f t="shared" si="93"/>
        <v>179</v>
      </c>
      <c r="AR199" s="116">
        <f t="shared" si="93"/>
        <v>177</v>
      </c>
      <c r="AS199" s="116">
        <f t="shared" si="93"/>
        <v>176</v>
      </c>
      <c r="AT199" s="116">
        <f t="shared" si="93"/>
        <v>175</v>
      </c>
      <c r="AU199" s="116">
        <f t="shared" si="93"/>
        <v>179</v>
      </c>
      <c r="AV199" s="116">
        <f t="shared" si="93"/>
        <v>177</v>
      </c>
      <c r="AW199" s="116">
        <f t="shared" si="93"/>
        <v>176</v>
      </c>
      <c r="AX199" s="116">
        <f t="shared" si="79"/>
        <v>175</v>
      </c>
      <c r="AY199" s="116">
        <f t="shared" si="79"/>
        <v>175</v>
      </c>
      <c r="AZ199" s="116">
        <f t="shared" si="79"/>
        <v>175</v>
      </c>
      <c r="BA199" s="119">
        <f t="shared" ref="BA199:BF262" ca="1" si="98">IF(ISERROR(CORREL(INDIRECT("g" &amp; $N199 &amp; ":g" &amp; $O199), INDIRECT("d" &amp; AE199 &amp; ":d" &amp; AP199))),0,CORREL(INDIRECT("g" &amp; $N199 &amp; ":g" &amp; $O199), INDIRECT("d" &amp; AE199 &amp; ":d" &amp; AP199)))</f>
        <v>-0.17391756622871993</v>
      </c>
      <c r="BB199" s="119">
        <f t="shared" ca="1" si="98"/>
        <v>0.96027465777863508</v>
      </c>
      <c r="BC199" s="119">
        <f t="shared" ca="1" si="98"/>
        <v>-0.93391807221250078</v>
      </c>
      <c r="BD199" s="119">
        <f t="shared" ca="1" si="96"/>
        <v>-0.83924363409668912</v>
      </c>
      <c r="BE199" s="119">
        <f t="shared" ca="1" si="96"/>
        <v>0.74921326693364054</v>
      </c>
      <c r="BF199" s="119">
        <f t="shared" ca="1" si="96"/>
        <v>0.96027465777863508</v>
      </c>
      <c r="BG199" s="119">
        <f t="shared" ca="1" si="96"/>
        <v>-0.93391807221250078</v>
      </c>
      <c r="BH199" s="119">
        <f t="shared" ca="1" si="82"/>
        <v>-0.83924363409668912</v>
      </c>
      <c r="BI199" s="119">
        <f t="shared" ca="1" si="78"/>
        <v>0.74921326693364054</v>
      </c>
      <c r="BJ199" s="119">
        <f t="shared" ca="1" si="78"/>
        <v>0.74921326693364054</v>
      </c>
      <c r="BK199" s="119">
        <f t="shared" ca="1" si="78"/>
        <v>0.74921326693364054</v>
      </c>
      <c r="BL199" s="121">
        <f t="shared" ca="1" si="90"/>
        <v>2</v>
      </c>
      <c r="BM199" s="116">
        <f t="shared" ca="1" si="91"/>
        <v>17</v>
      </c>
    </row>
    <row r="200" spans="1:65" ht="15" customHeight="1" x14ac:dyDescent="0.25">
      <c r="A200" s="13">
        <v>42776</v>
      </c>
      <c r="B200" s="23"/>
      <c r="C200" s="23"/>
      <c r="D200" s="88">
        <f>bering!B195</f>
        <v>5333.0169999999998</v>
      </c>
      <c r="E200" s="47"/>
      <c r="F200" s="47"/>
      <c r="G200" s="92">
        <f>conus!B195</f>
        <v>5530.7124000000003</v>
      </c>
      <c r="H200" s="100">
        <f t="shared" ca="1" si="81"/>
        <v>5081.692</v>
      </c>
      <c r="I200" s="101">
        <f ca="1">IF(H$1,OFFSET(D200,-$H$2,0),OFFSET(D200,-$L200,0))</f>
        <v>5078.9229999999998</v>
      </c>
      <c r="J200" s="29">
        <f t="shared" ca="1" si="88"/>
        <v>17</v>
      </c>
      <c r="K200" s="57">
        <f t="shared" ca="1" si="97"/>
        <v>17</v>
      </c>
      <c r="L200" s="30">
        <f t="shared" ref="L200:L263" ca="1" si="99">IF(K200,K200,K$3)</f>
        <v>17</v>
      </c>
      <c r="M200" s="120">
        <f t="shared" ca="1" si="89"/>
        <v>0.64122457755312656</v>
      </c>
      <c r="N200" s="39">
        <f>ROW()</f>
        <v>200</v>
      </c>
      <c r="O200" s="39">
        <f t="shared" si="84"/>
        <v>197</v>
      </c>
      <c r="P200" s="45">
        <f t="shared" ca="1" si="85"/>
        <v>183</v>
      </c>
      <c r="Q200" s="45">
        <f t="shared" ca="1" si="86"/>
        <v>180</v>
      </c>
      <c r="R200" s="39">
        <f t="shared" ca="1" si="87"/>
        <v>0</v>
      </c>
      <c r="S200" s="58">
        <f t="shared" si="72"/>
        <v>-260.74889999999868</v>
      </c>
      <c r="T200">
        <f>A200-A197</f>
        <v>3</v>
      </c>
      <c r="U200" s="68">
        <f t="shared" si="70"/>
        <v>-86.916299999999566</v>
      </c>
      <c r="V200" s="58">
        <f t="shared" ca="1" si="73"/>
        <v>200.20030000000042</v>
      </c>
      <c r="W200">
        <f>A200-A197</f>
        <v>3</v>
      </c>
      <c r="X200" s="77">
        <f t="shared" ca="1" si="74"/>
        <v>133.46686666666696</v>
      </c>
      <c r="Y200" s="58">
        <f t="shared" ca="1" si="75"/>
        <v>-308.18709999999919</v>
      </c>
      <c r="Z200">
        <f>A200-A197</f>
        <v>3</v>
      </c>
      <c r="AA200" s="68">
        <f t="shared" ca="1" si="71"/>
        <v>-102.72903333333306</v>
      </c>
      <c r="AB200" s="68">
        <f t="shared" ca="1" si="92"/>
        <v>15.368916666666948</v>
      </c>
      <c r="AE200" s="116">
        <f t="shared" si="76"/>
        <v>182</v>
      </c>
      <c r="AF200" s="116">
        <f t="shared" si="95"/>
        <v>183</v>
      </c>
      <c r="AG200" s="116">
        <f t="shared" si="95"/>
        <v>181</v>
      </c>
      <c r="AH200" s="116">
        <f t="shared" si="95"/>
        <v>180</v>
      </c>
      <c r="AI200" s="116">
        <f t="shared" si="95"/>
        <v>179</v>
      </c>
      <c r="AJ200" s="116">
        <f t="shared" si="95"/>
        <v>183</v>
      </c>
      <c r="AK200" s="116">
        <f t="shared" si="95"/>
        <v>181</v>
      </c>
      <c r="AL200" s="116">
        <f t="shared" si="95"/>
        <v>180</v>
      </c>
      <c r="AM200" s="116">
        <f t="shared" si="95"/>
        <v>179</v>
      </c>
      <c r="AN200" s="116">
        <f t="shared" si="95"/>
        <v>179</v>
      </c>
      <c r="AO200" s="116">
        <f t="shared" si="95"/>
        <v>179</v>
      </c>
      <c r="AP200" s="116">
        <f t="shared" si="94"/>
        <v>179</v>
      </c>
      <c r="AQ200" s="116">
        <f t="shared" si="93"/>
        <v>180</v>
      </c>
      <c r="AR200" s="116">
        <f t="shared" si="93"/>
        <v>178</v>
      </c>
      <c r="AS200" s="116">
        <f t="shared" si="93"/>
        <v>177</v>
      </c>
      <c r="AT200" s="116">
        <f t="shared" si="93"/>
        <v>176</v>
      </c>
      <c r="AU200" s="116">
        <f t="shared" si="93"/>
        <v>180</v>
      </c>
      <c r="AV200" s="116">
        <f t="shared" si="93"/>
        <v>178</v>
      </c>
      <c r="AW200" s="116">
        <f t="shared" si="93"/>
        <v>177</v>
      </c>
      <c r="AX200" s="116">
        <f t="shared" si="79"/>
        <v>176</v>
      </c>
      <c r="AY200" s="116">
        <f t="shared" si="79"/>
        <v>176</v>
      </c>
      <c r="AZ200" s="116">
        <f t="shared" si="79"/>
        <v>176</v>
      </c>
      <c r="BA200" s="119">
        <f t="shared" ca="1" si="98"/>
        <v>4.2502975291431704E-2</v>
      </c>
      <c r="BB200" s="119">
        <f t="shared" ca="1" si="98"/>
        <v>0.64122457755312656</v>
      </c>
      <c r="BC200" s="119">
        <f t="shared" ca="1" si="98"/>
        <v>-0.89060558063526685</v>
      </c>
      <c r="BD200" s="119">
        <f t="shared" ca="1" si="96"/>
        <v>-0.35896010602773404</v>
      </c>
      <c r="BE200" s="119">
        <f t="shared" ca="1" si="96"/>
        <v>0.52648998887348952</v>
      </c>
      <c r="BF200" s="119">
        <f t="shared" ca="1" si="96"/>
        <v>0.64122457755312656</v>
      </c>
      <c r="BG200" s="119">
        <f t="shared" ca="1" si="96"/>
        <v>-0.89060558063526685</v>
      </c>
      <c r="BH200" s="119">
        <f t="shared" ca="1" si="82"/>
        <v>-0.35896010602773404</v>
      </c>
      <c r="BI200" s="119">
        <f t="shared" ca="1" si="78"/>
        <v>0.52648998887348952</v>
      </c>
      <c r="BJ200" s="119">
        <f t="shared" ca="1" si="78"/>
        <v>0.52648998887348952</v>
      </c>
      <c r="BK200" s="119">
        <f t="shared" ca="1" si="78"/>
        <v>0.52648998887348952</v>
      </c>
      <c r="BL200" s="121">
        <f t="shared" ca="1" si="90"/>
        <v>2</v>
      </c>
      <c r="BM200" s="116">
        <f t="shared" ca="1" si="91"/>
        <v>17</v>
      </c>
    </row>
    <row r="201" spans="1:65" ht="15" customHeight="1" x14ac:dyDescent="0.25">
      <c r="A201" s="13">
        <v>42777</v>
      </c>
      <c r="B201" s="23"/>
      <c r="C201" s="23"/>
      <c r="D201" s="88">
        <f>bering!B196</f>
        <v>5314.3270000000002</v>
      </c>
      <c r="E201" s="47"/>
      <c r="F201" s="47"/>
      <c r="G201" s="92">
        <f>conus!B196</f>
        <v>5644.0559999999996</v>
      </c>
      <c r="H201" s="100">
        <f t="shared" ca="1" si="81"/>
        <v>5078.9229999999998</v>
      </c>
      <c r="I201" s="101">
        <f ca="1">IF(H$1,OFFSET(D201,-$H$2,0),OFFSET(D201,-$L201,0))</f>
        <v>5227.1377000000002</v>
      </c>
      <c r="J201" s="29">
        <f t="shared" ca="1" si="88"/>
        <v>21</v>
      </c>
      <c r="K201" s="57">
        <f t="shared" ca="1" si="97"/>
        <v>21</v>
      </c>
      <c r="L201" s="30">
        <f t="shared" ca="1" si="99"/>
        <v>21</v>
      </c>
      <c r="M201" s="120">
        <f t="shared" ca="1" si="89"/>
        <v>0.87949992421166567</v>
      </c>
      <c r="N201" s="39">
        <f>ROW()</f>
        <v>201</v>
      </c>
      <c r="O201" s="39">
        <f t="shared" si="84"/>
        <v>198</v>
      </c>
      <c r="P201" s="45">
        <f t="shared" ca="1" si="85"/>
        <v>180</v>
      </c>
      <c r="Q201" s="45">
        <f t="shared" ca="1" si="86"/>
        <v>177</v>
      </c>
      <c r="R201" s="39">
        <f t="shared" ca="1" si="87"/>
        <v>0</v>
      </c>
      <c r="S201" s="58">
        <f t="shared" si="72"/>
        <v>-97.406299999998737</v>
      </c>
      <c r="T201">
        <f>A201-A198</f>
        <v>3</v>
      </c>
      <c r="U201" s="68">
        <f t="shared" ref="U201:U264" si="100">S201/T201</f>
        <v>-32.468766666666248</v>
      </c>
      <c r="V201" s="58">
        <f t="shared" ca="1" si="73"/>
        <v>-137.17510000000038</v>
      </c>
      <c r="W201">
        <f>A201-A198</f>
        <v>3</v>
      </c>
      <c r="X201" s="77">
        <f t="shared" ca="1" si="74"/>
        <v>-91.450066666666928</v>
      </c>
      <c r="Y201" s="58">
        <f t="shared" ca="1" si="75"/>
        <v>-158.32339999999931</v>
      </c>
      <c r="Z201">
        <f>A201-A198</f>
        <v>3</v>
      </c>
      <c r="AA201" s="68">
        <f t="shared" ref="AA201:AA264" ca="1" si="101">Y201/Z201</f>
        <v>-52.774466666666434</v>
      </c>
      <c r="AB201" s="68">
        <f t="shared" ca="1" si="92"/>
        <v>-72.112266666666685</v>
      </c>
      <c r="AE201" s="116">
        <f t="shared" si="76"/>
        <v>183</v>
      </c>
      <c r="AF201" s="116">
        <f t="shared" si="95"/>
        <v>184</v>
      </c>
      <c r="AG201" s="116">
        <f t="shared" si="95"/>
        <v>182</v>
      </c>
      <c r="AH201" s="116">
        <f t="shared" si="95"/>
        <v>181</v>
      </c>
      <c r="AI201" s="116">
        <f t="shared" si="95"/>
        <v>180</v>
      </c>
      <c r="AJ201" s="116">
        <f t="shared" si="95"/>
        <v>184</v>
      </c>
      <c r="AK201" s="116">
        <f t="shared" si="95"/>
        <v>182</v>
      </c>
      <c r="AL201" s="116">
        <f t="shared" si="95"/>
        <v>181</v>
      </c>
      <c r="AM201" s="116">
        <f t="shared" si="95"/>
        <v>180</v>
      </c>
      <c r="AN201" s="116">
        <f t="shared" si="95"/>
        <v>180</v>
      </c>
      <c r="AO201" s="116">
        <f t="shared" si="95"/>
        <v>180</v>
      </c>
      <c r="AP201" s="116">
        <f t="shared" si="94"/>
        <v>180</v>
      </c>
      <c r="AQ201" s="116">
        <f t="shared" si="93"/>
        <v>181</v>
      </c>
      <c r="AR201" s="116">
        <f t="shared" si="93"/>
        <v>179</v>
      </c>
      <c r="AS201" s="116">
        <f t="shared" si="93"/>
        <v>178</v>
      </c>
      <c r="AT201" s="116">
        <f t="shared" si="93"/>
        <v>177</v>
      </c>
      <c r="AU201" s="116">
        <f t="shared" si="93"/>
        <v>181</v>
      </c>
      <c r="AV201" s="116">
        <f t="shared" si="93"/>
        <v>179</v>
      </c>
      <c r="AW201" s="116">
        <f t="shared" si="93"/>
        <v>178</v>
      </c>
      <c r="AX201" s="116">
        <f t="shared" si="79"/>
        <v>177</v>
      </c>
      <c r="AY201" s="116">
        <f t="shared" si="79"/>
        <v>177</v>
      </c>
      <c r="AZ201" s="116">
        <f t="shared" si="79"/>
        <v>177</v>
      </c>
      <c r="BA201" s="119">
        <f t="shared" ca="1" si="98"/>
        <v>-0.4696840298533238</v>
      </c>
      <c r="BB201" s="119">
        <f t="shared" ca="1" si="98"/>
        <v>-0.28426543159666989</v>
      </c>
      <c r="BC201" s="119">
        <f t="shared" ca="1" si="98"/>
        <v>-0.9896114731598582</v>
      </c>
      <c r="BD201" s="119">
        <f t="shared" ca="1" si="96"/>
        <v>-4.7013429472061503E-2</v>
      </c>
      <c r="BE201" s="119">
        <f t="shared" ca="1" si="96"/>
        <v>0.87949992421166567</v>
      </c>
      <c r="BF201" s="119">
        <f t="shared" ca="1" si="96"/>
        <v>-0.28426543159666989</v>
      </c>
      <c r="BG201" s="119">
        <f t="shared" ca="1" si="96"/>
        <v>-0.9896114731598582</v>
      </c>
      <c r="BH201" s="119">
        <f t="shared" ca="1" si="82"/>
        <v>-4.7013429472061503E-2</v>
      </c>
      <c r="BI201" s="119">
        <f t="shared" ca="1" si="78"/>
        <v>0.87949992421166567</v>
      </c>
      <c r="BJ201" s="119">
        <f t="shared" ca="1" si="78"/>
        <v>0.87949992421166567</v>
      </c>
      <c r="BK201" s="119">
        <f t="shared" ca="1" si="78"/>
        <v>0.87949992421166567</v>
      </c>
      <c r="BL201" s="121">
        <f t="shared" ca="1" si="90"/>
        <v>5</v>
      </c>
      <c r="BM201" s="116">
        <f t="shared" ca="1" si="91"/>
        <v>21</v>
      </c>
    </row>
    <row r="202" spans="1:65" ht="15" customHeight="1" x14ac:dyDescent="0.25">
      <c r="A202" s="13">
        <v>42778</v>
      </c>
      <c r="B202" s="23"/>
      <c r="C202" s="23"/>
      <c r="D202" s="88">
        <f>bering!B197</f>
        <v>5265.6019999999999</v>
      </c>
      <c r="E202" s="47"/>
      <c r="F202" s="47"/>
      <c r="G202" s="92">
        <f>conus!B197</f>
        <v>5647.6090000000004</v>
      </c>
      <c r="H202" s="100">
        <f t="shared" ca="1" si="81"/>
        <v>5065.3657000000003</v>
      </c>
      <c r="I202" s="101">
        <f ca="1">IF(H$1,OFFSET(D202,-$H$2,0),OFFSET(D202,-$L202,0))</f>
        <v>5139.9539999999997</v>
      </c>
      <c r="J202" s="29">
        <f t="shared" ca="1" si="88"/>
        <v>21</v>
      </c>
      <c r="K202" s="57">
        <f t="shared" ca="1" si="97"/>
        <v>21</v>
      </c>
      <c r="L202" s="30">
        <f t="shared" ca="1" si="99"/>
        <v>21</v>
      </c>
      <c r="M202" s="120">
        <f t="shared" ca="1" si="89"/>
        <v>0.84029853035569768</v>
      </c>
      <c r="N202" s="39">
        <f>ROW()</f>
        <v>202</v>
      </c>
      <c r="O202" s="39">
        <f t="shared" si="84"/>
        <v>199</v>
      </c>
      <c r="P202" s="45">
        <f t="shared" ca="1" si="85"/>
        <v>181</v>
      </c>
      <c r="Q202" s="45">
        <f t="shared" ca="1" si="86"/>
        <v>178</v>
      </c>
      <c r="R202" s="39">
        <f t="shared" ca="1" si="87"/>
        <v>0</v>
      </c>
      <c r="S202" s="58">
        <f t="shared" si="72"/>
        <v>416.9976999999999</v>
      </c>
      <c r="T202">
        <f>A202-A199</f>
        <v>3</v>
      </c>
      <c r="U202" s="68">
        <f t="shared" si="100"/>
        <v>138.99923333333331</v>
      </c>
      <c r="V202" s="58">
        <f t="shared" ca="1" si="73"/>
        <v>-320.09540000000015</v>
      </c>
      <c r="W202">
        <f>A202-A199</f>
        <v>3</v>
      </c>
      <c r="X202" s="77">
        <f t="shared" ca="1" si="74"/>
        <v>-213.39693333333344</v>
      </c>
      <c r="Y202" s="58">
        <f t="shared" ca="1" si="75"/>
        <v>-2.7690000000002328</v>
      </c>
      <c r="Z202">
        <f>A202-A199</f>
        <v>3</v>
      </c>
      <c r="AA202" s="68">
        <f t="shared" ca="1" si="101"/>
        <v>-0.92300000000007765</v>
      </c>
      <c r="AB202" s="68">
        <f t="shared" ca="1" si="92"/>
        <v>-107.15996666666676</v>
      </c>
      <c r="AE202" s="116">
        <f t="shared" si="76"/>
        <v>184</v>
      </c>
      <c r="AF202" s="116">
        <f t="shared" si="95"/>
        <v>185</v>
      </c>
      <c r="AG202" s="116">
        <f t="shared" si="95"/>
        <v>183</v>
      </c>
      <c r="AH202" s="116">
        <f t="shared" si="95"/>
        <v>182</v>
      </c>
      <c r="AI202" s="116">
        <f t="shared" si="95"/>
        <v>181</v>
      </c>
      <c r="AJ202" s="116">
        <f t="shared" si="95"/>
        <v>185</v>
      </c>
      <c r="AK202" s="116">
        <f t="shared" si="95"/>
        <v>183</v>
      </c>
      <c r="AL202" s="116">
        <f t="shared" si="95"/>
        <v>182</v>
      </c>
      <c r="AM202" s="116">
        <f t="shared" si="95"/>
        <v>181</v>
      </c>
      <c r="AN202" s="116">
        <f t="shared" si="95"/>
        <v>181</v>
      </c>
      <c r="AO202" s="116">
        <f t="shared" si="95"/>
        <v>181</v>
      </c>
      <c r="AP202" s="116">
        <f t="shared" si="94"/>
        <v>181</v>
      </c>
      <c r="AQ202" s="116">
        <f t="shared" si="93"/>
        <v>182</v>
      </c>
      <c r="AR202" s="116">
        <f t="shared" si="93"/>
        <v>180</v>
      </c>
      <c r="AS202" s="116">
        <f t="shared" si="93"/>
        <v>179</v>
      </c>
      <c r="AT202" s="116">
        <f t="shared" si="93"/>
        <v>178</v>
      </c>
      <c r="AU202" s="116">
        <f t="shared" si="93"/>
        <v>182</v>
      </c>
      <c r="AV202" s="116">
        <f t="shared" si="93"/>
        <v>180</v>
      </c>
      <c r="AW202" s="116">
        <f t="shared" si="93"/>
        <v>179</v>
      </c>
      <c r="AX202" s="116">
        <f t="shared" si="79"/>
        <v>178</v>
      </c>
      <c r="AY202" s="116">
        <f t="shared" si="79"/>
        <v>178</v>
      </c>
      <c r="AZ202" s="116">
        <f t="shared" si="79"/>
        <v>178</v>
      </c>
      <c r="BA202" s="119">
        <f t="shared" ca="1" si="98"/>
        <v>-0.95589385441314134</v>
      </c>
      <c r="BB202" s="119">
        <f t="shared" ca="1" si="98"/>
        <v>-0.90340471586528659</v>
      </c>
      <c r="BC202" s="119">
        <f t="shared" ca="1" si="98"/>
        <v>-0.99968369885849473</v>
      </c>
      <c r="BD202" s="119">
        <f t="shared" ca="1" si="96"/>
        <v>-0.56534162721275427</v>
      </c>
      <c r="BE202" s="119">
        <f t="shared" ca="1" si="96"/>
        <v>0.84029853035569768</v>
      </c>
      <c r="BF202" s="119">
        <f t="shared" ca="1" si="96"/>
        <v>-0.90340471586528659</v>
      </c>
      <c r="BG202" s="119">
        <f t="shared" ca="1" si="96"/>
        <v>-0.99968369885849473</v>
      </c>
      <c r="BH202" s="119">
        <f t="shared" ca="1" si="82"/>
        <v>-0.56534162721275427</v>
      </c>
      <c r="BI202" s="119">
        <f t="shared" ca="1" si="78"/>
        <v>0.84029853035569768</v>
      </c>
      <c r="BJ202" s="119">
        <f t="shared" ca="1" si="78"/>
        <v>0.84029853035569768</v>
      </c>
      <c r="BK202" s="119">
        <f t="shared" ca="1" si="78"/>
        <v>0.84029853035569768</v>
      </c>
      <c r="BL202" s="121">
        <f t="shared" ca="1" si="90"/>
        <v>5</v>
      </c>
      <c r="BM202" s="116">
        <f t="shared" ca="1" si="91"/>
        <v>21</v>
      </c>
    </row>
    <row r="203" spans="1:65" ht="15" customHeight="1" x14ac:dyDescent="0.25">
      <c r="A203" s="13">
        <v>42779</v>
      </c>
      <c r="B203" s="23"/>
      <c r="C203" s="23"/>
      <c r="D203" s="88">
        <f>bering!B198</f>
        <v>5196.2617</v>
      </c>
      <c r="E203" s="47"/>
      <c r="F203" s="47"/>
      <c r="G203" s="92">
        <f>conus!B198</f>
        <v>5581.9889999999996</v>
      </c>
      <c r="H203" s="100">
        <f t="shared" ca="1" si="81"/>
        <v>5063.7240000000002</v>
      </c>
      <c r="I203" s="101">
        <f ca="1">IF(H$1,OFFSET(D203,-$H$2,0),OFFSET(D203,-$L203,0))</f>
        <v>5081.692</v>
      </c>
      <c r="J203" s="29">
        <f t="shared" ca="1" si="88"/>
        <v>21</v>
      </c>
      <c r="K203" s="57">
        <f t="shared" ca="1" si="97"/>
        <v>21</v>
      </c>
      <c r="L203" s="30">
        <f t="shared" ca="1" si="99"/>
        <v>21</v>
      </c>
      <c r="M203" s="120">
        <f t="shared" ca="1" si="89"/>
        <v>0.20511149399673256</v>
      </c>
      <c r="N203" s="39">
        <f>ROW()</f>
        <v>203</v>
      </c>
      <c r="O203" s="39">
        <f t="shared" si="84"/>
        <v>200</v>
      </c>
      <c r="P203" s="45">
        <f t="shared" ca="1" si="85"/>
        <v>182</v>
      </c>
      <c r="Q203" s="45">
        <f t="shared" ca="1" si="86"/>
        <v>179</v>
      </c>
      <c r="R203" s="39">
        <f t="shared" ca="1" si="87"/>
        <v>0</v>
      </c>
      <c r="S203" s="58">
        <f t="shared" si="72"/>
        <v>515.29290000000037</v>
      </c>
      <c r="T203">
        <f>A203-A200</f>
        <v>3</v>
      </c>
      <c r="U203" s="68">
        <f t="shared" si="100"/>
        <v>171.76430000000013</v>
      </c>
      <c r="V203" s="58">
        <f t="shared" ca="1" si="73"/>
        <v>-240.77099999999882</v>
      </c>
      <c r="W203">
        <f>A203-A200</f>
        <v>3</v>
      </c>
      <c r="X203" s="77">
        <f t="shared" ca="1" si="74"/>
        <v>-160.51399999999921</v>
      </c>
      <c r="Y203" s="58">
        <f t="shared" ca="1" si="75"/>
        <v>148.21470000000045</v>
      </c>
      <c r="Z203">
        <f>A203-A200</f>
        <v>3</v>
      </c>
      <c r="AA203" s="68">
        <f t="shared" ca="1" si="101"/>
        <v>49.404900000000147</v>
      </c>
      <c r="AB203" s="68">
        <f t="shared" ca="1" si="92"/>
        <v>-55.554549999999537</v>
      </c>
      <c r="AE203" s="116">
        <f t="shared" si="76"/>
        <v>185</v>
      </c>
      <c r="AF203" s="116">
        <f t="shared" si="95"/>
        <v>186</v>
      </c>
      <c r="AG203" s="116">
        <f t="shared" si="95"/>
        <v>184</v>
      </c>
      <c r="AH203" s="116">
        <f t="shared" si="95"/>
        <v>183</v>
      </c>
      <c r="AI203" s="116">
        <f t="shared" si="95"/>
        <v>182</v>
      </c>
      <c r="AJ203" s="116">
        <f t="shared" si="95"/>
        <v>186</v>
      </c>
      <c r="AK203" s="116">
        <f t="shared" si="95"/>
        <v>184</v>
      </c>
      <c r="AL203" s="116">
        <f t="shared" si="95"/>
        <v>183</v>
      </c>
      <c r="AM203" s="116">
        <f t="shared" si="95"/>
        <v>182</v>
      </c>
      <c r="AN203" s="116">
        <f t="shared" si="95"/>
        <v>182</v>
      </c>
      <c r="AO203" s="116">
        <f t="shared" si="95"/>
        <v>182</v>
      </c>
      <c r="AP203" s="116">
        <f t="shared" si="94"/>
        <v>182</v>
      </c>
      <c r="AQ203" s="116">
        <f t="shared" si="93"/>
        <v>183</v>
      </c>
      <c r="AR203" s="116">
        <f t="shared" si="93"/>
        <v>181</v>
      </c>
      <c r="AS203" s="116">
        <f t="shared" si="93"/>
        <v>180</v>
      </c>
      <c r="AT203" s="116">
        <f t="shared" si="93"/>
        <v>179</v>
      </c>
      <c r="AU203" s="116">
        <f t="shared" si="93"/>
        <v>183</v>
      </c>
      <c r="AV203" s="116">
        <f t="shared" si="93"/>
        <v>181</v>
      </c>
      <c r="AW203" s="116">
        <f t="shared" si="93"/>
        <v>180</v>
      </c>
      <c r="AX203" s="116">
        <f t="shared" si="79"/>
        <v>179</v>
      </c>
      <c r="AY203" s="116">
        <f t="shared" si="79"/>
        <v>179</v>
      </c>
      <c r="AZ203" s="116">
        <f t="shared" si="79"/>
        <v>179</v>
      </c>
      <c r="BA203" s="119">
        <f t="shared" ca="1" si="98"/>
        <v>-0.34793964613229988</v>
      </c>
      <c r="BB203" s="119">
        <f t="shared" ca="1" si="98"/>
        <v>-0.31869136443856289</v>
      </c>
      <c r="BC203" s="119">
        <f t="shared" ca="1" si="98"/>
        <v>-0.70765586531441294</v>
      </c>
      <c r="BD203" s="119">
        <f t="shared" ca="1" si="96"/>
        <v>-0.66124376924779715</v>
      </c>
      <c r="BE203" s="119">
        <f t="shared" ca="1" si="96"/>
        <v>0.20511149399673256</v>
      </c>
      <c r="BF203" s="119">
        <f t="shared" ca="1" si="96"/>
        <v>-0.31869136443856289</v>
      </c>
      <c r="BG203" s="119">
        <f t="shared" ca="1" si="96"/>
        <v>-0.70765586531441294</v>
      </c>
      <c r="BH203" s="119">
        <f t="shared" ca="1" si="82"/>
        <v>-0.66124376924779715</v>
      </c>
      <c r="BI203" s="119">
        <f t="shared" ca="1" si="78"/>
        <v>0.20511149399673256</v>
      </c>
      <c r="BJ203" s="119">
        <f t="shared" ca="1" si="78"/>
        <v>0.20511149399673256</v>
      </c>
      <c r="BK203" s="119">
        <f t="shared" ca="1" si="78"/>
        <v>0.20511149399673256</v>
      </c>
      <c r="BL203" s="121">
        <f t="shared" ca="1" si="90"/>
        <v>5</v>
      </c>
      <c r="BM203" s="116">
        <f t="shared" ca="1" si="91"/>
        <v>21</v>
      </c>
    </row>
    <row r="204" spans="1:65" ht="15" customHeight="1" x14ac:dyDescent="0.25">
      <c r="A204" s="13">
        <v>42780</v>
      </c>
      <c r="B204" s="23"/>
      <c r="C204" s="23"/>
      <c r="D204" s="88">
        <f>bering!B199</f>
        <v>5165.8212999999996</v>
      </c>
      <c r="E204" s="47"/>
      <c r="F204" s="47"/>
      <c r="G204" s="92">
        <f>conus!B199</f>
        <v>5534.9179999999997</v>
      </c>
      <c r="H204" s="100">
        <f t="shared" ca="1" si="81"/>
        <v>5047.424</v>
      </c>
      <c r="I204" s="101">
        <f ca="1">IF(H$1,OFFSET(D204,-$H$2,0),OFFSET(D204,-$L204,0))</f>
        <v>5063.7240000000002</v>
      </c>
      <c r="J204" s="29">
        <f t="shared" ca="1" si="88"/>
        <v>19</v>
      </c>
      <c r="K204" s="57">
        <f t="shared" ca="1" si="97"/>
        <v>19</v>
      </c>
      <c r="L204" s="30">
        <f t="shared" ca="1" si="99"/>
        <v>19</v>
      </c>
      <c r="M204" s="120">
        <f t="shared" ca="1" si="89"/>
        <v>0.94720578176103709</v>
      </c>
      <c r="N204" s="39">
        <f>ROW()</f>
        <v>204</v>
      </c>
      <c r="O204" s="39">
        <f t="shared" si="84"/>
        <v>201</v>
      </c>
      <c r="P204" s="45">
        <f t="shared" ca="1" si="85"/>
        <v>185</v>
      </c>
      <c r="Q204" s="45">
        <f t="shared" ca="1" si="86"/>
        <v>182</v>
      </c>
      <c r="R204" s="39">
        <f t="shared" ca="1" si="87"/>
        <v>0</v>
      </c>
      <c r="S204" s="58">
        <f t="shared" si="72"/>
        <v>244.40259999999762</v>
      </c>
      <c r="T204">
        <f>A204-A201</f>
        <v>3</v>
      </c>
      <c r="U204" s="68">
        <f t="shared" si="100"/>
        <v>81.46753333333254</v>
      </c>
      <c r="V204" s="58">
        <f t="shared" ca="1" si="73"/>
        <v>-124.05529999999999</v>
      </c>
      <c r="W204">
        <f>A204-A201</f>
        <v>3</v>
      </c>
      <c r="X204" s="77">
        <f t="shared" ca="1" si="74"/>
        <v>-82.703533333333326</v>
      </c>
      <c r="Y204" s="58">
        <f t="shared" ca="1" si="75"/>
        <v>-102.38270000000011</v>
      </c>
      <c r="Z204">
        <f>A204-A201</f>
        <v>3</v>
      </c>
      <c r="AA204" s="68">
        <f t="shared" ca="1" si="101"/>
        <v>-34.127566666666702</v>
      </c>
      <c r="AB204" s="68">
        <f t="shared" ca="1" si="92"/>
        <v>-58.41555000000001</v>
      </c>
      <c r="AE204" s="116">
        <f t="shared" si="76"/>
        <v>186</v>
      </c>
      <c r="AF204" s="116">
        <f t="shared" si="95"/>
        <v>187</v>
      </c>
      <c r="AG204" s="116">
        <f t="shared" si="95"/>
        <v>185</v>
      </c>
      <c r="AH204" s="116">
        <f t="shared" si="95"/>
        <v>184</v>
      </c>
      <c r="AI204" s="116">
        <f t="shared" si="95"/>
        <v>183</v>
      </c>
      <c r="AJ204" s="116">
        <f t="shared" si="95"/>
        <v>187</v>
      </c>
      <c r="AK204" s="116">
        <f t="shared" si="95"/>
        <v>185</v>
      </c>
      <c r="AL204" s="116">
        <f t="shared" si="95"/>
        <v>184</v>
      </c>
      <c r="AM204" s="116">
        <f t="shared" si="95"/>
        <v>183</v>
      </c>
      <c r="AN204" s="116">
        <f t="shared" si="95"/>
        <v>183</v>
      </c>
      <c r="AO204" s="116">
        <f t="shared" si="95"/>
        <v>183</v>
      </c>
      <c r="AP204" s="116">
        <f t="shared" si="94"/>
        <v>183</v>
      </c>
      <c r="AQ204" s="116">
        <f t="shared" si="93"/>
        <v>184</v>
      </c>
      <c r="AR204" s="116">
        <f t="shared" si="93"/>
        <v>182</v>
      </c>
      <c r="AS204" s="116">
        <f t="shared" si="93"/>
        <v>181</v>
      </c>
      <c r="AT204" s="116">
        <f t="shared" si="93"/>
        <v>180</v>
      </c>
      <c r="AU204" s="116">
        <f t="shared" si="93"/>
        <v>184</v>
      </c>
      <c r="AV204" s="116">
        <f t="shared" si="93"/>
        <v>182</v>
      </c>
      <c r="AW204" s="116">
        <f t="shared" si="93"/>
        <v>181</v>
      </c>
      <c r="AX204" s="116">
        <f t="shared" si="79"/>
        <v>180</v>
      </c>
      <c r="AY204" s="116">
        <f t="shared" si="79"/>
        <v>180</v>
      </c>
      <c r="AZ204" s="116">
        <f t="shared" si="79"/>
        <v>180</v>
      </c>
      <c r="BA204" s="119">
        <f t="shared" ca="1" si="98"/>
        <v>0.86474809842713474</v>
      </c>
      <c r="BB204" s="119">
        <f t="shared" ca="1" si="98"/>
        <v>-0.61382309758388487</v>
      </c>
      <c r="BC204" s="119">
        <f t="shared" ca="1" si="98"/>
        <v>0.94720578176103709</v>
      </c>
      <c r="BD204" s="119">
        <f t="shared" ca="1" si="96"/>
        <v>0.6706074279322215</v>
      </c>
      <c r="BE204" s="119">
        <f t="shared" ca="1" si="96"/>
        <v>0.79396388928429895</v>
      </c>
      <c r="BF204" s="119">
        <f t="shared" ca="1" si="96"/>
        <v>-0.61382309758388487</v>
      </c>
      <c r="BG204" s="119">
        <f t="shared" ca="1" si="96"/>
        <v>0.94720578176103709</v>
      </c>
      <c r="BH204" s="119">
        <f t="shared" ca="1" si="82"/>
        <v>0.6706074279322215</v>
      </c>
      <c r="BI204" s="119">
        <f t="shared" ca="1" si="78"/>
        <v>0.79396388928429895</v>
      </c>
      <c r="BJ204" s="119">
        <f t="shared" ca="1" si="78"/>
        <v>0.79396388928429895</v>
      </c>
      <c r="BK204" s="119">
        <f t="shared" ca="1" si="78"/>
        <v>0.79396388928429895</v>
      </c>
      <c r="BL204" s="121">
        <f t="shared" ca="1" si="90"/>
        <v>3</v>
      </c>
      <c r="BM204" s="116">
        <f t="shared" ca="1" si="91"/>
        <v>19</v>
      </c>
    </row>
    <row r="205" spans="1:65" ht="15" customHeight="1" x14ac:dyDescent="0.25">
      <c r="A205" s="13">
        <v>42781</v>
      </c>
      <c r="B205" s="23"/>
      <c r="C205" s="23"/>
      <c r="D205" s="88">
        <f>bering!B200</f>
        <v>5137.55</v>
      </c>
      <c r="E205" s="47"/>
      <c r="F205" s="47"/>
      <c r="G205" s="92">
        <f>conus!B200</f>
        <v>5377.6016</v>
      </c>
      <c r="H205" s="100">
        <f t="shared" ca="1" si="81"/>
        <v>5107.7309999999998</v>
      </c>
      <c r="I205" s="101">
        <f ca="1">IF(H$1,OFFSET(D205,-$H$2,0),OFFSET(D205,-$L205,0))</f>
        <v>5047.424</v>
      </c>
      <c r="J205" s="29">
        <f t="shared" ca="1" si="88"/>
        <v>19</v>
      </c>
      <c r="K205" s="57">
        <f t="shared" ca="1" si="97"/>
        <v>19</v>
      </c>
      <c r="L205" s="30">
        <f t="shared" ca="1" si="99"/>
        <v>19</v>
      </c>
      <c r="M205" s="120">
        <f t="shared" ca="1" si="89"/>
        <v>0.9783873986691014</v>
      </c>
      <c r="N205" s="39">
        <f>ROW()</f>
        <v>205</v>
      </c>
      <c r="O205" s="39">
        <f t="shared" si="84"/>
        <v>202</v>
      </c>
      <c r="P205" s="45">
        <f t="shared" ca="1" si="85"/>
        <v>186</v>
      </c>
      <c r="Q205" s="45">
        <f t="shared" ca="1" si="86"/>
        <v>183</v>
      </c>
      <c r="R205" s="39">
        <f t="shared" ca="1" si="87"/>
        <v>0</v>
      </c>
      <c r="S205" s="58">
        <f t="shared" si="72"/>
        <v>-327.86880000000019</v>
      </c>
      <c r="T205">
        <f>A205-A202</f>
        <v>3</v>
      </c>
      <c r="U205" s="68">
        <f t="shared" si="100"/>
        <v>-109.28960000000006</v>
      </c>
      <c r="V205" s="58">
        <f t="shared" ca="1" si="73"/>
        <v>-7.1016999999992549</v>
      </c>
      <c r="W205">
        <f>A205-A202</f>
        <v>3</v>
      </c>
      <c r="X205" s="77">
        <f t="shared" ca="1" si="74"/>
        <v>-4.7344666666661697</v>
      </c>
      <c r="Y205" s="58">
        <f t="shared" ca="1" si="75"/>
        <v>-253.17469999999958</v>
      </c>
      <c r="Z205">
        <f>A205-A202</f>
        <v>3</v>
      </c>
      <c r="AA205" s="68">
        <f t="shared" ca="1" si="101"/>
        <v>-84.39156666666652</v>
      </c>
      <c r="AB205" s="68">
        <f t="shared" ca="1" si="92"/>
        <v>-44.563016666666343</v>
      </c>
      <c r="AE205" s="116">
        <f t="shared" si="76"/>
        <v>187</v>
      </c>
      <c r="AF205" s="116">
        <f t="shared" si="95"/>
        <v>188</v>
      </c>
      <c r="AG205" s="116">
        <f t="shared" si="95"/>
        <v>186</v>
      </c>
      <c r="AH205" s="116">
        <f t="shared" si="95"/>
        <v>185</v>
      </c>
      <c r="AI205" s="116">
        <f t="shared" si="95"/>
        <v>184</v>
      </c>
      <c r="AJ205" s="116">
        <f t="shared" si="95"/>
        <v>188</v>
      </c>
      <c r="AK205" s="116">
        <f t="shared" si="95"/>
        <v>186</v>
      </c>
      <c r="AL205" s="116">
        <f t="shared" ref="AF205:AO231" si="102">$N205-AL$6</f>
        <v>185</v>
      </c>
      <c r="AM205" s="116">
        <f t="shared" si="102"/>
        <v>184</v>
      </c>
      <c r="AN205" s="116">
        <f t="shared" si="102"/>
        <v>184</v>
      </c>
      <c r="AO205" s="116">
        <f t="shared" si="102"/>
        <v>184</v>
      </c>
      <c r="AP205" s="116">
        <f t="shared" si="94"/>
        <v>184</v>
      </c>
      <c r="AQ205" s="116">
        <f t="shared" si="93"/>
        <v>185</v>
      </c>
      <c r="AR205" s="116">
        <f t="shared" si="93"/>
        <v>183</v>
      </c>
      <c r="AS205" s="116">
        <f t="shared" si="93"/>
        <v>182</v>
      </c>
      <c r="AT205" s="116">
        <f t="shared" si="93"/>
        <v>181</v>
      </c>
      <c r="AU205" s="116">
        <f t="shared" si="93"/>
        <v>185</v>
      </c>
      <c r="AV205" s="116">
        <f t="shared" si="93"/>
        <v>183</v>
      </c>
      <c r="AW205" s="116">
        <f t="shared" si="93"/>
        <v>182</v>
      </c>
      <c r="AX205" s="116">
        <f t="shared" si="79"/>
        <v>181</v>
      </c>
      <c r="AY205" s="116">
        <f t="shared" si="79"/>
        <v>181</v>
      </c>
      <c r="AZ205" s="116">
        <f t="shared" si="79"/>
        <v>181</v>
      </c>
      <c r="BA205" s="119">
        <f t="shared" ca="1" si="98"/>
        <v>-0.76051977237695678</v>
      </c>
      <c r="BB205" s="119">
        <f t="shared" ca="1" si="98"/>
        <v>0.12395265663107811</v>
      </c>
      <c r="BC205" s="119">
        <f t="shared" ca="1" si="98"/>
        <v>0.9783873986691014</v>
      </c>
      <c r="BD205" s="119">
        <f t="shared" ca="1" si="96"/>
        <v>0.85725231696678716</v>
      </c>
      <c r="BE205" s="119">
        <f t="shared" ca="1" si="96"/>
        <v>0.79809624412184899</v>
      </c>
      <c r="BF205" s="119">
        <f t="shared" ca="1" si="96"/>
        <v>0.12395265663107811</v>
      </c>
      <c r="BG205" s="119">
        <f t="shared" ca="1" si="96"/>
        <v>0.9783873986691014</v>
      </c>
      <c r="BH205" s="119">
        <f t="shared" ca="1" si="82"/>
        <v>0.85725231696678716</v>
      </c>
      <c r="BI205" s="119">
        <f t="shared" ca="1" si="78"/>
        <v>0.79809624412184899</v>
      </c>
      <c r="BJ205" s="119">
        <f t="shared" ca="1" si="78"/>
        <v>0.79809624412184899</v>
      </c>
      <c r="BK205" s="119">
        <f t="shared" ca="1" si="78"/>
        <v>0.79809624412184899</v>
      </c>
      <c r="BL205" s="121">
        <f t="shared" ca="1" si="90"/>
        <v>3</v>
      </c>
      <c r="BM205" s="116">
        <f t="shared" ca="1" si="91"/>
        <v>19</v>
      </c>
    </row>
    <row r="206" spans="1:65" ht="15" customHeight="1" x14ac:dyDescent="0.25">
      <c r="A206" s="13">
        <v>42782</v>
      </c>
      <c r="B206" s="23"/>
      <c r="C206" s="23"/>
      <c r="D206" s="88">
        <f>bering!B201</f>
        <v>5159.0569999999998</v>
      </c>
      <c r="E206" s="47"/>
      <c r="F206" s="47"/>
      <c r="G206" s="92">
        <f>conus!B201</f>
        <v>5383.1943000000001</v>
      </c>
      <c r="H206" s="100">
        <f t="shared" ca="1" si="81"/>
        <v>5051.2629999999999</v>
      </c>
      <c r="I206" s="101">
        <f ca="1">IF(H$1,OFFSET(D206,-$H$2,0),OFFSET(D206,-$L206,0))</f>
        <v>5063.7240000000002</v>
      </c>
      <c r="J206" s="29">
        <f t="shared" ca="1" si="88"/>
        <v>21</v>
      </c>
      <c r="K206" s="57">
        <f t="shared" ca="1" si="97"/>
        <v>21</v>
      </c>
      <c r="L206" s="30">
        <f t="shared" ca="1" si="99"/>
        <v>21</v>
      </c>
      <c r="M206" s="120">
        <f t="shared" ca="1" si="89"/>
        <v>0.99364377679232507</v>
      </c>
      <c r="N206" s="39">
        <f>ROW()</f>
        <v>206</v>
      </c>
      <c r="O206" s="39">
        <f t="shared" si="84"/>
        <v>203</v>
      </c>
      <c r="P206" s="45">
        <f t="shared" ca="1" si="85"/>
        <v>185</v>
      </c>
      <c r="Q206" s="45">
        <f t="shared" ca="1" si="86"/>
        <v>182</v>
      </c>
      <c r="R206" s="39">
        <f t="shared" ca="1" si="87"/>
        <v>0</v>
      </c>
      <c r="S206" s="58">
        <f t="shared" ref="S206:S269" si="103">IF(G206&gt;0,SUM(G204:G206)-SUM(G201:G203),0)</f>
        <v>-577.94010000000344</v>
      </c>
      <c r="T206">
        <f>A206-A203</f>
        <v>3</v>
      </c>
      <c r="U206" s="68">
        <f t="shared" si="100"/>
        <v>-192.64670000000115</v>
      </c>
      <c r="V206" s="58">
        <f t="shared" ref="V206:V269" ca="1" si="104">IF(H206&gt;0,SUM(H204:H206)-SUM(H201:H203),0)</f>
        <v>-1.5947000000032858</v>
      </c>
      <c r="W206">
        <f>A206-A203</f>
        <v>3</v>
      </c>
      <c r="X206" s="77">
        <f t="shared" ref="X206:X269" ca="1" si="105">V206/W206*2</f>
        <v>-1.063133333335524</v>
      </c>
      <c r="Y206" s="58">
        <f t="shared" ref="Y206:Y269" ca="1" si="106">IF(H206&gt;0,SUM(I204:I206)-SUM(I201:I203),0)</f>
        <v>-273.91169999999875</v>
      </c>
      <c r="Z206">
        <f>A206-A203</f>
        <v>3</v>
      </c>
      <c r="AA206" s="68">
        <f t="shared" ca="1" si="101"/>
        <v>-91.303899999999587</v>
      </c>
      <c r="AB206" s="68">
        <f t="shared" ca="1" si="92"/>
        <v>-46.183516666667558</v>
      </c>
      <c r="AE206" s="116">
        <f t="shared" si="76"/>
        <v>188</v>
      </c>
      <c r="AF206" s="116">
        <f t="shared" si="102"/>
        <v>189</v>
      </c>
      <c r="AG206" s="116">
        <f t="shared" si="102"/>
        <v>187</v>
      </c>
      <c r="AH206" s="116">
        <f t="shared" si="102"/>
        <v>186</v>
      </c>
      <c r="AI206" s="116">
        <f t="shared" si="102"/>
        <v>185</v>
      </c>
      <c r="AJ206" s="116">
        <f t="shared" si="102"/>
        <v>189</v>
      </c>
      <c r="AK206" s="116">
        <f t="shared" si="102"/>
        <v>187</v>
      </c>
      <c r="AL206" s="116">
        <f t="shared" si="102"/>
        <v>186</v>
      </c>
      <c r="AM206" s="116">
        <f t="shared" si="102"/>
        <v>185</v>
      </c>
      <c r="AN206" s="116">
        <f t="shared" si="102"/>
        <v>185</v>
      </c>
      <c r="AO206" s="116">
        <f t="shared" si="102"/>
        <v>185</v>
      </c>
      <c r="AP206" s="116">
        <f t="shared" si="94"/>
        <v>185</v>
      </c>
      <c r="AQ206" s="116">
        <f t="shared" si="93"/>
        <v>186</v>
      </c>
      <c r="AR206" s="116">
        <f t="shared" si="93"/>
        <v>184</v>
      </c>
      <c r="AS206" s="116">
        <f t="shared" si="93"/>
        <v>183</v>
      </c>
      <c r="AT206" s="116">
        <f t="shared" si="93"/>
        <v>182</v>
      </c>
      <c r="AU206" s="116">
        <f t="shared" si="93"/>
        <v>186</v>
      </c>
      <c r="AV206" s="116">
        <f t="shared" si="93"/>
        <v>184</v>
      </c>
      <c r="AW206" s="116">
        <f t="shared" si="93"/>
        <v>183</v>
      </c>
      <c r="AX206" s="116">
        <f t="shared" si="79"/>
        <v>182</v>
      </c>
      <c r="AY206" s="116">
        <f t="shared" si="79"/>
        <v>182</v>
      </c>
      <c r="AZ206" s="116">
        <f t="shared" si="79"/>
        <v>182</v>
      </c>
      <c r="BA206" s="119">
        <f t="shared" ca="1" si="98"/>
        <v>-0.46429453049759689</v>
      </c>
      <c r="BB206" s="119">
        <f t="shared" ca="1" si="98"/>
        <v>0.49187819650909981</v>
      </c>
      <c r="BC206" s="119">
        <f t="shared" ca="1" si="98"/>
        <v>-0.2614840878170524</v>
      </c>
      <c r="BD206" s="119">
        <f t="shared" ca="1" si="96"/>
        <v>0.79630501029604295</v>
      </c>
      <c r="BE206" s="119">
        <f t="shared" ca="1" si="96"/>
        <v>0.99364377679232507</v>
      </c>
      <c r="BF206" s="119">
        <f t="shared" ca="1" si="96"/>
        <v>0.49187819650909981</v>
      </c>
      <c r="BG206" s="119">
        <f t="shared" ca="1" si="96"/>
        <v>-0.2614840878170524</v>
      </c>
      <c r="BH206" s="119">
        <f t="shared" ca="1" si="82"/>
        <v>0.79630501029604295</v>
      </c>
      <c r="BI206" s="119">
        <f t="shared" ca="1" si="78"/>
        <v>0.99364377679232507</v>
      </c>
      <c r="BJ206" s="119">
        <f t="shared" ca="1" si="78"/>
        <v>0.99364377679232507</v>
      </c>
      <c r="BK206" s="119">
        <f t="shared" ca="1" si="78"/>
        <v>0.99364377679232507</v>
      </c>
      <c r="BL206" s="121">
        <f t="shared" ca="1" si="90"/>
        <v>5</v>
      </c>
      <c r="BM206" s="116">
        <f t="shared" ca="1" si="91"/>
        <v>21</v>
      </c>
    </row>
    <row r="207" spans="1:65" ht="15" customHeight="1" x14ac:dyDescent="0.25">
      <c r="A207" s="13">
        <v>42783</v>
      </c>
      <c r="B207" s="23"/>
      <c r="C207" s="23"/>
      <c r="D207" s="88">
        <f>bering!B202</f>
        <v>5204.0770000000002</v>
      </c>
      <c r="E207" s="47"/>
      <c r="F207" s="47"/>
      <c r="G207" s="92">
        <f>conus!B202</f>
        <v>5656.11</v>
      </c>
      <c r="H207" s="100">
        <f t="shared" ca="1" si="81"/>
        <v>5027.4497000000001</v>
      </c>
      <c r="I207" s="101">
        <f ca="1">IF(H$1,OFFSET(D207,-$H$2,0),OFFSET(D207,-$L207,0))</f>
        <v>5107.7309999999998</v>
      </c>
      <c r="J207" s="29">
        <f t="shared" ca="1" si="88"/>
        <v>20</v>
      </c>
      <c r="K207" s="57">
        <f t="shared" ca="1" si="97"/>
        <v>20</v>
      </c>
      <c r="L207" s="30">
        <f t="shared" ca="1" si="99"/>
        <v>20</v>
      </c>
      <c r="M207" s="120">
        <f t="shared" ca="1" si="89"/>
        <v>0.88910314151939196</v>
      </c>
      <c r="N207" s="39">
        <f>ROW()</f>
        <v>207</v>
      </c>
      <c r="O207" s="39">
        <f t="shared" si="84"/>
        <v>204</v>
      </c>
      <c r="P207" s="45">
        <f t="shared" ca="1" si="85"/>
        <v>187</v>
      </c>
      <c r="Q207" s="45">
        <f t="shared" ca="1" si="86"/>
        <v>184</v>
      </c>
      <c r="R207" s="39">
        <f t="shared" ca="1" si="87"/>
        <v>0</v>
      </c>
      <c r="S207" s="58">
        <f t="shared" si="103"/>
        <v>-347.61009999999806</v>
      </c>
      <c r="T207">
        <f>A207-A204</f>
        <v>3</v>
      </c>
      <c r="U207" s="68">
        <f t="shared" si="100"/>
        <v>-115.87003333333269</v>
      </c>
      <c r="V207" s="58">
        <f t="shared" ca="1" si="104"/>
        <v>9.930000000000291</v>
      </c>
      <c r="W207">
        <f>A207-A204</f>
        <v>3</v>
      </c>
      <c r="X207" s="77">
        <f t="shared" ca="1" si="105"/>
        <v>6.6200000000001937</v>
      </c>
      <c r="Y207" s="58">
        <f t="shared" ca="1" si="106"/>
        <v>-66.490999999999985</v>
      </c>
      <c r="Z207">
        <f>A207-A204</f>
        <v>3</v>
      </c>
      <c r="AA207" s="68">
        <f t="shared" ca="1" si="101"/>
        <v>-22.163666666666661</v>
      </c>
      <c r="AB207" s="68">
        <f t="shared" ca="1" si="92"/>
        <v>-7.7718333333332339</v>
      </c>
      <c r="AE207" s="116">
        <f t="shared" ref="AE207:AE270" si="107">$N207-AE$6</f>
        <v>189</v>
      </c>
      <c r="AF207" s="116">
        <f t="shared" si="102"/>
        <v>190</v>
      </c>
      <c r="AG207" s="116">
        <f t="shared" si="102"/>
        <v>188</v>
      </c>
      <c r="AH207" s="116">
        <f t="shared" si="102"/>
        <v>187</v>
      </c>
      <c r="AI207" s="116">
        <f t="shared" si="102"/>
        <v>186</v>
      </c>
      <c r="AJ207" s="116">
        <f t="shared" si="102"/>
        <v>190</v>
      </c>
      <c r="AK207" s="116">
        <f t="shared" si="102"/>
        <v>188</v>
      </c>
      <c r="AL207" s="116">
        <f t="shared" si="102"/>
        <v>187</v>
      </c>
      <c r="AM207" s="116">
        <f t="shared" si="102"/>
        <v>186</v>
      </c>
      <c r="AN207" s="116">
        <f t="shared" si="102"/>
        <v>186</v>
      </c>
      <c r="AO207" s="116">
        <f t="shared" si="102"/>
        <v>186</v>
      </c>
      <c r="AP207" s="116">
        <f t="shared" si="94"/>
        <v>186</v>
      </c>
      <c r="AQ207" s="116">
        <f t="shared" si="93"/>
        <v>187</v>
      </c>
      <c r="AR207" s="116">
        <f t="shared" si="93"/>
        <v>185</v>
      </c>
      <c r="AS207" s="116">
        <f t="shared" si="93"/>
        <v>184</v>
      </c>
      <c r="AT207" s="116">
        <f t="shared" si="93"/>
        <v>183</v>
      </c>
      <c r="AU207" s="116">
        <f t="shared" si="93"/>
        <v>187</v>
      </c>
      <c r="AV207" s="116">
        <f t="shared" si="93"/>
        <v>185</v>
      </c>
      <c r="AW207" s="116">
        <f t="shared" si="93"/>
        <v>184</v>
      </c>
      <c r="AX207" s="116">
        <f t="shared" si="79"/>
        <v>183</v>
      </c>
      <c r="AY207" s="116">
        <f t="shared" si="79"/>
        <v>183</v>
      </c>
      <c r="AZ207" s="116">
        <f t="shared" si="79"/>
        <v>183</v>
      </c>
      <c r="BA207" s="119">
        <f t="shared" ca="1" si="98"/>
        <v>-0.75350061360066645</v>
      </c>
      <c r="BB207" s="119">
        <f t="shared" ca="1" si="98"/>
        <v>7.5188242462951527E-2</v>
      </c>
      <c r="BC207" s="119">
        <f t="shared" ca="1" si="98"/>
        <v>-0.44184128248076315</v>
      </c>
      <c r="BD207" s="119">
        <f t="shared" ca="1" si="96"/>
        <v>0.88910314151939196</v>
      </c>
      <c r="BE207" s="119">
        <f t="shared" ca="1" si="96"/>
        <v>-0.42672415875168229</v>
      </c>
      <c r="BF207" s="119">
        <f t="shared" ca="1" si="96"/>
        <v>7.5188242462951527E-2</v>
      </c>
      <c r="BG207" s="119">
        <f t="shared" ca="1" si="96"/>
        <v>-0.44184128248076315</v>
      </c>
      <c r="BH207" s="119">
        <f t="shared" ca="1" si="82"/>
        <v>0.88910314151939196</v>
      </c>
      <c r="BI207" s="119">
        <f t="shared" ca="1" si="78"/>
        <v>-0.42672415875168229</v>
      </c>
      <c r="BJ207" s="119">
        <f t="shared" ca="1" si="78"/>
        <v>-0.42672415875168229</v>
      </c>
      <c r="BK207" s="119">
        <f t="shared" ca="1" si="78"/>
        <v>-0.42672415875168229</v>
      </c>
      <c r="BL207" s="121">
        <f t="shared" ca="1" si="90"/>
        <v>4</v>
      </c>
      <c r="BM207" s="116">
        <f t="shared" ca="1" si="91"/>
        <v>20</v>
      </c>
    </row>
    <row r="208" spans="1:65" ht="15" customHeight="1" x14ac:dyDescent="0.25">
      <c r="A208" s="13">
        <v>42784</v>
      </c>
      <c r="B208" s="23"/>
      <c r="C208" s="23"/>
      <c r="D208" s="88">
        <f>bering!B203</f>
        <v>5224.433</v>
      </c>
      <c r="E208" s="47"/>
      <c r="F208" s="47"/>
      <c r="G208" s="92">
        <f>conus!B203</f>
        <v>5643.0439999999999</v>
      </c>
      <c r="H208" s="100">
        <f t="shared" ca="1" si="81"/>
        <v>5027.4497000000001</v>
      </c>
      <c r="I208" s="101">
        <f ca="1">IF(H$1,OFFSET(D208,-$H$2,0),OFFSET(D208,-$L208,0))</f>
        <v>5051.2629999999999</v>
      </c>
      <c r="J208" s="29">
        <f t="shared" ca="1" si="88"/>
        <v>20</v>
      </c>
      <c r="K208" s="57">
        <f t="shared" ca="1" si="97"/>
        <v>20</v>
      </c>
      <c r="L208" s="30">
        <f t="shared" ca="1" si="99"/>
        <v>20</v>
      </c>
      <c r="M208" s="120">
        <f t="shared" ca="1" si="89"/>
        <v>0.52357009519106579</v>
      </c>
      <c r="N208" s="39">
        <f>ROW()</f>
        <v>208</v>
      </c>
      <c r="O208" s="39">
        <f t="shared" si="84"/>
        <v>205</v>
      </c>
      <c r="P208" s="45">
        <f t="shared" ca="1" si="85"/>
        <v>188</v>
      </c>
      <c r="Q208" s="45">
        <f t="shared" ca="1" si="86"/>
        <v>185</v>
      </c>
      <c r="R208" s="39">
        <f t="shared" ca="1" si="87"/>
        <v>0</v>
      </c>
      <c r="S208" s="58">
        <f t="shared" si="103"/>
        <v>187.83969999999681</v>
      </c>
      <c r="T208">
        <f>A208-A205</f>
        <v>3</v>
      </c>
      <c r="U208" s="68">
        <f t="shared" si="100"/>
        <v>62.613233333332268</v>
      </c>
      <c r="V208" s="58">
        <f t="shared" ca="1" si="104"/>
        <v>-112.71659999999974</v>
      </c>
      <c r="W208">
        <f>A208-A205</f>
        <v>3</v>
      </c>
      <c r="X208" s="77">
        <f t="shared" ca="1" si="105"/>
        <v>-75.144399999999834</v>
      </c>
      <c r="Y208" s="58">
        <f t="shared" ca="1" si="106"/>
        <v>29.878000000000611</v>
      </c>
      <c r="Z208">
        <f>A208-A205</f>
        <v>3</v>
      </c>
      <c r="AA208" s="68">
        <f t="shared" ca="1" si="101"/>
        <v>9.9593333333335377</v>
      </c>
      <c r="AB208" s="68">
        <f t="shared" ca="1" si="92"/>
        <v>-32.592533333333151</v>
      </c>
      <c r="AE208" s="116">
        <f t="shared" si="107"/>
        <v>190</v>
      </c>
      <c r="AF208" s="116">
        <f t="shared" si="102"/>
        <v>191</v>
      </c>
      <c r="AG208" s="116">
        <f t="shared" si="102"/>
        <v>189</v>
      </c>
      <c r="AH208" s="116">
        <f t="shared" si="102"/>
        <v>188</v>
      </c>
      <c r="AI208" s="116">
        <f t="shared" si="102"/>
        <v>187</v>
      </c>
      <c r="AJ208" s="116">
        <f t="shared" si="102"/>
        <v>191</v>
      </c>
      <c r="AK208" s="116">
        <f t="shared" si="102"/>
        <v>189</v>
      </c>
      <c r="AL208" s="116">
        <f t="shared" si="102"/>
        <v>188</v>
      </c>
      <c r="AM208" s="116">
        <f t="shared" si="102"/>
        <v>187</v>
      </c>
      <c r="AN208" s="116">
        <f t="shared" si="102"/>
        <v>187</v>
      </c>
      <c r="AO208" s="116">
        <f t="shared" si="102"/>
        <v>187</v>
      </c>
      <c r="AP208" s="116">
        <f t="shared" si="94"/>
        <v>187</v>
      </c>
      <c r="AQ208" s="116">
        <f t="shared" si="93"/>
        <v>188</v>
      </c>
      <c r="AR208" s="116">
        <f t="shared" si="93"/>
        <v>186</v>
      </c>
      <c r="AS208" s="116">
        <f t="shared" si="93"/>
        <v>185</v>
      </c>
      <c r="AT208" s="116">
        <f t="shared" si="93"/>
        <v>184</v>
      </c>
      <c r="AU208" s="116">
        <f t="shared" si="93"/>
        <v>188</v>
      </c>
      <c r="AV208" s="116">
        <f t="shared" si="93"/>
        <v>186</v>
      </c>
      <c r="AW208" s="116">
        <f t="shared" si="93"/>
        <v>185</v>
      </c>
      <c r="AX208" s="116">
        <f t="shared" si="79"/>
        <v>184</v>
      </c>
      <c r="AY208" s="116">
        <f t="shared" si="79"/>
        <v>184</v>
      </c>
      <c r="AZ208" s="116">
        <f t="shared" si="79"/>
        <v>184</v>
      </c>
      <c r="BA208" s="119">
        <f t="shared" ca="1" si="98"/>
        <v>-0.80179891548139715</v>
      </c>
      <c r="BB208" s="119">
        <f t="shared" ca="1" si="98"/>
        <v>0.51330233570807848</v>
      </c>
      <c r="BC208" s="119">
        <f t="shared" ca="1" si="98"/>
        <v>-0.61972053049673115</v>
      </c>
      <c r="BD208" s="119">
        <f t="shared" ca="1" si="96"/>
        <v>0.52357009519106579</v>
      </c>
      <c r="BE208" s="119">
        <f t="shared" ca="1" si="96"/>
        <v>0.25879892337168059</v>
      </c>
      <c r="BF208" s="119">
        <f t="shared" ca="1" si="96"/>
        <v>0.51330233570807848</v>
      </c>
      <c r="BG208" s="119">
        <f t="shared" ca="1" si="96"/>
        <v>-0.61972053049673115</v>
      </c>
      <c r="BH208" s="119">
        <f t="shared" ca="1" si="82"/>
        <v>0.52357009519106579</v>
      </c>
      <c r="BI208" s="119">
        <f t="shared" ca="1" si="82"/>
        <v>0.25879892337168059</v>
      </c>
      <c r="BJ208" s="119">
        <f t="shared" ca="1" si="82"/>
        <v>0.25879892337168059</v>
      </c>
      <c r="BK208" s="119">
        <f t="shared" ca="1" si="82"/>
        <v>0.25879892337168059</v>
      </c>
      <c r="BL208" s="121">
        <f t="shared" ca="1" si="90"/>
        <v>4</v>
      </c>
      <c r="BM208" s="116">
        <f t="shared" ca="1" si="91"/>
        <v>20</v>
      </c>
    </row>
    <row r="209" spans="1:65" ht="15" customHeight="1" x14ac:dyDescent="0.25">
      <c r="A209" s="13">
        <v>42785</v>
      </c>
      <c r="B209" s="23"/>
      <c r="C209" s="23"/>
      <c r="D209" s="88">
        <f>bering!B204</f>
        <v>5184.7560000000003</v>
      </c>
      <c r="E209" s="47"/>
      <c r="F209" s="47"/>
      <c r="G209" s="92">
        <f>conus!B204</f>
        <v>5711.1629999999996</v>
      </c>
      <c r="H209" s="100">
        <f t="shared" ca="1" si="81"/>
        <v>5319.3860000000004</v>
      </c>
      <c r="I209" s="101">
        <f ca="1">IF(H$1,OFFSET(D209,-$H$2,0),OFFSET(D209,-$L209,0))</f>
        <v>5214.5169999999998</v>
      </c>
      <c r="J209" s="29">
        <f t="shared" ca="1" si="88"/>
        <v>17</v>
      </c>
      <c r="K209" s="57">
        <f t="shared" ca="1" si="97"/>
        <v>17</v>
      </c>
      <c r="L209" s="30">
        <f t="shared" ca="1" si="99"/>
        <v>17</v>
      </c>
      <c r="M209" s="120">
        <f t="shared" ca="1" si="89"/>
        <v>0.53674722061224855</v>
      </c>
      <c r="N209" s="39">
        <f>ROW()</f>
        <v>209</v>
      </c>
      <c r="O209" s="39">
        <f t="shared" si="84"/>
        <v>206</v>
      </c>
      <c r="P209" s="45">
        <f t="shared" ca="1" si="85"/>
        <v>192</v>
      </c>
      <c r="Q209" s="45">
        <f t="shared" ca="1" si="86"/>
        <v>189</v>
      </c>
      <c r="R209" s="39">
        <f t="shared" ca="1" si="87"/>
        <v>0</v>
      </c>
      <c r="S209" s="58">
        <f t="shared" si="103"/>
        <v>714.60310000000027</v>
      </c>
      <c r="T209">
        <f>A209-A206</f>
        <v>3</v>
      </c>
      <c r="U209" s="68">
        <f t="shared" si="100"/>
        <v>238.20103333333341</v>
      </c>
      <c r="V209" s="58">
        <f t="shared" ca="1" si="104"/>
        <v>167.86740000000282</v>
      </c>
      <c r="W209">
        <f>A209-A206</f>
        <v>3</v>
      </c>
      <c r="X209" s="77">
        <f t="shared" ca="1" si="105"/>
        <v>111.91160000000188</v>
      </c>
      <c r="Y209" s="58">
        <f t="shared" ca="1" si="106"/>
        <v>198.6389999999974</v>
      </c>
      <c r="Z209">
        <f>A209-A206</f>
        <v>3</v>
      </c>
      <c r="AA209" s="68">
        <f t="shared" ca="1" si="101"/>
        <v>66.212999999999127</v>
      </c>
      <c r="AB209" s="68">
        <f t="shared" ca="1" si="92"/>
        <v>89.062300000000505</v>
      </c>
      <c r="AE209" s="116">
        <f t="shared" si="107"/>
        <v>191</v>
      </c>
      <c r="AF209" s="116">
        <f t="shared" si="102"/>
        <v>192</v>
      </c>
      <c r="AG209" s="116">
        <f t="shared" si="102"/>
        <v>190</v>
      </c>
      <c r="AH209" s="116">
        <f t="shared" si="102"/>
        <v>189</v>
      </c>
      <c r="AI209" s="116">
        <f t="shared" si="102"/>
        <v>188</v>
      </c>
      <c r="AJ209" s="116">
        <f t="shared" si="102"/>
        <v>192</v>
      </c>
      <c r="AK209" s="116">
        <f t="shared" si="102"/>
        <v>190</v>
      </c>
      <c r="AL209" s="116">
        <f t="shared" si="102"/>
        <v>189</v>
      </c>
      <c r="AM209" s="116">
        <f t="shared" si="102"/>
        <v>188</v>
      </c>
      <c r="AN209" s="116">
        <f t="shared" si="102"/>
        <v>188</v>
      </c>
      <c r="AO209" s="116">
        <f t="shared" si="102"/>
        <v>188</v>
      </c>
      <c r="AP209" s="116">
        <f t="shared" si="94"/>
        <v>188</v>
      </c>
      <c r="AQ209" s="116">
        <f t="shared" si="93"/>
        <v>189</v>
      </c>
      <c r="AR209" s="116">
        <f t="shared" si="93"/>
        <v>187</v>
      </c>
      <c r="AS209" s="116">
        <f t="shared" si="93"/>
        <v>186</v>
      </c>
      <c r="AT209" s="116">
        <f t="shared" si="93"/>
        <v>185</v>
      </c>
      <c r="AU209" s="116">
        <f t="shared" si="93"/>
        <v>189</v>
      </c>
      <c r="AV209" s="116">
        <f t="shared" si="93"/>
        <v>187</v>
      </c>
      <c r="AW209" s="116">
        <f t="shared" si="93"/>
        <v>186</v>
      </c>
      <c r="AX209" s="116">
        <f t="shared" si="79"/>
        <v>185</v>
      </c>
      <c r="AY209" s="116">
        <f t="shared" si="79"/>
        <v>185</v>
      </c>
      <c r="AZ209" s="116">
        <f t="shared" si="79"/>
        <v>185</v>
      </c>
      <c r="BA209" s="119">
        <f t="shared" ca="1" si="98"/>
        <v>0.44421317971411695</v>
      </c>
      <c r="BB209" s="119">
        <f t="shared" ca="1" si="98"/>
        <v>0.53674722061224855</v>
      </c>
      <c r="BC209" s="119">
        <f t="shared" ca="1" si="98"/>
        <v>-0.95549426602637799</v>
      </c>
      <c r="BD209" s="119">
        <f t="shared" ca="1" si="96"/>
        <v>9.2479614694825588E-2</v>
      </c>
      <c r="BE209" s="119">
        <f t="shared" ca="1" si="96"/>
        <v>-3.1306166925116272E-2</v>
      </c>
      <c r="BF209" s="119">
        <f t="shared" ca="1" si="96"/>
        <v>0.53674722061224855</v>
      </c>
      <c r="BG209" s="119">
        <f t="shared" ca="1" si="96"/>
        <v>-0.95549426602637799</v>
      </c>
      <c r="BH209" s="119">
        <f t="shared" ca="1" si="82"/>
        <v>9.2479614694825588E-2</v>
      </c>
      <c r="BI209" s="119">
        <f t="shared" ca="1" si="82"/>
        <v>-3.1306166925116272E-2</v>
      </c>
      <c r="BJ209" s="119">
        <f t="shared" ca="1" si="82"/>
        <v>-3.1306166925116272E-2</v>
      </c>
      <c r="BK209" s="119">
        <f t="shared" ca="1" si="82"/>
        <v>-3.1306166925116272E-2</v>
      </c>
      <c r="BL209" s="121">
        <f t="shared" ca="1" si="90"/>
        <v>2</v>
      </c>
      <c r="BM209" s="116">
        <f t="shared" ca="1" si="91"/>
        <v>17</v>
      </c>
    </row>
    <row r="210" spans="1:65" ht="15" customHeight="1" x14ac:dyDescent="0.25">
      <c r="A210" s="13">
        <v>42786</v>
      </c>
      <c r="B210" s="23"/>
      <c r="C210" s="23"/>
      <c r="D210" s="88">
        <f>bering!B205</f>
        <v>5014.5129999999999</v>
      </c>
      <c r="E210" s="47"/>
      <c r="F210" s="47"/>
      <c r="G210" s="92">
        <f>conus!B205</f>
        <v>5783.46</v>
      </c>
      <c r="H210" s="100">
        <f t="shared" ca="1" si="81"/>
        <v>5214.5169999999998</v>
      </c>
      <c r="I210" s="101">
        <f ca="1">IF(H$1,OFFSET(D210,-$H$2,0),OFFSET(D210,-$L210,0))</f>
        <v>5319.3860000000004</v>
      </c>
      <c r="J210" s="29">
        <f t="shared" ca="1" si="88"/>
        <v>19</v>
      </c>
      <c r="K210" s="57">
        <f t="shared" ca="1" si="97"/>
        <v>19</v>
      </c>
      <c r="L210" s="30">
        <f t="shared" ca="1" si="99"/>
        <v>19</v>
      </c>
      <c r="M210" s="120">
        <f t="shared" ca="1" si="89"/>
        <v>0.87196014864839877</v>
      </c>
      <c r="N210" s="39">
        <f>ROW()</f>
        <v>210</v>
      </c>
      <c r="O210" s="39">
        <f t="shared" si="84"/>
        <v>207</v>
      </c>
      <c r="P210" s="45">
        <f t="shared" ca="1" si="85"/>
        <v>191</v>
      </c>
      <c r="Q210" s="45">
        <f t="shared" ca="1" si="86"/>
        <v>188</v>
      </c>
      <c r="R210" s="39">
        <f t="shared" ca="1" si="87"/>
        <v>0</v>
      </c>
      <c r="S210" s="58">
        <f t="shared" si="103"/>
        <v>720.76109999999608</v>
      </c>
      <c r="T210">
        <f>A210-A207</f>
        <v>3</v>
      </c>
      <c r="U210" s="68">
        <f t="shared" si="100"/>
        <v>240.2536999999987</v>
      </c>
      <c r="V210" s="58">
        <f t="shared" ca="1" si="104"/>
        <v>374.90899999999965</v>
      </c>
      <c r="W210">
        <f>A210-A207</f>
        <v>3</v>
      </c>
      <c r="X210" s="77">
        <f t="shared" ca="1" si="105"/>
        <v>249.93933333333311</v>
      </c>
      <c r="Y210" s="58">
        <f t="shared" ca="1" si="106"/>
        <v>366.28699999999844</v>
      </c>
      <c r="Z210">
        <f>A210-A207</f>
        <v>3</v>
      </c>
      <c r="AA210" s="68">
        <f t="shared" ca="1" si="101"/>
        <v>122.09566666666615</v>
      </c>
      <c r="AB210" s="68">
        <f t="shared" ca="1" si="92"/>
        <v>186.01749999999964</v>
      </c>
      <c r="AE210" s="116">
        <f t="shared" si="107"/>
        <v>192</v>
      </c>
      <c r="AF210" s="116">
        <f t="shared" si="102"/>
        <v>193</v>
      </c>
      <c r="AG210" s="116">
        <f t="shared" si="102"/>
        <v>191</v>
      </c>
      <c r="AH210" s="116">
        <f t="shared" si="102"/>
        <v>190</v>
      </c>
      <c r="AI210" s="116">
        <f t="shared" si="102"/>
        <v>189</v>
      </c>
      <c r="AJ210" s="116">
        <f t="shared" si="102"/>
        <v>193</v>
      </c>
      <c r="AK210" s="116">
        <f t="shared" si="102"/>
        <v>191</v>
      </c>
      <c r="AL210" s="116">
        <f t="shared" si="102"/>
        <v>190</v>
      </c>
      <c r="AM210" s="116">
        <f t="shared" si="102"/>
        <v>189</v>
      </c>
      <c r="AN210" s="116">
        <f t="shared" si="102"/>
        <v>189</v>
      </c>
      <c r="AO210" s="116">
        <f t="shared" si="102"/>
        <v>189</v>
      </c>
      <c r="AP210" s="116">
        <f t="shared" si="94"/>
        <v>189</v>
      </c>
      <c r="AQ210" s="116">
        <f t="shared" si="93"/>
        <v>190</v>
      </c>
      <c r="AR210" s="116">
        <f t="shared" si="93"/>
        <v>188</v>
      </c>
      <c r="AS210" s="116">
        <f t="shared" si="93"/>
        <v>187</v>
      </c>
      <c r="AT210" s="116">
        <f t="shared" si="93"/>
        <v>186</v>
      </c>
      <c r="AU210" s="116">
        <f t="shared" si="93"/>
        <v>190</v>
      </c>
      <c r="AV210" s="116">
        <f t="shared" si="93"/>
        <v>188</v>
      </c>
      <c r="AW210" s="116">
        <f t="shared" si="93"/>
        <v>187</v>
      </c>
      <c r="AX210" s="116">
        <f t="shared" si="79"/>
        <v>186</v>
      </c>
      <c r="AY210" s="116">
        <f t="shared" si="79"/>
        <v>186</v>
      </c>
      <c r="AZ210" s="116">
        <f t="shared" si="79"/>
        <v>186</v>
      </c>
      <c r="BA210" s="119">
        <f t="shared" ca="1" si="98"/>
        <v>0.70689894378540963</v>
      </c>
      <c r="BB210" s="119">
        <f t="shared" ca="1" si="98"/>
        <v>0.49228245897716477</v>
      </c>
      <c r="BC210" s="119">
        <f t="shared" ca="1" si="98"/>
        <v>0.87196014864839877</v>
      </c>
      <c r="BD210" s="119">
        <f t="shared" ca="1" si="96"/>
        <v>-0.64978466299573634</v>
      </c>
      <c r="BE210" s="119">
        <f t="shared" ca="1" si="96"/>
        <v>-0.75534770675214113</v>
      </c>
      <c r="BF210" s="119">
        <f t="shared" ca="1" si="96"/>
        <v>0.49228245897716477</v>
      </c>
      <c r="BG210" s="119">
        <f t="shared" ca="1" si="96"/>
        <v>0.87196014864839877</v>
      </c>
      <c r="BH210" s="119">
        <f t="shared" ca="1" si="82"/>
        <v>-0.64978466299573634</v>
      </c>
      <c r="BI210" s="119">
        <f t="shared" ca="1" si="82"/>
        <v>-0.75534770675214113</v>
      </c>
      <c r="BJ210" s="119">
        <f t="shared" ca="1" si="82"/>
        <v>-0.75534770675214113</v>
      </c>
      <c r="BK210" s="119">
        <f t="shared" ca="1" si="82"/>
        <v>-0.75534770675214113</v>
      </c>
      <c r="BL210" s="121">
        <f t="shared" ca="1" si="90"/>
        <v>3</v>
      </c>
      <c r="BM210" s="116">
        <f t="shared" ca="1" si="91"/>
        <v>19</v>
      </c>
    </row>
    <row r="211" spans="1:65" ht="15" customHeight="1" x14ac:dyDescent="0.25">
      <c r="A211" s="13">
        <v>42787</v>
      </c>
      <c r="B211" s="23"/>
      <c r="C211" s="23"/>
      <c r="D211" s="88">
        <f>bering!B206</f>
        <v>5082.4030000000002</v>
      </c>
      <c r="E211" s="47"/>
      <c r="F211" s="47"/>
      <c r="G211" s="92">
        <f>conus!B206</f>
        <v>5686.2407000000003</v>
      </c>
      <c r="H211" s="100">
        <f t="shared" ca="1" si="81"/>
        <v>5352.0079999999998</v>
      </c>
      <c r="I211" s="101">
        <f ca="1">IF(H$1,OFFSET(D211,-$H$2,0),OFFSET(D211,-$L211,0))</f>
        <v>5214.5169999999998</v>
      </c>
      <c r="J211" s="29">
        <f t="shared" ca="1" si="88"/>
        <v>19</v>
      </c>
      <c r="K211" s="57">
        <f t="shared" ca="1" si="97"/>
        <v>19</v>
      </c>
      <c r="L211" s="30">
        <f t="shared" ca="1" si="99"/>
        <v>19</v>
      </c>
      <c r="M211" s="120">
        <f t="shared" ca="1" si="89"/>
        <v>0.74098540325257467</v>
      </c>
      <c r="N211" s="39">
        <f>ROW()</f>
        <v>211</v>
      </c>
      <c r="O211" s="39">
        <f t="shared" si="84"/>
        <v>208</v>
      </c>
      <c r="P211" s="45">
        <f t="shared" ca="1" si="85"/>
        <v>192</v>
      </c>
      <c r="Q211" s="45">
        <f t="shared" ca="1" si="86"/>
        <v>189</v>
      </c>
      <c r="R211" s="39">
        <f t="shared" ca="1" si="87"/>
        <v>0</v>
      </c>
      <c r="S211" s="58">
        <f t="shared" si="103"/>
        <v>498.51540000000386</v>
      </c>
      <c r="T211">
        <f>A211-A208</f>
        <v>3</v>
      </c>
      <c r="U211" s="68">
        <f t="shared" si="100"/>
        <v>166.1718000000013</v>
      </c>
      <c r="V211" s="58">
        <f t="shared" ca="1" si="104"/>
        <v>779.74859999999899</v>
      </c>
      <c r="W211">
        <f>A211-A208</f>
        <v>3</v>
      </c>
      <c r="X211" s="77">
        <f t="shared" ca="1" si="105"/>
        <v>519.83239999999932</v>
      </c>
      <c r="Y211" s="58">
        <f t="shared" ca="1" si="106"/>
        <v>525.70199999999932</v>
      </c>
      <c r="Z211">
        <f>A211-A208</f>
        <v>3</v>
      </c>
      <c r="AA211" s="68">
        <f t="shared" ca="1" si="101"/>
        <v>175.23399999999978</v>
      </c>
      <c r="AB211" s="68">
        <f t="shared" ca="1" si="92"/>
        <v>347.53319999999957</v>
      </c>
      <c r="AE211" s="116">
        <f t="shared" si="107"/>
        <v>193</v>
      </c>
      <c r="AF211" s="116">
        <f t="shared" si="102"/>
        <v>194</v>
      </c>
      <c r="AG211" s="116">
        <f t="shared" si="102"/>
        <v>192</v>
      </c>
      <c r="AH211" s="116">
        <f t="shared" si="102"/>
        <v>191</v>
      </c>
      <c r="AI211" s="116">
        <f t="shared" si="102"/>
        <v>190</v>
      </c>
      <c r="AJ211" s="116">
        <f t="shared" si="102"/>
        <v>194</v>
      </c>
      <c r="AK211" s="116">
        <f t="shared" si="102"/>
        <v>192</v>
      </c>
      <c r="AL211" s="116">
        <f t="shared" si="102"/>
        <v>191</v>
      </c>
      <c r="AM211" s="116">
        <f t="shared" si="102"/>
        <v>190</v>
      </c>
      <c r="AN211" s="116">
        <f t="shared" si="102"/>
        <v>190</v>
      </c>
      <c r="AO211" s="116">
        <f t="shared" si="102"/>
        <v>190</v>
      </c>
      <c r="AP211" s="116">
        <f t="shared" si="94"/>
        <v>190</v>
      </c>
      <c r="AQ211" s="116">
        <f t="shared" si="93"/>
        <v>191</v>
      </c>
      <c r="AR211" s="116">
        <f t="shared" si="93"/>
        <v>189</v>
      </c>
      <c r="AS211" s="116">
        <f t="shared" si="93"/>
        <v>188</v>
      </c>
      <c r="AT211" s="116">
        <f t="shared" si="93"/>
        <v>187</v>
      </c>
      <c r="AU211" s="116">
        <f t="shared" si="93"/>
        <v>191</v>
      </c>
      <c r="AV211" s="116">
        <f t="shared" si="93"/>
        <v>189</v>
      </c>
      <c r="AW211" s="116">
        <f t="shared" si="93"/>
        <v>188</v>
      </c>
      <c r="AX211" s="116">
        <f t="shared" si="79"/>
        <v>187</v>
      </c>
      <c r="AY211" s="116">
        <f t="shared" si="79"/>
        <v>187</v>
      </c>
      <c r="AZ211" s="116">
        <f t="shared" si="79"/>
        <v>187</v>
      </c>
      <c r="BA211" s="119">
        <f t="shared" ca="1" si="98"/>
        <v>0.37218704273945125</v>
      </c>
      <c r="BB211" s="119">
        <f t="shared" ca="1" si="98"/>
        <v>0.26485277333880375</v>
      </c>
      <c r="BC211" s="119">
        <f t="shared" ca="1" si="98"/>
        <v>0.74098540325257467</v>
      </c>
      <c r="BD211" s="119">
        <f t="shared" ca="1" si="96"/>
        <v>-0.28883347521057229</v>
      </c>
      <c r="BE211" s="119">
        <f t="shared" ca="1" si="96"/>
        <v>-0.73745553878978221</v>
      </c>
      <c r="BF211" s="119">
        <f t="shared" ca="1" si="96"/>
        <v>0.26485277333880375</v>
      </c>
      <c r="BG211" s="119">
        <f t="shared" ca="1" si="96"/>
        <v>0.74098540325257467</v>
      </c>
      <c r="BH211" s="119">
        <f t="shared" ca="1" si="82"/>
        <v>-0.28883347521057229</v>
      </c>
      <c r="BI211" s="119">
        <f t="shared" ca="1" si="82"/>
        <v>-0.73745553878978221</v>
      </c>
      <c r="BJ211" s="119">
        <f t="shared" ca="1" si="82"/>
        <v>-0.73745553878978221</v>
      </c>
      <c r="BK211" s="119">
        <f t="shared" ca="1" si="82"/>
        <v>-0.73745553878978221</v>
      </c>
      <c r="BL211" s="121">
        <f t="shared" ca="1" si="90"/>
        <v>3</v>
      </c>
      <c r="BM211" s="116">
        <f t="shared" ca="1" si="91"/>
        <v>19</v>
      </c>
    </row>
    <row r="212" spans="1:65" ht="15" customHeight="1" x14ac:dyDescent="0.25">
      <c r="A212" s="13">
        <v>42788</v>
      </c>
      <c r="B212" s="23"/>
      <c r="C212" s="23"/>
      <c r="D212" s="88">
        <f>bering!B207</f>
        <v>4956.3360000000002</v>
      </c>
      <c r="E212" s="47"/>
      <c r="F212" s="47"/>
      <c r="G212" s="92">
        <f>conus!B207</f>
        <v>5642.8013000000001</v>
      </c>
      <c r="H212" s="100">
        <f t="shared" ca="1" si="81"/>
        <v>5279.7820000000002</v>
      </c>
      <c r="I212" s="101">
        <f ca="1">IF(H$1,OFFSET(D212,-$H$2,0),OFFSET(D212,-$L212,0))</f>
        <v>5333.7830000000004</v>
      </c>
      <c r="J212" s="29">
        <f t="shared" ca="1" si="88"/>
        <v>17</v>
      </c>
      <c r="K212" s="57">
        <f t="shared" ca="1" si="97"/>
        <v>17</v>
      </c>
      <c r="L212" s="30">
        <f t="shared" ca="1" si="99"/>
        <v>17</v>
      </c>
      <c r="M212" s="120">
        <f t="shared" ca="1" si="89"/>
        <v>0.16934180914839891</v>
      </c>
      <c r="N212" s="39">
        <f>ROW()</f>
        <v>212</v>
      </c>
      <c r="O212" s="39">
        <f t="shared" si="84"/>
        <v>209</v>
      </c>
      <c r="P212" s="45">
        <f t="shared" ca="1" si="85"/>
        <v>195</v>
      </c>
      <c r="Q212" s="45">
        <f t="shared" ca="1" si="86"/>
        <v>192</v>
      </c>
      <c r="R212" s="39">
        <f t="shared" ca="1" si="87"/>
        <v>0</v>
      </c>
      <c r="S212" s="58">
        <f t="shared" si="103"/>
        <v>102.18500000000131</v>
      </c>
      <c r="T212">
        <f>A212-A209</f>
        <v>3</v>
      </c>
      <c r="U212" s="68">
        <f t="shared" si="100"/>
        <v>34.061666666667101</v>
      </c>
      <c r="V212" s="58">
        <f t="shared" ca="1" si="104"/>
        <v>472.02160000000003</v>
      </c>
      <c r="W212">
        <f>A212-A209</f>
        <v>3</v>
      </c>
      <c r="X212" s="77">
        <f t="shared" ca="1" si="105"/>
        <v>314.68106666666671</v>
      </c>
      <c r="Y212" s="58">
        <f t="shared" ca="1" si="106"/>
        <v>494.17500000000291</v>
      </c>
      <c r="Z212">
        <f>A212-A209</f>
        <v>3</v>
      </c>
      <c r="AA212" s="68">
        <f t="shared" ca="1" si="101"/>
        <v>164.72500000000096</v>
      </c>
      <c r="AB212" s="68">
        <f t="shared" ca="1" si="92"/>
        <v>239.70303333333385</v>
      </c>
      <c r="AE212" s="116">
        <f t="shared" si="107"/>
        <v>194</v>
      </c>
      <c r="AF212" s="116">
        <f t="shared" si="102"/>
        <v>195</v>
      </c>
      <c r="AG212" s="116">
        <f t="shared" si="102"/>
        <v>193</v>
      </c>
      <c r="AH212" s="116">
        <f t="shared" si="102"/>
        <v>192</v>
      </c>
      <c r="AI212" s="116">
        <f t="shared" si="102"/>
        <v>191</v>
      </c>
      <c r="AJ212" s="116">
        <f t="shared" si="102"/>
        <v>195</v>
      </c>
      <c r="AK212" s="116">
        <f t="shared" si="102"/>
        <v>193</v>
      </c>
      <c r="AL212" s="116">
        <f t="shared" si="102"/>
        <v>192</v>
      </c>
      <c r="AM212" s="116">
        <f t="shared" si="102"/>
        <v>191</v>
      </c>
      <c r="AN212" s="116">
        <f t="shared" si="102"/>
        <v>191</v>
      </c>
      <c r="AO212" s="116">
        <f t="shared" si="102"/>
        <v>191</v>
      </c>
      <c r="AP212" s="116">
        <f t="shared" si="94"/>
        <v>191</v>
      </c>
      <c r="AQ212" s="116">
        <f t="shared" si="93"/>
        <v>192</v>
      </c>
      <c r="AR212" s="116">
        <f t="shared" si="93"/>
        <v>190</v>
      </c>
      <c r="AS212" s="116">
        <f t="shared" si="93"/>
        <v>189</v>
      </c>
      <c r="AT212" s="116">
        <f t="shared" si="93"/>
        <v>188</v>
      </c>
      <c r="AU212" s="116">
        <f t="shared" si="93"/>
        <v>192</v>
      </c>
      <c r="AV212" s="116">
        <f t="shared" si="93"/>
        <v>190</v>
      </c>
      <c r="AW212" s="116">
        <f t="shared" si="93"/>
        <v>189</v>
      </c>
      <c r="AX212" s="116">
        <f t="shared" si="93"/>
        <v>188</v>
      </c>
      <c r="AY212" s="116">
        <f t="shared" si="93"/>
        <v>188</v>
      </c>
      <c r="AZ212" s="116">
        <f t="shared" si="93"/>
        <v>188</v>
      </c>
      <c r="BA212" s="119">
        <f t="shared" ca="1" si="98"/>
        <v>-0.60001298171052719</v>
      </c>
      <c r="BB212" s="119">
        <f t="shared" ca="1" si="98"/>
        <v>0.16934180914839891</v>
      </c>
      <c r="BC212" s="119">
        <f t="shared" ca="1" si="98"/>
        <v>-5.9107018875781993E-2</v>
      </c>
      <c r="BD212" s="119">
        <f t="shared" ca="1" si="96"/>
        <v>-0.68605490218275755</v>
      </c>
      <c r="BE212" s="119">
        <f t="shared" ca="1" si="96"/>
        <v>-0.72696867206079718</v>
      </c>
      <c r="BF212" s="119">
        <f t="shared" ca="1" si="96"/>
        <v>0.16934180914839891</v>
      </c>
      <c r="BG212" s="119">
        <f t="shared" ca="1" si="96"/>
        <v>-5.9107018875781993E-2</v>
      </c>
      <c r="BH212" s="119">
        <f t="shared" ca="1" si="82"/>
        <v>-0.68605490218275755</v>
      </c>
      <c r="BI212" s="119">
        <f t="shared" ca="1" si="82"/>
        <v>-0.72696867206079718</v>
      </c>
      <c r="BJ212" s="119">
        <f t="shared" ca="1" si="82"/>
        <v>-0.72696867206079718</v>
      </c>
      <c r="BK212" s="119">
        <f t="shared" ca="1" si="82"/>
        <v>-0.72696867206079718</v>
      </c>
      <c r="BL212" s="121">
        <f t="shared" ca="1" si="90"/>
        <v>2</v>
      </c>
      <c r="BM212" s="116">
        <f t="shared" ca="1" si="91"/>
        <v>17</v>
      </c>
    </row>
    <row r="213" spans="1:65" ht="15" customHeight="1" x14ac:dyDescent="0.25">
      <c r="A213" s="13">
        <v>42789</v>
      </c>
      <c r="B213" s="23"/>
      <c r="C213" s="23"/>
      <c r="D213" s="88">
        <f>bering!B208</f>
        <v>5064.0519999999997</v>
      </c>
      <c r="E213" s="47"/>
      <c r="F213" s="47"/>
      <c r="G213" s="92">
        <f>conus!B208</f>
        <v>5605.2110000000002</v>
      </c>
      <c r="H213" s="100">
        <f t="shared" ca="1" si="81"/>
        <v>5333.7830000000004</v>
      </c>
      <c r="I213" s="101">
        <f ca="1">IF(H$1,OFFSET(D213,-$H$2,0),OFFSET(D213,-$L213,0))</f>
        <v>5279.7820000000002</v>
      </c>
      <c r="J213" s="29">
        <f t="shared" ca="1" si="88"/>
        <v>19</v>
      </c>
      <c r="K213" s="57">
        <f t="shared" ca="1" si="97"/>
        <v>19</v>
      </c>
      <c r="L213" s="30">
        <f t="shared" ca="1" si="99"/>
        <v>19</v>
      </c>
      <c r="M213" s="120">
        <f t="shared" ca="1" si="89"/>
        <v>7.5507693006452561E-2</v>
      </c>
      <c r="N213" s="39">
        <f>ROW()</f>
        <v>213</v>
      </c>
      <c r="O213" s="39">
        <f t="shared" si="84"/>
        <v>210</v>
      </c>
      <c r="P213" s="45">
        <f t="shared" ca="1" si="85"/>
        <v>194</v>
      </c>
      <c r="Q213" s="45">
        <f t="shared" ca="1" si="86"/>
        <v>191</v>
      </c>
      <c r="R213" s="39">
        <f t="shared" ca="1" si="87"/>
        <v>0</v>
      </c>
      <c r="S213" s="58">
        <f t="shared" si="103"/>
        <v>-203.41399999999703</v>
      </c>
      <c r="T213">
        <f>A213-A210</f>
        <v>3</v>
      </c>
      <c r="U213" s="68">
        <f t="shared" si="100"/>
        <v>-67.804666666665682</v>
      </c>
      <c r="V213" s="58">
        <f t="shared" ca="1" si="104"/>
        <v>404.22030000000086</v>
      </c>
      <c r="W213">
        <f>A213-A210</f>
        <v>3</v>
      </c>
      <c r="X213" s="77">
        <f t="shared" ca="1" si="105"/>
        <v>269.48020000000059</v>
      </c>
      <c r="Y213" s="58">
        <f t="shared" ca="1" si="106"/>
        <v>242.91599999999926</v>
      </c>
      <c r="Z213">
        <f>A213-A210</f>
        <v>3</v>
      </c>
      <c r="AA213" s="68">
        <f t="shared" ca="1" si="101"/>
        <v>80.971999999999753</v>
      </c>
      <c r="AB213" s="68">
        <f t="shared" ca="1" si="92"/>
        <v>175.22610000000017</v>
      </c>
      <c r="AE213" s="116">
        <f t="shared" si="107"/>
        <v>195</v>
      </c>
      <c r="AF213" s="116">
        <f t="shared" si="102"/>
        <v>196</v>
      </c>
      <c r="AG213" s="116">
        <f t="shared" si="102"/>
        <v>194</v>
      </c>
      <c r="AH213" s="116">
        <f t="shared" si="102"/>
        <v>193</v>
      </c>
      <c r="AI213" s="116">
        <f t="shared" si="102"/>
        <v>192</v>
      </c>
      <c r="AJ213" s="116">
        <f t="shared" si="102"/>
        <v>196</v>
      </c>
      <c r="AK213" s="116">
        <f t="shared" si="102"/>
        <v>194</v>
      </c>
      <c r="AL213" s="116">
        <f t="shared" si="102"/>
        <v>193</v>
      </c>
      <c r="AM213" s="116">
        <f t="shared" si="102"/>
        <v>192</v>
      </c>
      <c r="AN213" s="116">
        <f t="shared" si="102"/>
        <v>192</v>
      </c>
      <c r="AO213" s="116">
        <f t="shared" si="102"/>
        <v>192</v>
      </c>
      <c r="AP213" s="116">
        <f t="shared" si="94"/>
        <v>192</v>
      </c>
      <c r="AQ213" s="116">
        <f t="shared" si="94"/>
        <v>193</v>
      </c>
      <c r="AR213" s="116">
        <f t="shared" si="94"/>
        <v>191</v>
      </c>
      <c r="AS213" s="116">
        <f t="shared" si="94"/>
        <v>190</v>
      </c>
      <c r="AT213" s="116">
        <f t="shared" si="94"/>
        <v>189</v>
      </c>
      <c r="AU213" s="116">
        <f t="shared" si="94"/>
        <v>193</v>
      </c>
      <c r="AV213" s="116">
        <f t="shared" si="94"/>
        <v>191</v>
      </c>
      <c r="AW213" s="116">
        <f t="shared" si="94"/>
        <v>190</v>
      </c>
      <c r="AX213" s="116">
        <f t="shared" si="94"/>
        <v>189</v>
      </c>
      <c r="AY213" s="116">
        <f t="shared" si="94"/>
        <v>189</v>
      </c>
      <c r="AZ213" s="116">
        <f t="shared" si="94"/>
        <v>189</v>
      </c>
      <c r="BA213" s="119">
        <f t="shared" ca="1" si="98"/>
        <v>-0.72309734833033978</v>
      </c>
      <c r="BB213" s="119">
        <f t="shared" ca="1" si="98"/>
        <v>-1.330332229466687E-2</v>
      </c>
      <c r="BC213" s="119">
        <f t="shared" ca="1" si="98"/>
        <v>7.5507693006452561E-2</v>
      </c>
      <c r="BD213" s="119">
        <f t="shared" ca="1" si="96"/>
        <v>-0.85883255656062063</v>
      </c>
      <c r="BE213" s="119">
        <f t="shared" ca="1" si="96"/>
        <v>-0.73640081727830298</v>
      </c>
      <c r="BF213" s="119">
        <f t="shared" ca="1" si="96"/>
        <v>-1.330332229466687E-2</v>
      </c>
      <c r="BG213" s="119">
        <f t="shared" ca="1" si="96"/>
        <v>7.5507693006452561E-2</v>
      </c>
      <c r="BH213" s="119">
        <f t="shared" ca="1" si="82"/>
        <v>-0.85883255656062063</v>
      </c>
      <c r="BI213" s="119">
        <f t="shared" ca="1" si="82"/>
        <v>-0.73640081727830298</v>
      </c>
      <c r="BJ213" s="119">
        <f t="shared" ca="1" si="82"/>
        <v>-0.73640081727830298</v>
      </c>
      <c r="BK213" s="119">
        <f t="shared" ca="1" si="82"/>
        <v>-0.73640081727830298</v>
      </c>
      <c r="BL213" s="121">
        <f t="shared" ca="1" si="90"/>
        <v>3</v>
      </c>
      <c r="BM213" s="116">
        <f t="shared" ca="1" si="91"/>
        <v>19</v>
      </c>
    </row>
    <row r="214" spans="1:65" ht="15" customHeight="1" x14ac:dyDescent="0.25">
      <c r="A214" s="13">
        <v>42790</v>
      </c>
      <c r="B214" s="23"/>
      <c r="C214" s="23"/>
      <c r="D214" s="88">
        <f>bering!B209</f>
        <v>5322.2285000000002</v>
      </c>
      <c r="E214" s="47"/>
      <c r="F214" s="47"/>
      <c r="G214" s="92">
        <f>conus!B209</f>
        <v>5579.1522999999997</v>
      </c>
      <c r="H214" s="100">
        <f t="shared" ca="1" si="81"/>
        <v>5355.8212999999996</v>
      </c>
      <c r="I214" s="101">
        <f ca="1">IF(H$1,OFFSET(D214,-$H$2,0),OFFSET(D214,-$L214,0))</f>
        <v>5279.7820000000002</v>
      </c>
      <c r="J214" s="29">
        <f t="shared" ca="1" si="88"/>
        <v>20</v>
      </c>
      <c r="K214" s="57">
        <f t="shared" ca="1" si="97"/>
        <v>20</v>
      </c>
      <c r="L214" s="30">
        <f t="shared" ca="1" si="99"/>
        <v>20</v>
      </c>
      <c r="M214" s="120">
        <f t="shared" ca="1" si="89"/>
        <v>-3.8895083039507269E-2</v>
      </c>
      <c r="N214" s="39">
        <f>ROW()</f>
        <v>214</v>
      </c>
      <c r="O214" s="39">
        <f t="shared" si="84"/>
        <v>211</v>
      </c>
      <c r="P214" s="45">
        <f t="shared" ca="1" si="85"/>
        <v>194</v>
      </c>
      <c r="Q214" s="45">
        <f t="shared" ca="1" si="86"/>
        <v>191</v>
      </c>
      <c r="R214" s="39">
        <f t="shared" ca="1" si="87"/>
        <v>0</v>
      </c>
      <c r="S214" s="58">
        <f t="shared" si="103"/>
        <v>-353.69910000000164</v>
      </c>
      <c r="T214">
        <f>A214-A211</f>
        <v>3</v>
      </c>
      <c r="U214" s="68">
        <f t="shared" si="100"/>
        <v>-117.89970000000055</v>
      </c>
      <c r="V214" s="58">
        <f t="shared" ca="1" si="104"/>
        <v>83.475300000000061</v>
      </c>
      <c r="W214">
        <f>A214-A211</f>
        <v>3</v>
      </c>
      <c r="X214" s="77">
        <f t="shared" ca="1" si="105"/>
        <v>55.650200000000041</v>
      </c>
      <c r="Y214" s="58">
        <f t="shared" ca="1" si="106"/>
        <v>144.9270000000015</v>
      </c>
      <c r="Z214">
        <f>A214-A211</f>
        <v>3</v>
      </c>
      <c r="AA214" s="68">
        <f t="shared" ca="1" si="101"/>
        <v>48.309000000000502</v>
      </c>
      <c r="AB214" s="68">
        <f t="shared" ca="1" si="92"/>
        <v>51.979600000000275</v>
      </c>
      <c r="AE214" s="116">
        <f t="shared" si="107"/>
        <v>196</v>
      </c>
      <c r="AF214" s="116">
        <f t="shared" si="102"/>
        <v>197</v>
      </c>
      <c r="AG214" s="116">
        <f t="shared" si="102"/>
        <v>195</v>
      </c>
      <c r="AH214" s="116">
        <f t="shared" si="102"/>
        <v>194</v>
      </c>
      <c r="AI214" s="116">
        <f t="shared" si="102"/>
        <v>193</v>
      </c>
      <c r="AJ214" s="116">
        <f t="shared" si="102"/>
        <v>197</v>
      </c>
      <c r="AK214" s="116">
        <f t="shared" si="102"/>
        <v>195</v>
      </c>
      <c r="AL214" s="116">
        <f t="shared" si="102"/>
        <v>194</v>
      </c>
      <c r="AM214" s="116">
        <f t="shared" si="102"/>
        <v>193</v>
      </c>
      <c r="AN214" s="116">
        <f t="shared" si="102"/>
        <v>193</v>
      </c>
      <c r="AO214" s="116">
        <f t="shared" si="102"/>
        <v>193</v>
      </c>
      <c r="AP214" s="116">
        <f t="shared" si="94"/>
        <v>193</v>
      </c>
      <c r="AQ214" s="116">
        <f t="shared" si="94"/>
        <v>194</v>
      </c>
      <c r="AR214" s="116">
        <f t="shared" si="94"/>
        <v>192</v>
      </c>
      <c r="AS214" s="116">
        <f t="shared" si="94"/>
        <v>191</v>
      </c>
      <c r="AT214" s="116">
        <f t="shared" si="94"/>
        <v>190</v>
      </c>
      <c r="AU214" s="116">
        <f t="shared" si="94"/>
        <v>194</v>
      </c>
      <c r="AV214" s="116">
        <f t="shared" si="94"/>
        <v>192</v>
      </c>
      <c r="AW214" s="116">
        <f t="shared" si="94"/>
        <v>191</v>
      </c>
      <c r="AX214" s="116">
        <f t="shared" si="94"/>
        <v>190</v>
      </c>
      <c r="AY214" s="116">
        <f t="shared" si="94"/>
        <v>190</v>
      </c>
      <c r="AZ214" s="116">
        <f t="shared" si="94"/>
        <v>190</v>
      </c>
      <c r="BA214" s="119">
        <f t="shared" ca="1" si="98"/>
        <v>-0.16516811816072025</v>
      </c>
      <c r="BB214" s="119">
        <f t="shared" ca="1" si="98"/>
        <v>-0.97283370392825685</v>
      </c>
      <c r="BC214" s="119">
        <f t="shared" ca="1" si="98"/>
        <v>-0.62380652878067411</v>
      </c>
      <c r="BD214" s="119">
        <f t="shared" ca="1" si="96"/>
        <v>-3.8895083039507269E-2</v>
      </c>
      <c r="BE214" s="119">
        <f t="shared" ca="1" si="96"/>
        <v>-0.7865285932959879</v>
      </c>
      <c r="BF214" s="119">
        <f t="shared" ca="1" si="96"/>
        <v>-0.97283370392825685</v>
      </c>
      <c r="BG214" s="119">
        <f t="shared" ca="1" si="96"/>
        <v>-0.62380652878067411</v>
      </c>
      <c r="BH214" s="119">
        <f t="shared" ca="1" si="82"/>
        <v>-3.8895083039507269E-2</v>
      </c>
      <c r="BI214" s="119">
        <f t="shared" ca="1" si="82"/>
        <v>-0.7865285932959879</v>
      </c>
      <c r="BJ214" s="119">
        <f t="shared" ca="1" si="82"/>
        <v>-0.7865285932959879</v>
      </c>
      <c r="BK214" s="119">
        <f t="shared" ca="1" si="82"/>
        <v>-0.7865285932959879</v>
      </c>
      <c r="BL214" s="121">
        <f t="shared" ca="1" si="90"/>
        <v>4</v>
      </c>
      <c r="BM214" s="116">
        <f t="shared" ca="1" si="91"/>
        <v>20</v>
      </c>
    </row>
    <row r="215" spans="1:65" ht="15" customHeight="1" x14ac:dyDescent="0.25">
      <c r="A215" s="13">
        <v>42791</v>
      </c>
      <c r="B215" s="23"/>
      <c r="C215" s="23"/>
      <c r="D215" s="88">
        <f>bering!B210</f>
        <v>5303.8620000000001</v>
      </c>
      <c r="E215" s="47"/>
      <c r="F215" s="47"/>
      <c r="G215" s="92">
        <f>conus!B210</f>
        <v>5299.799</v>
      </c>
      <c r="H215" s="100">
        <f t="shared" ca="1" si="81"/>
        <v>5418.12</v>
      </c>
      <c r="I215" s="101">
        <f ca="1">IF(H$1,OFFSET(D215,-$H$2,0),OFFSET(D215,-$L215,0))</f>
        <v>5279.7820000000002</v>
      </c>
      <c r="J215" s="29">
        <f t="shared" ca="1" si="88"/>
        <v>21</v>
      </c>
      <c r="K215" s="57">
        <f t="shared" ca="1" si="97"/>
        <v>21</v>
      </c>
      <c r="L215" s="30">
        <f t="shared" ca="1" si="99"/>
        <v>21</v>
      </c>
      <c r="M215" s="120">
        <f t="shared" ca="1" si="89"/>
        <v>0.10877065807290123</v>
      </c>
      <c r="N215" s="39">
        <f>ROW()</f>
        <v>215</v>
      </c>
      <c r="O215" s="39">
        <f t="shared" si="84"/>
        <v>212</v>
      </c>
      <c r="P215" s="45">
        <f t="shared" ca="1" si="85"/>
        <v>194</v>
      </c>
      <c r="Q215" s="45">
        <f t="shared" ca="1" si="86"/>
        <v>191</v>
      </c>
      <c r="R215" s="39">
        <f t="shared" ca="1" si="87"/>
        <v>0</v>
      </c>
      <c r="S215" s="58">
        <f t="shared" si="103"/>
        <v>-628.33970000000045</v>
      </c>
      <c r="T215">
        <f>A215-A212</f>
        <v>3</v>
      </c>
      <c r="U215" s="68">
        <f t="shared" si="100"/>
        <v>-209.44656666666683</v>
      </c>
      <c r="V215" s="58">
        <f t="shared" ca="1" si="104"/>
        <v>261.41729999999734</v>
      </c>
      <c r="W215">
        <f>A215-A212</f>
        <v>3</v>
      </c>
      <c r="X215" s="77">
        <f t="shared" ca="1" si="105"/>
        <v>174.27819999999824</v>
      </c>
      <c r="Y215" s="58">
        <f t="shared" ca="1" si="106"/>
        <v>-28.340000000000146</v>
      </c>
      <c r="Z215">
        <f>A215-A212</f>
        <v>3</v>
      </c>
      <c r="AA215" s="68">
        <f t="shared" ca="1" si="101"/>
        <v>-9.4466666666667152</v>
      </c>
      <c r="AB215" s="68">
        <f t="shared" ca="1" si="92"/>
        <v>82.41576666666576</v>
      </c>
      <c r="AE215" s="116">
        <f t="shared" si="107"/>
        <v>197</v>
      </c>
      <c r="AF215" s="116">
        <f t="shared" si="102"/>
        <v>198</v>
      </c>
      <c r="AG215" s="116">
        <f t="shared" si="102"/>
        <v>196</v>
      </c>
      <c r="AH215" s="116">
        <f t="shared" si="102"/>
        <v>195</v>
      </c>
      <c r="AI215" s="116">
        <f t="shared" si="102"/>
        <v>194</v>
      </c>
      <c r="AJ215" s="116">
        <f t="shared" si="102"/>
        <v>198</v>
      </c>
      <c r="AK215" s="116">
        <f t="shared" si="102"/>
        <v>196</v>
      </c>
      <c r="AL215" s="116">
        <f t="shared" si="102"/>
        <v>195</v>
      </c>
      <c r="AM215" s="116">
        <f t="shared" si="102"/>
        <v>194</v>
      </c>
      <c r="AN215" s="116">
        <f t="shared" si="102"/>
        <v>194</v>
      </c>
      <c r="AO215" s="116">
        <f t="shared" si="102"/>
        <v>194</v>
      </c>
      <c r="AP215" s="116">
        <f t="shared" si="94"/>
        <v>194</v>
      </c>
      <c r="AQ215" s="116">
        <f t="shared" si="94"/>
        <v>195</v>
      </c>
      <c r="AR215" s="116">
        <f t="shared" si="94"/>
        <v>193</v>
      </c>
      <c r="AS215" s="116">
        <f t="shared" si="94"/>
        <v>192</v>
      </c>
      <c r="AT215" s="116">
        <f t="shared" si="94"/>
        <v>191</v>
      </c>
      <c r="AU215" s="116">
        <f t="shared" si="94"/>
        <v>195</v>
      </c>
      <c r="AV215" s="116">
        <f t="shared" si="94"/>
        <v>193</v>
      </c>
      <c r="AW215" s="116">
        <f t="shared" si="94"/>
        <v>192</v>
      </c>
      <c r="AX215" s="116">
        <f t="shared" si="94"/>
        <v>191</v>
      </c>
      <c r="AY215" s="116">
        <f t="shared" si="94"/>
        <v>191</v>
      </c>
      <c r="AZ215" s="116">
        <f t="shared" si="94"/>
        <v>191</v>
      </c>
      <c r="BA215" s="119">
        <f t="shared" ca="1" si="98"/>
        <v>-0.91033282951362304</v>
      </c>
      <c r="BB215" s="119">
        <f t="shared" ca="1" si="98"/>
        <v>-0.31422104127280737</v>
      </c>
      <c r="BC215" s="119">
        <f t="shared" ca="1" si="98"/>
        <v>-0.42777230714255826</v>
      </c>
      <c r="BD215" s="119">
        <f t="shared" ca="1" si="96"/>
        <v>-0.49746884849468731</v>
      </c>
      <c r="BE215" s="119">
        <f t="shared" ca="1" si="96"/>
        <v>0.10877065807290123</v>
      </c>
      <c r="BF215" s="119">
        <f t="shared" ca="1" si="96"/>
        <v>-0.31422104127280737</v>
      </c>
      <c r="BG215" s="119">
        <f t="shared" ca="1" si="96"/>
        <v>-0.42777230714255826</v>
      </c>
      <c r="BH215" s="119">
        <f t="shared" ca="1" si="82"/>
        <v>-0.49746884849468731</v>
      </c>
      <c r="BI215" s="119">
        <f t="shared" ca="1" si="82"/>
        <v>0.10877065807290123</v>
      </c>
      <c r="BJ215" s="119">
        <f t="shared" ca="1" si="82"/>
        <v>0.10877065807290123</v>
      </c>
      <c r="BK215" s="119">
        <f t="shared" ca="1" si="82"/>
        <v>0.10877065807290123</v>
      </c>
      <c r="BL215" s="121">
        <f t="shared" ca="1" si="90"/>
        <v>5</v>
      </c>
      <c r="BM215" s="116">
        <f t="shared" ca="1" si="91"/>
        <v>21</v>
      </c>
    </row>
    <row r="216" spans="1:65" ht="15" customHeight="1" x14ac:dyDescent="0.25">
      <c r="A216" s="13">
        <v>42792</v>
      </c>
      <c r="B216" s="23"/>
      <c r="C216" s="23"/>
      <c r="D216" s="88">
        <f>bering!B211</f>
        <v>5370.0565999999999</v>
      </c>
      <c r="E216" s="47"/>
      <c r="F216" s="47"/>
      <c r="G216" s="92">
        <f>conus!B211</f>
        <v>5383.3046999999997</v>
      </c>
      <c r="H216" s="100">
        <f t="shared" ca="1" si="81"/>
        <v>5381.076</v>
      </c>
      <c r="I216" s="101">
        <f ca="1">IF(H$1,OFFSET(D216,-$H$2,0),OFFSET(D216,-$L216,0))</f>
        <v>5364.4589999999998</v>
      </c>
      <c r="J216" s="29">
        <f t="shared" ca="1" si="88"/>
        <v>17</v>
      </c>
      <c r="K216" s="57">
        <f t="shared" ca="1" si="97"/>
        <v>17</v>
      </c>
      <c r="L216" s="30">
        <f t="shared" ca="1" si="99"/>
        <v>17</v>
      </c>
      <c r="M216" s="120">
        <f t="shared" ca="1" si="89"/>
        <v>0.16663730343495686</v>
      </c>
      <c r="N216" s="39">
        <f>ROW()</f>
        <v>216</v>
      </c>
      <c r="O216" s="39">
        <f t="shared" si="84"/>
        <v>213</v>
      </c>
      <c r="P216" s="45">
        <f t="shared" ca="1" si="85"/>
        <v>199</v>
      </c>
      <c r="Q216" s="45">
        <f t="shared" ca="1" si="86"/>
        <v>196</v>
      </c>
      <c r="R216" s="39">
        <f t="shared" ca="1" si="87"/>
        <v>0</v>
      </c>
      <c r="S216" s="58">
        <f t="shared" si="103"/>
        <v>-671.99699999999939</v>
      </c>
      <c r="T216">
        <f>A216-A213</f>
        <v>3</v>
      </c>
      <c r="U216" s="68">
        <f t="shared" si="100"/>
        <v>-223.9989999999998</v>
      </c>
      <c r="V216" s="58">
        <f t="shared" ca="1" si="104"/>
        <v>189.4442999999992</v>
      </c>
      <c r="W216">
        <f>A216-A213</f>
        <v>3</v>
      </c>
      <c r="X216" s="77">
        <f t="shared" ca="1" si="105"/>
        <v>126.29619999999947</v>
      </c>
      <c r="Y216" s="58">
        <f t="shared" ca="1" si="106"/>
        <v>95.941000000002532</v>
      </c>
      <c r="Z216">
        <f>A216-A213</f>
        <v>3</v>
      </c>
      <c r="AA216" s="68">
        <f t="shared" ca="1" si="101"/>
        <v>31.980333333334176</v>
      </c>
      <c r="AB216" s="68">
        <f t="shared" ca="1" si="92"/>
        <v>79.138266666666823</v>
      </c>
      <c r="AE216" s="116">
        <f t="shared" si="107"/>
        <v>198</v>
      </c>
      <c r="AF216" s="116">
        <f t="shared" si="102"/>
        <v>199</v>
      </c>
      <c r="AG216" s="116">
        <f t="shared" si="102"/>
        <v>197</v>
      </c>
      <c r="AH216" s="116">
        <f t="shared" si="102"/>
        <v>196</v>
      </c>
      <c r="AI216" s="116">
        <f t="shared" si="102"/>
        <v>195</v>
      </c>
      <c r="AJ216" s="116">
        <f t="shared" si="102"/>
        <v>199</v>
      </c>
      <c r="AK216" s="116">
        <f t="shared" si="102"/>
        <v>197</v>
      </c>
      <c r="AL216" s="116">
        <f t="shared" si="102"/>
        <v>196</v>
      </c>
      <c r="AM216" s="116">
        <f t="shared" si="102"/>
        <v>195</v>
      </c>
      <c r="AN216" s="116">
        <f t="shared" si="102"/>
        <v>195</v>
      </c>
      <c r="AO216" s="116">
        <f t="shared" si="102"/>
        <v>195</v>
      </c>
      <c r="AP216" s="116">
        <f t="shared" si="94"/>
        <v>195</v>
      </c>
      <c r="AQ216" s="116">
        <f t="shared" si="94"/>
        <v>196</v>
      </c>
      <c r="AR216" s="116">
        <f t="shared" si="94"/>
        <v>194</v>
      </c>
      <c r="AS216" s="116">
        <f t="shared" si="94"/>
        <v>193</v>
      </c>
      <c r="AT216" s="116">
        <f t="shared" si="94"/>
        <v>192</v>
      </c>
      <c r="AU216" s="116">
        <f t="shared" si="94"/>
        <v>196</v>
      </c>
      <c r="AV216" s="116">
        <f t="shared" si="94"/>
        <v>194</v>
      </c>
      <c r="AW216" s="116">
        <f t="shared" si="94"/>
        <v>193</v>
      </c>
      <c r="AX216" s="116">
        <f t="shared" si="94"/>
        <v>192</v>
      </c>
      <c r="AY216" s="116">
        <f t="shared" si="94"/>
        <v>192</v>
      </c>
      <c r="AZ216" s="116">
        <f t="shared" si="94"/>
        <v>192</v>
      </c>
      <c r="BA216" s="119">
        <f t="shared" ca="1" si="98"/>
        <v>-0.96174320412749348</v>
      </c>
      <c r="BB216" s="119">
        <f t="shared" ca="1" si="98"/>
        <v>0.16663730343495686</v>
      </c>
      <c r="BC216" s="119">
        <f t="shared" ca="1" si="98"/>
        <v>-0.71113113524307447</v>
      </c>
      <c r="BD216" s="119">
        <f t="shared" ca="1" si="96"/>
        <v>-0.34347249535626029</v>
      </c>
      <c r="BE216" s="119">
        <f t="shared" ca="1" si="96"/>
        <v>-0.1965164208945239</v>
      </c>
      <c r="BF216" s="119">
        <f t="shared" ca="1" si="96"/>
        <v>0.16663730343495686</v>
      </c>
      <c r="BG216" s="119">
        <f t="shared" ca="1" si="96"/>
        <v>-0.71113113524307447</v>
      </c>
      <c r="BH216" s="119">
        <f t="shared" ca="1" si="82"/>
        <v>-0.34347249535626029</v>
      </c>
      <c r="BI216" s="119">
        <f t="shared" ca="1" si="82"/>
        <v>-0.1965164208945239</v>
      </c>
      <c r="BJ216" s="119">
        <f t="shared" ca="1" si="82"/>
        <v>-0.1965164208945239</v>
      </c>
      <c r="BK216" s="119">
        <f t="shared" ca="1" si="82"/>
        <v>-0.1965164208945239</v>
      </c>
      <c r="BL216" s="121">
        <f t="shared" ca="1" si="90"/>
        <v>2</v>
      </c>
      <c r="BM216" s="116">
        <f t="shared" ca="1" si="91"/>
        <v>17</v>
      </c>
    </row>
    <row r="217" spans="1:65" ht="15" customHeight="1" x14ac:dyDescent="0.25">
      <c r="A217" s="13">
        <v>42793</v>
      </c>
      <c r="B217" s="23"/>
      <c r="C217" s="23"/>
      <c r="D217" s="88">
        <f>bering!B212</f>
        <v>5543.4579999999996</v>
      </c>
      <c r="E217" s="47"/>
      <c r="F217" s="47"/>
      <c r="G217" s="92">
        <f>conus!B212</f>
        <v>5561.4780000000001</v>
      </c>
      <c r="H217" s="100">
        <f t="shared" ca="1" si="81"/>
        <v>5364.4589999999998</v>
      </c>
      <c r="I217" s="101">
        <f ca="1">IF(H$1,OFFSET(D217,-$H$2,0),OFFSET(D217,-$L217,0))</f>
        <v>5355.8212999999996</v>
      </c>
      <c r="J217" s="29">
        <f t="shared" ca="1" si="88"/>
        <v>21</v>
      </c>
      <c r="K217" s="57">
        <f t="shared" ca="1" si="97"/>
        <v>21</v>
      </c>
      <c r="L217" s="30">
        <f t="shared" ca="1" si="99"/>
        <v>21</v>
      </c>
      <c r="M217" s="120">
        <f t="shared" ca="1" si="89"/>
        <v>0.90516045642262977</v>
      </c>
      <c r="N217" s="39">
        <f>ROW()</f>
        <v>217</v>
      </c>
      <c r="O217" s="39">
        <f t="shared" si="84"/>
        <v>214</v>
      </c>
      <c r="P217" s="45">
        <f t="shared" ca="1" si="85"/>
        <v>196</v>
      </c>
      <c r="Q217" s="45">
        <f t="shared" ca="1" si="86"/>
        <v>193</v>
      </c>
      <c r="R217" s="39">
        <f t="shared" ca="1" si="87"/>
        <v>0</v>
      </c>
      <c r="S217" s="58">
        <f t="shared" si="103"/>
        <v>-582.58290000000125</v>
      </c>
      <c r="T217">
        <f>A217-A214</f>
        <v>3</v>
      </c>
      <c r="U217" s="68">
        <f t="shared" si="100"/>
        <v>-194.19430000000042</v>
      </c>
      <c r="V217" s="58">
        <f t="shared" ca="1" si="104"/>
        <v>194.26869999999872</v>
      </c>
      <c r="W217">
        <f>A217-A214</f>
        <v>3</v>
      </c>
      <c r="X217" s="77">
        <f t="shared" ca="1" si="105"/>
        <v>129.5124666666658</v>
      </c>
      <c r="Y217" s="58">
        <f t="shared" ca="1" si="106"/>
        <v>106.71529999999802</v>
      </c>
      <c r="Z217">
        <f>A217-A214</f>
        <v>3</v>
      </c>
      <c r="AA217" s="68">
        <f t="shared" ca="1" si="101"/>
        <v>35.571766666666008</v>
      </c>
      <c r="AB217" s="68">
        <f t="shared" ca="1" si="92"/>
        <v>82.542116666665905</v>
      </c>
      <c r="AE217" s="116">
        <f t="shared" si="107"/>
        <v>199</v>
      </c>
      <c r="AF217" s="116">
        <f t="shared" si="102"/>
        <v>200</v>
      </c>
      <c r="AG217" s="116">
        <f t="shared" si="102"/>
        <v>198</v>
      </c>
      <c r="AH217" s="116">
        <f t="shared" si="102"/>
        <v>197</v>
      </c>
      <c r="AI217" s="116">
        <f t="shared" si="102"/>
        <v>196</v>
      </c>
      <c r="AJ217" s="116">
        <f t="shared" si="102"/>
        <v>200</v>
      </c>
      <c r="AK217" s="116">
        <f t="shared" si="102"/>
        <v>198</v>
      </c>
      <c r="AL217" s="116">
        <f t="shared" si="102"/>
        <v>197</v>
      </c>
      <c r="AM217" s="116">
        <f t="shared" si="102"/>
        <v>196</v>
      </c>
      <c r="AN217" s="116">
        <f t="shared" si="102"/>
        <v>196</v>
      </c>
      <c r="AO217" s="116">
        <f t="shared" si="102"/>
        <v>196</v>
      </c>
      <c r="AP217" s="116">
        <f t="shared" si="94"/>
        <v>196</v>
      </c>
      <c r="AQ217" s="116">
        <f t="shared" si="94"/>
        <v>197</v>
      </c>
      <c r="AR217" s="116">
        <f t="shared" si="94"/>
        <v>195</v>
      </c>
      <c r="AS217" s="116">
        <f t="shared" si="94"/>
        <v>194</v>
      </c>
      <c r="AT217" s="116">
        <f t="shared" si="94"/>
        <v>193</v>
      </c>
      <c r="AU217" s="116">
        <f t="shared" si="94"/>
        <v>197</v>
      </c>
      <c r="AV217" s="116">
        <f t="shared" si="94"/>
        <v>195</v>
      </c>
      <c r="AW217" s="116">
        <f t="shared" si="94"/>
        <v>194</v>
      </c>
      <c r="AX217" s="116">
        <f t="shared" si="94"/>
        <v>193</v>
      </c>
      <c r="AY217" s="116">
        <f t="shared" si="94"/>
        <v>193</v>
      </c>
      <c r="AZ217" s="116">
        <f t="shared" si="94"/>
        <v>193</v>
      </c>
      <c r="BA217" s="119">
        <f t="shared" ca="1" si="98"/>
        <v>-0.9426066704136139</v>
      </c>
      <c r="BB217" s="119">
        <f t="shared" ca="1" si="98"/>
        <v>4.8137951905426891E-2</v>
      </c>
      <c r="BC217" s="119">
        <f t="shared" ca="1" si="98"/>
        <v>-0.30837791055817015</v>
      </c>
      <c r="BD217" s="119">
        <f t="shared" ca="1" si="96"/>
        <v>2.7573395641086275E-2</v>
      </c>
      <c r="BE217" s="119">
        <f t="shared" ca="1" si="96"/>
        <v>0.90516045642262977</v>
      </c>
      <c r="BF217" s="119">
        <f t="shared" ca="1" si="96"/>
        <v>4.8137951905426891E-2</v>
      </c>
      <c r="BG217" s="119">
        <f t="shared" ca="1" si="96"/>
        <v>-0.30837791055817015</v>
      </c>
      <c r="BH217" s="119">
        <f t="shared" ca="1" si="82"/>
        <v>2.7573395641086275E-2</v>
      </c>
      <c r="BI217" s="119">
        <f t="shared" ca="1" si="82"/>
        <v>0.90516045642262977</v>
      </c>
      <c r="BJ217" s="119">
        <f t="shared" ca="1" si="82"/>
        <v>0.90516045642262977</v>
      </c>
      <c r="BK217" s="119">
        <f t="shared" ca="1" si="82"/>
        <v>0.90516045642262977</v>
      </c>
      <c r="BL217" s="121">
        <f t="shared" ca="1" si="90"/>
        <v>5</v>
      </c>
      <c r="BM217" s="116">
        <f t="shared" ca="1" si="91"/>
        <v>21</v>
      </c>
    </row>
    <row r="218" spans="1:65" ht="15" customHeight="1" x14ac:dyDescent="0.25">
      <c r="A218" s="13">
        <v>42794</v>
      </c>
      <c r="B218" s="23"/>
      <c r="C218" s="23"/>
      <c r="D218" s="88">
        <f>bering!B213</f>
        <v>5543.4579999999996</v>
      </c>
      <c r="E218" s="47"/>
      <c r="F218" s="47"/>
      <c r="G218" s="92">
        <f>conus!B213</f>
        <v>5561.4780000000001</v>
      </c>
      <c r="H218" s="100">
        <f t="shared" ca="1" si="81"/>
        <v>5333.0169999999998</v>
      </c>
      <c r="I218" s="101">
        <f ca="1">IF(H$1,OFFSET(D218,-$H$2,0),OFFSET(D218,-$L218,0))</f>
        <v>5381.076</v>
      </c>
      <c r="J218" s="29">
        <f t="shared" ca="1" si="88"/>
        <v>20</v>
      </c>
      <c r="K218" s="57">
        <f t="shared" ca="1" si="97"/>
        <v>20</v>
      </c>
      <c r="L218" s="30">
        <f t="shared" ca="1" si="99"/>
        <v>20</v>
      </c>
      <c r="M218" s="120">
        <f t="shared" ca="1" si="89"/>
        <v>0.90846104809737782</v>
      </c>
      <c r="N218" s="39">
        <f>ROW()</f>
        <v>218</v>
      </c>
      <c r="O218" s="39">
        <f t="shared" si="84"/>
        <v>215</v>
      </c>
      <c r="P218" s="45">
        <f t="shared" ca="1" si="85"/>
        <v>198</v>
      </c>
      <c r="Q218" s="45">
        <f t="shared" ca="1" si="86"/>
        <v>195</v>
      </c>
      <c r="R218" s="39">
        <f t="shared" ca="1" si="87"/>
        <v>0</v>
      </c>
      <c r="S218" s="58">
        <f t="shared" si="103"/>
        <v>22.098399999998946</v>
      </c>
      <c r="T218">
        <f>A218-A215</f>
        <v>3</v>
      </c>
      <c r="U218" s="68">
        <f t="shared" si="100"/>
        <v>7.3661333333329821</v>
      </c>
      <c r="V218" s="58">
        <f t="shared" ca="1" si="104"/>
        <v>-29.172299999998359</v>
      </c>
      <c r="W218">
        <f>A218-A215</f>
        <v>3</v>
      </c>
      <c r="X218" s="77">
        <f t="shared" ca="1" si="105"/>
        <v>-19.448199999998906</v>
      </c>
      <c r="Y218" s="58">
        <f t="shared" ca="1" si="106"/>
        <v>262.0102999999981</v>
      </c>
      <c r="Z218">
        <f>A218-A215</f>
        <v>3</v>
      </c>
      <c r="AA218" s="68">
        <f t="shared" ca="1" si="101"/>
        <v>87.336766666666037</v>
      </c>
      <c r="AB218" s="68">
        <f t="shared" ca="1" si="92"/>
        <v>33.944283333333566</v>
      </c>
      <c r="AE218" s="116">
        <f t="shared" si="107"/>
        <v>200</v>
      </c>
      <c r="AF218" s="116">
        <f t="shared" si="102"/>
        <v>201</v>
      </c>
      <c r="AG218" s="116">
        <f t="shared" si="102"/>
        <v>199</v>
      </c>
      <c r="AH218" s="116">
        <f t="shared" si="102"/>
        <v>198</v>
      </c>
      <c r="AI218" s="116">
        <f t="shared" si="102"/>
        <v>197</v>
      </c>
      <c r="AJ218" s="116">
        <f t="shared" si="102"/>
        <v>201</v>
      </c>
      <c r="AK218" s="116">
        <f t="shared" si="102"/>
        <v>199</v>
      </c>
      <c r="AL218" s="116">
        <f t="shared" si="102"/>
        <v>198</v>
      </c>
      <c r="AM218" s="116">
        <f t="shared" si="102"/>
        <v>197</v>
      </c>
      <c r="AN218" s="116">
        <f t="shared" si="102"/>
        <v>197</v>
      </c>
      <c r="AO218" s="116">
        <f t="shared" si="102"/>
        <v>197</v>
      </c>
      <c r="AP218" s="116">
        <f t="shared" si="94"/>
        <v>197</v>
      </c>
      <c r="AQ218" s="116">
        <f t="shared" si="94"/>
        <v>198</v>
      </c>
      <c r="AR218" s="116">
        <f t="shared" si="94"/>
        <v>196</v>
      </c>
      <c r="AS218" s="116">
        <f t="shared" si="94"/>
        <v>195</v>
      </c>
      <c r="AT218" s="116">
        <f t="shared" si="94"/>
        <v>194</v>
      </c>
      <c r="AU218" s="116">
        <f t="shared" si="94"/>
        <v>198</v>
      </c>
      <c r="AV218" s="116">
        <f t="shared" si="94"/>
        <v>196</v>
      </c>
      <c r="AW218" s="116">
        <f t="shared" si="94"/>
        <v>195</v>
      </c>
      <c r="AX218" s="116">
        <f t="shared" si="94"/>
        <v>194</v>
      </c>
      <c r="AY218" s="116">
        <f t="shared" si="94"/>
        <v>194</v>
      </c>
      <c r="AZ218" s="116">
        <f t="shared" si="94"/>
        <v>194</v>
      </c>
      <c r="BA218" s="119">
        <f t="shared" ca="1" si="98"/>
        <v>-0.91096601901196694</v>
      </c>
      <c r="BB218" s="119">
        <f t="shared" ca="1" si="98"/>
        <v>-0.96703585535388159</v>
      </c>
      <c r="BC218" s="119">
        <f t="shared" ca="1" si="98"/>
        <v>-4.8049614666508311E-2</v>
      </c>
      <c r="BD218" s="119">
        <f t="shared" ca="1" si="96"/>
        <v>0.90846104809737782</v>
      </c>
      <c r="BE218" s="119">
        <f t="shared" ca="1" si="96"/>
        <v>0.88104382909557355</v>
      </c>
      <c r="BF218" s="119">
        <f t="shared" ca="1" si="96"/>
        <v>-0.96703585535388159</v>
      </c>
      <c r="BG218" s="119">
        <f t="shared" ca="1" si="96"/>
        <v>-4.8049614666508311E-2</v>
      </c>
      <c r="BH218" s="119">
        <f t="shared" ca="1" si="82"/>
        <v>0.90846104809737782</v>
      </c>
      <c r="BI218" s="119">
        <f t="shared" ca="1" si="82"/>
        <v>0.88104382909557355</v>
      </c>
      <c r="BJ218" s="119">
        <f t="shared" ca="1" si="82"/>
        <v>0.88104382909557355</v>
      </c>
      <c r="BK218" s="119">
        <f t="shared" ca="1" si="82"/>
        <v>0.88104382909557355</v>
      </c>
      <c r="BL218" s="121">
        <f t="shared" ca="1" si="90"/>
        <v>4</v>
      </c>
      <c r="BM218" s="116">
        <f t="shared" ca="1" si="91"/>
        <v>20</v>
      </c>
    </row>
    <row r="219" spans="1:65" ht="15" customHeight="1" x14ac:dyDescent="0.25">
      <c r="A219" s="13">
        <v>42795</v>
      </c>
      <c r="B219" s="23"/>
      <c r="C219" s="23"/>
      <c r="D219" s="88">
        <f>bering!B214</f>
        <v>5487.8379999999997</v>
      </c>
      <c r="E219" s="47"/>
      <c r="F219" s="47"/>
      <c r="G219" s="92">
        <f>conus!B214</f>
        <v>5437.5749999999998</v>
      </c>
      <c r="H219" s="100">
        <f t="shared" ref="H219:H282" ca="1" si="108">OFFSET(D219,-$H$2,0)</f>
        <v>5314.3270000000002</v>
      </c>
      <c r="I219" s="101">
        <f ca="1">IF(H$1,OFFSET(D219,-$H$2,0),OFFSET(D219,-$L219,0))</f>
        <v>5364.4589999999998</v>
      </c>
      <c r="J219" s="29">
        <f t="shared" ca="1" si="88"/>
        <v>20</v>
      </c>
      <c r="K219" s="57">
        <f t="shared" ca="1" si="97"/>
        <v>20</v>
      </c>
      <c r="L219" s="30">
        <f t="shared" ca="1" si="99"/>
        <v>20</v>
      </c>
      <c r="M219" s="120">
        <f t="shared" ca="1" si="89"/>
        <v>0.83234095951321241</v>
      </c>
      <c r="N219" s="39">
        <f>ROW()</f>
        <v>219</v>
      </c>
      <c r="O219" s="39">
        <f t="shared" si="84"/>
        <v>216</v>
      </c>
      <c r="P219" s="45">
        <f t="shared" ca="1" si="85"/>
        <v>199</v>
      </c>
      <c r="Q219" s="45">
        <f t="shared" ca="1" si="86"/>
        <v>196</v>
      </c>
      <c r="R219" s="39">
        <f t="shared" ca="1" si="87"/>
        <v>0</v>
      </c>
      <c r="S219" s="58">
        <f t="shared" si="103"/>
        <v>298.27499999999782</v>
      </c>
      <c r="T219">
        <f>A219-A216</f>
        <v>3</v>
      </c>
      <c r="U219" s="68">
        <f t="shared" si="100"/>
        <v>99.424999999999272</v>
      </c>
      <c r="V219" s="58">
        <f t="shared" ca="1" si="104"/>
        <v>-143.21429999999964</v>
      </c>
      <c r="W219">
        <f>A219-A216</f>
        <v>3</v>
      </c>
      <c r="X219" s="77">
        <f t="shared" ca="1" si="105"/>
        <v>-95.476199999999764</v>
      </c>
      <c r="Y219" s="58">
        <f t="shared" ca="1" si="106"/>
        <v>177.33329999999842</v>
      </c>
      <c r="Z219">
        <f>A219-A216</f>
        <v>3</v>
      </c>
      <c r="AA219" s="68">
        <f t="shared" ca="1" si="101"/>
        <v>59.111099999999475</v>
      </c>
      <c r="AB219" s="68">
        <f t="shared" ca="1" si="92"/>
        <v>-18.182550000000145</v>
      </c>
      <c r="AE219" s="116">
        <f t="shared" si="107"/>
        <v>201</v>
      </c>
      <c r="AF219" s="116">
        <f t="shared" si="102"/>
        <v>202</v>
      </c>
      <c r="AG219" s="116">
        <f t="shared" si="102"/>
        <v>200</v>
      </c>
      <c r="AH219" s="116">
        <f t="shared" si="102"/>
        <v>199</v>
      </c>
      <c r="AI219" s="116">
        <f t="shared" si="102"/>
        <v>198</v>
      </c>
      <c r="AJ219" s="116">
        <f t="shared" si="102"/>
        <v>202</v>
      </c>
      <c r="AK219" s="116">
        <f t="shared" si="102"/>
        <v>200</v>
      </c>
      <c r="AL219" s="116">
        <f t="shared" si="102"/>
        <v>199</v>
      </c>
      <c r="AM219" s="116">
        <f t="shared" si="102"/>
        <v>198</v>
      </c>
      <c r="AN219" s="116">
        <f t="shared" si="102"/>
        <v>198</v>
      </c>
      <c r="AO219" s="116">
        <f t="shared" si="102"/>
        <v>198</v>
      </c>
      <c r="AP219" s="116">
        <f t="shared" si="94"/>
        <v>198</v>
      </c>
      <c r="AQ219" s="116">
        <f t="shared" si="94"/>
        <v>199</v>
      </c>
      <c r="AR219" s="116">
        <f t="shared" si="94"/>
        <v>197</v>
      </c>
      <c r="AS219" s="116">
        <f t="shared" si="94"/>
        <v>196</v>
      </c>
      <c r="AT219" s="116">
        <f t="shared" si="94"/>
        <v>195</v>
      </c>
      <c r="AU219" s="116">
        <f t="shared" si="94"/>
        <v>199</v>
      </c>
      <c r="AV219" s="116">
        <f t="shared" si="94"/>
        <v>197</v>
      </c>
      <c r="AW219" s="116">
        <f t="shared" si="94"/>
        <v>196</v>
      </c>
      <c r="AX219" s="116">
        <f t="shared" si="94"/>
        <v>195</v>
      </c>
      <c r="AY219" s="116">
        <f t="shared" si="94"/>
        <v>195</v>
      </c>
      <c r="AZ219" s="116">
        <f t="shared" si="94"/>
        <v>195</v>
      </c>
      <c r="BA219" s="119">
        <f t="shared" ca="1" si="98"/>
        <v>-0.20347737604665758</v>
      </c>
      <c r="BB219" s="119">
        <f t="shared" ca="1" si="98"/>
        <v>-0.12332749055666625</v>
      </c>
      <c r="BC219" s="119">
        <f t="shared" ca="1" si="98"/>
        <v>-0.28566489334044848</v>
      </c>
      <c r="BD219" s="119">
        <f t="shared" ca="1" si="96"/>
        <v>0.83234095951321241</v>
      </c>
      <c r="BE219" s="119">
        <f t="shared" ca="1" si="96"/>
        <v>0.58796044014013138</v>
      </c>
      <c r="BF219" s="119">
        <f t="shared" ca="1" si="96"/>
        <v>-0.12332749055666625</v>
      </c>
      <c r="BG219" s="119">
        <f t="shared" ca="1" si="96"/>
        <v>-0.28566489334044848</v>
      </c>
      <c r="BH219" s="119">
        <f t="shared" ca="1" si="82"/>
        <v>0.83234095951321241</v>
      </c>
      <c r="BI219" s="119">
        <f t="shared" ca="1" si="82"/>
        <v>0.58796044014013138</v>
      </c>
      <c r="BJ219" s="119">
        <f t="shared" ca="1" si="82"/>
        <v>0.58796044014013138</v>
      </c>
      <c r="BK219" s="119">
        <f t="shared" ca="1" si="82"/>
        <v>0.58796044014013138</v>
      </c>
      <c r="BL219" s="121">
        <f t="shared" ca="1" si="90"/>
        <v>4</v>
      </c>
      <c r="BM219" s="116">
        <f t="shared" ca="1" si="91"/>
        <v>20</v>
      </c>
    </row>
    <row r="220" spans="1:65" ht="15" customHeight="1" x14ac:dyDescent="0.25">
      <c r="A220" s="13">
        <v>42796</v>
      </c>
      <c r="B220" s="23"/>
      <c r="C220" s="23"/>
      <c r="D220" s="88">
        <f>bering!B215</f>
        <v>5480.2920000000004</v>
      </c>
      <c r="E220" s="47"/>
      <c r="F220" s="47"/>
      <c r="G220" s="92">
        <f>conus!B215</f>
        <v>5349.0389999999998</v>
      </c>
      <c r="H220" s="100">
        <f t="shared" ca="1" si="108"/>
        <v>5265.6019999999999</v>
      </c>
      <c r="I220" s="101">
        <f ca="1">IF(H$1,OFFSET(D220,-$H$2,0),OFFSET(D220,-$L220,0))</f>
        <v>5196.2617</v>
      </c>
      <c r="J220" s="29">
        <f t="shared" ca="1" si="88"/>
        <v>17</v>
      </c>
      <c r="K220" s="57">
        <f t="shared" ca="1" si="97"/>
        <v>17</v>
      </c>
      <c r="L220" s="30">
        <f t="shared" ca="1" si="99"/>
        <v>17</v>
      </c>
      <c r="M220" s="120">
        <f t="shared" ca="1" si="89"/>
        <v>0.98379021987094561</v>
      </c>
      <c r="N220" s="39">
        <f>ROW()</f>
        <v>220</v>
      </c>
      <c r="O220" s="39">
        <f t="shared" si="84"/>
        <v>217</v>
      </c>
      <c r="P220" s="45">
        <f t="shared" ca="1" si="85"/>
        <v>203</v>
      </c>
      <c r="Q220" s="45">
        <f t="shared" ca="1" si="86"/>
        <v>200</v>
      </c>
      <c r="R220" s="39">
        <f t="shared" ca="1" si="87"/>
        <v>0</v>
      </c>
      <c r="S220" s="58">
        <f t="shared" si="103"/>
        <v>103.51030000000173</v>
      </c>
      <c r="T220">
        <f>A220-A217</f>
        <v>3</v>
      </c>
      <c r="U220" s="68">
        <f t="shared" si="100"/>
        <v>34.503433333333909</v>
      </c>
      <c r="V220" s="58">
        <f t="shared" ca="1" si="104"/>
        <v>-250.70899999999892</v>
      </c>
      <c r="W220">
        <f>A220-A217</f>
        <v>3</v>
      </c>
      <c r="X220" s="77">
        <f t="shared" ca="1" si="105"/>
        <v>-167.13933333333262</v>
      </c>
      <c r="Y220" s="58">
        <f t="shared" ca="1" si="106"/>
        <v>-58.265600000000632</v>
      </c>
      <c r="Z220">
        <f>A220-A217</f>
        <v>3</v>
      </c>
      <c r="AA220" s="68">
        <f t="shared" ca="1" si="101"/>
        <v>-19.421866666666876</v>
      </c>
      <c r="AB220" s="68">
        <f t="shared" ca="1" si="92"/>
        <v>-93.280599999999751</v>
      </c>
      <c r="AE220" s="116">
        <f t="shared" si="107"/>
        <v>202</v>
      </c>
      <c r="AF220" s="116">
        <f t="shared" si="102"/>
        <v>203</v>
      </c>
      <c r="AG220" s="116">
        <f t="shared" si="102"/>
        <v>201</v>
      </c>
      <c r="AH220" s="116">
        <f t="shared" si="102"/>
        <v>200</v>
      </c>
      <c r="AI220" s="116">
        <f t="shared" si="102"/>
        <v>199</v>
      </c>
      <c r="AJ220" s="116">
        <f t="shared" si="102"/>
        <v>203</v>
      </c>
      <c r="AK220" s="116">
        <f t="shared" si="102"/>
        <v>201</v>
      </c>
      <c r="AL220" s="116">
        <f t="shared" si="102"/>
        <v>200</v>
      </c>
      <c r="AM220" s="116">
        <f t="shared" si="102"/>
        <v>199</v>
      </c>
      <c r="AN220" s="116">
        <f t="shared" si="102"/>
        <v>199</v>
      </c>
      <c r="AO220" s="116">
        <f t="shared" si="102"/>
        <v>199</v>
      </c>
      <c r="AP220" s="116">
        <f t="shared" si="94"/>
        <v>199</v>
      </c>
      <c r="AQ220" s="116">
        <f t="shared" si="94"/>
        <v>200</v>
      </c>
      <c r="AR220" s="116">
        <f t="shared" si="94"/>
        <v>198</v>
      </c>
      <c r="AS220" s="116">
        <f t="shared" si="94"/>
        <v>197</v>
      </c>
      <c r="AT220" s="116">
        <f t="shared" si="94"/>
        <v>196</v>
      </c>
      <c r="AU220" s="116">
        <f t="shared" si="94"/>
        <v>200</v>
      </c>
      <c r="AV220" s="116">
        <f t="shared" si="94"/>
        <v>198</v>
      </c>
      <c r="AW220" s="116">
        <f t="shared" si="94"/>
        <v>197</v>
      </c>
      <c r="AX220" s="116">
        <f t="shared" si="94"/>
        <v>196</v>
      </c>
      <c r="AY220" s="116">
        <f t="shared" si="94"/>
        <v>196</v>
      </c>
      <c r="AZ220" s="116">
        <f t="shared" si="94"/>
        <v>196</v>
      </c>
      <c r="BA220" s="119">
        <f t="shared" ca="1" si="98"/>
        <v>0.93632887172814294</v>
      </c>
      <c r="BB220" s="119">
        <f t="shared" ca="1" si="98"/>
        <v>0.98379021987094561</v>
      </c>
      <c r="BC220" s="119">
        <f t="shared" ca="1" si="98"/>
        <v>0.97007155283993884</v>
      </c>
      <c r="BD220" s="119">
        <f t="shared" ca="1" si="96"/>
        <v>0.90295523201553685</v>
      </c>
      <c r="BE220" s="119">
        <f t="shared" ca="1" si="96"/>
        <v>0.36458479306749675</v>
      </c>
      <c r="BF220" s="119">
        <f t="shared" ca="1" si="96"/>
        <v>0.98379021987094561</v>
      </c>
      <c r="BG220" s="119">
        <f t="shared" ca="1" si="96"/>
        <v>0.97007155283993884</v>
      </c>
      <c r="BH220" s="119">
        <f t="shared" ca="1" si="82"/>
        <v>0.90295523201553685</v>
      </c>
      <c r="BI220" s="119">
        <f t="shared" ca="1" si="82"/>
        <v>0.36458479306749675</v>
      </c>
      <c r="BJ220" s="119">
        <f t="shared" ca="1" si="82"/>
        <v>0.36458479306749675</v>
      </c>
      <c r="BK220" s="119">
        <f t="shared" ca="1" si="82"/>
        <v>0.36458479306749675</v>
      </c>
      <c r="BL220" s="121">
        <f t="shared" ca="1" si="90"/>
        <v>2</v>
      </c>
      <c r="BM220" s="116">
        <f t="shared" ca="1" si="91"/>
        <v>17</v>
      </c>
    </row>
    <row r="221" spans="1:65" ht="15" customHeight="1" x14ac:dyDescent="0.25">
      <c r="A221" s="13">
        <v>42797</v>
      </c>
      <c r="B221" s="23"/>
      <c r="C221" s="23"/>
      <c r="D221" s="88">
        <f>bering!B216</f>
        <v>5459.9880000000003</v>
      </c>
      <c r="E221" s="47"/>
      <c r="F221" s="47"/>
      <c r="G221" s="92">
        <f>conus!B216</f>
        <v>5427.2030000000004</v>
      </c>
      <c r="H221" s="100">
        <f t="shared" ca="1" si="108"/>
        <v>5196.2617</v>
      </c>
      <c r="I221" s="101">
        <f ca="1">IF(H$1,OFFSET(D221,-$H$2,0),OFFSET(D221,-$L221,0))</f>
        <v>5165.8212999999996</v>
      </c>
      <c r="J221" s="29">
        <f t="shared" ca="1" si="88"/>
        <v>17</v>
      </c>
      <c r="K221" s="57">
        <f t="shared" ca="1" si="97"/>
        <v>17</v>
      </c>
      <c r="L221" s="30">
        <f t="shared" ca="1" si="99"/>
        <v>17</v>
      </c>
      <c r="M221" s="120">
        <f t="shared" ca="1" si="89"/>
        <v>0.78957577647654575</v>
      </c>
      <c r="N221" s="39">
        <f>ROW()</f>
        <v>221</v>
      </c>
      <c r="O221" s="39">
        <f t="shared" si="84"/>
        <v>218</v>
      </c>
      <c r="P221" s="45">
        <f t="shared" ca="1" si="85"/>
        <v>204</v>
      </c>
      <c r="Q221" s="45">
        <f t="shared" ca="1" si="86"/>
        <v>201</v>
      </c>
      <c r="R221" s="39">
        <f t="shared" ca="1" si="87"/>
        <v>0</v>
      </c>
      <c r="S221" s="58">
        <f t="shared" si="103"/>
        <v>-292.44369999999981</v>
      </c>
      <c r="T221">
        <f>A221-A218</f>
        <v>3</v>
      </c>
      <c r="U221" s="68">
        <f t="shared" si="100"/>
        <v>-97.481233333333265</v>
      </c>
      <c r="V221" s="58">
        <f t="shared" ca="1" si="104"/>
        <v>-302.36130000000048</v>
      </c>
      <c r="W221">
        <f>A221-A218</f>
        <v>3</v>
      </c>
      <c r="X221" s="77">
        <f t="shared" ca="1" si="105"/>
        <v>-201.57420000000033</v>
      </c>
      <c r="Y221" s="58">
        <f t="shared" ca="1" si="106"/>
        <v>-374.8143</v>
      </c>
      <c r="Z221">
        <f>A221-A218</f>
        <v>3</v>
      </c>
      <c r="AA221" s="68">
        <f t="shared" ca="1" si="101"/>
        <v>-124.93810000000001</v>
      </c>
      <c r="AB221" s="68">
        <f t="shared" ca="1" si="92"/>
        <v>-163.25615000000016</v>
      </c>
      <c r="AE221" s="116">
        <f t="shared" si="107"/>
        <v>203</v>
      </c>
      <c r="AF221" s="116">
        <f t="shared" si="102"/>
        <v>204</v>
      </c>
      <c r="AG221" s="116">
        <f t="shared" si="102"/>
        <v>202</v>
      </c>
      <c r="AH221" s="116">
        <f t="shared" si="102"/>
        <v>201</v>
      </c>
      <c r="AI221" s="116">
        <f t="shared" si="102"/>
        <v>200</v>
      </c>
      <c r="AJ221" s="116">
        <f t="shared" si="102"/>
        <v>204</v>
      </c>
      <c r="AK221" s="116">
        <f t="shared" si="102"/>
        <v>202</v>
      </c>
      <c r="AL221" s="116">
        <f t="shared" si="102"/>
        <v>201</v>
      </c>
      <c r="AM221" s="116">
        <f t="shared" si="102"/>
        <v>200</v>
      </c>
      <c r="AN221" s="116">
        <f t="shared" si="102"/>
        <v>200</v>
      </c>
      <c r="AO221" s="116">
        <f t="shared" si="102"/>
        <v>200</v>
      </c>
      <c r="AP221" s="116">
        <f t="shared" si="94"/>
        <v>200</v>
      </c>
      <c r="AQ221" s="116">
        <f t="shared" si="94"/>
        <v>201</v>
      </c>
      <c r="AR221" s="116">
        <f t="shared" si="94"/>
        <v>199</v>
      </c>
      <c r="AS221" s="116">
        <f t="shared" si="94"/>
        <v>198</v>
      </c>
      <c r="AT221" s="116">
        <f t="shared" si="94"/>
        <v>197</v>
      </c>
      <c r="AU221" s="116">
        <f t="shared" si="94"/>
        <v>201</v>
      </c>
      <c r="AV221" s="116">
        <f t="shared" si="94"/>
        <v>199</v>
      </c>
      <c r="AW221" s="116">
        <f t="shared" si="94"/>
        <v>198</v>
      </c>
      <c r="AX221" s="116">
        <f t="shared" si="94"/>
        <v>197</v>
      </c>
      <c r="AY221" s="116">
        <f t="shared" si="94"/>
        <v>197</v>
      </c>
      <c r="AZ221" s="116">
        <f t="shared" si="94"/>
        <v>197</v>
      </c>
      <c r="BA221" s="119">
        <f t="shared" ca="1" si="98"/>
        <v>0.54584408963613085</v>
      </c>
      <c r="BB221" s="119">
        <f t="shared" ca="1" si="98"/>
        <v>0.78957577647654575</v>
      </c>
      <c r="BC221" s="119">
        <f t="shared" ca="1" si="98"/>
        <v>0.60460489356267344</v>
      </c>
      <c r="BD221" s="119">
        <f t="shared" ca="1" si="96"/>
        <v>0.72666283344796323</v>
      </c>
      <c r="BE221" s="119">
        <f t="shared" ca="1" si="96"/>
        <v>0.72102327867927463</v>
      </c>
      <c r="BF221" s="119">
        <f t="shared" ca="1" si="96"/>
        <v>0.78957577647654575</v>
      </c>
      <c r="BG221" s="119">
        <f t="shared" ca="1" si="96"/>
        <v>0.60460489356267344</v>
      </c>
      <c r="BH221" s="119">
        <f t="shared" ca="1" si="82"/>
        <v>0.72666283344796323</v>
      </c>
      <c r="BI221" s="119">
        <f t="shared" ca="1" si="82"/>
        <v>0.72102327867927463</v>
      </c>
      <c r="BJ221" s="119">
        <f t="shared" ca="1" si="82"/>
        <v>0.72102327867927463</v>
      </c>
      <c r="BK221" s="119">
        <f t="shared" ca="1" si="82"/>
        <v>0.72102327867927463</v>
      </c>
      <c r="BL221" s="121">
        <f t="shared" ca="1" si="90"/>
        <v>2</v>
      </c>
      <c r="BM221" s="116">
        <f t="shared" ca="1" si="91"/>
        <v>17</v>
      </c>
    </row>
    <row r="222" spans="1:65" ht="15" customHeight="1" x14ac:dyDescent="0.25">
      <c r="A222" s="13">
        <v>42798</v>
      </c>
      <c r="B222" s="23"/>
      <c r="C222" s="23"/>
      <c r="D222" s="88">
        <f>bering!B217</f>
        <v>5444.9070000000002</v>
      </c>
      <c r="E222" s="47"/>
      <c r="F222" s="47"/>
      <c r="G222" s="92">
        <f>conus!B217</f>
        <v>5605.9549999999999</v>
      </c>
      <c r="H222" s="100">
        <f t="shared" ca="1" si="108"/>
        <v>5165.8212999999996</v>
      </c>
      <c r="I222" s="101">
        <f ca="1">IF(H$1,OFFSET(D222,-$H$2,0),OFFSET(D222,-$L222,0))</f>
        <v>5137.55</v>
      </c>
      <c r="J222" s="29">
        <f t="shared" ca="1" si="88"/>
        <v>17</v>
      </c>
      <c r="K222" s="57">
        <f t="shared" ca="1" si="97"/>
        <v>17</v>
      </c>
      <c r="L222" s="30">
        <f t="shared" ca="1" si="99"/>
        <v>17</v>
      </c>
      <c r="M222" s="120">
        <f t="shared" ca="1" si="89"/>
        <v>-0.51675631023404534</v>
      </c>
      <c r="N222" s="39">
        <f>ROW()</f>
        <v>222</v>
      </c>
      <c r="O222" s="39">
        <f t="shared" si="84"/>
        <v>219</v>
      </c>
      <c r="P222" s="45">
        <f t="shared" ca="1" si="85"/>
        <v>205</v>
      </c>
      <c r="Q222" s="45">
        <f t="shared" ca="1" si="86"/>
        <v>202</v>
      </c>
      <c r="R222" s="39">
        <f t="shared" ca="1" si="87"/>
        <v>0</v>
      </c>
      <c r="S222" s="58">
        <f t="shared" si="103"/>
        <v>-178.33399999999892</v>
      </c>
      <c r="T222">
        <f>A222-A219</f>
        <v>3</v>
      </c>
      <c r="U222" s="68">
        <f t="shared" si="100"/>
        <v>-59.444666666666308</v>
      </c>
      <c r="V222" s="58">
        <f t="shared" ca="1" si="104"/>
        <v>-384.11800000000039</v>
      </c>
      <c r="W222">
        <f>A222-A219</f>
        <v>3</v>
      </c>
      <c r="X222" s="77">
        <f t="shared" ca="1" si="105"/>
        <v>-256.07866666666695</v>
      </c>
      <c r="Y222" s="58">
        <f t="shared" ca="1" si="106"/>
        <v>-601.72330000000147</v>
      </c>
      <c r="Z222">
        <f>A222-A219</f>
        <v>3</v>
      </c>
      <c r="AA222" s="68">
        <f t="shared" ca="1" si="101"/>
        <v>-200.57443333333381</v>
      </c>
      <c r="AB222" s="68">
        <f t="shared" ca="1" si="92"/>
        <v>-228.3265500000004</v>
      </c>
      <c r="AE222" s="116">
        <f t="shared" si="107"/>
        <v>204</v>
      </c>
      <c r="AF222" s="116">
        <f t="shared" si="102"/>
        <v>205</v>
      </c>
      <c r="AG222" s="116">
        <f t="shared" si="102"/>
        <v>203</v>
      </c>
      <c r="AH222" s="116">
        <f t="shared" si="102"/>
        <v>202</v>
      </c>
      <c r="AI222" s="116">
        <f t="shared" si="102"/>
        <v>201</v>
      </c>
      <c r="AJ222" s="116">
        <f t="shared" si="102"/>
        <v>205</v>
      </c>
      <c r="AK222" s="116">
        <f t="shared" si="102"/>
        <v>203</v>
      </c>
      <c r="AL222" s="116">
        <f t="shared" si="102"/>
        <v>202</v>
      </c>
      <c r="AM222" s="116">
        <f t="shared" si="102"/>
        <v>201</v>
      </c>
      <c r="AN222" s="116">
        <f t="shared" si="102"/>
        <v>201</v>
      </c>
      <c r="AO222" s="116">
        <f t="shared" si="102"/>
        <v>201</v>
      </c>
      <c r="AP222" s="116">
        <f t="shared" si="94"/>
        <v>201</v>
      </c>
      <c r="AQ222" s="116">
        <f t="shared" si="94"/>
        <v>202</v>
      </c>
      <c r="AR222" s="116">
        <f t="shared" si="94"/>
        <v>200</v>
      </c>
      <c r="AS222" s="116">
        <f t="shared" si="94"/>
        <v>199</v>
      </c>
      <c r="AT222" s="116">
        <f t="shared" si="94"/>
        <v>198</v>
      </c>
      <c r="AU222" s="116">
        <f t="shared" si="94"/>
        <v>202</v>
      </c>
      <c r="AV222" s="116">
        <f t="shared" si="94"/>
        <v>200</v>
      </c>
      <c r="AW222" s="116">
        <f t="shared" si="94"/>
        <v>199</v>
      </c>
      <c r="AX222" s="116">
        <f t="shared" si="94"/>
        <v>198</v>
      </c>
      <c r="AY222" s="116">
        <f t="shared" si="94"/>
        <v>198</v>
      </c>
      <c r="AZ222" s="116">
        <f t="shared" si="94"/>
        <v>198</v>
      </c>
      <c r="BA222" s="119">
        <f t="shared" ca="1" si="98"/>
        <v>-0.64245352984878923</v>
      </c>
      <c r="BB222" s="119">
        <f t="shared" ca="1" si="98"/>
        <v>-0.51675631023404534</v>
      </c>
      <c r="BC222" s="119">
        <f t="shared" ca="1" si="98"/>
        <v>-0.8483148887749884</v>
      </c>
      <c r="BD222" s="119">
        <f t="shared" ca="1" si="96"/>
        <v>-0.76040505359756039</v>
      </c>
      <c r="BE222" s="119">
        <f t="shared" ca="1" si="96"/>
        <v>-0.71475194863980973</v>
      </c>
      <c r="BF222" s="119">
        <f t="shared" ca="1" si="96"/>
        <v>-0.51675631023404534</v>
      </c>
      <c r="BG222" s="119">
        <f t="shared" ca="1" si="96"/>
        <v>-0.8483148887749884</v>
      </c>
      <c r="BH222" s="119">
        <f t="shared" ca="1" si="82"/>
        <v>-0.76040505359756039</v>
      </c>
      <c r="BI222" s="119">
        <f t="shared" ca="1" si="82"/>
        <v>-0.71475194863980973</v>
      </c>
      <c r="BJ222" s="119">
        <f t="shared" ca="1" si="82"/>
        <v>-0.71475194863980973</v>
      </c>
      <c r="BK222" s="119">
        <f t="shared" ca="1" si="82"/>
        <v>-0.71475194863980973</v>
      </c>
      <c r="BL222" s="121">
        <f t="shared" ca="1" si="90"/>
        <v>2</v>
      </c>
      <c r="BM222" s="116">
        <f t="shared" ca="1" si="91"/>
        <v>17</v>
      </c>
    </row>
    <row r="223" spans="1:65" ht="15" customHeight="1" x14ac:dyDescent="0.25">
      <c r="A223" s="13">
        <v>42799</v>
      </c>
      <c r="B223" s="23"/>
      <c r="C223" s="23"/>
      <c r="D223" s="88">
        <f>bering!B218</f>
        <v>5374.9120000000003</v>
      </c>
      <c r="E223" s="47"/>
      <c r="F223" s="47"/>
      <c r="G223" s="92">
        <f>conus!B218</f>
        <v>5690.8019999999997</v>
      </c>
      <c r="H223" s="100">
        <f t="shared" ca="1" si="108"/>
        <v>5137.55</v>
      </c>
      <c r="I223" s="101">
        <f ca="1">IF(H$1,OFFSET(D223,-$H$2,0),OFFSET(D223,-$L223,0))</f>
        <v>5159.0569999999998</v>
      </c>
      <c r="J223" s="29">
        <f t="shared" ca="1" si="88"/>
        <v>17</v>
      </c>
      <c r="K223" s="57">
        <f t="shared" ca="1" si="97"/>
        <v>17</v>
      </c>
      <c r="L223" s="30">
        <f t="shared" ca="1" si="99"/>
        <v>17</v>
      </c>
      <c r="M223" s="120">
        <f t="shared" ca="1" si="89"/>
        <v>-0.76748729741967003</v>
      </c>
      <c r="N223" s="39">
        <f>ROW()</f>
        <v>223</v>
      </c>
      <c r="O223" s="39">
        <f t="shared" si="84"/>
        <v>220</v>
      </c>
      <c r="P223" s="45">
        <f t="shared" ca="1" si="85"/>
        <v>206</v>
      </c>
      <c r="Q223" s="45">
        <f t="shared" ca="1" si="86"/>
        <v>203</v>
      </c>
      <c r="R223" s="39">
        <f t="shared" ca="1" si="87"/>
        <v>0</v>
      </c>
      <c r="S223" s="58">
        <f t="shared" si="103"/>
        <v>375.86799999999857</v>
      </c>
      <c r="T223">
        <f>A223-A220</f>
        <v>3</v>
      </c>
      <c r="U223" s="68">
        <f t="shared" si="100"/>
        <v>125.28933333333286</v>
      </c>
      <c r="V223" s="58">
        <f t="shared" ca="1" si="104"/>
        <v>-413.31300000000192</v>
      </c>
      <c r="W223">
        <f>A223-A220</f>
        <v>3</v>
      </c>
      <c r="X223" s="77">
        <f t="shared" ca="1" si="105"/>
        <v>-275.54200000000128</v>
      </c>
      <c r="Y223" s="58">
        <f t="shared" ca="1" si="106"/>
        <v>-479.36839999999938</v>
      </c>
      <c r="Z223">
        <f>A223-A220</f>
        <v>3</v>
      </c>
      <c r="AA223" s="68">
        <f t="shared" ca="1" si="101"/>
        <v>-159.78946666666647</v>
      </c>
      <c r="AB223" s="68">
        <f t="shared" ca="1" si="92"/>
        <v>-217.66573333333389</v>
      </c>
      <c r="AE223" s="116">
        <f t="shared" si="107"/>
        <v>205</v>
      </c>
      <c r="AF223" s="116">
        <f t="shared" si="102"/>
        <v>206</v>
      </c>
      <c r="AG223" s="116">
        <f t="shared" si="102"/>
        <v>204</v>
      </c>
      <c r="AH223" s="116">
        <f t="shared" si="102"/>
        <v>203</v>
      </c>
      <c r="AI223" s="116">
        <f t="shared" si="102"/>
        <v>202</v>
      </c>
      <c r="AJ223" s="116">
        <f t="shared" si="102"/>
        <v>206</v>
      </c>
      <c r="AK223" s="116">
        <f t="shared" si="102"/>
        <v>204</v>
      </c>
      <c r="AL223" s="116">
        <f t="shared" si="102"/>
        <v>203</v>
      </c>
      <c r="AM223" s="116">
        <f t="shared" si="102"/>
        <v>202</v>
      </c>
      <c r="AN223" s="116">
        <f t="shared" si="102"/>
        <v>202</v>
      </c>
      <c r="AO223" s="116">
        <f t="shared" si="102"/>
        <v>202</v>
      </c>
      <c r="AP223" s="116">
        <f t="shared" si="94"/>
        <v>202</v>
      </c>
      <c r="AQ223" s="116">
        <f t="shared" si="94"/>
        <v>203</v>
      </c>
      <c r="AR223" s="116">
        <f t="shared" si="94"/>
        <v>201</v>
      </c>
      <c r="AS223" s="116">
        <f t="shared" si="94"/>
        <v>200</v>
      </c>
      <c r="AT223" s="116">
        <f t="shared" si="94"/>
        <v>199</v>
      </c>
      <c r="AU223" s="116">
        <f t="shared" si="94"/>
        <v>203</v>
      </c>
      <c r="AV223" s="116">
        <f t="shared" si="94"/>
        <v>201</v>
      </c>
      <c r="AW223" s="116">
        <f t="shared" si="94"/>
        <v>200</v>
      </c>
      <c r="AX223" s="116">
        <f t="shared" si="94"/>
        <v>199</v>
      </c>
      <c r="AY223" s="116">
        <f t="shared" si="94"/>
        <v>199</v>
      </c>
      <c r="AZ223" s="116">
        <f t="shared" si="94"/>
        <v>199</v>
      </c>
      <c r="BA223" s="119">
        <f t="shared" ca="1" si="98"/>
        <v>-0.94380395132995443</v>
      </c>
      <c r="BB223" s="119">
        <f t="shared" ca="1" si="98"/>
        <v>-0.76748729741967003</v>
      </c>
      <c r="BC223" s="119">
        <f t="shared" ca="1" si="98"/>
        <v>-0.99485257374239144</v>
      </c>
      <c r="BD223" s="119">
        <f t="shared" ca="1" si="96"/>
        <v>-0.96430450418816538</v>
      </c>
      <c r="BE223" s="119">
        <f t="shared" ca="1" si="96"/>
        <v>-0.95121346500693138</v>
      </c>
      <c r="BF223" s="119">
        <f t="shared" ca="1" si="96"/>
        <v>-0.76748729741967003</v>
      </c>
      <c r="BG223" s="119">
        <f t="shared" ca="1" si="96"/>
        <v>-0.99485257374239144</v>
      </c>
      <c r="BH223" s="119">
        <f t="shared" ca="1" si="82"/>
        <v>-0.96430450418816538</v>
      </c>
      <c r="BI223" s="119">
        <f t="shared" ca="1" si="82"/>
        <v>-0.95121346500693138</v>
      </c>
      <c r="BJ223" s="119">
        <f t="shared" ca="1" si="82"/>
        <v>-0.95121346500693138</v>
      </c>
      <c r="BK223" s="119">
        <f t="shared" ca="1" si="82"/>
        <v>-0.95121346500693138</v>
      </c>
      <c r="BL223" s="121">
        <f t="shared" ca="1" si="90"/>
        <v>2</v>
      </c>
      <c r="BM223" s="116">
        <f t="shared" ca="1" si="91"/>
        <v>17</v>
      </c>
    </row>
    <row r="224" spans="1:65" ht="15" customHeight="1" x14ac:dyDescent="0.25">
      <c r="A224" s="13">
        <v>42800</v>
      </c>
      <c r="B224" s="23"/>
      <c r="C224" s="23"/>
      <c r="D224" s="88">
        <f>bering!B219</f>
        <v>5302.7030000000004</v>
      </c>
      <c r="E224" s="47"/>
      <c r="F224" s="47"/>
      <c r="G224" s="92">
        <f>conus!B219</f>
        <v>5688.7529999999997</v>
      </c>
      <c r="H224" s="100">
        <f t="shared" ca="1" si="108"/>
        <v>5159.0569999999998</v>
      </c>
      <c r="I224" s="101">
        <f ca="1">IF(H$1,OFFSET(D224,-$H$2,0),OFFSET(D224,-$L224,0))</f>
        <v>5204.0770000000002</v>
      </c>
      <c r="J224" s="29">
        <f t="shared" ca="1" si="88"/>
        <v>17</v>
      </c>
      <c r="K224" s="57">
        <f t="shared" ca="1" si="97"/>
        <v>17</v>
      </c>
      <c r="L224" s="30">
        <f t="shared" ca="1" si="99"/>
        <v>17</v>
      </c>
      <c r="M224" s="120">
        <f t="shared" ca="1" si="89"/>
        <v>0.25275716608947202</v>
      </c>
      <c r="N224" s="39">
        <f>ROW()</f>
        <v>224</v>
      </c>
      <c r="O224" s="39">
        <f t="shared" si="84"/>
        <v>221</v>
      </c>
      <c r="P224" s="45">
        <f t="shared" ca="1" si="85"/>
        <v>207</v>
      </c>
      <c r="Q224" s="45">
        <f t="shared" ca="1" si="86"/>
        <v>204</v>
      </c>
      <c r="R224" s="39">
        <f t="shared" ca="1" si="87"/>
        <v>0</v>
      </c>
      <c r="S224" s="58">
        <f t="shared" si="103"/>
        <v>771.6929999999993</v>
      </c>
      <c r="T224">
        <f>A224-A221</f>
        <v>3</v>
      </c>
      <c r="U224" s="68">
        <f t="shared" si="100"/>
        <v>257.23099999999977</v>
      </c>
      <c r="V224" s="58">
        <f t="shared" ca="1" si="104"/>
        <v>-313.76239999999962</v>
      </c>
      <c r="W224">
        <f>A224-A221</f>
        <v>3</v>
      </c>
      <c r="X224" s="77">
        <f t="shared" ca="1" si="105"/>
        <v>-209.17493333333309</v>
      </c>
      <c r="Y224" s="58">
        <f t="shared" ca="1" si="106"/>
        <v>-225.85799999999836</v>
      </c>
      <c r="Z224">
        <f>A224-A221</f>
        <v>3</v>
      </c>
      <c r="AA224" s="68">
        <f t="shared" ca="1" si="101"/>
        <v>-75.285999999999447</v>
      </c>
      <c r="AB224" s="68">
        <f t="shared" ca="1" si="92"/>
        <v>-142.23046666666627</v>
      </c>
      <c r="AE224" s="116">
        <f t="shared" si="107"/>
        <v>206</v>
      </c>
      <c r="AF224" s="116">
        <f t="shared" si="102"/>
        <v>207</v>
      </c>
      <c r="AG224" s="116">
        <f t="shared" si="102"/>
        <v>205</v>
      </c>
      <c r="AH224" s="116">
        <f t="shared" si="102"/>
        <v>204</v>
      </c>
      <c r="AI224" s="116">
        <f t="shared" si="102"/>
        <v>203</v>
      </c>
      <c r="AJ224" s="116">
        <f t="shared" si="102"/>
        <v>207</v>
      </c>
      <c r="AK224" s="116">
        <f t="shared" si="102"/>
        <v>205</v>
      </c>
      <c r="AL224" s="116">
        <f t="shared" si="102"/>
        <v>204</v>
      </c>
      <c r="AM224" s="116">
        <f t="shared" si="102"/>
        <v>203</v>
      </c>
      <c r="AN224" s="116">
        <f t="shared" si="102"/>
        <v>203</v>
      </c>
      <c r="AO224" s="116">
        <f t="shared" si="102"/>
        <v>203</v>
      </c>
      <c r="AP224" s="116">
        <f t="shared" si="94"/>
        <v>203</v>
      </c>
      <c r="AQ224" s="116">
        <f t="shared" si="94"/>
        <v>204</v>
      </c>
      <c r="AR224" s="116">
        <f t="shared" si="94"/>
        <v>202</v>
      </c>
      <c r="AS224" s="116">
        <f t="shared" si="94"/>
        <v>201</v>
      </c>
      <c r="AT224" s="116">
        <f t="shared" si="94"/>
        <v>200</v>
      </c>
      <c r="AU224" s="116">
        <f t="shared" si="94"/>
        <v>204</v>
      </c>
      <c r="AV224" s="116">
        <f t="shared" si="94"/>
        <v>202</v>
      </c>
      <c r="AW224" s="116">
        <f t="shared" si="94"/>
        <v>201</v>
      </c>
      <c r="AX224" s="116">
        <f t="shared" si="94"/>
        <v>200</v>
      </c>
      <c r="AY224" s="116">
        <f t="shared" si="94"/>
        <v>200</v>
      </c>
      <c r="AZ224" s="116">
        <f t="shared" si="94"/>
        <v>200</v>
      </c>
      <c r="BA224" s="119">
        <f t="shared" ca="1" si="98"/>
        <v>-0.9335506274231643</v>
      </c>
      <c r="BB224" s="119">
        <f t="shared" ca="1" si="98"/>
        <v>0.25275716608947202</v>
      </c>
      <c r="BC224" s="119">
        <f t="shared" ca="1" si="98"/>
        <v>-0.97346600246020687</v>
      </c>
      <c r="BD224" s="119">
        <f t="shared" ca="1" si="96"/>
        <v>-0.93028154197321911</v>
      </c>
      <c r="BE224" s="119">
        <f t="shared" ca="1" si="96"/>
        <v>-0.77904223634833392</v>
      </c>
      <c r="BF224" s="119">
        <f t="shared" ca="1" si="96"/>
        <v>0.25275716608947202</v>
      </c>
      <c r="BG224" s="119">
        <f t="shared" ca="1" si="96"/>
        <v>-0.97346600246020687</v>
      </c>
      <c r="BH224" s="119">
        <f t="shared" ca="1" si="82"/>
        <v>-0.93028154197321911</v>
      </c>
      <c r="BI224" s="119">
        <f t="shared" ca="1" si="82"/>
        <v>-0.77904223634833392</v>
      </c>
      <c r="BJ224" s="119">
        <f t="shared" ca="1" si="82"/>
        <v>-0.77904223634833392</v>
      </c>
      <c r="BK224" s="119">
        <f t="shared" ca="1" si="82"/>
        <v>-0.77904223634833392</v>
      </c>
      <c r="BL224" s="121">
        <f t="shared" ca="1" si="90"/>
        <v>2</v>
      </c>
      <c r="BM224" s="116">
        <f t="shared" ca="1" si="91"/>
        <v>17</v>
      </c>
    </row>
    <row r="225" spans="1:65" ht="15" customHeight="1" x14ac:dyDescent="0.25">
      <c r="A225" s="13">
        <v>42801</v>
      </c>
      <c r="B225" s="23"/>
      <c r="C225" s="23"/>
      <c r="D225" s="88">
        <f>bering!B220</f>
        <v>5427.348</v>
      </c>
      <c r="E225" s="47"/>
      <c r="F225" s="47"/>
      <c r="G225" s="92">
        <f>conus!B220</f>
        <v>5549.6840000000002</v>
      </c>
      <c r="H225" s="100">
        <f t="shared" ca="1" si="108"/>
        <v>5204.0770000000002</v>
      </c>
      <c r="I225" s="101">
        <f ca="1">IF(H$1,OFFSET(D225,-$H$2,0),OFFSET(D225,-$L225,0))</f>
        <v>5165.8212999999996</v>
      </c>
      <c r="J225" s="29">
        <f t="shared" ca="1" si="88"/>
        <v>21</v>
      </c>
      <c r="K225" s="57">
        <f t="shared" ca="1" si="97"/>
        <v>21</v>
      </c>
      <c r="L225" s="30">
        <f t="shared" ca="1" si="99"/>
        <v>21</v>
      </c>
      <c r="M225" s="120">
        <f t="shared" ca="1" si="89"/>
        <v>0.23351550245200942</v>
      </c>
      <c r="N225" s="39">
        <f>ROW()</f>
        <v>225</v>
      </c>
      <c r="O225" s="39">
        <f t="shared" si="84"/>
        <v>222</v>
      </c>
      <c r="P225" s="45">
        <f t="shared" ca="1" si="85"/>
        <v>204</v>
      </c>
      <c r="Q225" s="45">
        <f t="shared" ca="1" si="86"/>
        <v>201</v>
      </c>
      <c r="R225" s="39">
        <f t="shared" ca="1" si="87"/>
        <v>0</v>
      </c>
      <c r="S225" s="58">
        <f t="shared" si="103"/>
        <v>547.04200000000128</v>
      </c>
      <c r="T225">
        <f>A225-A222</f>
        <v>3</v>
      </c>
      <c r="U225" s="68">
        <f t="shared" si="100"/>
        <v>182.34733333333375</v>
      </c>
      <c r="V225" s="58">
        <f t="shared" ca="1" si="104"/>
        <v>-127.00099999999838</v>
      </c>
      <c r="W225">
        <f>A225-A222</f>
        <v>3</v>
      </c>
      <c r="X225" s="77">
        <f t="shared" ca="1" si="105"/>
        <v>-84.667333333332252</v>
      </c>
      <c r="Y225" s="58">
        <f t="shared" ca="1" si="106"/>
        <v>29.322300000001633</v>
      </c>
      <c r="Z225">
        <f>A225-A222</f>
        <v>3</v>
      </c>
      <c r="AA225" s="68">
        <f t="shared" ca="1" si="101"/>
        <v>9.7741000000005442</v>
      </c>
      <c r="AB225" s="68">
        <f t="shared" ca="1" si="92"/>
        <v>-37.446616666665854</v>
      </c>
      <c r="AE225" s="116">
        <f t="shared" si="107"/>
        <v>207</v>
      </c>
      <c r="AF225" s="116">
        <f t="shared" si="102"/>
        <v>208</v>
      </c>
      <c r="AG225" s="116">
        <f t="shared" si="102"/>
        <v>206</v>
      </c>
      <c r="AH225" s="116">
        <f t="shared" si="102"/>
        <v>205</v>
      </c>
      <c r="AI225" s="116">
        <f t="shared" si="102"/>
        <v>204</v>
      </c>
      <c r="AJ225" s="116">
        <f t="shared" si="102"/>
        <v>208</v>
      </c>
      <c r="AK225" s="116">
        <f t="shared" si="102"/>
        <v>206</v>
      </c>
      <c r="AL225" s="116">
        <f t="shared" si="102"/>
        <v>205</v>
      </c>
      <c r="AM225" s="116">
        <f t="shared" si="102"/>
        <v>204</v>
      </c>
      <c r="AN225" s="116">
        <f t="shared" si="102"/>
        <v>204</v>
      </c>
      <c r="AO225" s="116">
        <f t="shared" si="102"/>
        <v>204</v>
      </c>
      <c r="AP225" s="116">
        <f t="shared" si="94"/>
        <v>204</v>
      </c>
      <c r="AQ225" s="116">
        <f t="shared" si="94"/>
        <v>205</v>
      </c>
      <c r="AR225" s="116">
        <f t="shared" si="94"/>
        <v>203</v>
      </c>
      <c r="AS225" s="116">
        <f t="shared" si="94"/>
        <v>202</v>
      </c>
      <c r="AT225" s="116">
        <f t="shared" si="94"/>
        <v>201</v>
      </c>
      <c r="AU225" s="116">
        <f t="shared" si="94"/>
        <v>205</v>
      </c>
      <c r="AV225" s="116">
        <f t="shared" si="94"/>
        <v>203</v>
      </c>
      <c r="AW225" s="116">
        <f t="shared" si="94"/>
        <v>202</v>
      </c>
      <c r="AX225" s="116">
        <f t="shared" si="94"/>
        <v>201</v>
      </c>
      <c r="AY225" s="116">
        <f t="shared" si="94"/>
        <v>201</v>
      </c>
      <c r="AZ225" s="116">
        <f t="shared" si="94"/>
        <v>201</v>
      </c>
      <c r="BA225" s="119">
        <f t="shared" ca="1" si="98"/>
        <v>-0.91150831663280973</v>
      </c>
      <c r="BB225" s="119">
        <f t="shared" ca="1" si="98"/>
        <v>-0.29507251630544995</v>
      </c>
      <c r="BC225" s="119">
        <f t="shared" ca="1" si="98"/>
        <v>-0.36687959944422999</v>
      </c>
      <c r="BD225" s="119">
        <f t="shared" ca="1" si="96"/>
        <v>0.11787803740273288</v>
      </c>
      <c r="BE225" s="119">
        <f t="shared" ca="1" si="96"/>
        <v>0.23351550245200942</v>
      </c>
      <c r="BF225" s="119">
        <f t="shared" ca="1" si="96"/>
        <v>-0.29507251630544995</v>
      </c>
      <c r="BG225" s="119">
        <f t="shared" ca="1" si="96"/>
        <v>-0.36687959944422999</v>
      </c>
      <c r="BH225" s="119">
        <f t="shared" ca="1" si="96"/>
        <v>0.11787803740273288</v>
      </c>
      <c r="BI225" s="119">
        <f t="shared" ca="1" si="96"/>
        <v>0.23351550245200942</v>
      </c>
      <c r="BJ225" s="119">
        <f t="shared" ca="1" si="96"/>
        <v>0.23351550245200942</v>
      </c>
      <c r="BK225" s="119">
        <f t="shared" ca="1" si="96"/>
        <v>0.23351550245200942</v>
      </c>
      <c r="BL225" s="121">
        <f t="shared" ca="1" si="90"/>
        <v>5</v>
      </c>
      <c r="BM225" s="116">
        <f t="shared" ca="1" si="91"/>
        <v>21</v>
      </c>
    </row>
    <row r="226" spans="1:65" ht="15" customHeight="1" x14ac:dyDescent="0.25">
      <c r="A226" s="13">
        <v>42802</v>
      </c>
      <c r="B226" s="23"/>
      <c r="C226" s="23"/>
      <c r="D226" s="88">
        <f>bering!B221</f>
        <v>5495.3379999999997</v>
      </c>
      <c r="E226" s="47"/>
      <c r="F226" s="47"/>
      <c r="G226" s="92">
        <f>conus!B221</f>
        <v>5494.8130000000001</v>
      </c>
      <c r="H226" s="100">
        <f t="shared" ca="1" si="108"/>
        <v>5224.433</v>
      </c>
      <c r="I226" s="101">
        <f ca="1">IF(H$1,OFFSET(D226,-$H$2,0),OFFSET(D226,-$L226,0))</f>
        <v>5137.55</v>
      </c>
      <c r="J226" s="29">
        <f t="shared" ca="1" si="88"/>
        <v>21</v>
      </c>
      <c r="K226" s="57">
        <f t="shared" ca="1" si="97"/>
        <v>21</v>
      </c>
      <c r="L226" s="30">
        <f t="shared" ca="1" si="99"/>
        <v>21</v>
      </c>
      <c r="M226" s="120">
        <f t="shared" ca="1" si="89"/>
        <v>0.86166244330900177</v>
      </c>
      <c r="N226" s="39">
        <f>ROW()</f>
        <v>226</v>
      </c>
      <c r="O226" s="39">
        <f t="shared" si="84"/>
        <v>223</v>
      </c>
      <c r="P226" s="45">
        <f t="shared" ca="1" si="85"/>
        <v>205</v>
      </c>
      <c r="Q226" s="45">
        <f t="shared" ca="1" si="86"/>
        <v>202</v>
      </c>
      <c r="R226" s="39">
        <f t="shared" ca="1" si="87"/>
        <v>0</v>
      </c>
      <c r="S226" s="58">
        <f t="shared" si="103"/>
        <v>9.2900000000008731</v>
      </c>
      <c r="T226">
        <f>A226-A223</f>
        <v>3</v>
      </c>
      <c r="U226" s="68">
        <f t="shared" si="100"/>
        <v>3.0966666666669576</v>
      </c>
      <c r="V226" s="58">
        <f t="shared" ca="1" si="104"/>
        <v>87.934000000001106</v>
      </c>
      <c r="W226">
        <f>A226-A223</f>
        <v>3</v>
      </c>
      <c r="X226" s="77">
        <f t="shared" ca="1" si="105"/>
        <v>58.622666666667406</v>
      </c>
      <c r="Y226" s="58">
        <f t="shared" ca="1" si="106"/>
        <v>45.020000000000437</v>
      </c>
      <c r="Z226">
        <f>A226-A223</f>
        <v>3</v>
      </c>
      <c r="AA226" s="68">
        <f t="shared" ca="1" si="101"/>
        <v>15.006666666666812</v>
      </c>
      <c r="AB226" s="68">
        <f t="shared" ca="1" si="92"/>
        <v>36.814666666667108</v>
      </c>
      <c r="AE226" s="116">
        <f t="shared" si="107"/>
        <v>208</v>
      </c>
      <c r="AF226" s="116">
        <f t="shared" si="102"/>
        <v>209</v>
      </c>
      <c r="AG226" s="116">
        <f t="shared" si="102"/>
        <v>207</v>
      </c>
      <c r="AH226" s="116">
        <f t="shared" si="102"/>
        <v>206</v>
      </c>
      <c r="AI226" s="116">
        <f t="shared" si="102"/>
        <v>205</v>
      </c>
      <c r="AJ226" s="116">
        <f t="shared" si="102"/>
        <v>209</v>
      </c>
      <c r="AK226" s="116">
        <f t="shared" si="102"/>
        <v>207</v>
      </c>
      <c r="AL226" s="116">
        <f t="shared" si="102"/>
        <v>206</v>
      </c>
      <c r="AM226" s="116">
        <f t="shared" si="102"/>
        <v>205</v>
      </c>
      <c r="AN226" s="116">
        <f t="shared" si="102"/>
        <v>205</v>
      </c>
      <c r="AO226" s="116">
        <f t="shared" si="102"/>
        <v>205</v>
      </c>
      <c r="AP226" s="116">
        <f t="shared" si="94"/>
        <v>205</v>
      </c>
      <c r="AQ226" s="116">
        <f t="shared" si="94"/>
        <v>206</v>
      </c>
      <c r="AR226" s="116">
        <f t="shared" si="94"/>
        <v>204</v>
      </c>
      <c r="AS226" s="116">
        <f t="shared" si="94"/>
        <v>203</v>
      </c>
      <c r="AT226" s="116">
        <f t="shared" si="94"/>
        <v>202</v>
      </c>
      <c r="AU226" s="116">
        <f t="shared" si="94"/>
        <v>206</v>
      </c>
      <c r="AV226" s="116">
        <f t="shared" si="94"/>
        <v>204</v>
      </c>
      <c r="AW226" s="116">
        <f t="shared" si="94"/>
        <v>203</v>
      </c>
      <c r="AX226" s="116">
        <f t="shared" si="94"/>
        <v>202</v>
      </c>
      <c r="AY226" s="116">
        <f t="shared" si="94"/>
        <v>202</v>
      </c>
      <c r="AZ226" s="116">
        <f t="shared" si="94"/>
        <v>202</v>
      </c>
      <c r="BA226" s="119">
        <f t="shared" ca="1" si="98"/>
        <v>-0.97728808722273974</v>
      </c>
      <c r="BB226" s="119">
        <f t="shared" ca="1" si="98"/>
        <v>-0.33909947477970243</v>
      </c>
      <c r="BC226" s="119">
        <f t="shared" ca="1" si="98"/>
        <v>-0.75226274978441154</v>
      </c>
      <c r="BD226" s="119">
        <f t="shared" ca="1" si="96"/>
        <v>0.68151683302544952</v>
      </c>
      <c r="BE226" s="119">
        <f t="shared" ca="1" si="96"/>
        <v>0.86166244330900177</v>
      </c>
      <c r="BF226" s="119">
        <f t="shared" ca="1" si="96"/>
        <v>-0.33909947477970243</v>
      </c>
      <c r="BG226" s="119">
        <f t="shared" ca="1" si="96"/>
        <v>-0.75226274978441154</v>
      </c>
      <c r="BH226" s="119">
        <f t="shared" ca="1" si="96"/>
        <v>0.68151683302544952</v>
      </c>
      <c r="BI226" s="119">
        <f t="shared" ca="1" si="96"/>
        <v>0.86166244330900177</v>
      </c>
      <c r="BJ226" s="119">
        <f t="shared" ca="1" si="96"/>
        <v>0.86166244330900177</v>
      </c>
      <c r="BK226" s="119">
        <f t="shared" ca="1" si="96"/>
        <v>0.86166244330900177</v>
      </c>
      <c r="BL226" s="121">
        <f t="shared" ca="1" si="90"/>
        <v>5</v>
      </c>
      <c r="BM226" s="116">
        <f t="shared" ca="1" si="91"/>
        <v>21</v>
      </c>
    </row>
    <row r="227" spans="1:65" ht="15" customHeight="1" x14ac:dyDescent="0.25">
      <c r="A227" s="13">
        <v>42803</v>
      </c>
      <c r="B227" s="23"/>
      <c r="C227" s="23"/>
      <c r="D227" s="88">
        <f>bering!B222</f>
        <v>5429.4960000000001</v>
      </c>
      <c r="E227" s="47"/>
      <c r="F227" s="47"/>
      <c r="G227" s="92">
        <f>conus!B222</f>
        <v>5562.5590000000002</v>
      </c>
      <c r="H227" s="100">
        <f t="shared" ca="1" si="108"/>
        <v>5184.7560000000003</v>
      </c>
      <c r="I227" s="101">
        <f ca="1">IF(H$1,OFFSET(D227,-$H$2,0),OFFSET(D227,-$L227,0))</f>
        <v>5159.0569999999998</v>
      </c>
      <c r="J227" s="29">
        <f t="shared" ca="1" si="88"/>
        <v>21</v>
      </c>
      <c r="K227" s="57">
        <f t="shared" ca="1" si="97"/>
        <v>21</v>
      </c>
      <c r="L227" s="30">
        <f t="shared" ca="1" si="99"/>
        <v>21</v>
      </c>
      <c r="M227" s="120">
        <f t="shared" ca="1" si="89"/>
        <v>0.97343519261167077</v>
      </c>
      <c r="N227" s="39">
        <f>ROW()</f>
        <v>227</v>
      </c>
      <c r="O227" s="39">
        <f t="shared" si="84"/>
        <v>224</v>
      </c>
      <c r="P227" s="45">
        <f t="shared" ca="1" si="85"/>
        <v>206</v>
      </c>
      <c r="Q227" s="45">
        <f t="shared" ca="1" si="86"/>
        <v>203</v>
      </c>
      <c r="R227" s="39">
        <f t="shared" ca="1" si="87"/>
        <v>0</v>
      </c>
      <c r="S227" s="58">
        <f t="shared" si="103"/>
        <v>-378.4539999999979</v>
      </c>
      <c r="T227">
        <f>A227-A224</f>
        <v>3</v>
      </c>
      <c r="U227" s="68">
        <f t="shared" si="100"/>
        <v>-126.15133333333263</v>
      </c>
      <c r="V227" s="58">
        <f t="shared" ca="1" si="104"/>
        <v>150.83770000000004</v>
      </c>
      <c r="W227">
        <f>A227-A224</f>
        <v>3</v>
      </c>
      <c r="X227" s="77">
        <f t="shared" ca="1" si="105"/>
        <v>100.55846666666669</v>
      </c>
      <c r="Y227" s="58">
        <f t="shared" ca="1" si="106"/>
        <v>-38.255700000001525</v>
      </c>
      <c r="Z227">
        <f>A227-A224</f>
        <v>3</v>
      </c>
      <c r="AA227" s="68">
        <f t="shared" ca="1" si="101"/>
        <v>-12.751900000000509</v>
      </c>
      <c r="AB227" s="68">
        <f t="shared" ca="1" si="92"/>
        <v>43.903283333333093</v>
      </c>
      <c r="AE227" s="116">
        <f t="shared" si="107"/>
        <v>209</v>
      </c>
      <c r="AF227" s="116">
        <f t="shared" si="102"/>
        <v>210</v>
      </c>
      <c r="AG227" s="116">
        <f t="shared" si="102"/>
        <v>208</v>
      </c>
      <c r="AH227" s="116">
        <f t="shared" si="102"/>
        <v>207</v>
      </c>
      <c r="AI227" s="116">
        <f t="shared" si="102"/>
        <v>206</v>
      </c>
      <c r="AJ227" s="116">
        <f t="shared" si="102"/>
        <v>210</v>
      </c>
      <c r="AK227" s="116">
        <f t="shared" si="102"/>
        <v>208</v>
      </c>
      <c r="AL227" s="116">
        <f t="shared" si="102"/>
        <v>207</v>
      </c>
      <c r="AM227" s="116">
        <f t="shared" si="102"/>
        <v>206</v>
      </c>
      <c r="AN227" s="116">
        <f t="shared" si="102"/>
        <v>206</v>
      </c>
      <c r="AO227" s="116">
        <f t="shared" si="102"/>
        <v>206</v>
      </c>
      <c r="AP227" s="116">
        <f t="shared" si="94"/>
        <v>206</v>
      </c>
      <c r="AQ227" s="116">
        <f t="shared" si="94"/>
        <v>207</v>
      </c>
      <c r="AR227" s="116">
        <f t="shared" si="94"/>
        <v>205</v>
      </c>
      <c r="AS227" s="116">
        <f t="shared" si="94"/>
        <v>204</v>
      </c>
      <c r="AT227" s="116">
        <f t="shared" si="94"/>
        <v>203</v>
      </c>
      <c r="AU227" s="116">
        <f t="shared" si="94"/>
        <v>207</v>
      </c>
      <c r="AV227" s="116">
        <f t="shared" si="94"/>
        <v>205</v>
      </c>
      <c r="AW227" s="116">
        <f t="shared" si="94"/>
        <v>204</v>
      </c>
      <c r="AX227" s="116">
        <f t="shared" si="94"/>
        <v>203</v>
      </c>
      <c r="AY227" s="116">
        <f t="shared" si="94"/>
        <v>203</v>
      </c>
      <c r="AZ227" s="116">
        <f t="shared" si="94"/>
        <v>203</v>
      </c>
      <c r="BA227" s="119">
        <f t="shared" ca="1" si="98"/>
        <v>-0.95684139529783974</v>
      </c>
      <c r="BB227" s="119">
        <f t="shared" ca="1" si="98"/>
        <v>0.13485923921799092</v>
      </c>
      <c r="BC227" s="119">
        <f t="shared" ca="1" si="98"/>
        <v>-0.6897369541001247</v>
      </c>
      <c r="BD227" s="119">
        <f t="shared" ca="1" si="96"/>
        <v>0.11521272950169117</v>
      </c>
      <c r="BE227" s="119">
        <f t="shared" ca="1" si="96"/>
        <v>0.97343519261167077</v>
      </c>
      <c r="BF227" s="119">
        <f t="shared" ca="1" si="96"/>
        <v>0.13485923921799092</v>
      </c>
      <c r="BG227" s="119">
        <f t="shared" ca="1" si="96"/>
        <v>-0.6897369541001247</v>
      </c>
      <c r="BH227" s="119">
        <f t="shared" ca="1" si="96"/>
        <v>0.11521272950169117</v>
      </c>
      <c r="BI227" s="119">
        <f t="shared" ca="1" si="96"/>
        <v>0.97343519261167077</v>
      </c>
      <c r="BJ227" s="119">
        <f t="shared" ca="1" si="96"/>
        <v>0.97343519261167077</v>
      </c>
      <c r="BK227" s="119">
        <f t="shared" ca="1" si="96"/>
        <v>0.97343519261167077</v>
      </c>
      <c r="BL227" s="121">
        <f t="shared" ca="1" si="90"/>
        <v>5</v>
      </c>
      <c r="BM227" s="116">
        <f t="shared" ca="1" si="91"/>
        <v>21</v>
      </c>
    </row>
    <row r="228" spans="1:65" ht="15" customHeight="1" x14ac:dyDescent="0.25">
      <c r="A228" s="13">
        <v>42804</v>
      </c>
      <c r="B228" s="23"/>
      <c r="C228" s="23"/>
      <c r="D228" s="88">
        <f>bering!B223</f>
        <v>5554.85</v>
      </c>
      <c r="E228" s="47"/>
      <c r="F228" s="47"/>
      <c r="G228" s="92">
        <f>conus!B223</f>
        <v>5436.2669999999998</v>
      </c>
      <c r="H228" s="100">
        <f t="shared" ca="1" si="108"/>
        <v>5014.5129999999999</v>
      </c>
      <c r="I228" s="101">
        <f ca="1">IF(H$1,OFFSET(D228,-$H$2,0),OFFSET(D228,-$L228,0))</f>
        <v>5014.5129999999999</v>
      </c>
      <c r="J228" s="29">
        <f t="shared" ca="1" si="88"/>
        <v>18</v>
      </c>
      <c r="K228" s="57">
        <f t="shared" ca="1" si="97"/>
        <v>18</v>
      </c>
      <c r="L228" s="30">
        <f t="shared" ca="1" si="99"/>
        <v>18</v>
      </c>
      <c r="M228" s="120">
        <f t="shared" ca="1" si="89"/>
        <v>0.7676712360432798</v>
      </c>
      <c r="N228" s="39">
        <f>ROW()</f>
        <v>228</v>
      </c>
      <c r="O228" s="39">
        <f t="shared" si="84"/>
        <v>225</v>
      </c>
      <c r="P228" s="45">
        <f t="shared" ca="1" si="85"/>
        <v>210</v>
      </c>
      <c r="Q228" s="45">
        <f t="shared" ca="1" si="86"/>
        <v>207</v>
      </c>
      <c r="R228" s="39">
        <f t="shared" ca="1" si="87"/>
        <v>0</v>
      </c>
      <c r="S228" s="58">
        <f t="shared" si="103"/>
        <v>-435.60000000000218</v>
      </c>
      <c r="T228">
        <f>A228-A225</f>
        <v>3</v>
      </c>
      <c r="U228" s="68">
        <f t="shared" si="100"/>
        <v>-145.20000000000073</v>
      </c>
      <c r="V228" s="58">
        <f t="shared" ca="1" si="104"/>
        <v>-76.981999999999971</v>
      </c>
      <c r="W228">
        <f>A228-A225</f>
        <v>3</v>
      </c>
      <c r="X228" s="77">
        <f t="shared" ca="1" si="105"/>
        <v>-51.321333333333314</v>
      </c>
      <c r="Y228" s="58">
        <f t="shared" ca="1" si="106"/>
        <v>-217.83530000000064</v>
      </c>
      <c r="Z228">
        <f>A228-A225</f>
        <v>3</v>
      </c>
      <c r="AA228" s="68">
        <f t="shared" ca="1" si="101"/>
        <v>-72.611766666666881</v>
      </c>
      <c r="AB228" s="68">
        <f t="shared" ca="1" si="92"/>
        <v>-61.966550000000097</v>
      </c>
      <c r="AE228" s="116">
        <f t="shared" si="107"/>
        <v>210</v>
      </c>
      <c r="AF228" s="116">
        <f t="shared" si="102"/>
        <v>211</v>
      </c>
      <c r="AG228" s="116">
        <f t="shared" si="102"/>
        <v>209</v>
      </c>
      <c r="AH228" s="116">
        <f t="shared" si="102"/>
        <v>208</v>
      </c>
      <c r="AI228" s="116">
        <f t="shared" si="102"/>
        <v>207</v>
      </c>
      <c r="AJ228" s="116">
        <f t="shared" si="102"/>
        <v>211</v>
      </c>
      <c r="AK228" s="116">
        <f t="shared" si="102"/>
        <v>209</v>
      </c>
      <c r="AL228" s="116">
        <f t="shared" si="102"/>
        <v>208</v>
      </c>
      <c r="AM228" s="116">
        <f t="shared" si="102"/>
        <v>207</v>
      </c>
      <c r="AN228" s="116">
        <f t="shared" si="102"/>
        <v>207</v>
      </c>
      <c r="AO228" s="116">
        <f t="shared" si="102"/>
        <v>207</v>
      </c>
      <c r="AP228" s="116">
        <f t="shared" si="94"/>
        <v>207</v>
      </c>
      <c r="AQ228" s="116">
        <f t="shared" si="94"/>
        <v>208</v>
      </c>
      <c r="AR228" s="116">
        <f t="shared" si="94"/>
        <v>206</v>
      </c>
      <c r="AS228" s="116">
        <f t="shared" si="94"/>
        <v>205</v>
      </c>
      <c r="AT228" s="116">
        <f t="shared" si="94"/>
        <v>204</v>
      </c>
      <c r="AU228" s="116">
        <f t="shared" si="94"/>
        <v>208</v>
      </c>
      <c r="AV228" s="116">
        <f t="shared" si="94"/>
        <v>206</v>
      </c>
      <c r="AW228" s="116">
        <f t="shared" si="94"/>
        <v>205</v>
      </c>
      <c r="AX228" s="116">
        <f t="shared" si="94"/>
        <v>204</v>
      </c>
      <c r="AY228" s="116">
        <f t="shared" si="94"/>
        <v>204</v>
      </c>
      <c r="AZ228" s="116">
        <f t="shared" si="94"/>
        <v>204</v>
      </c>
      <c r="BA228" s="119">
        <f t="shared" ca="1" si="98"/>
        <v>0.7676712360432798</v>
      </c>
      <c r="BB228" s="119">
        <f t="shared" ca="1" si="98"/>
        <v>2.2142913198147821E-2</v>
      </c>
      <c r="BC228" s="119">
        <f t="shared" ca="1" si="98"/>
        <v>0.15418707144989718</v>
      </c>
      <c r="BD228" s="119">
        <f t="shared" ca="1" si="96"/>
        <v>-0.48864263860205515</v>
      </c>
      <c r="BE228" s="119">
        <f t="shared" ca="1" si="96"/>
        <v>-0.57253470154057406</v>
      </c>
      <c r="BF228" s="119">
        <f t="shared" ca="1" si="96"/>
        <v>2.2142913198147821E-2</v>
      </c>
      <c r="BG228" s="119">
        <f t="shared" ca="1" si="96"/>
        <v>0.15418707144989718</v>
      </c>
      <c r="BH228" s="119">
        <f t="shared" ca="1" si="96"/>
        <v>-0.48864263860205515</v>
      </c>
      <c r="BI228" s="119">
        <f t="shared" ca="1" si="96"/>
        <v>-0.57253470154057406</v>
      </c>
      <c r="BJ228" s="119">
        <f t="shared" ca="1" si="96"/>
        <v>-0.57253470154057406</v>
      </c>
      <c r="BK228" s="119">
        <f t="shared" ca="1" si="96"/>
        <v>-0.57253470154057406</v>
      </c>
      <c r="BL228" s="121">
        <f t="shared" ca="1" si="90"/>
        <v>1</v>
      </c>
      <c r="BM228" s="116">
        <f t="shared" ca="1" si="91"/>
        <v>18</v>
      </c>
    </row>
    <row r="229" spans="1:65" ht="15" customHeight="1" x14ac:dyDescent="0.25">
      <c r="A229" s="13">
        <v>42805</v>
      </c>
      <c r="B229" s="23"/>
      <c r="C229" s="23"/>
      <c r="D229" s="88">
        <f>bering!B224</f>
        <v>5641.55</v>
      </c>
      <c r="E229" s="47"/>
      <c r="F229" s="47"/>
      <c r="G229" s="92">
        <f>conus!B224</f>
        <v>5484.3029999999999</v>
      </c>
      <c r="H229" s="100">
        <f t="shared" ca="1" si="108"/>
        <v>5082.4030000000002</v>
      </c>
      <c r="I229" s="101">
        <f ca="1">IF(H$1,OFFSET(D229,-$H$2,0),OFFSET(D229,-$L229,0))</f>
        <v>5082.4030000000002</v>
      </c>
      <c r="J229" s="29">
        <f t="shared" ca="1" si="88"/>
        <v>18</v>
      </c>
      <c r="K229" s="57">
        <f t="shared" ca="1" si="97"/>
        <v>18</v>
      </c>
      <c r="L229" s="30">
        <f t="shared" ca="1" si="99"/>
        <v>18</v>
      </c>
      <c r="M229" s="120">
        <f t="shared" ca="1" si="89"/>
        <v>0.7339498043155096</v>
      </c>
      <c r="N229" s="39">
        <f>ROW()</f>
        <v>229</v>
      </c>
      <c r="O229" s="39">
        <f t="shared" si="84"/>
        <v>226</v>
      </c>
      <c r="P229" s="45">
        <f t="shared" ca="1" si="85"/>
        <v>211</v>
      </c>
      <c r="Q229" s="45">
        <f t="shared" ca="1" si="86"/>
        <v>208</v>
      </c>
      <c r="R229" s="39">
        <f t="shared" ca="1" si="87"/>
        <v>0</v>
      </c>
      <c r="S229" s="58">
        <f t="shared" si="103"/>
        <v>-250.12099999999919</v>
      </c>
      <c r="T229">
        <f>A229-A226</f>
        <v>3</v>
      </c>
      <c r="U229" s="68">
        <f t="shared" si="100"/>
        <v>-83.373666666666395</v>
      </c>
      <c r="V229" s="58">
        <f t="shared" ca="1" si="104"/>
        <v>-305.89499999999862</v>
      </c>
      <c r="W229">
        <f>A229-A226</f>
        <v>3</v>
      </c>
      <c r="X229" s="77">
        <f t="shared" ca="1" si="105"/>
        <v>-203.92999999999907</v>
      </c>
      <c r="Y229" s="58">
        <f t="shared" ca="1" si="106"/>
        <v>-251.47530000000006</v>
      </c>
      <c r="Z229">
        <f>A229-A226</f>
        <v>3</v>
      </c>
      <c r="AA229" s="68">
        <f t="shared" ca="1" si="101"/>
        <v>-83.82510000000002</v>
      </c>
      <c r="AB229" s="68">
        <f t="shared" ca="1" si="92"/>
        <v>-143.87754999999953</v>
      </c>
      <c r="AE229" s="116">
        <f t="shared" si="107"/>
        <v>211</v>
      </c>
      <c r="AF229" s="116">
        <f t="shared" si="102"/>
        <v>212</v>
      </c>
      <c r="AG229" s="116">
        <f t="shared" si="102"/>
        <v>210</v>
      </c>
      <c r="AH229" s="116">
        <f t="shared" si="102"/>
        <v>209</v>
      </c>
      <c r="AI229" s="116">
        <f t="shared" si="102"/>
        <v>208</v>
      </c>
      <c r="AJ229" s="116">
        <f t="shared" si="102"/>
        <v>212</v>
      </c>
      <c r="AK229" s="116">
        <f t="shared" si="102"/>
        <v>210</v>
      </c>
      <c r="AL229" s="116">
        <f t="shared" si="102"/>
        <v>209</v>
      </c>
      <c r="AM229" s="116">
        <f t="shared" si="102"/>
        <v>208</v>
      </c>
      <c r="AN229" s="116">
        <f t="shared" si="102"/>
        <v>208</v>
      </c>
      <c r="AO229" s="116">
        <f t="shared" si="102"/>
        <v>208</v>
      </c>
      <c r="AP229" s="116">
        <f t="shared" si="94"/>
        <v>208</v>
      </c>
      <c r="AQ229" s="116">
        <f t="shared" si="94"/>
        <v>209</v>
      </c>
      <c r="AR229" s="116">
        <f t="shared" si="94"/>
        <v>207</v>
      </c>
      <c r="AS229" s="116">
        <f t="shared" si="94"/>
        <v>206</v>
      </c>
      <c r="AT229" s="116">
        <f t="shared" si="94"/>
        <v>205</v>
      </c>
      <c r="AU229" s="116">
        <f t="shared" si="94"/>
        <v>209</v>
      </c>
      <c r="AV229" s="116">
        <f t="shared" si="94"/>
        <v>207</v>
      </c>
      <c r="AW229" s="116">
        <f t="shared" si="94"/>
        <v>206</v>
      </c>
      <c r="AX229" s="116">
        <f t="shared" si="94"/>
        <v>205</v>
      </c>
      <c r="AY229" s="116">
        <f t="shared" si="94"/>
        <v>205</v>
      </c>
      <c r="AZ229" s="116">
        <f t="shared" si="94"/>
        <v>205</v>
      </c>
      <c r="BA229" s="119">
        <f t="shared" ca="1" si="98"/>
        <v>0.7339498043155096</v>
      </c>
      <c r="BB229" s="119">
        <f t="shared" ca="1" si="98"/>
        <v>-0.21568029164278182</v>
      </c>
      <c r="BC229" s="119">
        <f t="shared" ca="1" si="98"/>
        <v>0.29524509996977072</v>
      </c>
      <c r="BD229" s="119">
        <f t="shared" ca="1" si="96"/>
        <v>-0.23047479326933598</v>
      </c>
      <c r="BE229" s="119">
        <f t="shared" ca="1" si="96"/>
        <v>-0.52800538038236278</v>
      </c>
      <c r="BF229" s="119">
        <f t="shared" ca="1" si="96"/>
        <v>-0.21568029164278182</v>
      </c>
      <c r="BG229" s="119">
        <f t="shared" ca="1" si="96"/>
        <v>0.29524509996977072</v>
      </c>
      <c r="BH229" s="119">
        <f t="shared" ca="1" si="96"/>
        <v>-0.23047479326933598</v>
      </c>
      <c r="BI229" s="119">
        <f t="shared" ca="1" si="96"/>
        <v>-0.52800538038236278</v>
      </c>
      <c r="BJ229" s="119">
        <f t="shared" ca="1" si="96"/>
        <v>-0.52800538038236278</v>
      </c>
      <c r="BK229" s="119">
        <f t="shared" ca="1" si="96"/>
        <v>-0.52800538038236278</v>
      </c>
      <c r="BL229" s="121">
        <f t="shared" ca="1" si="90"/>
        <v>1</v>
      </c>
      <c r="BM229" s="116">
        <f t="shared" ca="1" si="91"/>
        <v>18</v>
      </c>
    </row>
    <row r="230" spans="1:65" ht="15" customHeight="1" x14ac:dyDescent="0.25">
      <c r="A230" s="13">
        <v>42806</v>
      </c>
      <c r="B230" s="23"/>
      <c r="C230" s="23"/>
      <c r="D230" s="88">
        <f>bering!B225</f>
        <v>5633.8954999999996</v>
      </c>
      <c r="E230" s="47"/>
      <c r="F230" s="47"/>
      <c r="G230" s="92">
        <f>conus!B225</f>
        <v>5502.3289999999997</v>
      </c>
      <c r="H230" s="100">
        <f t="shared" ca="1" si="108"/>
        <v>4956.3360000000002</v>
      </c>
      <c r="I230" s="101">
        <f ca="1">IF(H$1,OFFSET(D230,-$H$2,0),OFFSET(D230,-$L230,0))</f>
        <v>4956.3360000000002</v>
      </c>
      <c r="J230" s="29">
        <f t="shared" ca="1" si="88"/>
        <v>18</v>
      </c>
      <c r="K230" s="57">
        <f t="shared" ca="1" si="97"/>
        <v>18</v>
      </c>
      <c r="L230" s="30">
        <f t="shared" ca="1" si="99"/>
        <v>18</v>
      </c>
      <c r="M230" s="120">
        <f t="shared" ca="1" si="89"/>
        <v>0.65755593261531242</v>
      </c>
      <c r="N230" s="39">
        <f>ROW()</f>
        <v>230</v>
      </c>
      <c r="O230" s="39">
        <f t="shared" ref="O230:O293" si="109">N230-J$1</f>
        <v>227</v>
      </c>
      <c r="P230" s="45">
        <f t="shared" ref="P230:P293" ca="1" si="110">N230-L230</f>
        <v>212</v>
      </c>
      <c r="Q230" s="45">
        <f t="shared" ref="Q230:Q293" ca="1" si="111">P230-J$1</f>
        <v>209</v>
      </c>
      <c r="R230" s="39">
        <f t="shared" ref="R230:R293" ca="1" si="112">IF(Q230=28,ROW(),0)</f>
        <v>0</v>
      </c>
      <c r="S230" s="58">
        <f t="shared" si="103"/>
        <v>-184.15700000000288</v>
      </c>
      <c r="T230">
        <f>A230-A227</f>
        <v>3</v>
      </c>
      <c r="U230" s="68">
        <f t="shared" si="100"/>
        <v>-61.385666666667625</v>
      </c>
      <c r="V230" s="58">
        <f t="shared" ca="1" si="104"/>
        <v>-560.01399999999921</v>
      </c>
      <c r="W230">
        <f>A230-A227</f>
        <v>3</v>
      </c>
      <c r="X230" s="77">
        <f t="shared" ca="1" si="105"/>
        <v>-373.34266666666616</v>
      </c>
      <c r="Y230" s="58">
        <f t="shared" ca="1" si="106"/>
        <v>-409.17629999999917</v>
      </c>
      <c r="Z230">
        <f>A230-A227</f>
        <v>3</v>
      </c>
      <c r="AA230" s="68">
        <f t="shared" ca="1" si="101"/>
        <v>-136.39209999999972</v>
      </c>
      <c r="AB230" s="68">
        <f t="shared" ca="1" si="92"/>
        <v>-254.86738333333295</v>
      </c>
      <c r="AE230" s="116">
        <f t="shared" si="107"/>
        <v>212</v>
      </c>
      <c r="AF230" s="116">
        <f t="shared" si="102"/>
        <v>213</v>
      </c>
      <c r="AG230" s="116">
        <f t="shared" si="102"/>
        <v>211</v>
      </c>
      <c r="AH230" s="116">
        <f t="shared" si="102"/>
        <v>210</v>
      </c>
      <c r="AI230" s="116">
        <f t="shared" si="102"/>
        <v>209</v>
      </c>
      <c r="AJ230" s="116">
        <f t="shared" si="102"/>
        <v>213</v>
      </c>
      <c r="AK230" s="116">
        <f t="shared" si="102"/>
        <v>211</v>
      </c>
      <c r="AL230" s="116">
        <f t="shared" si="102"/>
        <v>210</v>
      </c>
      <c r="AM230" s="116">
        <f t="shared" si="102"/>
        <v>209</v>
      </c>
      <c r="AN230" s="116">
        <f t="shared" si="102"/>
        <v>209</v>
      </c>
      <c r="AO230" s="116">
        <f t="shared" si="102"/>
        <v>209</v>
      </c>
      <c r="AP230" s="116">
        <f t="shared" si="94"/>
        <v>209</v>
      </c>
      <c r="AQ230" s="116">
        <f t="shared" si="94"/>
        <v>210</v>
      </c>
      <c r="AR230" s="116">
        <f t="shared" si="94"/>
        <v>208</v>
      </c>
      <c r="AS230" s="116">
        <f t="shared" si="94"/>
        <v>207</v>
      </c>
      <c r="AT230" s="116">
        <f t="shared" si="94"/>
        <v>206</v>
      </c>
      <c r="AU230" s="116">
        <f t="shared" si="94"/>
        <v>210</v>
      </c>
      <c r="AV230" s="116">
        <f t="shared" si="94"/>
        <v>208</v>
      </c>
      <c r="AW230" s="116">
        <f t="shared" si="94"/>
        <v>207</v>
      </c>
      <c r="AX230" s="116">
        <f t="shared" si="94"/>
        <v>206</v>
      </c>
      <c r="AY230" s="116">
        <f t="shared" si="94"/>
        <v>206</v>
      </c>
      <c r="AZ230" s="116">
        <f t="shared" si="94"/>
        <v>206</v>
      </c>
      <c r="BA230" s="119">
        <f t="shared" ca="1" si="98"/>
        <v>0.65755593261531242</v>
      </c>
      <c r="BB230" s="119">
        <f t="shared" ca="1" si="98"/>
        <v>-0.34854968369927614</v>
      </c>
      <c r="BC230" s="119">
        <f t="shared" ca="1" si="98"/>
        <v>0.27155536236093314</v>
      </c>
      <c r="BD230" s="119">
        <f t="shared" ca="1" si="96"/>
        <v>-0.14060342423666788</v>
      </c>
      <c r="BE230" s="119">
        <f t="shared" ca="1" si="96"/>
        <v>-0.76537350845458874</v>
      </c>
      <c r="BF230" s="119">
        <f t="shared" ca="1" si="96"/>
        <v>-0.34854968369927614</v>
      </c>
      <c r="BG230" s="119">
        <f t="shared" ca="1" si="96"/>
        <v>0.27155536236093314</v>
      </c>
      <c r="BH230" s="119">
        <f t="shared" ca="1" si="96"/>
        <v>-0.14060342423666788</v>
      </c>
      <c r="BI230" s="119">
        <f t="shared" ca="1" si="96"/>
        <v>-0.76537350845458874</v>
      </c>
      <c r="BJ230" s="119">
        <f t="shared" ca="1" si="96"/>
        <v>-0.76537350845458874</v>
      </c>
      <c r="BK230" s="119">
        <f t="shared" ca="1" si="96"/>
        <v>-0.76537350845458874</v>
      </c>
      <c r="BL230" s="121">
        <f t="shared" ca="1" si="90"/>
        <v>1</v>
      </c>
      <c r="BM230" s="116">
        <f t="shared" ca="1" si="91"/>
        <v>18</v>
      </c>
    </row>
    <row r="231" spans="1:65" ht="15" customHeight="1" x14ac:dyDescent="0.25">
      <c r="A231" s="13">
        <v>42807</v>
      </c>
      <c r="B231" s="23"/>
      <c r="C231" s="23"/>
      <c r="D231" s="88">
        <f>bering!B226</f>
        <v>5606.6260000000002</v>
      </c>
      <c r="E231" s="47"/>
      <c r="F231" s="47"/>
      <c r="G231" s="92">
        <f>conus!B226</f>
        <v>5438.0630000000001</v>
      </c>
      <c r="H231" s="100">
        <f t="shared" ca="1" si="108"/>
        <v>5064.0519999999997</v>
      </c>
      <c r="I231" s="101">
        <f ca="1">IF(H$1,OFFSET(D231,-$H$2,0),OFFSET(D231,-$L231,0))</f>
        <v>5014.5129999999999</v>
      </c>
      <c r="J231" s="29">
        <f t="shared" ref="J231:J294" ca="1" si="113">IF(ROW()&lt;M$5,INDEX($BA$6:$BK$6,,BL231),$K$3)</f>
        <v>21</v>
      </c>
      <c r="K231" s="57">
        <f t="shared" ca="1" si="97"/>
        <v>21</v>
      </c>
      <c r="L231" s="30">
        <f t="shared" ca="1" si="99"/>
        <v>21</v>
      </c>
      <c r="M231" s="120">
        <f t="shared" ref="M231:M294" ca="1" si="114">MAX(BA231:BK231)</f>
        <v>0.50195680786855856</v>
      </c>
      <c r="N231" s="39">
        <f>ROW()</f>
        <v>231</v>
      </c>
      <c r="O231" s="39">
        <f t="shared" si="109"/>
        <v>228</v>
      </c>
      <c r="P231" s="45">
        <f t="shared" ca="1" si="110"/>
        <v>210</v>
      </c>
      <c r="Q231" s="45">
        <f t="shared" ca="1" si="111"/>
        <v>207</v>
      </c>
      <c r="R231" s="39">
        <f t="shared" ca="1" si="112"/>
        <v>0</v>
      </c>
      <c r="S231" s="58">
        <f t="shared" si="103"/>
        <v>-68.943999999999505</v>
      </c>
      <c r="T231">
        <f>A231-A228</f>
        <v>3</v>
      </c>
      <c r="U231" s="68">
        <f t="shared" si="100"/>
        <v>-22.981333333333168</v>
      </c>
      <c r="V231" s="58">
        <f t="shared" ca="1" si="104"/>
        <v>-320.91100000000006</v>
      </c>
      <c r="W231">
        <f>A231-A228</f>
        <v>3</v>
      </c>
      <c r="X231" s="77">
        <f t="shared" ca="1" si="105"/>
        <v>-213.94066666666671</v>
      </c>
      <c r="Y231" s="58">
        <f t="shared" ca="1" si="106"/>
        <v>-257.86799999999857</v>
      </c>
      <c r="Z231">
        <f>A231-A228</f>
        <v>3</v>
      </c>
      <c r="AA231" s="68">
        <f t="shared" ca="1" si="101"/>
        <v>-85.95599999999952</v>
      </c>
      <c r="AB231" s="68">
        <f t="shared" ca="1" si="92"/>
        <v>-149.94833333333312</v>
      </c>
      <c r="AE231" s="116">
        <f t="shared" si="107"/>
        <v>213</v>
      </c>
      <c r="AF231" s="116">
        <f t="shared" si="102"/>
        <v>214</v>
      </c>
      <c r="AG231" s="116">
        <f t="shared" ref="AF231:AO256" si="115">$N231-AG$6</f>
        <v>212</v>
      </c>
      <c r="AH231" s="116">
        <f t="shared" si="115"/>
        <v>211</v>
      </c>
      <c r="AI231" s="116">
        <f t="shared" si="115"/>
        <v>210</v>
      </c>
      <c r="AJ231" s="116">
        <f t="shared" si="115"/>
        <v>214</v>
      </c>
      <c r="AK231" s="116">
        <f t="shared" si="115"/>
        <v>212</v>
      </c>
      <c r="AL231" s="116">
        <f t="shared" si="115"/>
        <v>211</v>
      </c>
      <c r="AM231" s="116">
        <f t="shared" si="115"/>
        <v>210</v>
      </c>
      <c r="AN231" s="116">
        <f t="shared" si="115"/>
        <v>210</v>
      </c>
      <c r="AO231" s="116">
        <f t="shared" si="115"/>
        <v>210</v>
      </c>
      <c r="AP231" s="116">
        <f t="shared" si="94"/>
        <v>210</v>
      </c>
      <c r="AQ231" s="116">
        <f t="shared" si="94"/>
        <v>211</v>
      </c>
      <c r="AR231" s="116">
        <f t="shared" si="94"/>
        <v>209</v>
      </c>
      <c r="AS231" s="116">
        <f t="shared" si="94"/>
        <v>208</v>
      </c>
      <c r="AT231" s="116">
        <f t="shared" si="94"/>
        <v>207</v>
      </c>
      <c r="AU231" s="116">
        <f t="shared" si="94"/>
        <v>211</v>
      </c>
      <c r="AV231" s="116">
        <f t="shared" si="94"/>
        <v>209</v>
      </c>
      <c r="AW231" s="116">
        <f t="shared" si="94"/>
        <v>208</v>
      </c>
      <c r="AX231" s="116">
        <f t="shared" si="94"/>
        <v>207</v>
      </c>
      <c r="AY231" s="116">
        <f t="shared" si="94"/>
        <v>207</v>
      </c>
      <c r="AZ231" s="116">
        <f t="shared" si="94"/>
        <v>207</v>
      </c>
      <c r="BA231" s="119">
        <f t="shared" ca="1" si="98"/>
        <v>-0.39222964149236683</v>
      </c>
      <c r="BB231" s="119">
        <f t="shared" ca="1" si="98"/>
        <v>-0.62360280061351736</v>
      </c>
      <c r="BC231" s="119">
        <f t="shared" ca="1" si="98"/>
        <v>-8.5158320615847369E-2</v>
      </c>
      <c r="BD231" s="119">
        <f t="shared" ca="1" si="96"/>
        <v>-0.49047929470224816</v>
      </c>
      <c r="BE231" s="119">
        <f t="shared" ca="1" si="96"/>
        <v>0.50195680786855856</v>
      </c>
      <c r="BF231" s="119">
        <f t="shared" ca="1" si="96"/>
        <v>-0.62360280061351736</v>
      </c>
      <c r="BG231" s="119">
        <f t="shared" ca="1" si="96"/>
        <v>-8.5158320615847369E-2</v>
      </c>
      <c r="BH231" s="119">
        <f t="shared" ca="1" si="96"/>
        <v>-0.49047929470224816</v>
      </c>
      <c r="BI231" s="119">
        <f t="shared" ca="1" si="96"/>
        <v>0.50195680786855856</v>
      </c>
      <c r="BJ231" s="119">
        <f t="shared" ca="1" si="96"/>
        <v>0.50195680786855856</v>
      </c>
      <c r="BK231" s="119">
        <f t="shared" ca="1" si="96"/>
        <v>0.50195680786855856</v>
      </c>
      <c r="BL231" s="121">
        <f t="shared" ref="BL231:BL294" ca="1" si="116">IF(COUNTIF(BA231:BK231,"=0")=11,6,MATCH(MAX(BA231:BK231),BA231:BK231,0))</f>
        <v>5</v>
      </c>
      <c r="BM231" s="116">
        <f t="shared" ref="BM231:BM294" ca="1" si="117">INDEX(BA$6:BK$6,,BL231)</f>
        <v>21</v>
      </c>
    </row>
    <row r="232" spans="1:65" ht="15" customHeight="1" x14ac:dyDescent="0.25">
      <c r="A232" s="13">
        <v>42808</v>
      </c>
      <c r="B232" s="23"/>
      <c r="C232" s="23"/>
      <c r="D232" s="88">
        <f>bering!B227</f>
        <v>5578.0946999999996</v>
      </c>
      <c r="E232" s="47"/>
      <c r="F232" s="47"/>
      <c r="G232" s="92">
        <f>conus!B227</f>
        <v>5276.96</v>
      </c>
      <c r="H232" s="100">
        <f t="shared" ca="1" si="108"/>
        <v>5322.2285000000002</v>
      </c>
      <c r="I232" s="101">
        <f ca="1">IF(H$1,OFFSET(D232,-$H$2,0),OFFSET(D232,-$L232,0))</f>
        <v>4956.3360000000002</v>
      </c>
      <c r="J232" s="29">
        <f t="shared" ca="1" si="113"/>
        <v>20</v>
      </c>
      <c r="K232" s="57">
        <f t="shared" ca="1" si="97"/>
        <v>20</v>
      </c>
      <c r="L232" s="30">
        <f t="shared" ca="1" si="99"/>
        <v>20</v>
      </c>
      <c r="M232" s="120">
        <f t="shared" ca="1" si="114"/>
        <v>0.64636103728824434</v>
      </c>
      <c r="N232" s="39">
        <f>ROW()</f>
        <v>232</v>
      </c>
      <c r="O232" s="39">
        <f t="shared" si="109"/>
        <v>229</v>
      </c>
      <c r="P232" s="45">
        <f t="shared" ca="1" si="110"/>
        <v>212</v>
      </c>
      <c r="Q232" s="45">
        <f t="shared" ca="1" si="111"/>
        <v>209</v>
      </c>
      <c r="R232" s="39">
        <f t="shared" ca="1" si="112"/>
        <v>0</v>
      </c>
      <c r="S232" s="58">
        <f t="shared" si="103"/>
        <v>-265.77700000000186</v>
      </c>
      <c r="T232">
        <f>A232-A229</f>
        <v>3</v>
      </c>
      <c r="U232" s="68">
        <f t="shared" si="100"/>
        <v>-88.592333333333954</v>
      </c>
      <c r="V232" s="58">
        <f t="shared" ca="1" si="104"/>
        <v>60.944499999999607</v>
      </c>
      <c r="W232">
        <f>A232-A229</f>
        <v>3</v>
      </c>
      <c r="X232" s="77">
        <f t="shared" ca="1" si="105"/>
        <v>40.629666666666402</v>
      </c>
      <c r="Y232" s="58">
        <f t="shared" ca="1" si="106"/>
        <v>-328.78799999999865</v>
      </c>
      <c r="Z232">
        <f>A232-A229</f>
        <v>3</v>
      </c>
      <c r="AA232" s="68">
        <f t="shared" ca="1" si="101"/>
        <v>-109.59599999999955</v>
      </c>
      <c r="AB232" s="68">
        <f t="shared" ca="1" si="92"/>
        <v>-34.483166666666577</v>
      </c>
      <c r="AE232" s="116">
        <f t="shared" si="107"/>
        <v>214</v>
      </c>
      <c r="AF232" s="116">
        <f t="shared" si="115"/>
        <v>215</v>
      </c>
      <c r="AG232" s="116">
        <f t="shared" si="115"/>
        <v>213</v>
      </c>
      <c r="AH232" s="116">
        <f t="shared" si="115"/>
        <v>212</v>
      </c>
      <c r="AI232" s="116">
        <f t="shared" si="115"/>
        <v>211</v>
      </c>
      <c r="AJ232" s="116">
        <f t="shared" si="115"/>
        <v>215</v>
      </c>
      <c r="AK232" s="116">
        <f t="shared" si="115"/>
        <v>213</v>
      </c>
      <c r="AL232" s="116">
        <f t="shared" si="115"/>
        <v>212</v>
      </c>
      <c r="AM232" s="116">
        <f t="shared" si="115"/>
        <v>211</v>
      </c>
      <c r="AN232" s="116">
        <f t="shared" si="115"/>
        <v>211</v>
      </c>
      <c r="AO232" s="116">
        <f t="shared" si="115"/>
        <v>211</v>
      </c>
      <c r="AP232" s="116">
        <f t="shared" si="94"/>
        <v>211</v>
      </c>
      <c r="AQ232" s="116">
        <f t="shared" si="94"/>
        <v>212</v>
      </c>
      <c r="AR232" s="116">
        <f t="shared" si="94"/>
        <v>210</v>
      </c>
      <c r="AS232" s="116">
        <f t="shared" si="94"/>
        <v>209</v>
      </c>
      <c r="AT232" s="116">
        <f t="shared" si="94"/>
        <v>208</v>
      </c>
      <c r="AU232" s="116">
        <f t="shared" si="94"/>
        <v>212</v>
      </c>
      <c r="AV232" s="116">
        <f t="shared" si="94"/>
        <v>210</v>
      </c>
      <c r="AW232" s="116">
        <f t="shared" si="94"/>
        <v>209</v>
      </c>
      <c r="AX232" s="116">
        <f t="shared" si="94"/>
        <v>208</v>
      </c>
      <c r="AY232" s="116">
        <f t="shared" si="94"/>
        <v>208</v>
      </c>
      <c r="AZ232" s="116">
        <f t="shared" si="94"/>
        <v>208</v>
      </c>
      <c r="BA232" s="119">
        <f t="shared" ca="1" si="98"/>
        <v>-0.95835732562567566</v>
      </c>
      <c r="BB232" s="119">
        <f t="shared" ca="1" si="98"/>
        <v>-0.69634057217518475</v>
      </c>
      <c r="BC232" s="119">
        <f t="shared" ca="1" si="98"/>
        <v>-0.16498930105860429</v>
      </c>
      <c r="BD232" s="119">
        <f t="shared" ca="1" si="96"/>
        <v>0.64636103728824434</v>
      </c>
      <c r="BE232" s="119">
        <f t="shared" ca="1" si="96"/>
        <v>0.52208327988858583</v>
      </c>
      <c r="BF232" s="119">
        <f t="shared" ca="1" si="96"/>
        <v>-0.69634057217518475</v>
      </c>
      <c r="BG232" s="119">
        <f t="shared" ca="1" si="96"/>
        <v>-0.16498930105860429</v>
      </c>
      <c r="BH232" s="119">
        <f t="shared" ca="1" si="96"/>
        <v>0.64636103728824434</v>
      </c>
      <c r="BI232" s="119">
        <f t="shared" ca="1" si="96"/>
        <v>0.52208327988858583</v>
      </c>
      <c r="BJ232" s="119">
        <f t="shared" ca="1" si="96"/>
        <v>0.52208327988858583</v>
      </c>
      <c r="BK232" s="119">
        <f t="shared" ca="1" si="96"/>
        <v>0.52208327988858583</v>
      </c>
      <c r="BL232" s="121">
        <f t="shared" ca="1" si="116"/>
        <v>4</v>
      </c>
      <c r="BM232" s="116">
        <f t="shared" ca="1" si="117"/>
        <v>20</v>
      </c>
    </row>
    <row r="233" spans="1:65" ht="15" customHeight="1" x14ac:dyDescent="0.25">
      <c r="A233" s="13">
        <v>42809</v>
      </c>
      <c r="B233" s="23"/>
      <c r="C233" s="23"/>
      <c r="D233" s="88">
        <f>bering!B228</f>
        <v>5531.5190000000002</v>
      </c>
      <c r="E233" s="47"/>
      <c r="F233" s="47"/>
      <c r="G233" s="92">
        <f>conus!B228</f>
        <v>5391.0010000000002</v>
      </c>
      <c r="H233" s="100">
        <f t="shared" ca="1" si="108"/>
        <v>5303.8620000000001</v>
      </c>
      <c r="I233" s="101">
        <f ca="1">IF(H$1,OFFSET(D233,-$H$2,0),OFFSET(D233,-$L233,0))</f>
        <v>5064.0519999999997</v>
      </c>
      <c r="J233" s="29">
        <f t="shared" ca="1" si="113"/>
        <v>20</v>
      </c>
      <c r="K233" s="57">
        <f t="shared" ca="1" si="97"/>
        <v>20</v>
      </c>
      <c r="L233" s="30">
        <f t="shared" ca="1" si="99"/>
        <v>20</v>
      </c>
      <c r="M233" s="120">
        <f t="shared" ca="1" si="114"/>
        <v>0.56934392581254389</v>
      </c>
      <c r="N233" s="39">
        <f>ROW()</f>
        <v>233</v>
      </c>
      <c r="O233" s="39">
        <f t="shared" si="109"/>
        <v>230</v>
      </c>
      <c r="P233" s="45">
        <f t="shared" ca="1" si="110"/>
        <v>213</v>
      </c>
      <c r="Q233" s="45">
        <f t="shared" ca="1" si="111"/>
        <v>210</v>
      </c>
      <c r="R233" s="39">
        <f t="shared" ca="1" si="112"/>
        <v>0</v>
      </c>
      <c r="S233" s="58">
        <f t="shared" si="103"/>
        <v>-316.87499999999636</v>
      </c>
      <c r="T233">
        <f>A233-A230</f>
        <v>3</v>
      </c>
      <c r="U233" s="68">
        <f t="shared" si="100"/>
        <v>-105.62499999999879</v>
      </c>
      <c r="V233" s="58">
        <f t="shared" ca="1" si="104"/>
        <v>636.89050000000134</v>
      </c>
      <c r="W233">
        <f>A233-A230</f>
        <v>3</v>
      </c>
      <c r="X233" s="77">
        <f t="shared" ca="1" si="105"/>
        <v>424.59366666666756</v>
      </c>
      <c r="Y233" s="58">
        <f t="shared" ca="1" si="106"/>
        <v>-18.351000000000568</v>
      </c>
      <c r="Z233">
        <f>A233-A230</f>
        <v>3</v>
      </c>
      <c r="AA233" s="68">
        <f t="shared" ca="1" si="101"/>
        <v>-6.1170000000001892</v>
      </c>
      <c r="AB233" s="68">
        <f t="shared" ca="1" si="92"/>
        <v>209.23833333333369</v>
      </c>
      <c r="AE233" s="116">
        <f t="shared" si="107"/>
        <v>215</v>
      </c>
      <c r="AF233" s="116">
        <f t="shared" si="115"/>
        <v>216</v>
      </c>
      <c r="AG233" s="116">
        <f t="shared" si="115"/>
        <v>214</v>
      </c>
      <c r="AH233" s="116">
        <f t="shared" si="115"/>
        <v>213</v>
      </c>
      <c r="AI233" s="116">
        <f t="shared" si="115"/>
        <v>212</v>
      </c>
      <c r="AJ233" s="116">
        <f t="shared" si="115"/>
        <v>216</v>
      </c>
      <c r="AK233" s="116">
        <f t="shared" si="115"/>
        <v>214</v>
      </c>
      <c r="AL233" s="116">
        <f t="shared" si="115"/>
        <v>213</v>
      </c>
      <c r="AM233" s="116">
        <f t="shared" si="115"/>
        <v>212</v>
      </c>
      <c r="AN233" s="116">
        <f t="shared" si="115"/>
        <v>212</v>
      </c>
      <c r="AO233" s="116">
        <f t="shared" si="115"/>
        <v>212</v>
      </c>
      <c r="AP233" s="116">
        <f t="shared" ref="AP233:AZ256" si="118">AE233-$J$1</f>
        <v>212</v>
      </c>
      <c r="AQ233" s="116">
        <f t="shared" si="118"/>
        <v>213</v>
      </c>
      <c r="AR233" s="116">
        <f t="shared" si="118"/>
        <v>211</v>
      </c>
      <c r="AS233" s="116">
        <f t="shared" si="118"/>
        <v>210</v>
      </c>
      <c r="AT233" s="116">
        <f t="shared" si="118"/>
        <v>209</v>
      </c>
      <c r="AU233" s="116">
        <f t="shared" si="118"/>
        <v>213</v>
      </c>
      <c r="AV233" s="116">
        <f t="shared" si="118"/>
        <v>211</v>
      </c>
      <c r="AW233" s="116">
        <f t="shared" si="118"/>
        <v>210</v>
      </c>
      <c r="AX233" s="116">
        <f t="shared" si="118"/>
        <v>209</v>
      </c>
      <c r="AY233" s="116">
        <f t="shared" si="118"/>
        <v>209</v>
      </c>
      <c r="AZ233" s="116">
        <f t="shared" si="118"/>
        <v>209</v>
      </c>
      <c r="BA233" s="119">
        <f t="shared" ca="1" si="98"/>
        <v>-0.88902497184648133</v>
      </c>
      <c r="BB233" s="119">
        <f t="shared" ca="1" si="98"/>
        <v>-0.61757625181146381</v>
      </c>
      <c r="BC233" s="119">
        <f t="shared" ca="1" si="98"/>
        <v>-0.11124808153357044</v>
      </c>
      <c r="BD233" s="119">
        <f t="shared" ca="1" si="96"/>
        <v>0.56934392581254389</v>
      </c>
      <c r="BE233" s="119">
        <f t="shared" ca="1" si="96"/>
        <v>0.32926638485083004</v>
      </c>
      <c r="BF233" s="119">
        <f t="shared" ca="1" si="96"/>
        <v>-0.61757625181146381</v>
      </c>
      <c r="BG233" s="119">
        <f t="shared" ca="1" si="96"/>
        <v>-0.11124808153357044</v>
      </c>
      <c r="BH233" s="119">
        <f t="shared" ca="1" si="96"/>
        <v>0.56934392581254389</v>
      </c>
      <c r="BI233" s="119">
        <f t="shared" ca="1" si="96"/>
        <v>0.32926638485083004</v>
      </c>
      <c r="BJ233" s="119">
        <f t="shared" ca="1" si="96"/>
        <v>0.32926638485083004</v>
      </c>
      <c r="BK233" s="119">
        <f t="shared" ca="1" si="96"/>
        <v>0.32926638485083004</v>
      </c>
      <c r="BL233" s="121">
        <f t="shared" ca="1" si="116"/>
        <v>4</v>
      </c>
      <c r="BM233" s="116">
        <f t="shared" ca="1" si="117"/>
        <v>20</v>
      </c>
    </row>
    <row r="234" spans="1:65" ht="15" customHeight="1" x14ac:dyDescent="0.25">
      <c r="A234" s="13">
        <v>42810</v>
      </c>
      <c r="B234" s="23"/>
      <c r="C234" s="23"/>
      <c r="D234" s="88">
        <f>bering!B229</f>
        <v>5483.83</v>
      </c>
      <c r="E234" s="47"/>
      <c r="F234" s="47"/>
      <c r="G234" s="92">
        <f>conus!B229</f>
        <v>5532.7</v>
      </c>
      <c r="H234" s="100">
        <f t="shared" ca="1" si="108"/>
        <v>5370.0565999999999</v>
      </c>
      <c r="I234" s="101">
        <f ca="1">IF(H$1,OFFSET(D234,-$H$2,0),OFFSET(D234,-$L234,0))</f>
        <v>5322.2285000000002</v>
      </c>
      <c r="J234" s="29">
        <f t="shared" ca="1" si="113"/>
        <v>20</v>
      </c>
      <c r="K234" s="57">
        <f t="shared" ca="1" si="97"/>
        <v>20</v>
      </c>
      <c r="L234" s="30">
        <f t="shared" ca="1" si="99"/>
        <v>20</v>
      </c>
      <c r="M234" s="120">
        <f t="shared" ca="1" si="114"/>
        <v>0.94622729929655314</v>
      </c>
      <c r="N234" s="39">
        <f>ROW()</f>
        <v>234</v>
      </c>
      <c r="O234" s="39">
        <f t="shared" si="109"/>
        <v>231</v>
      </c>
      <c r="P234" s="45">
        <f t="shared" ca="1" si="110"/>
        <v>214</v>
      </c>
      <c r="Q234" s="45">
        <f t="shared" ca="1" si="111"/>
        <v>211</v>
      </c>
      <c r="R234" s="39">
        <f t="shared" ca="1" si="112"/>
        <v>0</v>
      </c>
      <c r="S234" s="58">
        <f t="shared" si="103"/>
        <v>-224.03399999999965</v>
      </c>
      <c r="T234">
        <f>A234-A231</f>
        <v>3</v>
      </c>
      <c r="U234" s="68">
        <f t="shared" si="100"/>
        <v>-74.677999999999884</v>
      </c>
      <c r="V234" s="58">
        <f t="shared" ca="1" si="104"/>
        <v>893.35609999999906</v>
      </c>
      <c r="W234">
        <f>A234-A231</f>
        <v>3</v>
      </c>
      <c r="X234" s="77">
        <f t="shared" ca="1" si="105"/>
        <v>595.57073333333267</v>
      </c>
      <c r="Y234" s="58">
        <f t="shared" ca="1" si="106"/>
        <v>289.36449999999968</v>
      </c>
      <c r="Z234">
        <f>A234-A231</f>
        <v>3</v>
      </c>
      <c r="AA234" s="68">
        <f t="shared" ca="1" si="101"/>
        <v>96.454833333333227</v>
      </c>
      <c r="AB234" s="68">
        <f t="shared" ca="1" si="92"/>
        <v>346.01278333333295</v>
      </c>
      <c r="AE234" s="116">
        <f t="shared" si="107"/>
        <v>216</v>
      </c>
      <c r="AF234" s="116">
        <f t="shared" si="115"/>
        <v>217</v>
      </c>
      <c r="AG234" s="116">
        <f t="shared" si="115"/>
        <v>215</v>
      </c>
      <c r="AH234" s="116">
        <f t="shared" si="115"/>
        <v>214</v>
      </c>
      <c r="AI234" s="116">
        <f t="shared" si="115"/>
        <v>213</v>
      </c>
      <c r="AJ234" s="116">
        <f t="shared" si="115"/>
        <v>217</v>
      </c>
      <c r="AK234" s="116">
        <f t="shared" si="115"/>
        <v>215</v>
      </c>
      <c r="AL234" s="116">
        <f t="shared" si="115"/>
        <v>214</v>
      </c>
      <c r="AM234" s="116">
        <f t="shared" si="115"/>
        <v>213</v>
      </c>
      <c r="AN234" s="116">
        <f t="shared" si="115"/>
        <v>213</v>
      </c>
      <c r="AO234" s="116">
        <f t="shared" si="115"/>
        <v>213</v>
      </c>
      <c r="AP234" s="116">
        <f t="shared" si="118"/>
        <v>213</v>
      </c>
      <c r="AQ234" s="116">
        <f t="shared" si="118"/>
        <v>214</v>
      </c>
      <c r="AR234" s="116">
        <f t="shared" si="118"/>
        <v>212</v>
      </c>
      <c r="AS234" s="116">
        <f t="shared" si="118"/>
        <v>211</v>
      </c>
      <c r="AT234" s="116">
        <f t="shared" si="118"/>
        <v>210</v>
      </c>
      <c r="AU234" s="116">
        <f t="shared" si="118"/>
        <v>214</v>
      </c>
      <c r="AV234" s="116">
        <f t="shared" si="118"/>
        <v>212</v>
      </c>
      <c r="AW234" s="116">
        <f t="shared" si="118"/>
        <v>211</v>
      </c>
      <c r="AX234" s="116">
        <f t="shared" si="118"/>
        <v>210</v>
      </c>
      <c r="AY234" s="116">
        <f t="shared" si="118"/>
        <v>210</v>
      </c>
      <c r="AZ234" s="116">
        <f t="shared" si="118"/>
        <v>210</v>
      </c>
      <c r="BA234" s="119">
        <f t="shared" ca="1" si="98"/>
        <v>-2.5216116181380359E-2</v>
      </c>
      <c r="BB234" s="119">
        <f t="shared" ca="1" si="98"/>
        <v>0.82486724089151497</v>
      </c>
      <c r="BC234" s="119">
        <f t="shared" ca="1" si="98"/>
        <v>0.37569814938602852</v>
      </c>
      <c r="BD234" s="119">
        <f t="shared" ca="1" si="96"/>
        <v>0.94622729929655314</v>
      </c>
      <c r="BE234" s="119">
        <f t="shared" ca="1" si="96"/>
        <v>-0.1015648313852338</v>
      </c>
      <c r="BF234" s="119">
        <f t="shared" ca="1" si="96"/>
        <v>0.82486724089151497</v>
      </c>
      <c r="BG234" s="119">
        <f t="shared" ca="1" si="96"/>
        <v>0.37569814938602852</v>
      </c>
      <c r="BH234" s="119">
        <f t="shared" ca="1" si="96"/>
        <v>0.94622729929655314</v>
      </c>
      <c r="BI234" s="119">
        <f t="shared" ca="1" si="96"/>
        <v>-0.1015648313852338</v>
      </c>
      <c r="BJ234" s="119">
        <f t="shared" ca="1" si="96"/>
        <v>-0.1015648313852338</v>
      </c>
      <c r="BK234" s="119">
        <f t="shared" ca="1" si="96"/>
        <v>-0.1015648313852338</v>
      </c>
      <c r="BL234" s="121">
        <f t="shared" ca="1" si="116"/>
        <v>4</v>
      </c>
      <c r="BM234" s="116">
        <f t="shared" ca="1" si="117"/>
        <v>20</v>
      </c>
    </row>
    <row r="235" spans="1:65" ht="15" customHeight="1" x14ac:dyDescent="0.25">
      <c r="A235" s="13">
        <v>42811</v>
      </c>
      <c r="B235" s="23"/>
      <c r="C235" s="23"/>
      <c r="D235" s="88">
        <f>bering!B230</f>
        <v>5382.2437</v>
      </c>
      <c r="E235" s="47"/>
      <c r="F235" s="47"/>
      <c r="G235" s="92">
        <f>conus!B230</f>
        <v>5615.7049999999999</v>
      </c>
      <c r="H235" s="100">
        <f t="shared" ca="1" si="108"/>
        <v>5543.4579999999996</v>
      </c>
      <c r="I235" s="101">
        <f ca="1">IF(H$1,OFFSET(D235,-$H$2,0),OFFSET(D235,-$L235,0))</f>
        <v>5543.4579999999996</v>
      </c>
      <c r="J235" s="29">
        <f t="shared" ca="1" si="113"/>
        <v>17</v>
      </c>
      <c r="K235" s="57">
        <f t="shared" ca="1" si="97"/>
        <v>17</v>
      </c>
      <c r="L235" s="30">
        <f t="shared" ca="1" si="99"/>
        <v>17</v>
      </c>
      <c r="M235" s="120">
        <f t="shared" ca="1" si="114"/>
        <v>0.96924636804990261</v>
      </c>
      <c r="N235" s="39">
        <f>ROW()</f>
        <v>235</v>
      </c>
      <c r="O235" s="39">
        <f t="shared" si="109"/>
        <v>232</v>
      </c>
      <c r="P235" s="45">
        <f t="shared" ca="1" si="110"/>
        <v>218</v>
      </c>
      <c r="Q235" s="45">
        <f t="shared" ca="1" si="111"/>
        <v>215</v>
      </c>
      <c r="R235" s="39">
        <f t="shared" ca="1" si="112"/>
        <v>0</v>
      </c>
      <c r="S235" s="58">
        <f t="shared" si="103"/>
        <v>322.05400000000373</v>
      </c>
      <c r="T235">
        <f>A235-A232</f>
        <v>3</v>
      </c>
      <c r="U235" s="68">
        <f t="shared" si="100"/>
        <v>107.35133333333458</v>
      </c>
      <c r="V235" s="58">
        <f t="shared" ca="1" si="104"/>
        <v>874.76009999999951</v>
      </c>
      <c r="W235">
        <f>A235-A232</f>
        <v>3</v>
      </c>
      <c r="X235" s="77">
        <f t="shared" ca="1" si="105"/>
        <v>583.17339999999967</v>
      </c>
      <c r="Y235" s="58">
        <f t="shared" ca="1" si="106"/>
        <v>1002.5534999999982</v>
      </c>
      <c r="Z235">
        <f>A235-A232</f>
        <v>3</v>
      </c>
      <c r="AA235" s="68">
        <f t="shared" ca="1" si="101"/>
        <v>334.18449999999939</v>
      </c>
      <c r="AB235" s="68">
        <f t="shared" ca="1" si="92"/>
        <v>458.67894999999953</v>
      </c>
      <c r="AE235" s="116">
        <f t="shared" si="107"/>
        <v>217</v>
      </c>
      <c r="AF235" s="116">
        <f t="shared" si="115"/>
        <v>218</v>
      </c>
      <c r="AG235" s="116">
        <f t="shared" si="115"/>
        <v>216</v>
      </c>
      <c r="AH235" s="116">
        <f t="shared" si="115"/>
        <v>215</v>
      </c>
      <c r="AI235" s="116">
        <f t="shared" si="115"/>
        <v>214</v>
      </c>
      <c r="AJ235" s="116">
        <f t="shared" si="115"/>
        <v>218</v>
      </c>
      <c r="AK235" s="116">
        <f t="shared" si="115"/>
        <v>216</v>
      </c>
      <c r="AL235" s="116">
        <f t="shared" si="115"/>
        <v>215</v>
      </c>
      <c r="AM235" s="116">
        <f t="shared" si="115"/>
        <v>214</v>
      </c>
      <c r="AN235" s="116">
        <f t="shared" si="115"/>
        <v>214</v>
      </c>
      <c r="AO235" s="116">
        <f t="shared" si="115"/>
        <v>214</v>
      </c>
      <c r="AP235" s="116">
        <f t="shared" si="118"/>
        <v>214</v>
      </c>
      <c r="AQ235" s="116">
        <f t="shared" si="118"/>
        <v>215</v>
      </c>
      <c r="AR235" s="116">
        <f t="shared" si="118"/>
        <v>213</v>
      </c>
      <c r="AS235" s="116">
        <f t="shared" si="118"/>
        <v>212</v>
      </c>
      <c r="AT235" s="116">
        <f t="shared" si="118"/>
        <v>211</v>
      </c>
      <c r="AU235" s="116">
        <f t="shared" si="118"/>
        <v>215</v>
      </c>
      <c r="AV235" s="116">
        <f t="shared" si="118"/>
        <v>213</v>
      </c>
      <c r="AW235" s="116">
        <f t="shared" si="118"/>
        <v>212</v>
      </c>
      <c r="AX235" s="116">
        <f t="shared" si="118"/>
        <v>211</v>
      </c>
      <c r="AY235" s="116">
        <f t="shared" si="118"/>
        <v>211</v>
      </c>
      <c r="AZ235" s="116">
        <f t="shared" si="118"/>
        <v>211</v>
      </c>
      <c r="BA235" s="119">
        <f t="shared" ca="1" si="98"/>
        <v>0.82578974737871602</v>
      </c>
      <c r="BB235" s="119">
        <f t="shared" ca="1" si="98"/>
        <v>0.96924636804990261</v>
      </c>
      <c r="BC235" s="119">
        <f t="shared" ca="1" si="98"/>
        <v>0.84357079054468831</v>
      </c>
      <c r="BD235" s="119">
        <f t="shared" ca="1" si="96"/>
        <v>0.96107000066373982</v>
      </c>
      <c r="BE235" s="119">
        <f t="shared" ca="1" si="96"/>
        <v>0.65103088509783191</v>
      </c>
      <c r="BF235" s="119">
        <f t="shared" ca="1" si="96"/>
        <v>0.96924636804990261</v>
      </c>
      <c r="BG235" s="119">
        <f t="shared" ca="1" si="96"/>
        <v>0.84357079054468831</v>
      </c>
      <c r="BH235" s="119">
        <f t="shared" ca="1" si="96"/>
        <v>0.96107000066373982</v>
      </c>
      <c r="BI235" s="119">
        <f t="shared" ca="1" si="96"/>
        <v>0.65103088509783191</v>
      </c>
      <c r="BJ235" s="119">
        <f t="shared" ca="1" si="96"/>
        <v>0.65103088509783191</v>
      </c>
      <c r="BK235" s="119">
        <f t="shared" ca="1" si="96"/>
        <v>0.65103088509783191</v>
      </c>
      <c r="BL235" s="121">
        <f t="shared" ca="1" si="116"/>
        <v>2</v>
      </c>
      <c r="BM235" s="116">
        <f t="shared" ca="1" si="117"/>
        <v>17</v>
      </c>
    </row>
    <row r="236" spans="1:65" ht="15" customHeight="1" x14ac:dyDescent="0.25">
      <c r="A236" s="13">
        <v>42812</v>
      </c>
      <c r="B236" s="23"/>
      <c r="C236" s="23"/>
      <c r="D236" s="88">
        <f>bering!B231</f>
        <v>5382.2437</v>
      </c>
      <c r="E236" s="47"/>
      <c r="F236" s="47"/>
      <c r="G236" s="92">
        <f>conus!B231</f>
        <v>5615.7049999999999</v>
      </c>
      <c r="H236" s="100">
        <f t="shared" ca="1" si="108"/>
        <v>5543.4579999999996</v>
      </c>
      <c r="I236" s="101">
        <f ca="1">IF(H$1,OFFSET(D236,-$H$2,0),OFFSET(D236,-$L236,0))</f>
        <v>5303.8620000000001</v>
      </c>
      <c r="J236" s="29">
        <f t="shared" ca="1" si="113"/>
        <v>21</v>
      </c>
      <c r="K236" s="57">
        <f t="shared" ca="1" si="97"/>
        <v>21</v>
      </c>
      <c r="L236" s="30">
        <f t="shared" ca="1" si="99"/>
        <v>21</v>
      </c>
      <c r="M236" s="120">
        <f t="shared" ca="1" si="114"/>
        <v>0.94494709344929273</v>
      </c>
      <c r="N236" s="39">
        <f>ROW()</f>
        <v>236</v>
      </c>
      <c r="O236" s="39">
        <f t="shared" si="109"/>
        <v>233</v>
      </c>
      <c r="P236" s="45">
        <f t="shared" ca="1" si="110"/>
        <v>215</v>
      </c>
      <c r="Q236" s="45">
        <f t="shared" ca="1" si="111"/>
        <v>212</v>
      </c>
      <c r="R236" s="39">
        <f t="shared" ca="1" si="112"/>
        <v>0</v>
      </c>
      <c r="S236" s="58">
        <f t="shared" si="103"/>
        <v>658.08599999999933</v>
      </c>
      <c r="T236">
        <f>A236-A233</f>
        <v>3</v>
      </c>
      <c r="U236" s="68">
        <f t="shared" si="100"/>
        <v>219.36199999999977</v>
      </c>
      <c r="V236" s="58">
        <f t="shared" ca="1" si="104"/>
        <v>766.83009999999558</v>
      </c>
      <c r="W236">
        <f>A236-A233</f>
        <v>3</v>
      </c>
      <c r="X236" s="77">
        <f t="shared" ca="1" si="105"/>
        <v>511.22006666666374</v>
      </c>
      <c r="Y236" s="58">
        <f t="shared" ca="1" si="106"/>
        <v>1134.6475000000009</v>
      </c>
      <c r="Z236">
        <f>A236-A233</f>
        <v>3</v>
      </c>
      <c r="AA236" s="68">
        <f t="shared" ca="1" si="101"/>
        <v>378.21583333333365</v>
      </c>
      <c r="AB236" s="68">
        <f t="shared" ca="1" si="92"/>
        <v>444.71794999999872</v>
      </c>
      <c r="AE236" s="116">
        <f t="shared" si="107"/>
        <v>218</v>
      </c>
      <c r="AF236" s="116">
        <f t="shared" si="115"/>
        <v>219</v>
      </c>
      <c r="AG236" s="116">
        <f t="shared" si="115"/>
        <v>217</v>
      </c>
      <c r="AH236" s="116">
        <f t="shared" si="115"/>
        <v>216</v>
      </c>
      <c r="AI236" s="116">
        <f t="shared" si="115"/>
        <v>215</v>
      </c>
      <c r="AJ236" s="116">
        <f t="shared" si="115"/>
        <v>219</v>
      </c>
      <c r="AK236" s="116">
        <f t="shared" si="115"/>
        <v>217</v>
      </c>
      <c r="AL236" s="116">
        <f t="shared" si="115"/>
        <v>216</v>
      </c>
      <c r="AM236" s="116">
        <f t="shared" si="115"/>
        <v>215</v>
      </c>
      <c r="AN236" s="116">
        <f t="shared" si="115"/>
        <v>215</v>
      </c>
      <c r="AO236" s="116">
        <f t="shared" si="115"/>
        <v>215</v>
      </c>
      <c r="AP236" s="116">
        <f t="shared" si="118"/>
        <v>215</v>
      </c>
      <c r="AQ236" s="116">
        <f t="shared" si="118"/>
        <v>216</v>
      </c>
      <c r="AR236" s="116">
        <f t="shared" si="118"/>
        <v>214</v>
      </c>
      <c r="AS236" s="116">
        <f t="shared" si="118"/>
        <v>213</v>
      </c>
      <c r="AT236" s="116">
        <f t="shared" si="118"/>
        <v>212</v>
      </c>
      <c r="AU236" s="116">
        <f t="shared" si="118"/>
        <v>216</v>
      </c>
      <c r="AV236" s="116">
        <f t="shared" si="118"/>
        <v>214</v>
      </c>
      <c r="AW236" s="116">
        <f t="shared" si="118"/>
        <v>213</v>
      </c>
      <c r="AX236" s="116">
        <f t="shared" si="118"/>
        <v>212</v>
      </c>
      <c r="AY236" s="116">
        <f t="shared" si="118"/>
        <v>212</v>
      </c>
      <c r="AZ236" s="116">
        <f t="shared" si="118"/>
        <v>212</v>
      </c>
      <c r="BA236" s="119">
        <f t="shared" ca="1" si="98"/>
        <v>0.93787379965306117</v>
      </c>
      <c r="BB236" s="119">
        <f t="shared" ca="1" si="98"/>
        <v>0.82108530686511161</v>
      </c>
      <c r="BC236" s="119">
        <f t="shared" ca="1" si="98"/>
        <v>0.59854772391551825</v>
      </c>
      <c r="BD236" s="119">
        <f t="shared" ca="1" si="96"/>
        <v>0.92859101357431517</v>
      </c>
      <c r="BE236" s="119">
        <f t="shared" ca="1" si="96"/>
        <v>0.94494709344929273</v>
      </c>
      <c r="BF236" s="119">
        <f t="shared" ca="1" si="96"/>
        <v>0.82108530686511161</v>
      </c>
      <c r="BG236" s="119">
        <f t="shared" ca="1" si="96"/>
        <v>0.59854772391551825</v>
      </c>
      <c r="BH236" s="119">
        <f t="shared" ca="1" si="96"/>
        <v>0.92859101357431517</v>
      </c>
      <c r="BI236" s="119">
        <f t="shared" ca="1" si="96"/>
        <v>0.94494709344929273</v>
      </c>
      <c r="BJ236" s="119">
        <f t="shared" ca="1" si="96"/>
        <v>0.94494709344929273</v>
      </c>
      <c r="BK236" s="119">
        <f t="shared" ca="1" si="96"/>
        <v>0.94494709344929273</v>
      </c>
      <c r="BL236" s="121">
        <f t="shared" ca="1" si="116"/>
        <v>5</v>
      </c>
      <c r="BM236" s="116">
        <f t="shared" ca="1" si="117"/>
        <v>21</v>
      </c>
    </row>
    <row r="237" spans="1:65" ht="15" customHeight="1" x14ac:dyDescent="0.25">
      <c r="A237" s="13">
        <v>42813</v>
      </c>
      <c r="B237" s="23"/>
      <c r="C237" s="23"/>
      <c r="D237" s="88">
        <f>bering!B232</f>
        <v>5382.2437</v>
      </c>
      <c r="E237" s="47"/>
      <c r="F237" s="47"/>
      <c r="G237" s="92">
        <f>conus!B232</f>
        <v>5615.7049999999999</v>
      </c>
      <c r="H237" s="100">
        <f t="shared" ca="1" si="108"/>
        <v>5487.8379999999997</v>
      </c>
      <c r="I237" s="101">
        <f ca="1">IF(H$1,OFFSET(D237,-$H$2,0),OFFSET(D237,-$L237,0))</f>
        <v>5370.0565999999999</v>
      </c>
      <c r="J237" s="29">
        <f t="shared" ca="1" si="113"/>
        <v>21</v>
      </c>
      <c r="K237" s="57">
        <f t="shared" ca="1" si="97"/>
        <v>21</v>
      </c>
      <c r="L237" s="30">
        <f t="shared" ca="1" si="99"/>
        <v>21</v>
      </c>
      <c r="M237" s="120">
        <f t="shared" ca="1" si="114"/>
        <v>0.97900168988577685</v>
      </c>
      <c r="N237" s="39">
        <f>ROW()</f>
        <v>237</v>
      </c>
      <c r="O237" s="39">
        <f t="shared" si="109"/>
        <v>234</v>
      </c>
      <c r="P237" s="45">
        <f t="shared" ca="1" si="110"/>
        <v>216</v>
      </c>
      <c r="Q237" s="45">
        <f t="shared" ca="1" si="111"/>
        <v>213</v>
      </c>
      <c r="R237" s="39">
        <f t="shared" ca="1" si="112"/>
        <v>0</v>
      </c>
      <c r="S237" s="58">
        <f t="shared" si="103"/>
        <v>646.4539999999979</v>
      </c>
      <c r="T237">
        <f>A237-A234</f>
        <v>3</v>
      </c>
      <c r="U237" s="68">
        <f t="shared" si="100"/>
        <v>215.48466666666596</v>
      </c>
      <c r="V237" s="58">
        <f t="shared" ca="1" si="104"/>
        <v>578.60690000000068</v>
      </c>
      <c r="W237">
        <f>A237-A234</f>
        <v>3</v>
      </c>
      <c r="X237" s="77">
        <f t="shared" ca="1" si="105"/>
        <v>385.73793333333379</v>
      </c>
      <c r="Y237" s="58">
        <f t="shared" ca="1" si="106"/>
        <v>874.76009999999951</v>
      </c>
      <c r="Z237">
        <f>A237-A234</f>
        <v>3</v>
      </c>
      <c r="AA237" s="68">
        <f t="shared" ca="1" si="101"/>
        <v>291.58669999999984</v>
      </c>
      <c r="AB237" s="68">
        <f t="shared" ca="1" si="92"/>
        <v>338.66231666666681</v>
      </c>
      <c r="AE237" s="116">
        <f t="shared" si="107"/>
        <v>219</v>
      </c>
      <c r="AF237" s="116">
        <f t="shared" si="115"/>
        <v>220</v>
      </c>
      <c r="AG237" s="116">
        <f t="shared" si="115"/>
        <v>218</v>
      </c>
      <c r="AH237" s="116">
        <f t="shared" si="115"/>
        <v>217</v>
      </c>
      <c r="AI237" s="116">
        <f t="shared" si="115"/>
        <v>216</v>
      </c>
      <c r="AJ237" s="116">
        <f t="shared" si="115"/>
        <v>220</v>
      </c>
      <c r="AK237" s="116">
        <f t="shared" si="115"/>
        <v>218</v>
      </c>
      <c r="AL237" s="116">
        <f t="shared" si="115"/>
        <v>217</v>
      </c>
      <c r="AM237" s="116">
        <f t="shared" si="115"/>
        <v>216</v>
      </c>
      <c r="AN237" s="116">
        <f t="shared" si="115"/>
        <v>216</v>
      </c>
      <c r="AO237" s="116">
        <f t="shared" si="115"/>
        <v>216</v>
      </c>
      <c r="AP237" s="116">
        <f t="shared" si="118"/>
        <v>216</v>
      </c>
      <c r="AQ237" s="116">
        <f t="shared" si="118"/>
        <v>217</v>
      </c>
      <c r="AR237" s="116">
        <f t="shared" si="118"/>
        <v>215</v>
      </c>
      <c r="AS237" s="116">
        <f t="shared" si="118"/>
        <v>214</v>
      </c>
      <c r="AT237" s="116">
        <f t="shared" si="118"/>
        <v>213</v>
      </c>
      <c r="AU237" s="116">
        <f t="shared" si="118"/>
        <v>217</v>
      </c>
      <c r="AV237" s="116">
        <f t="shared" si="118"/>
        <v>215</v>
      </c>
      <c r="AW237" s="116">
        <f t="shared" si="118"/>
        <v>214</v>
      </c>
      <c r="AX237" s="116">
        <f t="shared" si="118"/>
        <v>213</v>
      </c>
      <c r="AY237" s="116">
        <f t="shared" si="118"/>
        <v>213</v>
      </c>
      <c r="AZ237" s="116">
        <f t="shared" si="118"/>
        <v>213</v>
      </c>
      <c r="BA237" s="119">
        <f t="shared" ca="1" si="98"/>
        <v>0.94717062009946151</v>
      </c>
      <c r="BB237" s="119">
        <f t="shared" ca="1" si="98"/>
        <v>-0.57503435104291001</v>
      </c>
      <c r="BC237" s="119">
        <f t="shared" ca="1" si="98"/>
        <v>0.74356167195739609</v>
      </c>
      <c r="BD237" s="119">
        <f t="shared" ca="1" si="96"/>
        <v>0.38218033862421003</v>
      </c>
      <c r="BE237" s="119">
        <f t="shared" ca="1" si="96"/>
        <v>0.97900168988577685</v>
      </c>
      <c r="BF237" s="119">
        <f t="shared" ca="1" si="96"/>
        <v>-0.57503435104291001</v>
      </c>
      <c r="BG237" s="119">
        <f t="shared" ca="1" si="96"/>
        <v>0.74356167195739609</v>
      </c>
      <c r="BH237" s="119">
        <f t="shared" ca="1" si="96"/>
        <v>0.38218033862421003</v>
      </c>
      <c r="BI237" s="119">
        <f t="shared" ca="1" si="96"/>
        <v>0.97900168988577685</v>
      </c>
      <c r="BJ237" s="119">
        <f t="shared" ca="1" si="96"/>
        <v>0.97900168988577685</v>
      </c>
      <c r="BK237" s="119">
        <f t="shared" ca="1" si="96"/>
        <v>0.97900168988577685</v>
      </c>
      <c r="BL237" s="121">
        <f t="shared" ca="1" si="116"/>
        <v>5</v>
      </c>
      <c r="BM237" s="116">
        <f t="shared" ca="1" si="117"/>
        <v>21</v>
      </c>
    </row>
    <row r="238" spans="1:65" ht="15" customHeight="1" x14ac:dyDescent="0.25">
      <c r="A238" s="13">
        <v>42814</v>
      </c>
      <c r="B238" s="23"/>
      <c r="C238" s="23"/>
      <c r="D238" s="88">
        <f>bering!B233</f>
        <v>5315.5039999999999</v>
      </c>
      <c r="E238" s="47"/>
      <c r="F238" s="47"/>
      <c r="G238" s="92">
        <f>conus!B233</f>
        <v>5733.0820000000003</v>
      </c>
      <c r="H238" s="100">
        <f t="shared" ca="1" si="108"/>
        <v>5480.2920000000004</v>
      </c>
      <c r="I238" s="101">
        <f ca="1">IF(H$1,OFFSET(D238,-$H$2,0),OFFSET(D238,-$L238,0))</f>
        <v>5543.4579999999996</v>
      </c>
      <c r="J238" s="29">
        <f t="shared" ca="1" si="113"/>
        <v>21</v>
      </c>
      <c r="K238" s="57">
        <f t="shared" ca="1" si="97"/>
        <v>21</v>
      </c>
      <c r="L238" s="30">
        <f t="shared" ca="1" si="99"/>
        <v>21</v>
      </c>
      <c r="M238" s="120">
        <f t="shared" ca="1" si="114"/>
        <v>0.9668833532845138</v>
      </c>
      <c r="N238" s="39">
        <f>ROW()</f>
        <v>238</v>
      </c>
      <c r="O238" s="39">
        <f t="shared" si="109"/>
        <v>235</v>
      </c>
      <c r="P238" s="45">
        <f t="shared" ca="1" si="110"/>
        <v>217</v>
      </c>
      <c r="Q238" s="45">
        <f t="shared" ca="1" si="111"/>
        <v>214</v>
      </c>
      <c r="R238" s="39">
        <f t="shared" ca="1" si="112"/>
        <v>0</v>
      </c>
      <c r="S238" s="58">
        <f t="shared" si="103"/>
        <v>425.08599999999569</v>
      </c>
      <c r="T238">
        <f>A238-A235</f>
        <v>3</v>
      </c>
      <c r="U238" s="68">
        <f t="shared" si="100"/>
        <v>141.69533333333189</v>
      </c>
      <c r="V238" s="58">
        <f t="shared" ca="1" si="104"/>
        <v>294.21140000000014</v>
      </c>
      <c r="W238">
        <f>A238-A235</f>
        <v>3</v>
      </c>
      <c r="X238" s="77">
        <f t="shared" ca="1" si="105"/>
        <v>196.14093333333344</v>
      </c>
      <c r="Y238" s="58">
        <f t="shared" ca="1" si="106"/>
        <v>287.63810000000012</v>
      </c>
      <c r="Z238">
        <f>A238-A235</f>
        <v>3</v>
      </c>
      <c r="AA238" s="68">
        <f t="shared" ca="1" si="101"/>
        <v>95.879366666666712</v>
      </c>
      <c r="AB238" s="68">
        <f t="shared" ca="1" si="92"/>
        <v>146.01015000000007</v>
      </c>
      <c r="AE238" s="116">
        <f t="shared" si="107"/>
        <v>220</v>
      </c>
      <c r="AF238" s="116">
        <f t="shared" si="115"/>
        <v>221</v>
      </c>
      <c r="AG238" s="116">
        <f t="shared" si="115"/>
        <v>219</v>
      </c>
      <c r="AH238" s="116">
        <f t="shared" si="115"/>
        <v>218</v>
      </c>
      <c r="AI238" s="116">
        <f t="shared" si="115"/>
        <v>217</v>
      </c>
      <c r="AJ238" s="116">
        <f t="shared" si="115"/>
        <v>221</v>
      </c>
      <c r="AK238" s="116">
        <f t="shared" si="115"/>
        <v>219</v>
      </c>
      <c r="AL238" s="116">
        <f t="shared" si="115"/>
        <v>218</v>
      </c>
      <c r="AM238" s="116">
        <f t="shared" si="115"/>
        <v>217</v>
      </c>
      <c r="AN238" s="116">
        <f t="shared" si="115"/>
        <v>217</v>
      </c>
      <c r="AO238" s="116">
        <f t="shared" si="115"/>
        <v>217</v>
      </c>
      <c r="AP238" s="116">
        <f t="shared" si="118"/>
        <v>217</v>
      </c>
      <c r="AQ238" s="116">
        <f t="shared" si="118"/>
        <v>218</v>
      </c>
      <c r="AR238" s="116">
        <f t="shared" si="118"/>
        <v>216</v>
      </c>
      <c r="AS238" s="116">
        <f t="shared" si="118"/>
        <v>215</v>
      </c>
      <c r="AT238" s="116">
        <f t="shared" si="118"/>
        <v>214</v>
      </c>
      <c r="AU238" s="116">
        <f t="shared" si="118"/>
        <v>218</v>
      </c>
      <c r="AV238" s="116">
        <f t="shared" si="118"/>
        <v>216</v>
      </c>
      <c r="AW238" s="116">
        <f t="shared" si="118"/>
        <v>215</v>
      </c>
      <c r="AX238" s="116">
        <f t="shared" si="118"/>
        <v>214</v>
      </c>
      <c r="AY238" s="116">
        <f t="shared" si="118"/>
        <v>214</v>
      </c>
      <c r="AZ238" s="116">
        <f t="shared" si="118"/>
        <v>214</v>
      </c>
      <c r="BA238" s="119">
        <f t="shared" ca="1" si="98"/>
        <v>-0.64809362087217393</v>
      </c>
      <c r="BB238" s="119">
        <f t="shared" ca="1" si="98"/>
        <v>-0.61445686230830532</v>
      </c>
      <c r="BC238" s="119">
        <f t="shared" ca="1" si="98"/>
        <v>1.3336273369431604E-2</v>
      </c>
      <c r="BD238" s="119">
        <f t="shared" ca="1" si="96"/>
        <v>0.56306670764932165</v>
      </c>
      <c r="BE238" s="119">
        <f t="shared" ca="1" si="96"/>
        <v>0.9668833532845138</v>
      </c>
      <c r="BF238" s="119">
        <f t="shared" ca="1" si="96"/>
        <v>-0.61445686230830532</v>
      </c>
      <c r="BG238" s="119">
        <f t="shared" ca="1" si="96"/>
        <v>1.3336273369431604E-2</v>
      </c>
      <c r="BH238" s="119">
        <f t="shared" ca="1" si="96"/>
        <v>0.56306670764932165</v>
      </c>
      <c r="BI238" s="119">
        <f t="shared" ca="1" si="96"/>
        <v>0.9668833532845138</v>
      </c>
      <c r="BJ238" s="119">
        <f t="shared" ca="1" si="96"/>
        <v>0.9668833532845138</v>
      </c>
      <c r="BK238" s="119">
        <f t="shared" ca="1" si="96"/>
        <v>0.9668833532845138</v>
      </c>
      <c r="BL238" s="121">
        <f t="shared" ca="1" si="116"/>
        <v>5</v>
      </c>
      <c r="BM238" s="116">
        <f t="shared" ca="1" si="117"/>
        <v>21</v>
      </c>
    </row>
    <row r="239" spans="1:65" ht="15" customHeight="1" x14ac:dyDescent="0.25">
      <c r="A239" s="13">
        <v>42815</v>
      </c>
      <c r="B239" s="23"/>
      <c r="C239" s="23"/>
      <c r="D239" s="88">
        <f>bering!B234</f>
        <v>5322.0630000000001</v>
      </c>
      <c r="E239" s="47"/>
      <c r="F239" s="47"/>
      <c r="G239" s="92">
        <f>conus!B234</f>
        <v>5664.7120000000004</v>
      </c>
      <c r="H239" s="100">
        <f t="shared" ca="1" si="108"/>
        <v>5459.9880000000003</v>
      </c>
      <c r="I239" s="101">
        <f ca="1">IF(H$1,OFFSET(D239,-$H$2,0),OFFSET(D239,-$L239,0))</f>
        <v>5543.4579999999996</v>
      </c>
      <c r="J239" s="29">
        <f t="shared" ca="1" si="113"/>
        <v>21</v>
      </c>
      <c r="K239" s="57">
        <f t="shared" ca="1" si="97"/>
        <v>21</v>
      </c>
      <c r="L239" s="30">
        <f t="shared" ca="1" si="99"/>
        <v>21</v>
      </c>
      <c r="M239" s="120">
        <f t="shared" ca="1" si="114"/>
        <v>0.84321870775986651</v>
      </c>
      <c r="N239" s="39">
        <f>ROW()</f>
        <v>239</v>
      </c>
      <c r="O239" s="39">
        <f t="shared" si="109"/>
        <v>236</v>
      </c>
      <c r="P239" s="45">
        <f t="shared" ca="1" si="110"/>
        <v>218</v>
      </c>
      <c r="Q239" s="45">
        <f t="shared" ca="1" si="111"/>
        <v>215</v>
      </c>
      <c r="R239" s="39">
        <f t="shared" ca="1" si="112"/>
        <v>0</v>
      </c>
      <c r="S239" s="58">
        <f t="shared" si="103"/>
        <v>249.38899999999921</v>
      </c>
      <c r="T239">
        <f>A239-A236</f>
        <v>3</v>
      </c>
      <c r="U239" s="68">
        <f t="shared" si="100"/>
        <v>83.129666666666409</v>
      </c>
      <c r="V239" s="58">
        <f t="shared" ca="1" si="104"/>
        <v>-28.854599999995116</v>
      </c>
      <c r="W239">
        <f>A239-A236</f>
        <v>3</v>
      </c>
      <c r="X239" s="77">
        <f t="shared" ca="1" si="105"/>
        <v>-19.236399999996745</v>
      </c>
      <c r="Y239" s="58">
        <f t="shared" ca="1" si="106"/>
        <v>287.42409999999654</v>
      </c>
      <c r="Z239">
        <f>A239-A236</f>
        <v>3</v>
      </c>
      <c r="AA239" s="68">
        <f t="shared" ca="1" si="101"/>
        <v>95.808033333332176</v>
      </c>
      <c r="AB239" s="68">
        <f t="shared" ca="1" si="92"/>
        <v>38.285816666667714</v>
      </c>
      <c r="AE239" s="116">
        <f t="shared" si="107"/>
        <v>221</v>
      </c>
      <c r="AF239" s="116">
        <f t="shared" si="115"/>
        <v>222</v>
      </c>
      <c r="AG239" s="116">
        <f t="shared" si="115"/>
        <v>220</v>
      </c>
      <c r="AH239" s="116">
        <f t="shared" si="115"/>
        <v>219</v>
      </c>
      <c r="AI239" s="116">
        <f t="shared" si="115"/>
        <v>218</v>
      </c>
      <c r="AJ239" s="116">
        <f t="shared" si="115"/>
        <v>222</v>
      </c>
      <c r="AK239" s="116">
        <f t="shared" si="115"/>
        <v>220</v>
      </c>
      <c r="AL239" s="116">
        <f t="shared" si="115"/>
        <v>219</v>
      </c>
      <c r="AM239" s="116">
        <f t="shared" si="115"/>
        <v>218</v>
      </c>
      <c r="AN239" s="116">
        <f t="shared" si="115"/>
        <v>218</v>
      </c>
      <c r="AO239" s="116">
        <f t="shared" si="115"/>
        <v>218</v>
      </c>
      <c r="AP239" s="116">
        <f t="shared" si="118"/>
        <v>218</v>
      </c>
      <c r="AQ239" s="116">
        <f t="shared" si="118"/>
        <v>219</v>
      </c>
      <c r="AR239" s="116">
        <f t="shared" si="118"/>
        <v>217</v>
      </c>
      <c r="AS239" s="116">
        <f t="shared" si="118"/>
        <v>216</v>
      </c>
      <c r="AT239" s="116">
        <f t="shared" si="118"/>
        <v>215</v>
      </c>
      <c r="AU239" s="116">
        <f t="shared" si="118"/>
        <v>219</v>
      </c>
      <c r="AV239" s="116">
        <f t="shared" si="118"/>
        <v>217</v>
      </c>
      <c r="AW239" s="116">
        <f t="shared" si="118"/>
        <v>216</v>
      </c>
      <c r="AX239" s="116">
        <f t="shared" si="118"/>
        <v>215</v>
      </c>
      <c r="AY239" s="116">
        <f t="shared" si="118"/>
        <v>215</v>
      </c>
      <c r="AZ239" s="116">
        <f t="shared" si="118"/>
        <v>215</v>
      </c>
      <c r="BA239" s="119">
        <f t="shared" ca="1" si="98"/>
        <v>-0.51963431988693909</v>
      </c>
      <c r="BB239" s="119">
        <f t="shared" ca="1" si="98"/>
        <v>-0.65042555180019068</v>
      </c>
      <c r="BC239" s="119">
        <f t="shared" ca="1" si="98"/>
        <v>-0.81618252862369067</v>
      </c>
      <c r="BD239" s="119">
        <f t="shared" ca="1" si="96"/>
        <v>0.49916041283545604</v>
      </c>
      <c r="BE239" s="119">
        <f t="shared" ca="1" si="96"/>
        <v>0.84321870775986651</v>
      </c>
      <c r="BF239" s="119">
        <f t="shared" ca="1" si="96"/>
        <v>-0.65042555180019068</v>
      </c>
      <c r="BG239" s="119">
        <f t="shared" ca="1" si="96"/>
        <v>-0.81618252862369067</v>
      </c>
      <c r="BH239" s="119">
        <f t="shared" ca="1" si="96"/>
        <v>0.49916041283545604</v>
      </c>
      <c r="BI239" s="119">
        <f t="shared" ca="1" si="96"/>
        <v>0.84321870775986651</v>
      </c>
      <c r="BJ239" s="119">
        <f t="shared" ca="1" si="96"/>
        <v>0.84321870775986651</v>
      </c>
      <c r="BK239" s="119">
        <f t="shared" ca="1" si="96"/>
        <v>0.84321870775986651</v>
      </c>
      <c r="BL239" s="121">
        <f t="shared" ca="1" si="116"/>
        <v>5</v>
      </c>
      <c r="BM239" s="116">
        <f t="shared" ca="1" si="117"/>
        <v>21</v>
      </c>
    </row>
    <row r="240" spans="1:65" ht="15" customHeight="1" x14ac:dyDescent="0.25">
      <c r="A240" s="13">
        <v>42816</v>
      </c>
      <c r="B240" s="23"/>
      <c r="C240" s="23"/>
      <c r="D240" s="88">
        <f>bering!B235</f>
        <v>5333.8609999999999</v>
      </c>
      <c r="E240" s="47"/>
      <c r="F240" s="47"/>
      <c r="G240" s="92">
        <f>conus!B235</f>
        <v>5579.6139999999996</v>
      </c>
      <c r="H240" s="100">
        <f t="shared" ca="1" si="108"/>
        <v>5444.9070000000002</v>
      </c>
      <c r="I240" s="101">
        <f ca="1">IF(H$1,OFFSET(D240,-$H$2,0),OFFSET(D240,-$L240,0))</f>
        <v>5487.8379999999997</v>
      </c>
      <c r="J240" s="29">
        <f t="shared" ca="1" si="113"/>
        <v>21</v>
      </c>
      <c r="K240" s="57">
        <f t="shared" ca="1" si="97"/>
        <v>21</v>
      </c>
      <c r="L240" s="30">
        <f t="shared" ca="1" si="99"/>
        <v>21</v>
      </c>
      <c r="M240" s="120">
        <f t="shared" ca="1" si="114"/>
        <v>0.5811380628683932</v>
      </c>
      <c r="N240" s="39">
        <f>ROW()</f>
        <v>240</v>
      </c>
      <c r="O240" s="39">
        <f t="shared" si="109"/>
        <v>237</v>
      </c>
      <c r="P240" s="45">
        <f t="shared" ca="1" si="110"/>
        <v>219</v>
      </c>
      <c r="Q240" s="45">
        <f t="shared" ca="1" si="111"/>
        <v>216</v>
      </c>
      <c r="R240" s="39">
        <f t="shared" ca="1" si="112"/>
        <v>0</v>
      </c>
      <c r="S240" s="58">
        <f t="shared" si="103"/>
        <v>130.29300000000512</v>
      </c>
      <c r="T240">
        <f>A240-A237</f>
        <v>3</v>
      </c>
      <c r="U240" s="68">
        <f t="shared" si="100"/>
        <v>43.43100000000171</v>
      </c>
      <c r="V240" s="58">
        <f t="shared" ca="1" si="104"/>
        <v>-189.5669999999991</v>
      </c>
      <c r="W240">
        <f>A240-A237</f>
        <v>3</v>
      </c>
      <c r="X240" s="77">
        <f t="shared" ca="1" si="105"/>
        <v>-126.3779999999994</v>
      </c>
      <c r="Y240" s="58">
        <f t="shared" ca="1" si="106"/>
        <v>357.37740000000122</v>
      </c>
      <c r="Z240">
        <f>A240-A237</f>
        <v>3</v>
      </c>
      <c r="AA240" s="68">
        <f t="shared" ca="1" si="101"/>
        <v>119.12580000000041</v>
      </c>
      <c r="AB240" s="68">
        <f t="shared" ref="AB240:AB303" ca="1" si="119">AVERAGE(X240,AA240)</f>
        <v>-3.6260999999994965</v>
      </c>
      <c r="AE240" s="116">
        <f t="shared" si="107"/>
        <v>222</v>
      </c>
      <c r="AF240" s="116">
        <f t="shared" si="115"/>
        <v>223</v>
      </c>
      <c r="AG240" s="116">
        <f t="shared" si="115"/>
        <v>221</v>
      </c>
      <c r="AH240" s="116">
        <f t="shared" si="115"/>
        <v>220</v>
      </c>
      <c r="AI240" s="116">
        <f t="shared" si="115"/>
        <v>219</v>
      </c>
      <c r="AJ240" s="116">
        <f t="shared" si="115"/>
        <v>223</v>
      </c>
      <c r="AK240" s="116">
        <f t="shared" si="115"/>
        <v>221</v>
      </c>
      <c r="AL240" s="116">
        <f t="shared" si="115"/>
        <v>220</v>
      </c>
      <c r="AM240" s="116">
        <f t="shared" si="115"/>
        <v>219</v>
      </c>
      <c r="AN240" s="116">
        <f t="shared" si="115"/>
        <v>219</v>
      </c>
      <c r="AO240" s="116">
        <f t="shared" si="115"/>
        <v>219</v>
      </c>
      <c r="AP240" s="116">
        <f t="shared" si="118"/>
        <v>219</v>
      </c>
      <c r="AQ240" s="116">
        <f t="shared" si="118"/>
        <v>220</v>
      </c>
      <c r="AR240" s="116">
        <f t="shared" si="118"/>
        <v>218</v>
      </c>
      <c r="AS240" s="116">
        <f t="shared" si="118"/>
        <v>217</v>
      </c>
      <c r="AT240" s="116">
        <f t="shared" si="118"/>
        <v>216</v>
      </c>
      <c r="AU240" s="116">
        <f t="shared" si="118"/>
        <v>220</v>
      </c>
      <c r="AV240" s="116">
        <f t="shared" si="118"/>
        <v>218</v>
      </c>
      <c r="AW240" s="116">
        <f t="shared" si="118"/>
        <v>217</v>
      </c>
      <c r="AX240" s="116">
        <f t="shared" si="118"/>
        <v>216</v>
      </c>
      <c r="AY240" s="116">
        <f t="shared" si="118"/>
        <v>216</v>
      </c>
      <c r="AZ240" s="116">
        <f t="shared" si="118"/>
        <v>216</v>
      </c>
      <c r="BA240" s="119">
        <f t="shared" ca="1" si="98"/>
        <v>0.47589721170011318</v>
      </c>
      <c r="BB240" s="119">
        <f t="shared" ca="1" si="98"/>
        <v>0.54083005166756448</v>
      </c>
      <c r="BC240" s="119">
        <f t="shared" ca="1" si="98"/>
        <v>-3.2937262131603226E-3</v>
      </c>
      <c r="BD240" s="119">
        <f t="shared" ca="1" si="96"/>
        <v>0.49893950449673879</v>
      </c>
      <c r="BE240" s="119">
        <f t="shared" ca="1" si="96"/>
        <v>0.5811380628683932</v>
      </c>
      <c r="BF240" s="119">
        <f t="shared" ca="1" si="96"/>
        <v>0.54083005166756448</v>
      </c>
      <c r="BG240" s="119">
        <f t="shared" ca="1" si="96"/>
        <v>-3.2937262131603226E-3</v>
      </c>
      <c r="BH240" s="119">
        <f t="shared" ca="1" si="96"/>
        <v>0.49893950449673879</v>
      </c>
      <c r="BI240" s="119">
        <f t="shared" ca="1" si="96"/>
        <v>0.5811380628683932</v>
      </c>
      <c r="BJ240" s="119">
        <f t="shared" ca="1" si="96"/>
        <v>0.5811380628683932</v>
      </c>
      <c r="BK240" s="119">
        <f t="shared" ca="1" si="96"/>
        <v>0.5811380628683932</v>
      </c>
      <c r="BL240" s="121">
        <f t="shared" ca="1" si="116"/>
        <v>5</v>
      </c>
      <c r="BM240" s="116">
        <f t="shared" ca="1" si="117"/>
        <v>21</v>
      </c>
    </row>
    <row r="241" spans="1:65" ht="15" customHeight="1" x14ac:dyDescent="0.25">
      <c r="A241" s="13">
        <v>42817</v>
      </c>
      <c r="B241" s="23"/>
      <c r="C241" s="23"/>
      <c r="D241" s="88">
        <f>bering!B236</f>
        <v>5284.299</v>
      </c>
      <c r="E241" s="47"/>
      <c r="F241" s="47"/>
      <c r="G241" s="92">
        <f>conus!B236</f>
        <v>5674.567</v>
      </c>
      <c r="H241" s="100">
        <f t="shared" ca="1" si="108"/>
        <v>5374.9120000000003</v>
      </c>
      <c r="I241" s="101">
        <f ca="1">IF(H$1,OFFSET(D241,-$H$2,0),OFFSET(D241,-$L241,0))</f>
        <v>5459.9880000000003</v>
      </c>
      <c r="J241" s="29">
        <f t="shared" ca="1" si="113"/>
        <v>20</v>
      </c>
      <c r="K241" s="57">
        <f t="shared" ca="1" si="97"/>
        <v>20</v>
      </c>
      <c r="L241" s="30">
        <f t="shared" ca="1" si="99"/>
        <v>20</v>
      </c>
      <c r="M241" s="120">
        <f t="shared" ca="1" si="114"/>
        <v>0.62074692864989656</v>
      </c>
      <c r="N241" s="39">
        <f>ROW()</f>
        <v>241</v>
      </c>
      <c r="O241" s="39">
        <f t="shared" si="109"/>
        <v>238</v>
      </c>
      <c r="P241" s="45">
        <f t="shared" ca="1" si="110"/>
        <v>221</v>
      </c>
      <c r="Q241" s="45">
        <f t="shared" ca="1" si="111"/>
        <v>218</v>
      </c>
      <c r="R241" s="39">
        <f t="shared" ca="1" si="112"/>
        <v>0</v>
      </c>
      <c r="S241" s="58">
        <f t="shared" si="103"/>
        <v>-45.598999999998341</v>
      </c>
      <c r="T241">
        <f>A241-A238</f>
        <v>3</v>
      </c>
      <c r="U241" s="68">
        <f t="shared" si="100"/>
        <v>-15.199666666666113</v>
      </c>
      <c r="V241" s="58">
        <f t="shared" ca="1" si="104"/>
        <v>-231.78099999999904</v>
      </c>
      <c r="W241">
        <f>A241-A238</f>
        <v>3</v>
      </c>
      <c r="X241" s="77">
        <f t="shared" ca="1" si="105"/>
        <v>-154.52066666666602</v>
      </c>
      <c r="Y241" s="58">
        <f t="shared" ca="1" si="106"/>
        <v>273.90740000000005</v>
      </c>
      <c r="Z241">
        <f>A241-A238</f>
        <v>3</v>
      </c>
      <c r="AA241" s="68">
        <f t="shared" ca="1" si="101"/>
        <v>91.302466666666689</v>
      </c>
      <c r="AB241" s="68">
        <f t="shared" ca="1" si="119"/>
        <v>-31.609099999999664</v>
      </c>
      <c r="AE241" s="116">
        <f t="shared" si="107"/>
        <v>223</v>
      </c>
      <c r="AF241" s="116">
        <f t="shared" si="115"/>
        <v>224</v>
      </c>
      <c r="AG241" s="116">
        <f t="shared" si="115"/>
        <v>222</v>
      </c>
      <c r="AH241" s="116">
        <f t="shared" si="115"/>
        <v>221</v>
      </c>
      <c r="AI241" s="116">
        <f t="shared" si="115"/>
        <v>220</v>
      </c>
      <c r="AJ241" s="116">
        <f t="shared" si="115"/>
        <v>224</v>
      </c>
      <c r="AK241" s="116">
        <f t="shared" si="115"/>
        <v>222</v>
      </c>
      <c r="AL241" s="116">
        <f t="shared" si="115"/>
        <v>221</v>
      </c>
      <c r="AM241" s="116">
        <f t="shared" si="115"/>
        <v>220</v>
      </c>
      <c r="AN241" s="116">
        <f t="shared" si="115"/>
        <v>220</v>
      </c>
      <c r="AO241" s="116">
        <f t="shared" si="115"/>
        <v>220</v>
      </c>
      <c r="AP241" s="116">
        <f t="shared" si="118"/>
        <v>220</v>
      </c>
      <c r="AQ241" s="116">
        <f t="shared" si="118"/>
        <v>221</v>
      </c>
      <c r="AR241" s="116">
        <f t="shared" si="118"/>
        <v>219</v>
      </c>
      <c r="AS241" s="116">
        <f t="shared" si="118"/>
        <v>218</v>
      </c>
      <c r="AT241" s="116">
        <f t="shared" si="118"/>
        <v>217</v>
      </c>
      <c r="AU241" s="116">
        <f t="shared" si="118"/>
        <v>221</v>
      </c>
      <c r="AV241" s="116">
        <f t="shared" si="118"/>
        <v>219</v>
      </c>
      <c r="AW241" s="116">
        <f t="shared" si="118"/>
        <v>218</v>
      </c>
      <c r="AX241" s="116">
        <f t="shared" si="118"/>
        <v>217</v>
      </c>
      <c r="AY241" s="116">
        <f t="shared" si="118"/>
        <v>217</v>
      </c>
      <c r="AZ241" s="116">
        <f t="shared" si="118"/>
        <v>217</v>
      </c>
      <c r="BA241" s="119">
        <f t="shared" ca="1" si="98"/>
        <v>0.19529326142698128</v>
      </c>
      <c r="BB241" s="119">
        <f t="shared" ca="1" si="98"/>
        <v>0.38307267541128676</v>
      </c>
      <c r="BC241" s="119">
        <f t="shared" ca="1" si="98"/>
        <v>0.48956457573105888</v>
      </c>
      <c r="BD241" s="119">
        <f t="shared" ca="1" si="96"/>
        <v>0.62074692864989656</v>
      </c>
      <c r="BE241" s="119">
        <f t="shared" ca="1" si="96"/>
        <v>0.59799207679975308</v>
      </c>
      <c r="BF241" s="119">
        <f t="shared" ca="1" si="96"/>
        <v>0.38307267541128676</v>
      </c>
      <c r="BG241" s="119">
        <f t="shared" ca="1" si="96"/>
        <v>0.48956457573105888</v>
      </c>
      <c r="BH241" s="119">
        <f t="shared" ca="1" si="96"/>
        <v>0.62074692864989656</v>
      </c>
      <c r="BI241" s="119">
        <f t="shared" ca="1" si="96"/>
        <v>0.59799207679975308</v>
      </c>
      <c r="BJ241" s="119">
        <f t="shared" ca="1" si="96"/>
        <v>0.59799207679975308</v>
      </c>
      <c r="BK241" s="119">
        <f t="shared" ca="1" si="96"/>
        <v>0.59799207679975308</v>
      </c>
      <c r="BL241" s="121">
        <f t="shared" ca="1" si="116"/>
        <v>4</v>
      </c>
      <c r="BM241" s="116">
        <f t="shared" ca="1" si="117"/>
        <v>20</v>
      </c>
    </row>
    <row r="242" spans="1:65" ht="15" customHeight="1" x14ac:dyDescent="0.25">
      <c r="A242" s="13">
        <v>42818</v>
      </c>
      <c r="B242" s="23"/>
      <c r="C242" s="23"/>
      <c r="D242" s="88">
        <f>bering!B237</f>
        <v>5337.14</v>
      </c>
      <c r="E242" s="47"/>
      <c r="F242" s="47"/>
      <c r="G242" s="92">
        <f>conus!B237</f>
        <v>5759.8370000000004</v>
      </c>
      <c r="H242" s="100">
        <f t="shared" ca="1" si="108"/>
        <v>5302.7030000000004</v>
      </c>
      <c r="I242" s="101">
        <f ca="1">IF(H$1,OFFSET(D242,-$H$2,0),OFFSET(D242,-$L242,0))</f>
        <v>5427.348</v>
      </c>
      <c r="J242" s="29">
        <f t="shared" ca="1" si="113"/>
        <v>17</v>
      </c>
      <c r="K242" s="57">
        <f t="shared" ca="1" si="97"/>
        <v>17</v>
      </c>
      <c r="L242" s="30">
        <f t="shared" ca="1" si="99"/>
        <v>17</v>
      </c>
      <c r="M242" s="120">
        <f t="shared" ca="1" si="114"/>
        <v>0.28526758596382717</v>
      </c>
      <c r="N242" s="39">
        <f>ROW()</f>
        <v>242</v>
      </c>
      <c r="O242" s="39">
        <f t="shared" si="109"/>
        <v>239</v>
      </c>
      <c r="P242" s="45">
        <f t="shared" ca="1" si="110"/>
        <v>225</v>
      </c>
      <c r="Q242" s="45">
        <f t="shared" ca="1" si="111"/>
        <v>222</v>
      </c>
      <c r="R242" s="39">
        <f t="shared" ca="1" si="112"/>
        <v>0</v>
      </c>
      <c r="S242" s="58">
        <f t="shared" si="103"/>
        <v>0.51900000000023283</v>
      </c>
      <c r="T242">
        <f>A242-A239</f>
        <v>3</v>
      </c>
      <c r="U242" s="68">
        <f t="shared" si="100"/>
        <v>0.17300000000007762</v>
      </c>
      <c r="V242" s="58">
        <f t="shared" ca="1" si="104"/>
        <v>-305.59600000000137</v>
      </c>
      <c r="W242">
        <f>A242-A239</f>
        <v>3</v>
      </c>
      <c r="X242" s="77">
        <f t="shared" ca="1" si="105"/>
        <v>-203.73066666666759</v>
      </c>
      <c r="Y242" s="58">
        <f t="shared" ca="1" si="106"/>
        <v>-81.798599999996441</v>
      </c>
      <c r="Z242">
        <f>A242-A239</f>
        <v>3</v>
      </c>
      <c r="AA242" s="68">
        <f t="shared" ca="1" si="101"/>
        <v>-27.266199999998815</v>
      </c>
      <c r="AB242" s="68">
        <f t="shared" ca="1" si="119"/>
        <v>-115.4984333333332</v>
      </c>
      <c r="AE242" s="116">
        <f t="shared" si="107"/>
        <v>224</v>
      </c>
      <c r="AF242" s="116">
        <f t="shared" si="115"/>
        <v>225</v>
      </c>
      <c r="AG242" s="116">
        <f t="shared" si="115"/>
        <v>223</v>
      </c>
      <c r="AH242" s="116">
        <f t="shared" si="115"/>
        <v>222</v>
      </c>
      <c r="AI242" s="116">
        <f t="shared" si="115"/>
        <v>221</v>
      </c>
      <c r="AJ242" s="116">
        <f t="shared" si="115"/>
        <v>225</v>
      </c>
      <c r="AK242" s="116">
        <f t="shared" si="115"/>
        <v>223</v>
      </c>
      <c r="AL242" s="116">
        <f t="shared" si="115"/>
        <v>222</v>
      </c>
      <c r="AM242" s="116">
        <f t="shared" si="115"/>
        <v>221</v>
      </c>
      <c r="AN242" s="116">
        <f t="shared" si="115"/>
        <v>221</v>
      </c>
      <c r="AO242" s="116">
        <f t="shared" si="115"/>
        <v>221</v>
      </c>
      <c r="AP242" s="116">
        <f t="shared" si="118"/>
        <v>221</v>
      </c>
      <c r="AQ242" s="116">
        <f t="shared" si="118"/>
        <v>222</v>
      </c>
      <c r="AR242" s="116">
        <f t="shared" si="118"/>
        <v>220</v>
      </c>
      <c r="AS242" s="116">
        <f t="shared" si="118"/>
        <v>219</v>
      </c>
      <c r="AT242" s="116">
        <f t="shared" si="118"/>
        <v>218</v>
      </c>
      <c r="AU242" s="116">
        <f t="shared" si="118"/>
        <v>222</v>
      </c>
      <c r="AV242" s="116">
        <f t="shared" si="118"/>
        <v>220</v>
      </c>
      <c r="AW242" s="116">
        <f t="shared" si="118"/>
        <v>219</v>
      </c>
      <c r="AX242" s="116">
        <f t="shared" si="118"/>
        <v>218</v>
      </c>
      <c r="AY242" s="116">
        <f t="shared" si="118"/>
        <v>218</v>
      </c>
      <c r="AZ242" s="116">
        <f t="shared" si="118"/>
        <v>218</v>
      </c>
      <c r="BA242" s="119">
        <f t="shared" ca="1" si="98"/>
        <v>-0.82947858058429569</v>
      </c>
      <c r="BB242" s="119">
        <f t="shared" ca="1" si="98"/>
        <v>0.28526758596382717</v>
      </c>
      <c r="BC242" s="119">
        <f t="shared" ca="1" si="98"/>
        <v>-0.77539851376584235</v>
      </c>
      <c r="BD242" s="119">
        <f t="shared" ca="1" si="96"/>
        <v>-0.77139593481049684</v>
      </c>
      <c r="BE242" s="119">
        <f t="shared" ca="1" si="96"/>
        <v>-0.35783804043672202</v>
      </c>
      <c r="BF242" s="119">
        <f t="shared" ca="1" si="96"/>
        <v>0.28526758596382717</v>
      </c>
      <c r="BG242" s="119">
        <f t="shared" ca="1" si="96"/>
        <v>-0.77539851376584235</v>
      </c>
      <c r="BH242" s="119">
        <f t="shared" ca="1" si="96"/>
        <v>-0.77139593481049684</v>
      </c>
      <c r="BI242" s="119">
        <f t="shared" ca="1" si="96"/>
        <v>-0.35783804043672202</v>
      </c>
      <c r="BJ242" s="119">
        <f t="shared" ca="1" si="96"/>
        <v>-0.35783804043672202</v>
      </c>
      <c r="BK242" s="119">
        <f t="shared" ca="1" si="96"/>
        <v>-0.35783804043672202</v>
      </c>
      <c r="BL242" s="121">
        <f t="shared" ca="1" si="116"/>
        <v>2</v>
      </c>
      <c r="BM242" s="116">
        <f t="shared" ca="1" si="117"/>
        <v>17</v>
      </c>
    </row>
    <row r="243" spans="1:65" ht="15" customHeight="1" x14ac:dyDescent="0.25">
      <c r="A243" s="13">
        <v>42819</v>
      </c>
      <c r="B243" s="23"/>
      <c r="C243" s="23"/>
      <c r="D243" s="88">
        <f>bering!B238</f>
        <v>5278.9883</v>
      </c>
      <c r="E243" s="47"/>
      <c r="F243" s="47"/>
      <c r="G243" s="92">
        <f>conus!B238</f>
        <v>5719.5263999999997</v>
      </c>
      <c r="H243" s="100">
        <f t="shared" ca="1" si="108"/>
        <v>5427.348</v>
      </c>
      <c r="I243" s="101">
        <f ca="1">IF(H$1,OFFSET(D243,-$H$2,0),OFFSET(D243,-$L243,0))</f>
        <v>5495.3379999999997</v>
      </c>
      <c r="J243" s="29">
        <f t="shared" ca="1" si="113"/>
        <v>17</v>
      </c>
      <c r="K243" s="57">
        <f t="shared" ca="1" si="97"/>
        <v>17</v>
      </c>
      <c r="L243" s="30">
        <f t="shared" ca="1" si="99"/>
        <v>17</v>
      </c>
      <c r="M243" s="120">
        <f t="shared" ca="1" si="114"/>
        <v>0.47505535979165264</v>
      </c>
      <c r="N243" s="39">
        <f>ROW()</f>
        <v>243</v>
      </c>
      <c r="O243" s="39">
        <f t="shared" si="109"/>
        <v>240</v>
      </c>
      <c r="P243" s="45">
        <f t="shared" ca="1" si="110"/>
        <v>226</v>
      </c>
      <c r="Q243" s="45">
        <f t="shared" ca="1" si="111"/>
        <v>223</v>
      </c>
      <c r="R243" s="39">
        <f t="shared" ca="1" si="112"/>
        <v>0</v>
      </c>
      <c r="S243" s="58">
        <f t="shared" si="103"/>
        <v>176.52239999999802</v>
      </c>
      <c r="T243">
        <f>A243-A240</f>
        <v>3</v>
      </c>
      <c r="U243" s="68">
        <f t="shared" si="100"/>
        <v>58.840799999999341</v>
      </c>
      <c r="V243" s="58">
        <f t="shared" ca="1" si="104"/>
        <v>-280.22400000000016</v>
      </c>
      <c r="W243">
        <f>A243-A240</f>
        <v>3</v>
      </c>
      <c r="X243" s="77">
        <f t="shared" ca="1" si="105"/>
        <v>-186.81600000000012</v>
      </c>
      <c r="Y243" s="58">
        <f t="shared" ca="1" si="106"/>
        <v>-192.08000000000175</v>
      </c>
      <c r="Z243">
        <f>A243-A240</f>
        <v>3</v>
      </c>
      <c r="AA243" s="68">
        <f t="shared" ca="1" si="101"/>
        <v>-64.026666666667253</v>
      </c>
      <c r="AB243" s="68">
        <f t="shared" ca="1" si="119"/>
        <v>-125.42133333333368</v>
      </c>
      <c r="AE243" s="116">
        <f t="shared" si="107"/>
        <v>225</v>
      </c>
      <c r="AF243" s="116">
        <f t="shared" si="115"/>
        <v>226</v>
      </c>
      <c r="AG243" s="116">
        <f t="shared" si="115"/>
        <v>224</v>
      </c>
      <c r="AH243" s="116">
        <f t="shared" si="115"/>
        <v>223</v>
      </c>
      <c r="AI243" s="116">
        <f t="shared" si="115"/>
        <v>222</v>
      </c>
      <c r="AJ243" s="116">
        <f t="shared" si="115"/>
        <v>226</v>
      </c>
      <c r="AK243" s="116">
        <f t="shared" si="115"/>
        <v>224</v>
      </c>
      <c r="AL243" s="116">
        <f t="shared" si="115"/>
        <v>223</v>
      </c>
      <c r="AM243" s="116">
        <f t="shared" si="115"/>
        <v>222</v>
      </c>
      <c r="AN243" s="116">
        <f t="shared" si="115"/>
        <v>222</v>
      </c>
      <c r="AO243" s="116">
        <f t="shared" si="115"/>
        <v>222</v>
      </c>
      <c r="AP243" s="116">
        <f t="shared" si="118"/>
        <v>222</v>
      </c>
      <c r="AQ243" s="116">
        <f t="shared" si="118"/>
        <v>223</v>
      </c>
      <c r="AR243" s="116">
        <f t="shared" si="118"/>
        <v>221</v>
      </c>
      <c r="AS243" s="116">
        <f t="shared" si="118"/>
        <v>220</v>
      </c>
      <c r="AT243" s="116">
        <f t="shared" si="118"/>
        <v>219</v>
      </c>
      <c r="AU243" s="116">
        <f t="shared" si="118"/>
        <v>223</v>
      </c>
      <c r="AV243" s="116">
        <f t="shared" si="118"/>
        <v>221</v>
      </c>
      <c r="AW243" s="116">
        <f t="shared" si="118"/>
        <v>220</v>
      </c>
      <c r="AX243" s="116">
        <f t="shared" si="118"/>
        <v>219</v>
      </c>
      <c r="AY243" s="116">
        <f t="shared" si="118"/>
        <v>219</v>
      </c>
      <c r="AZ243" s="116">
        <f t="shared" si="118"/>
        <v>219</v>
      </c>
      <c r="BA243" s="119">
        <f t="shared" ca="1" si="98"/>
        <v>-0.73388022536257447</v>
      </c>
      <c r="BB243" s="119">
        <f t="shared" ca="1" si="98"/>
        <v>0.47505535979165264</v>
      </c>
      <c r="BC243" s="119">
        <f t="shared" ca="1" si="98"/>
        <v>-0.71867690479346258</v>
      </c>
      <c r="BD243" s="119">
        <f t="shared" ca="1" si="96"/>
        <v>-0.59568463297461971</v>
      </c>
      <c r="BE243" s="119">
        <f t="shared" ca="1" si="96"/>
        <v>-0.79725416555760975</v>
      </c>
      <c r="BF243" s="119">
        <f t="shared" ca="1" si="96"/>
        <v>0.47505535979165264</v>
      </c>
      <c r="BG243" s="119">
        <f t="shared" ref="BG243:BK293" ca="1" si="120">IF(ISERROR(CORREL(INDIRECT("g" &amp; $N243 &amp; ":g" &amp; $O243), INDIRECT("d" &amp; AK243 &amp; ":d" &amp; AV243))),0,CORREL(INDIRECT("g" &amp; $N243 &amp; ":g" &amp; $O243), INDIRECT("d" &amp; AK243 &amp; ":d" &amp; AV243)))</f>
        <v>-0.71867690479346258</v>
      </c>
      <c r="BH243" s="119">
        <f t="shared" ca="1" si="120"/>
        <v>-0.59568463297461971</v>
      </c>
      <c r="BI243" s="119">
        <f t="shared" ca="1" si="120"/>
        <v>-0.79725416555760975</v>
      </c>
      <c r="BJ243" s="119">
        <f t="shared" ca="1" si="120"/>
        <v>-0.79725416555760975</v>
      </c>
      <c r="BK243" s="119">
        <f t="shared" ca="1" si="120"/>
        <v>-0.79725416555760975</v>
      </c>
      <c r="BL243" s="121">
        <f t="shared" ca="1" si="116"/>
        <v>2</v>
      </c>
      <c r="BM243" s="116">
        <f t="shared" ca="1" si="117"/>
        <v>17</v>
      </c>
    </row>
    <row r="244" spans="1:65" ht="15" customHeight="1" x14ac:dyDescent="0.25">
      <c r="A244" s="13">
        <v>42820</v>
      </c>
      <c r="B244" s="23"/>
      <c r="C244" s="23"/>
      <c r="D244" s="88">
        <f>bering!B239</f>
        <v>5285.8670000000002</v>
      </c>
      <c r="E244" s="47"/>
      <c r="F244" s="47"/>
      <c r="G244" s="92">
        <f>conus!B239</f>
        <v>5683.5159999999996</v>
      </c>
      <c r="H244" s="100">
        <f t="shared" ca="1" si="108"/>
        <v>5495.3379999999997</v>
      </c>
      <c r="I244" s="101">
        <f ca="1">IF(H$1,OFFSET(D244,-$H$2,0),OFFSET(D244,-$L244,0))</f>
        <v>5429.4960000000001</v>
      </c>
      <c r="J244" s="29">
        <f t="shared" ca="1" si="113"/>
        <v>17</v>
      </c>
      <c r="K244" s="57">
        <f t="shared" ca="1" si="97"/>
        <v>17</v>
      </c>
      <c r="L244" s="30">
        <f t="shared" ca="1" si="99"/>
        <v>17</v>
      </c>
      <c r="M244" s="120">
        <f t="shared" ca="1" si="114"/>
        <v>0.53016211653700995</v>
      </c>
      <c r="N244" s="39">
        <f>ROW()</f>
        <v>244</v>
      </c>
      <c r="O244" s="39">
        <f t="shared" si="109"/>
        <v>241</v>
      </c>
      <c r="P244" s="45">
        <f t="shared" ca="1" si="110"/>
        <v>227</v>
      </c>
      <c r="Q244" s="45">
        <f t="shared" ca="1" si="111"/>
        <v>224</v>
      </c>
      <c r="R244" s="39">
        <f t="shared" ca="1" si="112"/>
        <v>0</v>
      </c>
      <c r="S244" s="58">
        <f t="shared" si="103"/>
        <v>243.98639999999796</v>
      </c>
      <c r="T244">
        <f>A244-A241</f>
        <v>3</v>
      </c>
      <c r="U244" s="68">
        <f t="shared" si="100"/>
        <v>81.328799999999319</v>
      </c>
      <c r="V244" s="58">
        <f t="shared" ca="1" si="104"/>
        <v>-54.418000000001484</v>
      </c>
      <c r="W244">
        <f>A244-A241</f>
        <v>3</v>
      </c>
      <c r="X244" s="77">
        <f t="shared" ca="1" si="105"/>
        <v>-36.278666666667654</v>
      </c>
      <c r="Y244" s="58">
        <f t="shared" ca="1" si="106"/>
        <v>-139.10199999999895</v>
      </c>
      <c r="Z244">
        <f>A244-A241</f>
        <v>3</v>
      </c>
      <c r="AA244" s="68">
        <f t="shared" ca="1" si="101"/>
        <v>-46.367333333332986</v>
      </c>
      <c r="AB244" s="68">
        <f t="shared" ca="1" si="119"/>
        <v>-41.32300000000032</v>
      </c>
      <c r="AE244" s="116">
        <f t="shared" si="107"/>
        <v>226</v>
      </c>
      <c r="AF244" s="116">
        <f t="shared" si="115"/>
        <v>227</v>
      </c>
      <c r="AG244" s="116">
        <f t="shared" si="115"/>
        <v>225</v>
      </c>
      <c r="AH244" s="116">
        <f t="shared" si="115"/>
        <v>224</v>
      </c>
      <c r="AI244" s="116">
        <f t="shared" si="115"/>
        <v>223</v>
      </c>
      <c r="AJ244" s="116">
        <f t="shared" si="115"/>
        <v>227</v>
      </c>
      <c r="AK244" s="116">
        <f t="shared" si="115"/>
        <v>225</v>
      </c>
      <c r="AL244" s="116">
        <f t="shared" si="115"/>
        <v>224</v>
      </c>
      <c r="AM244" s="116">
        <f t="shared" si="115"/>
        <v>223</v>
      </c>
      <c r="AN244" s="116">
        <f t="shared" si="115"/>
        <v>223</v>
      </c>
      <c r="AO244" s="116">
        <f t="shared" si="115"/>
        <v>223</v>
      </c>
      <c r="AP244" s="116">
        <f t="shared" si="118"/>
        <v>223</v>
      </c>
      <c r="AQ244" s="116">
        <f t="shared" si="118"/>
        <v>224</v>
      </c>
      <c r="AR244" s="116">
        <f t="shared" si="118"/>
        <v>222</v>
      </c>
      <c r="AS244" s="116">
        <f t="shared" si="118"/>
        <v>221</v>
      </c>
      <c r="AT244" s="116">
        <f t="shared" si="118"/>
        <v>220</v>
      </c>
      <c r="AU244" s="116">
        <f t="shared" si="118"/>
        <v>224</v>
      </c>
      <c r="AV244" s="116">
        <f t="shared" si="118"/>
        <v>222</v>
      </c>
      <c r="AW244" s="116">
        <f t="shared" si="118"/>
        <v>221</v>
      </c>
      <c r="AX244" s="116">
        <f t="shared" si="118"/>
        <v>220</v>
      </c>
      <c r="AY244" s="116">
        <f t="shared" si="118"/>
        <v>220</v>
      </c>
      <c r="AZ244" s="116">
        <f t="shared" si="118"/>
        <v>220</v>
      </c>
      <c r="BA244" s="119">
        <f t="shared" ca="1" si="98"/>
        <v>-0.65502909192663794</v>
      </c>
      <c r="BB244" s="119">
        <f t="shared" ca="1" si="98"/>
        <v>0.53016211653700995</v>
      </c>
      <c r="BC244" s="119">
        <f t="shared" ca="1" si="98"/>
        <v>-0.60784744100858312</v>
      </c>
      <c r="BD244" s="119">
        <f t="shared" ca="1" si="98"/>
        <v>0.2898346856610321</v>
      </c>
      <c r="BE244" s="119">
        <f t="shared" ca="1" si="98"/>
        <v>0.25099642558372404</v>
      </c>
      <c r="BF244" s="119">
        <f t="shared" ca="1" si="98"/>
        <v>0.53016211653700995</v>
      </c>
      <c r="BG244" s="119">
        <f t="shared" ca="1" si="120"/>
        <v>-0.60784744100858312</v>
      </c>
      <c r="BH244" s="119">
        <f t="shared" ca="1" si="120"/>
        <v>0.2898346856610321</v>
      </c>
      <c r="BI244" s="119">
        <f t="shared" ca="1" si="120"/>
        <v>0.25099642558372404</v>
      </c>
      <c r="BJ244" s="119">
        <f t="shared" ca="1" si="120"/>
        <v>0.25099642558372404</v>
      </c>
      <c r="BK244" s="119">
        <f t="shared" ca="1" si="120"/>
        <v>0.25099642558372404</v>
      </c>
      <c r="BL244" s="121">
        <f t="shared" ca="1" si="116"/>
        <v>2</v>
      </c>
      <c r="BM244" s="116">
        <f t="shared" ca="1" si="117"/>
        <v>17</v>
      </c>
    </row>
    <row r="245" spans="1:65" ht="15" customHeight="1" x14ac:dyDescent="0.25">
      <c r="A245" s="13">
        <v>42821</v>
      </c>
      <c r="B245" s="23"/>
      <c r="C245" s="23"/>
      <c r="D245" s="88">
        <f>bering!B240</f>
        <v>5285.8320000000003</v>
      </c>
      <c r="E245" s="47"/>
      <c r="F245" s="47"/>
      <c r="G245" s="92">
        <f>conus!B240</f>
        <v>5630.4160000000002</v>
      </c>
      <c r="H245" s="100">
        <f t="shared" ca="1" si="108"/>
        <v>5429.4960000000001</v>
      </c>
      <c r="I245" s="101">
        <f ca="1">IF(H$1,OFFSET(D245,-$H$2,0),OFFSET(D245,-$L245,0))</f>
        <v>5302.7030000000004</v>
      </c>
      <c r="J245" s="29">
        <f t="shared" ca="1" si="113"/>
        <v>21</v>
      </c>
      <c r="K245" s="57">
        <f t="shared" ca="1" si="97"/>
        <v>21</v>
      </c>
      <c r="L245" s="30">
        <f t="shared" ca="1" si="99"/>
        <v>21</v>
      </c>
      <c r="M245" s="120">
        <f t="shared" ca="1" si="114"/>
        <v>0.97618034167637047</v>
      </c>
      <c r="N245" s="39">
        <f>ROW()</f>
        <v>245</v>
      </c>
      <c r="O245" s="39">
        <f t="shared" si="109"/>
        <v>242</v>
      </c>
      <c r="P245" s="45">
        <f t="shared" ca="1" si="110"/>
        <v>224</v>
      </c>
      <c r="Q245" s="45">
        <f t="shared" ca="1" si="111"/>
        <v>221</v>
      </c>
      <c r="R245" s="39">
        <f t="shared" ca="1" si="112"/>
        <v>0</v>
      </c>
      <c r="S245" s="58">
        <f t="shared" si="103"/>
        <v>19.440399999999499</v>
      </c>
      <c r="T245">
        <f>A245-A242</f>
        <v>3</v>
      </c>
      <c r="U245" s="68">
        <f t="shared" si="100"/>
        <v>6.4801333333331668</v>
      </c>
      <c r="V245" s="58">
        <f t="shared" ca="1" si="104"/>
        <v>229.65999999999985</v>
      </c>
      <c r="W245">
        <f>A245-A242</f>
        <v>3</v>
      </c>
      <c r="X245" s="77">
        <f t="shared" ca="1" si="105"/>
        <v>153.10666666666657</v>
      </c>
      <c r="Y245" s="58">
        <f t="shared" ca="1" si="106"/>
        <v>-147.63700000000063</v>
      </c>
      <c r="Z245">
        <f>A245-A242</f>
        <v>3</v>
      </c>
      <c r="AA245" s="68">
        <f t="shared" ca="1" si="101"/>
        <v>-49.21233333333354</v>
      </c>
      <c r="AB245" s="68">
        <f t="shared" ca="1" si="119"/>
        <v>51.947166666666519</v>
      </c>
      <c r="AE245" s="116">
        <f t="shared" si="107"/>
        <v>227</v>
      </c>
      <c r="AF245" s="116">
        <f t="shared" si="115"/>
        <v>228</v>
      </c>
      <c r="AG245" s="116">
        <f t="shared" si="115"/>
        <v>226</v>
      </c>
      <c r="AH245" s="116">
        <f t="shared" si="115"/>
        <v>225</v>
      </c>
      <c r="AI245" s="116">
        <f t="shared" si="115"/>
        <v>224</v>
      </c>
      <c r="AJ245" s="116">
        <f t="shared" si="115"/>
        <v>228</v>
      </c>
      <c r="AK245" s="116">
        <f t="shared" si="115"/>
        <v>226</v>
      </c>
      <c r="AL245" s="116">
        <f t="shared" si="115"/>
        <v>225</v>
      </c>
      <c r="AM245" s="116">
        <f t="shared" si="115"/>
        <v>224</v>
      </c>
      <c r="AN245" s="116">
        <f t="shared" si="115"/>
        <v>224</v>
      </c>
      <c r="AO245" s="116">
        <f t="shared" si="115"/>
        <v>224</v>
      </c>
      <c r="AP245" s="116">
        <f t="shared" si="118"/>
        <v>224</v>
      </c>
      <c r="AQ245" s="116">
        <f t="shared" si="118"/>
        <v>225</v>
      </c>
      <c r="AR245" s="116">
        <f t="shared" si="118"/>
        <v>223</v>
      </c>
      <c r="AS245" s="116">
        <f t="shared" si="118"/>
        <v>222</v>
      </c>
      <c r="AT245" s="116">
        <f t="shared" si="118"/>
        <v>221</v>
      </c>
      <c r="AU245" s="116">
        <f t="shared" si="118"/>
        <v>225</v>
      </c>
      <c r="AV245" s="116">
        <f t="shared" si="118"/>
        <v>223</v>
      </c>
      <c r="AW245" s="116">
        <f t="shared" si="118"/>
        <v>222</v>
      </c>
      <c r="AX245" s="116">
        <f t="shared" si="118"/>
        <v>221</v>
      </c>
      <c r="AY245" s="116">
        <f t="shared" si="118"/>
        <v>221</v>
      </c>
      <c r="AZ245" s="116">
        <f t="shared" si="118"/>
        <v>221</v>
      </c>
      <c r="BA245" s="119">
        <f t="shared" ca="1" si="98"/>
        <v>-0.6647651369090809</v>
      </c>
      <c r="BB245" s="119">
        <f t="shared" ca="1" si="98"/>
        <v>-0.72204909454626065</v>
      </c>
      <c r="BC245" s="119">
        <f t="shared" ca="1" si="98"/>
        <v>-0.7800618338668982</v>
      </c>
      <c r="BD245" s="119">
        <f t="shared" ca="1" si="98"/>
        <v>0.17227846482577888</v>
      </c>
      <c r="BE245" s="119">
        <f t="shared" ca="1" si="98"/>
        <v>0.97618034167637047</v>
      </c>
      <c r="BF245" s="119">
        <f t="shared" ca="1" si="98"/>
        <v>-0.72204909454626065</v>
      </c>
      <c r="BG245" s="119">
        <f t="shared" ca="1" si="120"/>
        <v>-0.7800618338668982</v>
      </c>
      <c r="BH245" s="119">
        <f t="shared" ca="1" si="120"/>
        <v>0.17227846482577888</v>
      </c>
      <c r="BI245" s="119">
        <f t="shared" ca="1" si="120"/>
        <v>0.97618034167637047</v>
      </c>
      <c r="BJ245" s="119">
        <f t="shared" ca="1" si="120"/>
        <v>0.97618034167637047</v>
      </c>
      <c r="BK245" s="119">
        <f t="shared" ca="1" si="120"/>
        <v>0.97618034167637047</v>
      </c>
      <c r="BL245" s="121">
        <f t="shared" ca="1" si="116"/>
        <v>5</v>
      </c>
      <c r="BM245" s="116">
        <f t="shared" ca="1" si="117"/>
        <v>21</v>
      </c>
    </row>
    <row r="246" spans="1:65" ht="15" customHeight="1" x14ac:dyDescent="0.25">
      <c r="A246" s="13">
        <v>42822</v>
      </c>
      <c r="B246" s="23"/>
      <c r="C246" s="23"/>
      <c r="D246" s="88">
        <f>bering!B241</f>
        <v>5307.5073000000002</v>
      </c>
      <c r="E246" s="47"/>
      <c r="F246" s="47"/>
      <c r="G246" s="92">
        <f>conus!B241</f>
        <v>5626.4184999999998</v>
      </c>
      <c r="H246" s="100">
        <f t="shared" ca="1" si="108"/>
        <v>5554.85</v>
      </c>
      <c r="I246" s="101">
        <f ca="1">IF(H$1,OFFSET(D246,-$H$2,0),OFFSET(D246,-$L246,0))</f>
        <v>5427.348</v>
      </c>
      <c r="J246" s="29">
        <f t="shared" ca="1" si="113"/>
        <v>21</v>
      </c>
      <c r="K246" s="57">
        <f t="shared" ca="1" si="97"/>
        <v>21</v>
      </c>
      <c r="L246" s="30">
        <f t="shared" ca="1" si="99"/>
        <v>21</v>
      </c>
      <c r="M246" s="120">
        <f t="shared" ca="1" si="114"/>
        <v>0.50100518259346494</v>
      </c>
      <c r="N246" s="39">
        <f>ROW()</f>
        <v>246</v>
      </c>
      <c r="O246" s="39">
        <f t="shared" si="109"/>
        <v>243</v>
      </c>
      <c r="P246" s="45">
        <f t="shared" ca="1" si="110"/>
        <v>225</v>
      </c>
      <c r="Q246" s="45">
        <f t="shared" ca="1" si="111"/>
        <v>222</v>
      </c>
      <c r="R246" s="39">
        <f t="shared" ca="1" si="112"/>
        <v>0</v>
      </c>
      <c r="S246" s="58">
        <f t="shared" si="103"/>
        <v>-213.57990000000063</v>
      </c>
      <c r="T246">
        <f>A246-A243</f>
        <v>3</v>
      </c>
      <c r="U246" s="68">
        <f t="shared" si="100"/>
        <v>-71.193300000000207</v>
      </c>
      <c r="V246" s="58">
        <f t="shared" ca="1" si="104"/>
        <v>374.72099999999955</v>
      </c>
      <c r="W246">
        <f>A246-A243</f>
        <v>3</v>
      </c>
      <c r="X246" s="77">
        <f t="shared" ca="1" si="105"/>
        <v>249.81399999999971</v>
      </c>
      <c r="Y246" s="58">
        <f t="shared" ca="1" si="106"/>
        <v>-223.12699999999859</v>
      </c>
      <c r="Z246">
        <f>A246-A243</f>
        <v>3</v>
      </c>
      <c r="AA246" s="68">
        <f t="shared" ca="1" si="101"/>
        <v>-74.375666666666191</v>
      </c>
      <c r="AB246" s="68">
        <f t="shared" ca="1" si="119"/>
        <v>87.719166666666752</v>
      </c>
      <c r="AE246" s="116">
        <f t="shared" si="107"/>
        <v>228</v>
      </c>
      <c r="AF246" s="116">
        <f t="shared" si="115"/>
        <v>229</v>
      </c>
      <c r="AG246" s="116">
        <f t="shared" si="115"/>
        <v>227</v>
      </c>
      <c r="AH246" s="116">
        <f t="shared" si="115"/>
        <v>226</v>
      </c>
      <c r="AI246" s="116">
        <f t="shared" si="115"/>
        <v>225</v>
      </c>
      <c r="AJ246" s="116">
        <f t="shared" si="115"/>
        <v>229</v>
      </c>
      <c r="AK246" s="116">
        <f t="shared" si="115"/>
        <v>227</v>
      </c>
      <c r="AL246" s="116">
        <f t="shared" si="115"/>
        <v>226</v>
      </c>
      <c r="AM246" s="116">
        <f t="shared" si="115"/>
        <v>225</v>
      </c>
      <c r="AN246" s="116">
        <f t="shared" si="115"/>
        <v>225</v>
      </c>
      <c r="AO246" s="116">
        <f t="shared" si="115"/>
        <v>225</v>
      </c>
      <c r="AP246" s="116">
        <f t="shared" si="118"/>
        <v>225</v>
      </c>
      <c r="AQ246" s="116">
        <f t="shared" si="118"/>
        <v>226</v>
      </c>
      <c r="AR246" s="116">
        <f t="shared" si="118"/>
        <v>224</v>
      </c>
      <c r="AS246" s="116">
        <f t="shared" si="118"/>
        <v>223</v>
      </c>
      <c r="AT246" s="116">
        <f t="shared" si="118"/>
        <v>222</v>
      </c>
      <c r="AU246" s="116">
        <f t="shared" si="118"/>
        <v>226</v>
      </c>
      <c r="AV246" s="116">
        <f t="shared" si="118"/>
        <v>224</v>
      </c>
      <c r="AW246" s="116">
        <f t="shared" si="118"/>
        <v>223</v>
      </c>
      <c r="AX246" s="116">
        <f t="shared" si="118"/>
        <v>222</v>
      </c>
      <c r="AY246" s="116">
        <f t="shared" si="118"/>
        <v>222</v>
      </c>
      <c r="AZ246" s="116">
        <f t="shared" si="118"/>
        <v>222</v>
      </c>
      <c r="BA246" s="119">
        <f t="shared" ca="1" si="98"/>
        <v>-0.45647327770513524</v>
      </c>
      <c r="BB246" s="119">
        <f t="shared" ca="1" si="98"/>
        <v>-0.73724941562265622</v>
      </c>
      <c r="BC246" s="119">
        <f t="shared" ca="1" si="98"/>
        <v>-0.85522956272335848</v>
      </c>
      <c r="BD246" s="119">
        <f t="shared" ca="1" si="98"/>
        <v>-0.71260972023804137</v>
      </c>
      <c r="BE246" s="119">
        <f t="shared" ca="1" si="98"/>
        <v>0.50100518259346494</v>
      </c>
      <c r="BF246" s="119">
        <f t="shared" ca="1" si="98"/>
        <v>-0.73724941562265622</v>
      </c>
      <c r="BG246" s="119">
        <f t="shared" ca="1" si="120"/>
        <v>-0.85522956272335848</v>
      </c>
      <c r="BH246" s="119">
        <f t="shared" ca="1" si="120"/>
        <v>-0.71260972023804137</v>
      </c>
      <c r="BI246" s="119">
        <f t="shared" ca="1" si="120"/>
        <v>0.50100518259346494</v>
      </c>
      <c r="BJ246" s="119">
        <f t="shared" ca="1" si="120"/>
        <v>0.50100518259346494</v>
      </c>
      <c r="BK246" s="119">
        <f t="shared" ca="1" si="120"/>
        <v>0.50100518259346494</v>
      </c>
      <c r="BL246" s="121">
        <f t="shared" ca="1" si="116"/>
        <v>5</v>
      </c>
      <c r="BM246" s="116">
        <f t="shared" ca="1" si="117"/>
        <v>21</v>
      </c>
    </row>
    <row r="247" spans="1:65" ht="15" customHeight="1" x14ac:dyDescent="0.25">
      <c r="A247" s="13">
        <v>42823</v>
      </c>
      <c r="B247" s="23"/>
      <c r="C247" s="23"/>
      <c r="D247" s="88">
        <f>bering!B242</f>
        <v>5273.0280000000002</v>
      </c>
      <c r="E247" s="47"/>
      <c r="F247" s="47"/>
      <c r="G247" s="92">
        <f>conus!B242</f>
        <v>5703.6679999999997</v>
      </c>
      <c r="H247" s="100">
        <f t="shared" ca="1" si="108"/>
        <v>5641.55</v>
      </c>
      <c r="I247" s="101">
        <f ca="1">IF(H$1,OFFSET(D247,-$H$2,0),OFFSET(D247,-$L247,0))</f>
        <v>5641.55</v>
      </c>
      <c r="J247" s="29">
        <f t="shared" ca="1" si="113"/>
        <v>18</v>
      </c>
      <c r="K247" s="57">
        <f t="shared" ca="1" si="97"/>
        <v>18</v>
      </c>
      <c r="L247" s="30">
        <f t="shared" ca="1" si="99"/>
        <v>18</v>
      </c>
      <c r="M247" s="120">
        <f t="shared" ca="1" si="114"/>
        <v>0.59425180239444386</v>
      </c>
      <c r="N247" s="39">
        <f>ROW()</f>
        <v>247</v>
      </c>
      <c r="O247" s="39">
        <f t="shared" si="109"/>
        <v>244</v>
      </c>
      <c r="P247" s="45">
        <f t="shared" ca="1" si="110"/>
        <v>229</v>
      </c>
      <c r="Q247" s="45">
        <f t="shared" ca="1" si="111"/>
        <v>226</v>
      </c>
      <c r="R247" s="39">
        <f t="shared" ca="1" si="112"/>
        <v>0</v>
      </c>
      <c r="S247" s="58">
        <f t="shared" si="103"/>
        <v>-202.37689999999566</v>
      </c>
      <c r="T247">
        <f>A247-A244</f>
        <v>3</v>
      </c>
      <c r="U247" s="68">
        <f t="shared" si="100"/>
        <v>-67.458966666665219</v>
      </c>
      <c r="V247" s="58">
        <f t="shared" ca="1" si="104"/>
        <v>400.50700000000143</v>
      </c>
      <c r="W247">
        <f>A247-A244</f>
        <v>3</v>
      </c>
      <c r="X247" s="77">
        <f t="shared" ca="1" si="105"/>
        <v>267.00466666666762</v>
      </c>
      <c r="Y247" s="58">
        <f t="shared" ca="1" si="106"/>
        <v>19.41899999999805</v>
      </c>
      <c r="Z247">
        <f>A247-A244</f>
        <v>3</v>
      </c>
      <c r="AA247" s="68">
        <f t="shared" ca="1" si="101"/>
        <v>6.4729999999993497</v>
      </c>
      <c r="AB247" s="68">
        <f t="shared" ca="1" si="119"/>
        <v>136.73883333333347</v>
      </c>
      <c r="AE247" s="116">
        <f t="shared" si="107"/>
        <v>229</v>
      </c>
      <c r="AF247" s="116">
        <f t="shared" si="115"/>
        <v>230</v>
      </c>
      <c r="AG247" s="116">
        <f t="shared" si="115"/>
        <v>228</v>
      </c>
      <c r="AH247" s="116">
        <f t="shared" si="115"/>
        <v>227</v>
      </c>
      <c r="AI247" s="116">
        <f t="shared" si="115"/>
        <v>226</v>
      </c>
      <c r="AJ247" s="116">
        <f t="shared" si="115"/>
        <v>230</v>
      </c>
      <c r="AK247" s="116">
        <f t="shared" si="115"/>
        <v>228</v>
      </c>
      <c r="AL247" s="116">
        <f t="shared" si="115"/>
        <v>227</v>
      </c>
      <c r="AM247" s="116">
        <f t="shared" si="115"/>
        <v>226</v>
      </c>
      <c r="AN247" s="116">
        <f t="shared" si="115"/>
        <v>226</v>
      </c>
      <c r="AO247" s="116">
        <f t="shared" si="115"/>
        <v>226</v>
      </c>
      <c r="AP247" s="116">
        <f t="shared" si="118"/>
        <v>226</v>
      </c>
      <c r="AQ247" s="116">
        <f t="shared" si="118"/>
        <v>227</v>
      </c>
      <c r="AR247" s="116">
        <f t="shared" si="118"/>
        <v>225</v>
      </c>
      <c r="AS247" s="116">
        <f t="shared" si="118"/>
        <v>224</v>
      </c>
      <c r="AT247" s="116">
        <f t="shared" si="118"/>
        <v>223</v>
      </c>
      <c r="AU247" s="116">
        <f t="shared" si="118"/>
        <v>227</v>
      </c>
      <c r="AV247" s="116">
        <f t="shared" si="118"/>
        <v>225</v>
      </c>
      <c r="AW247" s="116">
        <f t="shared" si="118"/>
        <v>224</v>
      </c>
      <c r="AX247" s="116">
        <f t="shared" si="118"/>
        <v>223</v>
      </c>
      <c r="AY247" s="116">
        <f t="shared" si="118"/>
        <v>223</v>
      </c>
      <c r="AZ247" s="116">
        <f t="shared" si="118"/>
        <v>223</v>
      </c>
      <c r="BA247" s="119">
        <f t="shared" ca="1" si="98"/>
        <v>0.59425180239444386</v>
      </c>
      <c r="BB247" s="119">
        <f t="shared" ca="1" si="98"/>
        <v>-0.2150317332844259</v>
      </c>
      <c r="BC247" s="119">
        <f t="shared" ca="1" si="98"/>
        <v>0.46664634308909758</v>
      </c>
      <c r="BD247" s="119">
        <f t="shared" ca="1" si="98"/>
        <v>-0.54438373127802264</v>
      </c>
      <c r="BE247" s="119">
        <f t="shared" ca="1" si="98"/>
        <v>0.58689689320835015</v>
      </c>
      <c r="BF247" s="119">
        <f t="shared" ca="1" si="98"/>
        <v>-0.2150317332844259</v>
      </c>
      <c r="BG247" s="119">
        <f t="shared" ca="1" si="120"/>
        <v>0.46664634308909758</v>
      </c>
      <c r="BH247" s="119">
        <f t="shared" ca="1" si="120"/>
        <v>-0.54438373127802264</v>
      </c>
      <c r="BI247" s="119">
        <f t="shared" ca="1" si="120"/>
        <v>0.58689689320835015</v>
      </c>
      <c r="BJ247" s="119">
        <f t="shared" ca="1" si="120"/>
        <v>0.58689689320835015</v>
      </c>
      <c r="BK247" s="119">
        <f t="shared" ca="1" si="120"/>
        <v>0.58689689320835015</v>
      </c>
      <c r="BL247" s="121">
        <f t="shared" ca="1" si="116"/>
        <v>1</v>
      </c>
      <c r="BM247" s="116">
        <f t="shared" ca="1" si="117"/>
        <v>18</v>
      </c>
    </row>
    <row r="248" spans="1:65" ht="15" customHeight="1" x14ac:dyDescent="0.25">
      <c r="A248" s="13">
        <v>42824</v>
      </c>
      <c r="B248" s="23"/>
      <c r="C248" s="23"/>
      <c r="D248" s="88">
        <f>bering!B243</f>
        <v>5251.4030000000002</v>
      </c>
      <c r="E248" s="47"/>
      <c r="F248" s="47"/>
      <c r="G248" s="92">
        <f>conus!B243</f>
        <v>5690.692</v>
      </c>
      <c r="H248" s="100">
        <f t="shared" ca="1" si="108"/>
        <v>5633.8954999999996</v>
      </c>
      <c r="I248" s="101">
        <f ca="1">IF(H$1,OFFSET(D248,-$H$2,0),OFFSET(D248,-$L248,0))</f>
        <v>5633.8954999999996</v>
      </c>
      <c r="J248" s="29">
        <f t="shared" ca="1" si="113"/>
        <v>18</v>
      </c>
      <c r="K248" s="57">
        <f t="shared" ca="1" si="97"/>
        <v>18</v>
      </c>
      <c r="L248" s="30">
        <f t="shared" ca="1" si="99"/>
        <v>18</v>
      </c>
      <c r="M248" s="120">
        <f t="shared" ca="1" si="114"/>
        <v>0.82848433735560134</v>
      </c>
      <c r="N248" s="39">
        <f>ROW()</f>
        <v>248</v>
      </c>
      <c r="O248" s="39">
        <f t="shared" si="109"/>
        <v>245</v>
      </c>
      <c r="P248" s="45">
        <f t="shared" ca="1" si="110"/>
        <v>230</v>
      </c>
      <c r="Q248" s="45">
        <f t="shared" ca="1" si="111"/>
        <v>227</v>
      </c>
      <c r="R248" s="39">
        <f t="shared" ca="1" si="112"/>
        <v>0</v>
      </c>
      <c r="S248" s="58">
        <f t="shared" si="103"/>
        <v>-12.679899999999179</v>
      </c>
      <c r="T248">
        <f>A248-A245</f>
        <v>3</v>
      </c>
      <c r="U248" s="68">
        <f t="shared" si="100"/>
        <v>-4.2266333333330595</v>
      </c>
      <c r="V248" s="58">
        <f t="shared" ca="1" si="104"/>
        <v>478.11349999999948</v>
      </c>
      <c r="W248">
        <f>A248-A245</f>
        <v>3</v>
      </c>
      <c r="X248" s="77">
        <f t="shared" ca="1" si="105"/>
        <v>318.74233333333297</v>
      </c>
      <c r="Y248" s="58">
        <f t="shared" ca="1" si="106"/>
        <v>475.25649999999951</v>
      </c>
      <c r="Z248">
        <f>A248-A245</f>
        <v>3</v>
      </c>
      <c r="AA248" s="68">
        <f t="shared" ca="1" si="101"/>
        <v>158.41883333333317</v>
      </c>
      <c r="AB248" s="68">
        <f t="shared" ca="1" si="119"/>
        <v>238.58058333333307</v>
      </c>
      <c r="AE248" s="116">
        <f t="shared" si="107"/>
        <v>230</v>
      </c>
      <c r="AF248" s="116">
        <f t="shared" si="115"/>
        <v>231</v>
      </c>
      <c r="AG248" s="116">
        <f t="shared" si="115"/>
        <v>229</v>
      </c>
      <c r="AH248" s="116">
        <f t="shared" si="115"/>
        <v>228</v>
      </c>
      <c r="AI248" s="116">
        <f t="shared" si="115"/>
        <v>227</v>
      </c>
      <c r="AJ248" s="116">
        <f t="shared" si="115"/>
        <v>231</v>
      </c>
      <c r="AK248" s="116">
        <f t="shared" si="115"/>
        <v>229</v>
      </c>
      <c r="AL248" s="116">
        <f t="shared" si="115"/>
        <v>228</v>
      </c>
      <c r="AM248" s="116">
        <f t="shared" si="115"/>
        <v>227</v>
      </c>
      <c r="AN248" s="116">
        <f t="shared" si="115"/>
        <v>227</v>
      </c>
      <c r="AO248" s="116">
        <f t="shared" si="115"/>
        <v>227</v>
      </c>
      <c r="AP248" s="116">
        <f t="shared" si="118"/>
        <v>227</v>
      </c>
      <c r="AQ248" s="116">
        <f t="shared" si="118"/>
        <v>228</v>
      </c>
      <c r="AR248" s="116">
        <f t="shared" si="118"/>
        <v>226</v>
      </c>
      <c r="AS248" s="116">
        <f t="shared" si="118"/>
        <v>225</v>
      </c>
      <c r="AT248" s="116">
        <f t="shared" si="118"/>
        <v>224</v>
      </c>
      <c r="AU248" s="116">
        <f t="shared" si="118"/>
        <v>228</v>
      </c>
      <c r="AV248" s="116">
        <f t="shared" si="118"/>
        <v>226</v>
      </c>
      <c r="AW248" s="116">
        <f t="shared" si="118"/>
        <v>225</v>
      </c>
      <c r="AX248" s="116">
        <f t="shared" si="118"/>
        <v>224</v>
      </c>
      <c r="AY248" s="116">
        <f t="shared" si="118"/>
        <v>224</v>
      </c>
      <c r="AZ248" s="116">
        <f t="shared" si="118"/>
        <v>224</v>
      </c>
      <c r="BA248" s="119">
        <f t="shared" ca="1" si="98"/>
        <v>0.82848433735560134</v>
      </c>
      <c r="BB248" s="119">
        <f t="shared" ca="1" si="98"/>
        <v>0.3223218182067164</v>
      </c>
      <c r="BC248" s="119">
        <f t="shared" ca="1" si="98"/>
        <v>0.82180051613965022</v>
      </c>
      <c r="BD248" s="119">
        <f t="shared" ca="1" si="98"/>
        <v>0.15991825425883224</v>
      </c>
      <c r="BE248" s="119">
        <f t="shared" ca="1" si="98"/>
        <v>0.71054196754977095</v>
      </c>
      <c r="BF248" s="119">
        <f t="shared" ca="1" si="98"/>
        <v>0.3223218182067164</v>
      </c>
      <c r="BG248" s="119">
        <f t="shared" ca="1" si="120"/>
        <v>0.82180051613965022</v>
      </c>
      <c r="BH248" s="119">
        <f t="shared" ca="1" si="120"/>
        <v>0.15991825425883224</v>
      </c>
      <c r="BI248" s="119">
        <f t="shared" ca="1" si="120"/>
        <v>0.71054196754977095</v>
      </c>
      <c r="BJ248" s="119">
        <f t="shared" ca="1" si="120"/>
        <v>0.71054196754977095</v>
      </c>
      <c r="BK248" s="119">
        <f t="shared" ca="1" si="120"/>
        <v>0.71054196754977095</v>
      </c>
      <c r="BL248" s="121">
        <f t="shared" ca="1" si="116"/>
        <v>1</v>
      </c>
      <c r="BM248" s="116">
        <f t="shared" ca="1" si="117"/>
        <v>18</v>
      </c>
    </row>
    <row r="249" spans="1:65" ht="15" customHeight="1" x14ac:dyDescent="0.25">
      <c r="A249" s="13">
        <v>42825</v>
      </c>
      <c r="B249" s="23"/>
      <c r="C249" s="23"/>
      <c r="D249" s="88">
        <f>bering!B244</f>
        <v>5251.4030000000002</v>
      </c>
      <c r="E249" s="47"/>
      <c r="F249" s="47"/>
      <c r="G249" s="92">
        <f>conus!B244</f>
        <v>5690.692</v>
      </c>
      <c r="H249" s="100">
        <f t="shared" ca="1" si="108"/>
        <v>5606.6260000000002</v>
      </c>
      <c r="I249" s="101">
        <f ca="1">IF(H$1,OFFSET(D249,-$H$2,0),OFFSET(D249,-$L249,0))</f>
        <v>5606.6260000000002</v>
      </c>
      <c r="J249" s="29">
        <f t="shared" ca="1" si="113"/>
        <v>18</v>
      </c>
      <c r="K249" s="57">
        <f t="shared" ca="1" si="97"/>
        <v>18</v>
      </c>
      <c r="L249" s="30">
        <f t="shared" ca="1" si="99"/>
        <v>18</v>
      </c>
      <c r="M249" s="120">
        <f t="shared" ca="1" si="114"/>
        <v>0.95469349877893273</v>
      </c>
      <c r="N249" s="39">
        <f>ROW()</f>
        <v>249</v>
      </c>
      <c r="O249" s="39">
        <f t="shared" si="109"/>
        <v>246</v>
      </c>
      <c r="P249" s="45">
        <f t="shared" ca="1" si="110"/>
        <v>231</v>
      </c>
      <c r="Q249" s="45">
        <f t="shared" ca="1" si="111"/>
        <v>228</v>
      </c>
      <c r="R249" s="39">
        <f t="shared" ca="1" si="112"/>
        <v>0</v>
      </c>
      <c r="S249" s="58">
        <f t="shared" si="103"/>
        <v>144.70149999999921</v>
      </c>
      <c r="T249">
        <f>A249-A246</f>
        <v>3</v>
      </c>
      <c r="U249" s="68">
        <f t="shared" si="100"/>
        <v>48.233833333333074</v>
      </c>
      <c r="V249" s="58">
        <f t="shared" ca="1" si="104"/>
        <v>402.38749999999709</v>
      </c>
      <c r="W249">
        <f>A249-A246</f>
        <v>3</v>
      </c>
      <c r="X249" s="77">
        <f t="shared" ca="1" si="105"/>
        <v>268.25833333333139</v>
      </c>
      <c r="Y249" s="58">
        <f t="shared" ca="1" si="106"/>
        <v>722.52449999999772</v>
      </c>
      <c r="Z249">
        <f>A249-A246</f>
        <v>3</v>
      </c>
      <c r="AA249" s="68">
        <f t="shared" ca="1" si="101"/>
        <v>240.84149999999923</v>
      </c>
      <c r="AB249" s="68">
        <f t="shared" ca="1" si="119"/>
        <v>254.5499166666653</v>
      </c>
      <c r="AE249" s="116">
        <f t="shared" si="107"/>
        <v>231</v>
      </c>
      <c r="AF249" s="116">
        <f t="shared" si="115"/>
        <v>232</v>
      </c>
      <c r="AG249" s="116">
        <f t="shared" si="115"/>
        <v>230</v>
      </c>
      <c r="AH249" s="116">
        <f t="shared" si="115"/>
        <v>229</v>
      </c>
      <c r="AI249" s="116">
        <f t="shared" si="115"/>
        <v>228</v>
      </c>
      <c r="AJ249" s="116">
        <f t="shared" si="115"/>
        <v>232</v>
      </c>
      <c r="AK249" s="116">
        <f t="shared" si="115"/>
        <v>230</v>
      </c>
      <c r="AL249" s="116">
        <f t="shared" si="115"/>
        <v>229</v>
      </c>
      <c r="AM249" s="116">
        <f t="shared" si="115"/>
        <v>228</v>
      </c>
      <c r="AN249" s="116">
        <f t="shared" si="115"/>
        <v>228</v>
      </c>
      <c r="AO249" s="116">
        <f t="shared" si="115"/>
        <v>228</v>
      </c>
      <c r="AP249" s="116">
        <f t="shared" si="118"/>
        <v>228</v>
      </c>
      <c r="AQ249" s="116">
        <f t="shared" si="118"/>
        <v>229</v>
      </c>
      <c r="AR249" s="116">
        <f t="shared" si="118"/>
        <v>227</v>
      </c>
      <c r="AS249" s="116">
        <f t="shared" si="118"/>
        <v>226</v>
      </c>
      <c r="AT249" s="116">
        <f t="shared" si="118"/>
        <v>225</v>
      </c>
      <c r="AU249" s="116">
        <f t="shared" si="118"/>
        <v>229</v>
      </c>
      <c r="AV249" s="116">
        <f t="shared" si="118"/>
        <v>227</v>
      </c>
      <c r="AW249" s="116">
        <f t="shared" si="118"/>
        <v>226</v>
      </c>
      <c r="AX249" s="116">
        <f t="shared" si="118"/>
        <v>225</v>
      </c>
      <c r="AY249" s="116">
        <f t="shared" si="118"/>
        <v>225</v>
      </c>
      <c r="AZ249" s="116">
        <f t="shared" si="118"/>
        <v>225</v>
      </c>
      <c r="BA249" s="119">
        <f t="shared" ca="1" si="98"/>
        <v>0.95469349877893273</v>
      </c>
      <c r="BB249" s="119">
        <f t="shared" ca="1" si="98"/>
        <v>-0.48417000744609012</v>
      </c>
      <c r="BC249" s="119">
        <f t="shared" ca="1" si="98"/>
        <v>0.83340467925878081</v>
      </c>
      <c r="BD249" s="119">
        <f t="shared" ca="1" si="98"/>
        <v>9.9747083740401518E-2</v>
      </c>
      <c r="BE249" s="119">
        <f t="shared" ca="1" si="98"/>
        <v>0.53697487808486943</v>
      </c>
      <c r="BF249" s="119">
        <f t="shared" ca="1" si="98"/>
        <v>-0.48417000744609012</v>
      </c>
      <c r="BG249" s="119">
        <f t="shared" ca="1" si="120"/>
        <v>0.83340467925878081</v>
      </c>
      <c r="BH249" s="119">
        <f t="shared" ca="1" si="120"/>
        <v>9.9747083740401518E-2</v>
      </c>
      <c r="BI249" s="119">
        <f t="shared" ca="1" si="120"/>
        <v>0.53697487808486943</v>
      </c>
      <c r="BJ249" s="119">
        <f t="shared" ca="1" si="120"/>
        <v>0.53697487808486943</v>
      </c>
      <c r="BK249" s="119">
        <f t="shared" ca="1" si="120"/>
        <v>0.53697487808486943</v>
      </c>
      <c r="BL249" s="121">
        <f t="shared" ca="1" si="116"/>
        <v>1</v>
      </c>
      <c r="BM249" s="116">
        <f t="shared" ca="1" si="117"/>
        <v>18</v>
      </c>
    </row>
    <row r="250" spans="1:65" ht="15" customHeight="1" x14ac:dyDescent="0.25">
      <c r="A250" s="13">
        <v>42826</v>
      </c>
      <c r="B250" s="23"/>
      <c r="C250" s="23"/>
      <c r="D250" s="88">
        <f>bering!B245</f>
        <v>5285.7992999999997</v>
      </c>
      <c r="E250" s="47"/>
      <c r="F250" s="47"/>
      <c r="G250" s="92">
        <f>conus!B245</f>
        <v>5627.6229999999996</v>
      </c>
      <c r="H250" s="100">
        <f t="shared" ca="1" si="108"/>
        <v>5578.0946999999996</v>
      </c>
      <c r="I250" s="101">
        <f ca="1">IF(H$1,OFFSET(D250,-$H$2,0),OFFSET(D250,-$L250,0))</f>
        <v>5531.5190000000002</v>
      </c>
      <c r="J250" s="29">
        <f t="shared" ca="1" si="113"/>
        <v>17</v>
      </c>
      <c r="K250" s="57">
        <f t="shared" ca="1" si="97"/>
        <v>17</v>
      </c>
      <c r="L250" s="30">
        <f t="shared" ca="1" si="99"/>
        <v>17</v>
      </c>
      <c r="M250" s="120">
        <f t="shared" ca="1" si="114"/>
        <v>0.91988933325373234</v>
      </c>
      <c r="N250" s="39">
        <f>ROW()</f>
        <v>250</v>
      </c>
      <c r="O250" s="39">
        <f t="shared" si="109"/>
        <v>247</v>
      </c>
      <c r="P250" s="45">
        <f t="shared" ca="1" si="110"/>
        <v>233</v>
      </c>
      <c r="Q250" s="45">
        <f t="shared" ca="1" si="111"/>
        <v>230</v>
      </c>
      <c r="R250" s="39">
        <f t="shared" ca="1" si="112"/>
        <v>0</v>
      </c>
      <c r="S250" s="58">
        <f t="shared" si="103"/>
        <v>48.50449999999546</v>
      </c>
      <c r="T250">
        <f>A250-A247</f>
        <v>3</v>
      </c>
      <c r="U250" s="68">
        <f t="shared" si="100"/>
        <v>16.168166666665154</v>
      </c>
      <c r="V250" s="58">
        <f t="shared" ca="1" si="104"/>
        <v>192.72019999999611</v>
      </c>
      <c r="W250">
        <f>A250-A247</f>
        <v>3</v>
      </c>
      <c r="X250" s="77">
        <f t="shared" ca="1" si="105"/>
        <v>128.48013333333074</v>
      </c>
      <c r="Y250" s="58">
        <f t="shared" ca="1" si="106"/>
        <v>400.43950000000041</v>
      </c>
      <c r="Z250">
        <f>A250-A247</f>
        <v>3</v>
      </c>
      <c r="AA250" s="68">
        <f t="shared" ca="1" si="101"/>
        <v>133.47983333333346</v>
      </c>
      <c r="AB250" s="68">
        <f t="shared" ca="1" si="119"/>
        <v>130.97998333333209</v>
      </c>
      <c r="AE250" s="116">
        <f t="shared" si="107"/>
        <v>232</v>
      </c>
      <c r="AF250" s="116">
        <f t="shared" si="115"/>
        <v>233</v>
      </c>
      <c r="AG250" s="116">
        <f t="shared" si="115"/>
        <v>231</v>
      </c>
      <c r="AH250" s="116">
        <f t="shared" si="115"/>
        <v>230</v>
      </c>
      <c r="AI250" s="116">
        <f t="shared" si="115"/>
        <v>229</v>
      </c>
      <c r="AJ250" s="116">
        <f t="shared" si="115"/>
        <v>233</v>
      </c>
      <c r="AK250" s="116">
        <f t="shared" si="115"/>
        <v>231</v>
      </c>
      <c r="AL250" s="116">
        <f t="shared" si="115"/>
        <v>230</v>
      </c>
      <c r="AM250" s="116">
        <f t="shared" si="115"/>
        <v>229</v>
      </c>
      <c r="AN250" s="116">
        <f t="shared" si="115"/>
        <v>229</v>
      </c>
      <c r="AO250" s="116">
        <f t="shared" si="115"/>
        <v>229</v>
      </c>
      <c r="AP250" s="116">
        <f t="shared" si="118"/>
        <v>229</v>
      </c>
      <c r="AQ250" s="116">
        <f t="shared" si="118"/>
        <v>230</v>
      </c>
      <c r="AR250" s="116">
        <f t="shared" si="118"/>
        <v>228</v>
      </c>
      <c r="AS250" s="116">
        <f t="shared" si="118"/>
        <v>227</v>
      </c>
      <c r="AT250" s="116">
        <f t="shared" si="118"/>
        <v>226</v>
      </c>
      <c r="AU250" s="116">
        <f t="shared" si="118"/>
        <v>230</v>
      </c>
      <c r="AV250" s="116">
        <f t="shared" si="118"/>
        <v>228</v>
      </c>
      <c r="AW250" s="116">
        <f t="shared" si="118"/>
        <v>227</v>
      </c>
      <c r="AX250" s="116">
        <f t="shared" si="118"/>
        <v>226</v>
      </c>
      <c r="AY250" s="116">
        <f t="shared" si="118"/>
        <v>226</v>
      </c>
      <c r="AZ250" s="116">
        <f t="shared" si="118"/>
        <v>226</v>
      </c>
      <c r="BA250" s="119">
        <f t="shared" ca="1" si="98"/>
        <v>0.90269732889058518</v>
      </c>
      <c r="BB250" s="119">
        <f t="shared" ca="1" si="98"/>
        <v>0.91988933325373234</v>
      </c>
      <c r="BC250" s="119">
        <f t="shared" ca="1" si="98"/>
        <v>-0.13431818119415614</v>
      </c>
      <c r="BD250" s="119">
        <f t="shared" ca="1" si="98"/>
        <v>-0.60372576761006991</v>
      </c>
      <c r="BE250" s="119">
        <f t="shared" ca="1" si="98"/>
        <v>-0.80675435455492495</v>
      </c>
      <c r="BF250" s="119">
        <f t="shared" ca="1" si="98"/>
        <v>0.91988933325373234</v>
      </c>
      <c r="BG250" s="119">
        <f t="shared" ca="1" si="120"/>
        <v>-0.13431818119415614</v>
      </c>
      <c r="BH250" s="119">
        <f t="shared" ca="1" si="120"/>
        <v>-0.60372576761006991</v>
      </c>
      <c r="BI250" s="119">
        <f t="shared" ca="1" si="120"/>
        <v>-0.80675435455492495</v>
      </c>
      <c r="BJ250" s="119">
        <f t="shared" ca="1" si="120"/>
        <v>-0.80675435455492495</v>
      </c>
      <c r="BK250" s="119">
        <f t="shared" ca="1" si="120"/>
        <v>-0.80675435455492495</v>
      </c>
      <c r="BL250" s="121">
        <f t="shared" ca="1" si="116"/>
        <v>2</v>
      </c>
      <c r="BM250" s="116">
        <f t="shared" ca="1" si="117"/>
        <v>17</v>
      </c>
    </row>
    <row r="251" spans="1:65" ht="15" customHeight="1" x14ac:dyDescent="0.25">
      <c r="A251" s="13">
        <v>42827</v>
      </c>
      <c r="B251" s="23"/>
      <c r="C251" s="23"/>
      <c r="D251" s="88">
        <f>bering!B246</f>
        <v>5317.4840000000004</v>
      </c>
      <c r="E251" s="47"/>
      <c r="F251" s="47"/>
      <c r="G251" s="92">
        <f>conus!B246</f>
        <v>5693.527</v>
      </c>
      <c r="H251" s="100">
        <f t="shared" ca="1" si="108"/>
        <v>5531.5190000000002</v>
      </c>
      <c r="I251" s="101">
        <f ca="1">IF(H$1,OFFSET(D251,-$H$2,0),OFFSET(D251,-$L251,0))</f>
        <v>5483.83</v>
      </c>
      <c r="J251" s="29">
        <f t="shared" ca="1" si="113"/>
        <v>17</v>
      </c>
      <c r="K251" s="57">
        <f t="shared" ca="1" si="97"/>
        <v>17</v>
      </c>
      <c r="L251" s="30">
        <f t="shared" ca="1" si="99"/>
        <v>17</v>
      </c>
      <c r="M251" s="120">
        <f t="shared" ca="1" si="114"/>
        <v>0.18899935828441439</v>
      </c>
      <c r="N251" s="39">
        <f>ROW()</f>
        <v>251</v>
      </c>
      <c r="O251" s="39">
        <f t="shared" si="109"/>
        <v>248</v>
      </c>
      <c r="P251" s="45">
        <f t="shared" ca="1" si="110"/>
        <v>234</v>
      </c>
      <c r="Q251" s="45">
        <f t="shared" ca="1" si="111"/>
        <v>231</v>
      </c>
      <c r="R251" s="39">
        <f t="shared" ca="1" si="112"/>
        <v>0</v>
      </c>
      <c r="S251" s="58">
        <f t="shared" si="103"/>
        <v>-8.9365000000034343</v>
      </c>
      <c r="T251">
        <f>A251-A248</f>
        <v>3</v>
      </c>
      <c r="U251" s="68">
        <f t="shared" si="100"/>
        <v>-2.9788333333344781</v>
      </c>
      <c r="V251" s="58">
        <f t="shared" ca="1" si="104"/>
        <v>-114.05580000000191</v>
      </c>
      <c r="W251">
        <f>A251-A248</f>
        <v>3</v>
      </c>
      <c r="X251" s="77">
        <f t="shared" ca="1" si="105"/>
        <v>-76.037200000001278</v>
      </c>
      <c r="Y251" s="58">
        <f t="shared" ca="1" si="106"/>
        <v>-80.818500000001222</v>
      </c>
      <c r="Z251">
        <f>A251-A248</f>
        <v>3</v>
      </c>
      <c r="AA251" s="68">
        <f t="shared" ca="1" si="101"/>
        <v>-26.939500000000407</v>
      </c>
      <c r="AB251" s="68">
        <f t="shared" ca="1" si="119"/>
        <v>-51.488350000000842</v>
      </c>
      <c r="AE251" s="116">
        <f t="shared" si="107"/>
        <v>233</v>
      </c>
      <c r="AF251" s="116">
        <f t="shared" si="115"/>
        <v>234</v>
      </c>
      <c r="AG251" s="116">
        <f t="shared" si="115"/>
        <v>232</v>
      </c>
      <c r="AH251" s="116">
        <f t="shared" si="115"/>
        <v>231</v>
      </c>
      <c r="AI251" s="116">
        <f t="shared" si="115"/>
        <v>230</v>
      </c>
      <c r="AJ251" s="116">
        <f t="shared" si="115"/>
        <v>234</v>
      </c>
      <c r="AK251" s="116">
        <f t="shared" si="115"/>
        <v>232</v>
      </c>
      <c r="AL251" s="116">
        <f t="shared" si="115"/>
        <v>231</v>
      </c>
      <c r="AM251" s="116">
        <f t="shared" si="115"/>
        <v>230</v>
      </c>
      <c r="AN251" s="116">
        <f t="shared" si="115"/>
        <v>230</v>
      </c>
      <c r="AO251" s="116">
        <f t="shared" si="115"/>
        <v>230</v>
      </c>
      <c r="AP251" s="116">
        <f t="shared" si="118"/>
        <v>230</v>
      </c>
      <c r="AQ251" s="116">
        <f t="shared" si="118"/>
        <v>231</v>
      </c>
      <c r="AR251" s="116">
        <f t="shared" si="118"/>
        <v>229</v>
      </c>
      <c r="AS251" s="116">
        <f t="shared" si="118"/>
        <v>228</v>
      </c>
      <c r="AT251" s="116">
        <f t="shared" si="118"/>
        <v>227</v>
      </c>
      <c r="AU251" s="116">
        <f t="shared" si="118"/>
        <v>231</v>
      </c>
      <c r="AV251" s="116">
        <f t="shared" si="118"/>
        <v>229</v>
      </c>
      <c r="AW251" s="116">
        <f t="shared" si="118"/>
        <v>228</v>
      </c>
      <c r="AX251" s="116">
        <f t="shared" si="118"/>
        <v>227</v>
      </c>
      <c r="AY251" s="116">
        <f t="shared" si="118"/>
        <v>227</v>
      </c>
      <c r="AZ251" s="116">
        <f t="shared" si="118"/>
        <v>227</v>
      </c>
      <c r="BA251" s="119">
        <f t="shared" ca="1" si="98"/>
        <v>0.10383207731361128</v>
      </c>
      <c r="BB251" s="119">
        <f t="shared" ca="1" si="98"/>
        <v>0.18899935828441439</v>
      </c>
      <c r="BC251" s="119">
        <f t="shared" ca="1" si="98"/>
        <v>0.15374059888697769</v>
      </c>
      <c r="BD251" s="119">
        <f t="shared" ca="1" si="98"/>
        <v>-0.4145672461221806</v>
      </c>
      <c r="BE251" s="119">
        <f t="shared" ca="1" si="98"/>
        <v>-0.49001306011292589</v>
      </c>
      <c r="BF251" s="119">
        <f t="shared" ca="1" si="98"/>
        <v>0.18899935828441439</v>
      </c>
      <c r="BG251" s="119">
        <f t="shared" ca="1" si="120"/>
        <v>0.15374059888697769</v>
      </c>
      <c r="BH251" s="119">
        <f t="shared" ca="1" si="120"/>
        <v>-0.4145672461221806</v>
      </c>
      <c r="BI251" s="119">
        <f t="shared" ca="1" si="120"/>
        <v>-0.49001306011292589</v>
      </c>
      <c r="BJ251" s="119">
        <f t="shared" ca="1" si="120"/>
        <v>-0.49001306011292589</v>
      </c>
      <c r="BK251" s="119">
        <f t="shared" ca="1" si="120"/>
        <v>-0.49001306011292589</v>
      </c>
      <c r="BL251" s="121">
        <f t="shared" ca="1" si="116"/>
        <v>2</v>
      </c>
      <c r="BM251" s="116">
        <f t="shared" ca="1" si="117"/>
        <v>17</v>
      </c>
    </row>
    <row r="252" spans="1:65" ht="15" customHeight="1" x14ac:dyDescent="0.25">
      <c r="A252" s="13">
        <v>42828</v>
      </c>
      <c r="B252" s="23"/>
      <c r="C252" s="23"/>
      <c r="D252" s="88">
        <f>bering!B247</f>
        <v>5295.6049999999996</v>
      </c>
      <c r="E252" s="47"/>
      <c r="F252" s="47"/>
      <c r="G252" s="92">
        <f>conus!B247</f>
        <v>5677.3440000000001</v>
      </c>
      <c r="H252" s="100">
        <f t="shared" ca="1" si="108"/>
        <v>5483.83</v>
      </c>
      <c r="I252" s="101">
        <f ca="1">IF(H$1,OFFSET(D252,-$H$2,0),OFFSET(D252,-$L252,0))</f>
        <v>5382.2437</v>
      </c>
      <c r="J252" s="29">
        <f t="shared" ca="1" si="113"/>
        <v>17</v>
      </c>
      <c r="K252" s="57">
        <f t="shared" ca="1" si="97"/>
        <v>17</v>
      </c>
      <c r="L252" s="30">
        <f t="shared" ca="1" si="99"/>
        <v>17</v>
      </c>
      <c r="M252" s="120">
        <f t="shared" ca="1" si="114"/>
        <v>-0.11814001782428062</v>
      </c>
      <c r="N252" s="39">
        <f>ROW()</f>
        <v>252</v>
      </c>
      <c r="O252" s="39">
        <f t="shared" si="109"/>
        <v>249</v>
      </c>
      <c r="P252" s="45">
        <f t="shared" ca="1" si="110"/>
        <v>235</v>
      </c>
      <c r="Q252" s="45">
        <f t="shared" ca="1" si="111"/>
        <v>232</v>
      </c>
      <c r="R252" s="39">
        <f t="shared" ca="1" si="112"/>
        <v>0</v>
      </c>
      <c r="S252" s="58">
        <f t="shared" si="103"/>
        <v>-86.558000000000902</v>
      </c>
      <c r="T252">
        <f>A252-A249</f>
        <v>3</v>
      </c>
      <c r="U252" s="68">
        <f t="shared" si="100"/>
        <v>-28.852666666666966</v>
      </c>
      <c r="V252" s="58">
        <f t="shared" ca="1" si="104"/>
        <v>-288.62779999999839</v>
      </c>
      <c r="W252">
        <f>A252-A249</f>
        <v>3</v>
      </c>
      <c r="X252" s="77">
        <f t="shared" ca="1" si="105"/>
        <v>-192.41853333333225</v>
      </c>
      <c r="Y252" s="58">
        <f t="shared" ca="1" si="106"/>
        <v>-484.47879999999714</v>
      </c>
      <c r="Z252">
        <f>A252-A249</f>
        <v>3</v>
      </c>
      <c r="AA252" s="68">
        <f t="shared" ca="1" si="101"/>
        <v>-161.49293333333239</v>
      </c>
      <c r="AB252" s="68">
        <f t="shared" ca="1" si="119"/>
        <v>-176.95573333333232</v>
      </c>
      <c r="AE252" s="116">
        <f t="shared" si="107"/>
        <v>234</v>
      </c>
      <c r="AF252" s="116">
        <f t="shared" si="115"/>
        <v>235</v>
      </c>
      <c r="AG252" s="116">
        <f t="shared" si="115"/>
        <v>233</v>
      </c>
      <c r="AH252" s="116">
        <f t="shared" si="115"/>
        <v>232</v>
      </c>
      <c r="AI252" s="116">
        <f t="shared" si="115"/>
        <v>231</v>
      </c>
      <c r="AJ252" s="116">
        <f t="shared" si="115"/>
        <v>235</v>
      </c>
      <c r="AK252" s="116">
        <f t="shared" si="115"/>
        <v>233</v>
      </c>
      <c r="AL252" s="116">
        <f t="shared" si="115"/>
        <v>232</v>
      </c>
      <c r="AM252" s="116">
        <f t="shared" si="115"/>
        <v>231</v>
      </c>
      <c r="AN252" s="116">
        <f t="shared" si="115"/>
        <v>231</v>
      </c>
      <c r="AO252" s="116">
        <f t="shared" si="115"/>
        <v>231</v>
      </c>
      <c r="AP252" s="116">
        <f t="shared" si="118"/>
        <v>231</v>
      </c>
      <c r="AQ252" s="116">
        <f t="shared" si="118"/>
        <v>232</v>
      </c>
      <c r="AR252" s="116">
        <f t="shared" si="118"/>
        <v>230</v>
      </c>
      <c r="AS252" s="116">
        <f t="shared" si="118"/>
        <v>229</v>
      </c>
      <c r="AT252" s="116">
        <f t="shared" si="118"/>
        <v>228</v>
      </c>
      <c r="AU252" s="116">
        <f t="shared" si="118"/>
        <v>232</v>
      </c>
      <c r="AV252" s="116">
        <f t="shared" si="118"/>
        <v>230</v>
      </c>
      <c r="AW252" s="116">
        <f t="shared" si="118"/>
        <v>229</v>
      </c>
      <c r="AX252" s="116">
        <f t="shared" si="118"/>
        <v>228</v>
      </c>
      <c r="AY252" s="116">
        <f t="shared" si="118"/>
        <v>228</v>
      </c>
      <c r="AZ252" s="116">
        <f t="shared" si="118"/>
        <v>228</v>
      </c>
      <c r="BA252" s="119">
        <f t="shared" ca="1" si="98"/>
        <v>-0.18988595699235739</v>
      </c>
      <c r="BB252" s="119">
        <f t="shared" ca="1" si="98"/>
        <v>-0.11814001782428062</v>
      </c>
      <c r="BC252" s="119">
        <f t="shared" ca="1" si="98"/>
        <v>-0.12030045403376165</v>
      </c>
      <c r="BD252" s="119">
        <f t="shared" ca="1" si="98"/>
        <v>-0.27187835787602382</v>
      </c>
      <c r="BE252" s="119">
        <f t="shared" ca="1" si="98"/>
        <v>-0.53682007744695792</v>
      </c>
      <c r="BF252" s="119">
        <f t="shared" ca="1" si="98"/>
        <v>-0.11814001782428062</v>
      </c>
      <c r="BG252" s="119">
        <f t="shared" ca="1" si="120"/>
        <v>-0.12030045403376165</v>
      </c>
      <c r="BH252" s="119">
        <f t="shared" ca="1" si="120"/>
        <v>-0.27187835787602382</v>
      </c>
      <c r="BI252" s="119">
        <f t="shared" ca="1" si="120"/>
        <v>-0.53682007744695792</v>
      </c>
      <c r="BJ252" s="119">
        <f t="shared" ca="1" si="120"/>
        <v>-0.53682007744695792</v>
      </c>
      <c r="BK252" s="119">
        <f t="shared" ca="1" si="120"/>
        <v>-0.53682007744695792</v>
      </c>
      <c r="BL252" s="121">
        <f t="shared" ca="1" si="116"/>
        <v>2</v>
      </c>
      <c r="BM252" s="116">
        <f t="shared" ca="1" si="117"/>
        <v>17</v>
      </c>
    </row>
    <row r="253" spans="1:65" ht="15" customHeight="1" x14ac:dyDescent="0.25">
      <c r="A253" s="13">
        <v>42829</v>
      </c>
      <c r="B253" s="23"/>
      <c r="C253" s="23"/>
      <c r="D253" s="88">
        <f>bering!B248</f>
        <v>5250.18</v>
      </c>
      <c r="E253" s="47"/>
      <c r="F253" s="47"/>
      <c r="G253" s="92">
        <f>conus!B248</f>
        <v>5489.13</v>
      </c>
      <c r="H253" s="100">
        <f t="shared" ca="1" si="108"/>
        <v>5382.2437</v>
      </c>
      <c r="I253" s="101">
        <f ca="1">IF(H$1,OFFSET(D253,-$H$2,0),OFFSET(D253,-$L253,0))</f>
        <v>5382.2437</v>
      </c>
      <c r="J253" s="29">
        <f t="shared" ca="1" si="113"/>
        <v>18</v>
      </c>
      <c r="K253" s="57">
        <f t="shared" ca="1" si="97"/>
        <v>18</v>
      </c>
      <c r="L253" s="30">
        <f t="shared" ca="1" si="99"/>
        <v>18</v>
      </c>
      <c r="M253" s="120">
        <f t="shared" ca="1" si="114"/>
        <v>0.74713348539634838</v>
      </c>
      <c r="N253" s="39">
        <f>ROW()</f>
        <v>253</v>
      </c>
      <c r="O253" s="39">
        <f t="shared" si="109"/>
        <v>250</v>
      </c>
      <c r="P253" s="45">
        <f t="shared" ca="1" si="110"/>
        <v>235</v>
      </c>
      <c r="Q253" s="45">
        <f t="shared" ca="1" si="111"/>
        <v>232</v>
      </c>
      <c r="R253" s="39">
        <f t="shared" ca="1" si="112"/>
        <v>0</v>
      </c>
      <c r="S253" s="58">
        <f t="shared" si="103"/>
        <v>-149.00599999999758</v>
      </c>
      <c r="T253">
        <f>A253-A250</f>
        <v>3</v>
      </c>
      <c r="U253" s="68">
        <f t="shared" si="100"/>
        <v>-49.668666666665864</v>
      </c>
      <c r="V253" s="58">
        <f t="shared" ca="1" si="104"/>
        <v>-421.02349999999569</v>
      </c>
      <c r="W253">
        <f>A253-A250</f>
        <v>3</v>
      </c>
      <c r="X253" s="77">
        <f t="shared" ca="1" si="105"/>
        <v>-280.68233333333046</v>
      </c>
      <c r="Y253" s="58">
        <f t="shared" ca="1" si="106"/>
        <v>-523.72309999999925</v>
      </c>
      <c r="Z253">
        <f>A253-A250</f>
        <v>3</v>
      </c>
      <c r="AA253" s="68">
        <f t="shared" ca="1" si="101"/>
        <v>-174.57436666666641</v>
      </c>
      <c r="AB253" s="68">
        <f t="shared" ca="1" si="119"/>
        <v>-227.62834999999842</v>
      </c>
      <c r="AE253" s="116">
        <f t="shared" si="107"/>
        <v>235</v>
      </c>
      <c r="AF253" s="116">
        <f t="shared" si="115"/>
        <v>236</v>
      </c>
      <c r="AG253" s="116">
        <f t="shared" si="115"/>
        <v>234</v>
      </c>
      <c r="AH253" s="116">
        <f t="shared" si="115"/>
        <v>233</v>
      </c>
      <c r="AI253" s="116">
        <f t="shared" si="115"/>
        <v>232</v>
      </c>
      <c r="AJ253" s="116">
        <f t="shared" si="115"/>
        <v>236</v>
      </c>
      <c r="AK253" s="116">
        <f t="shared" si="115"/>
        <v>234</v>
      </c>
      <c r="AL253" s="116">
        <f t="shared" si="115"/>
        <v>233</v>
      </c>
      <c r="AM253" s="116">
        <f t="shared" si="115"/>
        <v>232</v>
      </c>
      <c r="AN253" s="116">
        <f t="shared" si="115"/>
        <v>232</v>
      </c>
      <c r="AO253" s="116">
        <f t="shared" si="115"/>
        <v>232</v>
      </c>
      <c r="AP253" s="116">
        <f t="shared" si="118"/>
        <v>232</v>
      </c>
      <c r="AQ253" s="116">
        <f t="shared" si="118"/>
        <v>233</v>
      </c>
      <c r="AR253" s="116">
        <f t="shared" si="118"/>
        <v>231</v>
      </c>
      <c r="AS253" s="116">
        <f t="shared" si="118"/>
        <v>230</v>
      </c>
      <c r="AT253" s="116">
        <f t="shared" si="118"/>
        <v>229</v>
      </c>
      <c r="AU253" s="116">
        <f t="shared" si="118"/>
        <v>233</v>
      </c>
      <c r="AV253" s="116">
        <f t="shared" si="118"/>
        <v>231</v>
      </c>
      <c r="AW253" s="116">
        <f t="shared" si="118"/>
        <v>230</v>
      </c>
      <c r="AX253" s="116">
        <f t="shared" si="118"/>
        <v>229</v>
      </c>
      <c r="AY253" s="116">
        <f t="shared" si="118"/>
        <v>229</v>
      </c>
      <c r="AZ253" s="116">
        <f t="shared" si="118"/>
        <v>229</v>
      </c>
      <c r="BA253" s="119">
        <f t="shared" ca="1" si="98"/>
        <v>0.74713348539634838</v>
      </c>
      <c r="BB253" s="119">
        <f t="shared" ca="1" si="98"/>
        <v>0.3891606171777976</v>
      </c>
      <c r="BC253" s="119">
        <f t="shared" ca="1" si="98"/>
        <v>0.67249175323366817</v>
      </c>
      <c r="BD253" s="119">
        <f t="shared" ca="1" si="98"/>
        <v>0.70138160052455589</v>
      </c>
      <c r="BE253" s="119">
        <f t="shared" ca="1" si="98"/>
        <v>0.73968898607045841</v>
      </c>
      <c r="BF253" s="119">
        <f t="shared" ca="1" si="98"/>
        <v>0.3891606171777976</v>
      </c>
      <c r="BG253" s="119">
        <f t="shared" ca="1" si="120"/>
        <v>0.67249175323366817</v>
      </c>
      <c r="BH253" s="119">
        <f t="shared" ca="1" si="120"/>
        <v>0.70138160052455589</v>
      </c>
      <c r="BI253" s="119">
        <f t="shared" ca="1" si="120"/>
        <v>0.73968898607045841</v>
      </c>
      <c r="BJ253" s="119">
        <f t="shared" ca="1" si="120"/>
        <v>0.73968898607045841</v>
      </c>
      <c r="BK253" s="119">
        <f t="shared" ca="1" si="120"/>
        <v>0.73968898607045841</v>
      </c>
      <c r="BL253" s="121">
        <f t="shared" ca="1" si="116"/>
        <v>1</v>
      </c>
      <c r="BM253" s="116">
        <f t="shared" ca="1" si="117"/>
        <v>18</v>
      </c>
    </row>
    <row r="254" spans="1:65" ht="15" customHeight="1" x14ac:dyDescent="0.25">
      <c r="A254" s="13">
        <v>42830</v>
      </c>
      <c r="B254" s="23"/>
      <c r="C254" s="23"/>
      <c r="D254" s="88">
        <f>bering!B249</f>
        <v>5184.3230000000003</v>
      </c>
      <c r="E254" s="47"/>
      <c r="F254" s="47"/>
      <c r="G254" s="92">
        <f>conus!B249</f>
        <v>5607.4750000000004</v>
      </c>
      <c r="H254" s="100">
        <f t="shared" ca="1" si="108"/>
        <v>5382.2437</v>
      </c>
      <c r="I254" s="101">
        <f ca="1">IF(H$1,OFFSET(D254,-$H$2,0),OFFSET(D254,-$L254,0))</f>
        <v>5382.2437</v>
      </c>
      <c r="J254" s="29">
        <f t="shared" ca="1" si="113"/>
        <v>18</v>
      </c>
      <c r="K254" s="57">
        <f t="shared" ca="1" si="97"/>
        <v>18</v>
      </c>
      <c r="L254" s="30">
        <f t="shared" ca="1" si="99"/>
        <v>18</v>
      </c>
      <c r="M254" s="120">
        <f t="shared" ca="1" si="114"/>
        <v>0.84070889050669761</v>
      </c>
      <c r="N254" s="39">
        <f>ROW()</f>
        <v>254</v>
      </c>
      <c r="O254" s="39">
        <f t="shared" si="109"/>
        <v>251</v>
      </c>
      <c r="P254" s="45">
        <f t="shared" ca="1" si="110"/>
        <v>236</v>
      </c>
      <c r="Q254" s="45">
        <f t="shared" ca="1" si="111"/>
        <v>233</v>
      </c>
      <c r="R254" s="39">
        <f t="shared" ca="1" si="112"/>
        <v>0</v>
      </c>
      <c r="S254" s="58">
        <f t="shared" si="103"/>
        <v>-237.89299999999639</v>
      </c>
      <c r="T254">
        <f>A254-A251</f>
        <v>3</v>
      </c>
      <c r="U254" s="68">
        <f t="shared" si="100"/>
        <v>-79.297666666665464</v>
      </c>
      <c r="V254" s="58">
        <f t="shared" ca="1" si="104"/>
        <v>-467.92229999999836</v>
      </c>
      <c r="W254">
        <f>A254-A251</f>
        <v>3</v>
      </c>
      <c r="X254" s="77">
        <f t="shared" ca="1" si="105"/>
        <v>-311.94819999999891</v>
      </c>
      <c r="Y254" s="58">
        <f t="shared" ca="1" si="106"/>
        <v>-475.24389999999767</v>
      </c>
      <c r="Z254">
        <f>A254-A251</f>
        <v>3</v>
      </c>
      <c r="AA254" s="68">
        <f t="shared" ca="1" si="101"/>
        <v>-158.41463333333255</v>
      </c>
      <c r="AB254" s="68">
        <f t="shared" ca="1" si="119"/>
        <v>-235.18141666666571</v>
      </c>
      <c r="AE254" s="116">
        <f t="shared" si="107"/>
        <v>236</v>
      </c>
      <c r="AF254" s="116">
        <f t="shared" si="115"/>
        <v>237</v>
      </c>
      <c r="AG254" s="116">
        <f t="shared" si="115"/>
        <v>235</v>
      </c>
      <c r="AH254" s="116">
        <f t="shared" si="115"/>
        <v>234</v>
      </c>
      <c r="AI254" s="116">
        <f t="shared" si="115"/>
        <v>233</v>
      </c>
      <c r="AJ254" s="116">
        <f t="shared" si="115"/>
        <v>237</v>
      </c>
      <c r="AK254" s="116">
        <f t="shared" si="115"/>
        <v>235</v>
      </c>
      <c r="AL254" s="116">
        <f t="shared" si="115"/>
        <v>234</v>
      </c>
      <c r="AM254" s="116">
        <f t="shared" si="115"/>
        <v>233</v>
      </c>
      <c r="AN254" s="116">
        <f t="shared" si="115"/>
        <v>233</v>
      </c>
      <c r="AO254" s="116">
        <f t="shared" si="115"/>
        <v>233</v>
      </c>
      <c r="AP254" s="116">
        <f t="shared" si="118"/>
        <v>233</v>
      </c>
      <c r="AQ254" s="116">
        <f t="shared" si="118"/>
        <v>234</v>
      </c>
      <c r="AR254" s="116">
        <f t="shared" si="118"/>
        <v>232</v>
      </c>
      <c r="AS254" s="116">
        <f t="shared" si="118"/>
        <v>231</v>
      </c>
      <c r="AT254" s="116">
        <f t="shared" si="118"/>
        <v>230</v>
      </c>
      <c r="AU254" s="116">
        <f t="shared" si="118"/>
        <v>234</v>
      </c>
      <c r="AV254" s="116">
        <f t="shared" si="118"/>
        <v>232</v>
      </c>
      <c r="AW254" s="116">
        <f t="shared" si="118"/>
        <v>231</v>
      </c>
      <c r="AX254" s="116">
        <f t="shared" si="118"/>
        <v>230</v>
      </c>
      <c r="AY254" s="116">
        <f t="shared" si="118"/>
        <v>230</v>
      </c>
      <c r="AZ254" s="116">
        <f t="shared" si="118"/>
        <v>230</v>
      </c>
      <c r="BA254" s="119">
        <f t="shared" ca="1" si="98"/>
        <v>0.84070889050669761</v>
      </c>
      <c r="BB254" s="119">
        <f t="shared" ca="1" si="98"/>
        <v>0.54960260423244123</v>
      </c>
      <c r="BC254" s="119">
        <f t="shared" ca="1" si="98"/>
        <v>0.47325319167356311</v>
      </c>
      <c r="BD254" s="119">
        <f t="shared" ca="1" si="98"/>
        <v>0.60004024223410268</v>
      </c>
      <c r="BE254" s="119">
        <f t="shared" ca="1" si="98"/>
        <v>0.52779198728245047</v>
      </c>
      <c r="BF254" s="119">
        <f t="shared" ca="1" si="98"/>
        <v>0.54960260423244123</v>
      </c>
      <c r="BG254" s="119">
        <f t="shared" ca="1" si="120"/>
        <v>0.47325319167356311</v>
      </c>
      <c r="BH254" s="119">
        <f t="shared" ca="1" si="120"/>
        <v>0.60004024223410268</v>
      </c>
      <c r="BI254" s="119">
        <f t="shared" ca="1" si="120"/>
        <v>0.52779198728245047</v>
      </c>
      <c r="BJ254" s="119">
        <f t="shared" ca="1" si="120"/>
        <v>0.52779198728245047</v>
      </c>
      <c r="BK254" s="119">
        <f t="shared" ca="1" si="120"/>
        <v>0.52779198728245047</v>
      </c>
      <c r="BL254" s="121">
        <f t="shared" ca="1" si="116"/>
        <v>1</v>
      </c>
      <c r="BM254" s="116">
        <f t="shared" ca="1" si="117"/>
        <v>18</v>
      </c>
    </row>
    <row r="255" spans="1:65" ht="15" customHeight="1" x14ac:dyDescent="0.25">
      <c r="A255" s="13">
        <v>42831</v>
      </c>
      <c r="B255" s="23"/>
      <c r="C255" s="23"/>
      <c r="D255" s="88">
        <f>bering!B250</f>
        <v>5210.1562000000004</v>
      </c>
      <c r="E255" s="47"/>
      <c r="F255" s="47"/>
      <c r="G255" s="92">
        <f>conus!B250</f>
        <v>5423.9834000000001</v>
      </c>
      <c r="H255" s="100">
        <f t="shared" ca="1" si="108"/>
        <v>5382.2437</v>
      </c>
      <c r="I255" s="101">
        <f ca="1">IF(H$1,OFFSET(D255,-$H$2,0),OFFSET(D255,-$L255,0))</f>
        <v>5382.2437</v>
      </c>
      <c r="J255" s="29">
        <f t="shared" ca="1" si="113"/>
        <v>20</v>
      </c>
      <c r="K255" s="57">
        <f t="shared" ca="1" si="97"/>
        <v>20</v>
      </c>
      <c r="L255" s="30">
        <f t="shared" ca="1" si="99"/>
        <v>20</v>
      </c>
      <c r="M255" s="120">
        <f t="shared" ca="1" si="114"/>
        <v>0.76373656440401094</v>
      </c>
      <c r="N255" s="39">
        <f>ROW()</f>
        <v>255</v>
      </c>
      <c r="O255" s="39">
        <f t="shared" si="109"/>
        <v>252</v>
      </c>
      <c r="P255" s="45">
        <f t="shared" ca="1" si="110"/>
        <v>235</v>
      </c>
      <c r="Q255" s="45">
        <f t="shared" ca="1" si="111"/>
        <v>232</v>
      </c>
      <c r="R255" s="39">
        <f t="shared" ca="1" si="112"/>
        <v>0</v>
      </c>
      <c r="S255" s="58">
        <f t="shared" si="103"/>
        <v>-477.90559999999823</v>
      </c>
      <c r="T255">
        <f>A255-A252</f>
        <v>3</v>
      </c>
      <c r="U255" s="68">
        <f t="shared" si="100"/>
        <v>-159.30186666666609</v>
      </c>
      <c r="V255" s="58">
        <f t="shared" ca="1" si="104"/>
        <v>-446.71259999999893</v>
      </c>
      <c r="W255">
        <f>A255-A252</f>
        <v>3</v>
      </c>
      <c r="X255" s="77">
        <f t="shared" ca="1" si="105"/>
        <v>-297.80839999999927</v>
      </c>
      <c r="Y255" s="58">
        <f t="shared" ca="1" si="106"/>
        <v>-250.86160000000018</v>
      </c>
      <c r="Z255">
        <f>A255-A252</f>
        <v>3</v>
      </c>
      <c r="AA255" s="68">
        <f t="shared" ca="1" si="101"/>
        <v>-83.620533333333398</v>
      </c>
      <c r="AB255" s="68">
        <f t="shared" ca="1" si="119"/>
        <v>-190.71446666666634</v>
      </c>
      <c r="AE255" s="116">
        <f t="shared" si="107"/>
        <v>237</v>
      </c>
      <c r="AF255" s="116">
        <f t="shared" si="115"/>
        <v>238</v>
      </c>
      <c r="AG255" s="116">
        <f t="shared" si="115"/>
        <v>236</v>
      </c>
      <c r="AH255" s="116">
        <f t="shared" si="115"/>
        <v>235</v>
      </c>
      <c r="AI255" s="116">
        <f t="shared" si="115"/>
        <v>234</v>
      </c>
      <c r="AJ255" s="116">
        <f t="shared" si="115"/>
        <v>238</v>
      </c>
      <c r="AK255" s="116">
        <f t="shared" si="115"/>
        <v>236</v>
      </c>
      <c r="AL255" s="116">
        <f t="shared" si="115"/>
        <v>235</v>
      </c>
      <c r="AM255" s="116">
        <f t="shared" si="115"/>
        <v>234</v>
      </c>
      <c r="AN255" s="116">
        <f t="shared" si="115"/>
        <v>234</v>
      </c>
      <c r="AO255" s="116">
        <f t="shared" si="115"/>
        <v>234</v>
      </c>
      <c r="AP255" s="116">
        <f t="shared" si="118"/>
        <v>234</v>
      </c>
      <c r="AQ255" s="116">
        <f t="shared" si="118"/>
        <v>235</v>
      </c>
      <c r="AR255" s="116">
        <f t="shared" si="118"/>
        <v>233</v>
      </c>
      <c r="AS255" s="116">
        <f t="shared" si="118"/>
        <v>232</v>
      </c>
      <c r="AT255" s="116">
        <f t="shared" si="118"/>
        <v>231</v>
      </c>
      <c r="AU255" s="116">
        <f t="shared" si="118"/>
        <v>235</v>
      </c>
      <c r="AV255" s="116">
        <f t="shared" si="118"/>
        <v>233</v>
      </c>
      <c r="AW255" s="116">
        <f t="shared" si="118"/>
        <v>232</v>
      </c>
      <c r="AX255" s="116">
        <f t="shared" si="118"/>
        <v>231</v>
      </c>
      <c r="AY255" s="116">
        <f t="shared" si="118"/>
        <v>231</v>
      </c>
      <c r="AZ255" s="116">
        <f t="shared" si="118"/>
        <v>231</v>
      </c>
      <c r="BA255" s="119">
        <f t="shared" ca="1" si="98"/>
        <v>0.74661334279191072</v>
      </c>
      <c r="BB255" s="119">
        <f t="shared" ca="1" si="98"/>
        <v>0.73282567646858487</v>
      </c>
      <c r="BC255" s="119">
        <f t="shared" ca="1" si="98"/>
        <v>0.50440885784220024</v>
      </c>
      <c r="BD255" s="119">
        <f t="shared" ca="1" si="98"/>
        <v>0.76373656440401094</v>
      </c>
      <c r="BE255" s="119">
        <f t="shared" ca="1" si="98"/>
        <v>0.69210255621536021</v>
      </c>
      <c r="BF255" s="119">
        <f t="shared" ca="1" si="98"/>
        <v>0.73282567646858487</v>
      </c>
      <c r="BG255" s="119">
        <f t="shared" ca="1" si="120"/>
        <v>0.50440885784220024</v>
      </c>
      <c r="BH255" s="119">
        <f t="shared" ca="1" si="120"/>
        <v>0.76373656440401094</v>
      </c>
      <c r="BI255" s="119">
        <f t="shared" ca="1" si="120"/>
        <v>0.69210255621536021</v>
      </c>
      <c r="BJ255" s="119">
        <f t="shared" ca="1" si="120"/>
        <v>0.69210255621536021</v>
      </c>
      <c r="BK255" s="119">
        <f t="shared" ca="1" si="120"/>
        <v>0.69210255621536021</v>
      </c>
      <c r="BL255" s="121">
        <f t="shared" ca="1" si="116"/>
        <v>4</v>
      </c>
      <c r="BM255" s="116">
        <f t="shared" ca="1" si="117"/>
        <v>20</v>
      </c>
    </row>
    <row r="256" spans="1:65" ht="15" customHeight="1" x14ac:dyDescent="0.25">
      <c r="A256" s="13">
        <v>42832</v>
      </c>
      <c r="B256" s="23"/>
      <c r="C256" s="23"/>
      <c r="D256" s="88">
        <f>bering!B251</f>
        <v>5220.3159999999998</v>
      </c>
      <c r="E256" s="47"/>
      <c r="F256" s="47"/>
      <c r="G256" s="92">
        <f>conus!B251</f>
        <v>5440.7560000000003</v>
      </c>
      <c r="H256" s="100">
        <f t="shared" ca="1" si="108"/>
        <v>5315.5039999999999</v>
      </c>
      <c r="I256" s="101">
        <f ca="1">IF(H$1,OFFSET(D256,-$H$2,0),OFFSET(D256,-$L256,0))</f>
        <v>5322.0630000000001</v>
      </c>
      <c r="J256" s="29">
        <f t="shared" ca="1" si="113"/>
        <v>17</v>
      </c>
      <c r="K256" s="57">
        <f t="shared" ca="1" si="97"/>
        <v>17</v>
      </c>
      <c r="L256" s="30">
        <f t="shared" ca="1" si="99"/>
        <v>17</v>
      </c>
      <c r="M256" s="120">
        <f t="shared" ca="1" si="114"/>
        <v>0.8119350257722171</v>
      </c>
      <c r="N256" s="39">
        <f>ROW()</f>
        <v>256</v>
      </c>
      <c r="O256" s="39">
        <f t="shared" si="109"/>
        <v>253</v>
      </c>
      <c r="P256" s="45">
        <f t="shared" ca="1" si="110"/>
        <v>239</v>
      </c>
      <c r="Q256" s="45">
        <f t="shared" ca="1" si="111"/>
        <v>236</v>
      </c>
      <c r="R256" s="39">
        <f t="shared" ca="1" si="112"/>
        <v>0</v>
      </c>
      <c r="S256" s="58">
        <f t="shared" si="103"/>
        <v>-387.78659999999945</v>
      </c>
      <c r="T256">
        <f>A256-A253</f>
        <v>3</v>
      </c>
      <c r="U256" s="68">
        <f t="shared" si="100"/>
        <v>-129.26219999999981</v>
      </c>
      <c r="V256" s="58">
        <f t="shared" ca="1" si="104"/>
        <v>-317.60130000000208</v>
      </c>
      <c r="W256">
        <f>A256-A253</f>
        <v>3</v>
      </c>
      <c r="X256" s="77">
        <f t="shared" ca="1" si="105"/>
        <v>-211.73420000000138</v>
      </c>
      <c r="Y256" s="58">
        <f t="shared" ca="1" si="106"/>
        <v>-161.76699999999983</v>
      </c>
      <c r="Z256">
        <f>A256-A253</f>
        <v>3</v>
      </c>
      <c r="AA256" s="68">
        <f t="shared" ca="1" si="101"/>
        <v>-53.922333333333277</v>
      </c>
      <c r="AB256" s="68">
        <f t="shared" ca="1" si="119"/>
        <v>-132.82826666666733</v>
      </c>
      <c r="AE256" s="116">
        <f t="shared" si="107"/>
        <v>238</v>
      </c>
      <c r="AF256" s="116">
        <f t="shared" si="115"/>
        <v>239</v>
      </c>
      <c r="AG256" s="116">
        <f t="shared" si="115"/>
        <v>237</v>
      </c>
      <c r="AH256" s="116">
        <f t="shared" si="115"/>
        <v>236</v>
      </c>
      <c r="AI256" s="116">
        <f t="shared" si="115"/>
        <v>235</v>
      </c>
      <c r="AJ256" s="116">
        <f t="shared" si="115"/>
        <v>239</v>
      </c>
      <c r="AK256" s="116">
        <f t="shared" si="115"/>
        <v>237</v>
      </c>
      <c r="AL256" s="116">
        <f t="shared" ref="AF256:AO282" si="121">$N256-AL$6</f>
        <v>236</v>
      </c>
      <c r="AM256" s="116">
        <f t="shared" si="121"/>
        <v>235</v>
      </c>
      <c r="AN256" s="116">
        <f t="shared" si="121"/>
        <v>235</v>
      </c>
      <c r="AO256" s="116">
        <f t="shared" si="121"/>
        <v>235</v>
      </c>
      <c r="AP256" s="116">
        <f t="shared" si="118"/>
        <v>235</v>
      </c>
      <c r="AQ256" s="116">
        <f t="shared" si="118"/>
        <v>236</v>
      </c>
      <c r="AR256" s="116">
        <f t="shared" ref="AR256:AZ284" si="122">AG256-$J$1</f>
        <v>234</v>
      </c>
      <c r="AS256" s="116">
        <f t="shared" si="122"/>
        <v>233</v>
      </c>
      <c r="AT256" s="116">
        <f t="shared" si="122"/>
        <v>232</v>
      </c>
      <c r="AU256" s="116">
        <f t="shared" si="122"/>
        <v>236</v>
      </c>
      <c r="AV256" s="116">
        <f t="shared" si="122"/>
        <v>234</v>
      </c>
      <c r="AW256" s="116">
        <f t="shared" si="122"/>
        <v>233</v>
      </c>
      <c r="AX256" s="116">
        <f t="shared" si="122"/>
        <v>232</v>
      </c>
      <c r="AY256" s="116">
        <f t="shared" si="122"/>
        <v>232</v>
      </c>
      <c r="AZ256" s="116">
        <f t="shared" si="122"/>
        <v>232</v>
      </c>
      <c r="BA256" s="119">
        <f t="shared" ca="1" si="98"/>
        <v>0.39903733295760496</v>
      </c>
      <c r="BB256" s="119">
        <f t="shared" ca="1" si="98"/>
        <v>0.8119350257722171</v>
      </c>
      <c r="BC256" s="119">
        <f t="shared" ca="1" si="98"/>
        <v>-9.7070987609990649E-3</v>
      </c>
      <c r="BD256" s="119">
        <f t="shared" ca="1" si="98"/>
        <v>0.62891854043948225</v>
      </c>
      <c r="BE256" s="119">
        <f t="shared" ca="1" si="98"/>
        <v>0.50460185487410125</v>
      </c>
      <c r="BF256" s="119">
        <f t="shared" ca="1" si="98"/>
        <v>0.8119350257722171</v>
      </c>
      <c r="BG256" s="119">
        <f t="shared" ca="1" si="120"/>
        <v>-9.7070987609990649E-3</v>
      </c>
      <c r="BH256" s="119">
        <f t="shared" ca="1" si="120"/>
        <v>0.62891854043948225</v>
      </c>
      <c r="BI256" s="119">
        <f t="shared" ca="1" si="120"/>
        <v>0.50460185487410125</v>
      </c>
      <c r="BJ256" s="119">
        <f t="shared" ca="1" si="120"/>
        <v>0.50460185487410125</v>
      </c>
      <c r="BK256" s="119">
        <f t="shared" ca="1" si="120"/>
        <v>0.50460185487410125</v>
      </c>
      <c r="BL256" s="121">
        <f t="shared" ca="1" si="116"/>
        <v>2</v>
      </c>
      <c r="BM256" s="116">
        <f t="shared" ca="1" si="117"/>
        <v>17</v>
      </c>
    </row>
    <row r="257" spans="1:65" ht="15" customHeight="1" x14ac:dyDescent="0.25">
      <c r="A257" s="13">
        <v>42833</v>
      </c>
      <c r="B257" s="23"/>
      <c r="C257" s="23"/>
      <c r="D257" s="88">
        <f>bering!B252</f>
        <v>5232.7659999999996</v>
      </c>
      <c r="E257" s="47"/>
      <c r="F257" s="47"/>
      <c r="G257" s="92">
        <f>conus!B252</f>
        <v>5617.3760000000002</v>
      </c>
      <c r="H257" s="100">
        <f t="shared" ca="1" si="108"/>
        <v>5322.0630000000001</v>
      </c>
      <c r="I257" s="101">
        <f ca="1">IF(H$1,OFFSET(D257,-$H$2,0),OFFSET(D257,-$L257,0))</f>
        <v>5333.8609999999999</v>
      </c>
      <c r="J257" s="29">
        <f t="shared" ca="1" si="113"/>
        <v>17</v>
      </c>
      <c r="K257" s="57">
        <f t="shared" ca="1" si="97"/>
        <v>17</v>
      </c>
      <c r="L257" s="30">
        <f t="shared" ca="1" si="99"/>
        <v>17</v>
      </c>
      <c r="M257" s="120">
        <f t="shared" ca="1" si="114"/>
        <v>0.72928749922097713</v>
      </c>
      <c r="N257" s="39">
        <f>ROW()</f>
        <v>257</v>
      </c>
      <c r="O257" s="39">
        <f t="shared" si="109"/>
        <v>254</v>
      </c>
      <c r="P257" s="45">
        <f t="shared" ca="1" si="110"/>
        <v>240</v>
      </c>
      <c r="Q257" s="45">
        <f t="shared" ca="1" si="111"/>
        <v>237</v>
      </c>
      <c r="R257" s="39">
        <f t="shared" ca="1" si="112"/>
        <v>0</v>
      </c>
      <c r="S257" s="58">
        <f t="shared" si="103"/>
        <v>-291.83359999999811</v>
      </c>
      <c r="T257">
        <f>A257-A254</f>
        <v>3</v>
      </c>
      <c r="U257" s="68">
        <f t="shared" si="100"/>
        <v>-97.277866666666043</v>
      </c>
      <c r="V257" s="58">
        <f t="shared" ca="1" si="104"/>
        <v>-228.50669999999991</v>
      </c>
      <c r="W257">
        <f>A257-A254</f>
        <v>3</v>
      </c>
      <c r="X257" s="77">
        <f t="shared" ca="1" si="105"/>
        <v>-152.33779999999993</v>
      </c>
      <c r="Y257" s="58">
        <f t="shared" ca="1" si="106"/>
        <v>-108.56339999999909</v>
      </c>
      <c r="Z257">
        <f>A257-A254</f>
        <v>3</v>
      </c>
      <c r="AA257" s="68">
        <f t="shared" ca="1" si="101"/>
        <v>-36.187799999999697</v>
      </c>
      <c r="AB257" s="68">
        <f t="shared" ca="1" si="119"/>
        <v>-94.262799999999814</v>
      </c>
      <c r="AE257" s="116">
        <f t="shared" si="107"/>
        <v>239</v>
      </c>
      <c r="AF257" s="116">
        <f t="shared" si="121"/>
        <v>240</v>
      </c>
      <c r="AG257" s="116">
        <f t="shared" si="121"/>
        <v>238</v>
      </c>
      <c r="AH257" s="116">
        <f t="shared" si="121"/>
        <v>237</v>
      </c>
      <c r="AI257" s="116">
        <f t="shared" si="121"/>
        <v>236</v>
      </c>
      <c r="AJ257" s="116">
        <f t="shared" si="121"/>
        <v>240</v>
      </c>
      <c r="AK257" s="116">
        <f t="shared" si="121"/>
        <v>238</v>
      </c>
      <c r="AL257" s="116">
        <f t="shared" si="121"/>
        <v>237</v>
      </c>
      <c r="AM257" s="116">
        <f t="shared" si="121"/>
        <v>236</v>
      </c>
      <c r="AN257" s="116">
        <f t="shared" si="121"/>
        <v>236</v>
      </c>
      <c r="AO257" s="116">
        <f t="shared" si="121"/>
        <v>236</v>
      </c>
      <c r="AP257" s="116">
        <f t="shared" ref="AP257:AT320" si="123">AE257-$J$1</f>
        <v>236</v>
      </c>
      <c r="AQ257" s="116">
        <f t="shared" si="123"/>
        <v>237</v>
      </c>
      <c r="AR257" s="116">
        <f t="shared" si="122"/>
        <v>235</v>
      </c>
      <c r="AS257" s="116">
        <f t="shared" si="122"/>
        <v>234</v>
      </c>
      <c r="AT257" s="116">
        <f t="shared" si="122"/>
        <v>233</v>
      </c>
      <c r="AU257" s="116">
        <f t="shared" si="122"/>
        <v>237</v>
      </c>
      <c r="AV257" s="116">
        <f t="shared" si="122"/>
        <v>235</v>
      </c>
      <c r="AW257" s="116">
        <f t="shared" si="122"/>
        <v>234</v>
      </c>
      <c r="AX257" s="116">
        <f t="shared" si="122"/>
        <v>233</v>
      </c>
      <c r="AY257" s="116">
        <f t="shared" si="122"/>
        <v>233</v>
      </c>
      <c r="AZ257" s="116">
        <f t="shared" si="122"/>
        <v>233</v>
      </c>
      <c r="BA257" s="119">
        <f t="shared" ca="1" si="98"/>
        <v>-2.3248331139987196E-2</v>
      </c>
      <c r="BB257" s="119">
        <f t="shared" ca="1" si="98"/>
        <v>0.72928749922097713</v>
      </c>
      <c r="BC257" s="119">
        <f t="shared" ca="1" si="98"/>
        <v>-0.6073239050395538</v>
      </c>
      <c r="BD257" s="119">
        <f t="shared" ca="1" si="98"/>
        <v>0.54401357359791513</v>
      </c>
      <c r="BE257" s="119">
        <f t="shared" ca="1" si="98"/>
        <v>0.11521827817341368</v>
      </c>
      <c r="BF257" s="119">
        <f t="shared" ca="1" si="98"/>
        <v>0.72928749922097713</v>
      </c>
      <c r="BG257" s="119">
        <f t="shared" ca="1" si="120"/>
        <v>-0.6073239050395538</v>
      </c>
      <c r="BH257" s="119">
        <f t="shared" ca="1" si="120"/>
        <v>0.54401357359791513</v>
      </c>
      <c r="BI257" s="119">
        <f t="shared" ca="1" si="120"/>
        <v>0.11521827817341368</v>
      </c>
      <c r="BJ257" s="119">
        <f t="shared" ca="1" si="120"/>
        <v>0.11521827817341368</v>
      </c>
      <c r="BK257" s="119">
        <f t="shared" ca="1" si="120"/>
        <v>0.11521827817341368</v>
      </c>
      <c r="BL257" s="121">
        <f t="shared" ca="1" si="116"/>
        <v>2</v>
      </c>
      <c r="BM257" s="116">
        <f t="shared" ca="1" si="117"/>
        <v>17</v>
      </c>
    </row>
    <row r="258" spans="1:65" ht="15" customHeight="1" x14ac:dyDescent="0.25">
      <c r="A258" s="13">
        <v>42834</v>
      </c>
      <c r="B258" s="23"/>
      <c r="C258" s="23"/>
      <c r="D258" s="88">
        <f>bering!B253</f>
        <v>5190.0316999999995</v>
      </c>
      <c r="E258" s="47"/>
      <c r="F258" s="47"/>
      <c r="G258" s="92">
        <f>conus!B253</f>
        <v>5709.9610000000002</v>
      </c>
      <c r="H258" s="100">
        <f t="shared" ca="1" si="108"/>
        <v>5333.8609999999999</v>
      </c>
      <c r="I258" s="101">
        <f ca="1">IF(H$1,OFFSET(D258,-$H$2,0),OFFSET(D258,-$L258,0))</f>
        <v>5333.8609999999999</v>
      </c>
      <c r="J258" s="29">
        <f t="shared" ca="1" si="113"/>
        <v>18</v>
      </c>
      <c r="K258" s="57">
        <f t="shared" ca="1" si="97"/>
        <v>18</v>
      </c>
      <c r="L258" s="30">
        <f t="shared" ca="1" si="99"/>
        <v>18</v>
      </c>
      <c r="M258" s="120">
        <f t="shared" ca="1" si="114"/>
        <v>-0.3854295512576556</v>
      </c>
      <c r="N258" s="39">
        <f>ROW()</f>
        <v>258</v>
      </c>
      <c r="O258" s="39">
        <f t="shared" si="109"/>
        <v>255</v>
      </c>
      <c r="P258" s="45">
        <f t="shared" ca="1" si="110"/>
        <v>240</v>
      </c>
      <c r="Q258" s="45">
        <f t="shared" ca="1" si="111"/>
        <v>237</v>
      </c>
      <c r="R258" s="39">
        <f t="shared" ca="1" si="112"/>
        <v>0</v>
      </c>
      <c r="S258" s="58">
        <f t="shared" si="103"/>
        <v>247.50460000000021</v>
      </c>
      <c r="T258">
        <f>A258-A255</f>
        <v>3</v>
      </c>
      <c r="U258" s="68">
        <f t="shared" si="100"/>
        <v>82.501533333333398</v>
      </c>
      <c r="V258" s="58">
        <f t="shared" ca="1" si="104"/>
        <v>-175.303100000001</v>
      </c>
      <c r="W258">
        <f>A258-A255</f>
        <v>3</v>
      </c>
      <c r="X258" s="77">
        <f t="shared" ca="1" si="105"/>
        <v>-116.86873333333399</v>
      </c>
      <c r="Y258" s="58">
        <f t="shared" ca="1" si="106"/>
        <v>-156.94610000000102</v>
      </c>
      <c r="Z258">
        <f>A258-A255</f>
        <v>3</v>
      </c>
      <c r="AA258" s="68">
        <f t="shared" ca="1" si="101"/>
        <v>-52.315366666667011</v>
      </c>
      <c r="AB258" s="68">
        <f t="shared" ca="1" si="119"/>
        <v>-84.592050000000498</v>
      </c>
      <c r="AE258" s="116">
        <f t="shared" si="107"/>
        <v>240</v>
      </c>
      <c r="AF258" s="116">
        <f t="shared" si="121"/>
        <v>241</v>
      </c>
      <c r="AG258" s="116">
        <f t="shared" si="121"/>
        <v>239</v>
      </c>
      <c r="AH258" s="116">
        <f t="shared" si="121"/>
        <v>238</v>
      </c>
      <c r="AI258" s="116">
        <f t="shared" si="121"/>
        <v>237</v>
      </c>
      <c r="AJ258" s="116">
        <f t="shared" si="121"/>
        <v>241</v>
      </c>
      <c r="AK258" s="116">
        <f t="shared" si="121"/>
        <v>239</v>
      </c>
      <c r="AL258" s="116">
        <f t="shared" si="121"/>
        <v>238</v>
      </c>
      <c r="AM258" s="116">
        <f t="shared" si="121"/>
        <v>237</v>
      </c>
      <c r="AN258" s="116">
        <f t="shared" si="121"/>
        <v>237</v>
      </c>
      <c r="AO258" s="116">
        <f t="shared" si="121"/>
        <v>237</v>
      </c>
      <c r="AP258" s="116">
        <f t="shared" si="123"/>
        <v>237</v>
      </c>
      <c r="AQ258" s="116">
        <f t="shared" si="123"/>
        <v>238</v>
      </c>
      <c r="AR258" s="116">
        <f t="shared" si="122"/>
        <v>236</v>
      </c>
      <c r="AS258" s="116">
        <f t="shared" si="122"/>
        <v>235</v>
      </c>
      <c r="AT258" s="116">
        <f t="shared" si="122"/>
        <v>234</v>
      </c>
      <c r="AU258" s="116">
        <f t="shared" si="122"/>
        <v>238</v>
      </c>
      <c r="AV258" s="116">
        <f t="shared" si="122"/>
        <v>236</v>
      </c>
      <c r="AW258" s="116">
        <f t="shared" si="122"/>
        <v>235</v>
      </c>
      <c r="AX258" s="116">
        <f t="shared" si="122"/>
        <v>234</v>
      </c>
      <c r="AY258" s="116">
        <f t="shared" si="122"/>
        <v>234</v>
      </c>
      <c r="AZ258" s="116">
        <f t="shared" si="122"/>
        <v>234</v>
      </c>
      <c r="BA258" s="119">
        <f t="shared" ca="1" si="98"/>
        <v>-0.3854295512576556</v>
      </c>
      <c r="BB258" s="119">
        <f t="shared" ca="1" si="98"/>
        <v>-0.5081920318424733</v>
      </c>
      <c r="BC258" s="119">
        <f t="shared" ca="1" si="98"/>
        <v>-0.93864785019372743</v>
      </c>
      <c r="BD258" s="119">
        <f t="shared" ca="1" si="98"/>
        <v>-0.77694921235930825</v>
      </c>
      <c r="BE258" s="119">
        <f t="shared" ca="1" si="98"/>
        <v>-0.59508650583595446</v>
      </c>
      <c r="BF258" s="119">
        <f t="shared" ca="1" si="98"/>
        <v>-0.5081920318424733</v>
      </c>
      <c r="BG258" s="119">
        <f t="shared" ca="1" si="120"/>
        <v>-0.93864785019372743</v>
      </c>
      <c r="BH258" s="119">
        <f t="shared" ca="1" si="120"/>
        <v>-0.77694921235930825</v>
      </c>
      <c r="BI258" s="119">
        <f t="shared" ca="1" si="120"/>
        <v>-0.59508650583595446</v>
      </c>
      <c r="BJ258" s="119">
        <f t="shared" ca="1" si="120"/>
        <v>-0.59508650583595446</v>
      </c>
      <c r="BK258" s="119">
        <f t="shared" ca="1" si="120"/>
        <v>-0.59508650583595446</v>
      </c>
      <c r="BL258" s="121">
        <f t="shared" ca="1" si="116"/>
        <v>1</v>
      </c>
      <c r="BM258" s="116">
        <f t="shared" ca="1" si="117"/>
        <v>18</v>
      </c>
    </row>
    <row r="259" spans="1:65" ht="15" customHeight="1" x14ac:dyDescent="0.25">
      <c r="A259" s="13">
        <v>42835</v>
      </c>
      <c r="B259" s="23"/>
      <c r="C259" s="23"/>
      <c r="D259" s="88">
        <f>bering!B254</f>
        <v>5303.2323999999999</v>
      </c>
      <c r="E259" s="47"/>
      <c r="F259" s="47"/>
      <c r="G259" s="92">
        <f>conus!B254</f>
        <v>5717.7793000000001</v>
      </c>
      <c r="H259" s="100">
        <f t="shared" ca="1" si="108"/>
        <v>5284.299</v>
      </c>
      <c r="I259" s="101">
        <f ca="1">IF(H$1,OFFSET(D259,-$H$2,0),OFFSET(D259,-$L259,0))</f>
        <v>5284.299</v>
      </c>
      <c r="J259" s="29">
        <f t="shared" ca="1" si="113"/>
        <v>18</v>
      </c>
      <c r="K259" s="57">
        <f t="shared" ca="1" si="97"/>
        <v>18</v>
      </c>
      <c r="L259" s="30">
        <f t="shared" ca="1" si="99"/>
        <v>18</v>
      </c>
      <c r="M259" s="120">
        <f t="shared" ca="1" si="114"/>
        <v>-0.17211698347162446</v>
      </c>
      <c r="N259" s="39">
        <f>ROW()</f>
        <v>259</v>
      </c>
      <c r="O259" s="39">
        <f t="shared" si="109"/>
        <v>256</v>
      </c>
      <c r="P259" s="45">
        <f t="shared" ca="1" si="110"/>
        <v>241</v>
      </c>
      <c r="Q259" s="45">
        <f t="shared" ca="1" si="111"/>
        <v>238</v>
      </c>
      <c r="R259" s="39">
        <f t="shared" ca="1" si="112"/>
        <v>0</v>
      </c>
      <c r="S259" s="58">
        <f t="shared" si="103"/>
        <v>572.90190000000075</v>
      </c>
      <c r="T259">
        <f>A259-A256</f>
        <v>3</v>
      </c>
      <c r="U259" s="68">
        <f t="shared" si="100"/>
        <v>190.96730000000025</v>
      </c>
      <c r="V259" s="58">
        <f t="shared" ca="1" si="104"/>
        <v>-139.76840000000084</v>
      </c>
      <c r="W259">
        <f>A259-A256</f>
        <v>3</v>
      </c>
      <c r="X259" s="77">
        <f t="shared" ca="1" si="105"/>
        <v>-93.178933333333887</v>
      </c>
      <c r="Y259" s="58">
        <f t="shared" ca="1" si="106"/>
        <v>-134.52939999999944</v>
      </c>
      <c r="Z259">
        <f>A259-A256</f>
        <v>3</v>
      </c>
      <c r="AA259" s="68">
        <f t="shared" ca="1" si="101"/>
        <v>-44.843133333333149</v>
      </c>
      <c r="AB259" s="68">
        <f t="shared" ca="1" si="119"/>
        <v>-69.011033333333515</v>
      </c>
      <c r="AE259" s="116">
        <f t="shared" si="107"/>
        <v>241</v>
      </c>
      <c r="AF259" s="116">
        <f t="shared" si="121"/>
        <v>242</v>
      </c>
      <c r="AG259" s="116">
        <f t="shared" si="121"/>
        <v>240</v>
      </c>
      <c r="AH259" s="116">
        <f t="shared" si="121"/>
        <v>239</v>
      </c>
      <c r="AI259" s="116">
        <f t="shared" si="121"/>
        <v>238</v>
      </c>
      <c r="AJ259" s="116">
        <f t="shared" si="121"/>
        <v>242</v>
      </c>
      <c r="AK259" s="116">
        <f t="shared" si="121"/>
        <v>240</v>
      </c>
      <c r="AL259" s="116">
        <f t="shared" si="121"/>
        <v>239</v>
      </c>
      <c r="AM259" s="116">
        <f t="shared" si="121"/>
        <v>238</v>
      </c>
      <c r="AN259" s="116">
        <f t="shared" si="121"/>
        <v>238</v>
      </c>
      <c r="AO259" s="116">
        <f t="shared" si="121"/>
        <v>238</v>
      </c>
      <c r="AP259" s="116">
        <f t="shared" si="123"/>
        <v>238</v>
      </c>
      <c r="AQ259" s="116">
        <f t="shared" si="123"/>
        <v>239</v>
      </c>
      <c r="AR259" s="116">
        <f t="shared" si="122"/>
        <v>237</v>
      </c>
      <c r="AS259" s="116">
        <f t="shared" si="122"/>
        <v>236</v>
      </c>
      <c r="AT259" s="116">
        <f t="shared" si="122"/>
        <v>235</v>
      </c>
      <c r="AU259" s="116">
        <f t="shared" si="122"/>
        <v>239</v>
      </c>
      <c r="AV259" s="116">
        <f t="shared" si="122"/>
        <v>237</v>
      </c>
      <c r="AW259" s="116">
        <f t="shared" si="122"/>
        <v>236</v>
      </c>
      <c r="AX259" s="116">
        <f t="shared" si="122"/>
        <v>235</v>
      </c>
      <c r="AY259" s="116">
        <f t="shared" si="122"/>
        <v>235</v>
      </c>
      <c r="AZ259" s="116">
        <f t="shared" si="122"/>
        <v>235</v>
      </c>
      <c r="BA259" s="119">
        <f t="shared" ca="1" si="98"/>
        <v>-0.17211698347162446</v>
      </c>
      <c r="BB259" s="119">
        <f t="shared" ca="1" si="98"/>
        <v>-0.20687551570125279</v>
      </c>
      <c r="BC259" s="119">
        <f t="shared" ca="1" si="98"/>
        <v>-0.83251479422527297</v>
      </c>
      <c r="BD259" s="119">
        <f t="shared" ca="1" si="98"/>
        <v>-0.82428051574914873</v>
      </c>
      <c r="BE259" s="119">
        <f t="shared" ca="1" si="98"/>
        <v>-0.49844457148343541</v>
      </c>
      <c r="BF259" s="119">
        <f t="shared" ca="1" si="98"/>
        <v>-0.20687551570125279</v>
      </c>
      <c r="BG259" s="119">
        <f t="shared" ca="1" si="120"/>
        <v>-0.83251479422527297</v>
      </c>
      <c r="BH259" s="119">
        <f t="shared" ca="1" si="120"/>
        <v>-0.82428051574914873</v>
      </c>
      <c r="BI259" s="119">
        <f t="shared" ca="1" si="120"/>
        <v>-0.49844457148343541</v>
      </c>
      <c r="BJ259" s="119">
        <f t="shared" ca="1" si="120"/>
        <v>-0.49844457148343541</v>
      </c>
      <c r="BK259" s="119">
        <f t="shared" ca="1" si="120"/>
        <v>-0.49844457148343541</v>
      </c>
      <c r="BL259" s="121">
        <f t="shared" ca="1" si="116"/>
        <v>1</v>
      </c>
      <c r="BM259" s="116">
        <f t="shared" ca="1" si="117"/>
        <v>18</v>
      </c>
    </row>
    <row r="260" spans="1:65" ht="15" customHeight="1" x14ac:dyDescent="0.25">
      <c r="A260" s="13">
        <v>42836</v>
      </c>
      <c r="B260" s="23"/>
      <c r="C260" s="23"/>
      <c r="D260" s="88">
        <f>bering!B255</f>
        <v>5110.57</v>
      </c>
      <c r="E260" s="47"/>
      <c r="F260" s="47"/>
      <c r="G260" s="92">
        <f>conus!B255</f>
        <v>5691.5429999999997</v>
      </c>
      <c r="H260" s="100">
        <f t="shared" ca="1" si="108"/>
        <v>5337.14</v>
      </c>
      <c r="I260" s="101">
        <f ca="1">IF(H$1,OFFSET(D260,-$H$2,0),OFFSET(D260,-$L260,0))</f>
        <v>5284.299</v>
      </c>
      <c r="J260" s="29">
        <f t="shared" ca="1" si="113"/>
        <v>19</v>
      </c>
      <c r="K260" s="57">
        <f t="shared" ca="1" si="97"/>
        <v>19</v>
      </c>
      <c r="L260" s="30">
        <f t="shared" ca="1" si="99"/>
        <v>19</v>
      </c>
      <c r="M260" s="120">
        <f t="shared" ca="1" si="114"/>
        <v>0.19093274143959613</v>
      </c>
      <c r="N260" s="39">
        <f>ROW()</f>
        <v>260</v>
      </c>
      <c r="O260" s="39">
        <f t="shared" si="109"/>
        <v>257</v>
      </c>
      <c r="P260" s="45">
        <f t="shared" ca="1" si="110"/>
        <v>241</v>
      </c>
      <c r="Q260" s="45">
        <f t="shared" ca="1" si="111"/>
        <v>238</v>
      </c>
      <c r="R260" s="39">
        <f t="shared" ca="1" si="112"/>
        <v>0</v>
      </c>
      <c r="S260" s="58">
        <f t="shared" si="103"/>
        <v>637.16790000000037</v>
      </c>
      <c r="T260">
        <f>A260-A257</f>
        <v>3</v>
      </c>
      <c r="U260" s="68">
        <f t="shared" si="100"/>
        <v>212.38930000000013</v>
      </c>
      <c r="V260" s="58">
        <f t="shared" ca="1" si="104"/>
        <v>-64.510700000000725</v>
      </c>
      <c r="W260">
        <f>A260-A257</f>
        <v>3</v>
      </c>
      <c r="X260" s="77">
        <f t="shared" ca="1" si="105"/>
        <v>-43.007133333333819</v>
      </c>
      <c r="Y260" s="58">
        <f t="shared" ca="1" si="106"/>
        <v>-135.70870000000286</v>
      </c>
      <c r="Z260">
        <f>A260-A257</f>
        <v>3</v>
      </c>
      <c r="AA260" s="68">
        <f t="shared" ca="1" si="101"/>
        <v>-45.23623333333429</v>
      </c>
      <c r="AB260" s="68">
        <f t="shared" ca="1" si="119"/>
        <v>-44.121683333334055</v>
      </c>
      <c r="AE260" s="116">
        <f t="shared" si="107"/>
        <v>242</v>
      </c>
      <c r="AF260" s="116">
        <f t="shared" si="121"/>
        <v>243</v>
      </c>
      <c r="AG260" s="116">
        <f t="shared" si="121"/>
        <v>241</v>
      </c>
      <c r="AH260" s="116">
        <f t="shared" si="121"/>
        <v>240</v>
      </c>
      <c r="AI260" s="116">
        <f t="shared" si="121"/>
        <v>239</v>
      </c>
      <c r="AJ260" s="116">
        <f t="shared" si="121"/>
        <v>243</v>
      </c>
      <c r="AK260" s="116">
        <f t="shared" si="121"/>
        <v>241</v>
      </c>
      <c r="AL260" s="116">
        <f t="shared" si="121"/>
        <v>240</v>
      </c>
      <c r="AM260" s="116">
        <f t="shared" si="121"/>
        <v>239</v>
      </c>
      <c r="AN260" s="116">
        <f t="shared" si="121"/>
        <v>239</v>
      </c>
      <c r="AO260" s="116">
        <f t="shared" si="121"/>
        <v>239</v>
      </c>
      <c r="AP260" s="116">
        <f t="shared" si="123"/>
        <v>239</v>
      </c>
      <c r="AQ260" s="116">
        <f t="shared" si="123"/>
        <v>240</v>
      </c>
      <c r="AR260" s="116">
        <f t="shared" si="122"/>
        <v>238</v>
      </c>
      <c r="AS260" s="116">
        <f t="shared" si="122"/>
        <v>237</v>
      </c>
      <c r="AT260" s="116">
        <f t="shared" si="122"/>
        <v>236</v>
      </c>
      <c r="AU260" s="116">
        <f t="shared" si="122"/>
        <v>240</v>
      </c>
      <c r="AV260" s="116">
        <f t="shared" si="122"/>
        <v>238</v>
      </c>
      <c r="AW260" s="116">
        <f t="shared" si="122"/>
        <v>237</v>
      </c>
      <c r="AX260" s="116">
        <f t="shared" si="122"/>
        <v>236</v>
      </c>
      <c r="AY260" s="116">
        <f t="shared" si="122"/>
        <v>236</v>
      </c>
      <c r="AZ260" s="116">
        <f t="shared" si="122"/>
        <v>236</v>
      </c>
      <c r="BA260" s="119">
        <f t="shared" ca="1" si="98"/>
        <v>-0.25598503370122749</v>
      </c>
      <c r="BB260" s="119">
        <f t="shared" ca="1" si="98"/>
        <v>-0.36647261434702721</v>
      </c>
      <c r="BC260" s="119">
        <f t="shared" ca="1" si="98"/>
        <v>0.19093274143959613</v>
      </c>
      <c r="BD260" s="119">
        <f t="shared" ca="1" si="98"/>
        <v>-0.98744950063979797</v>
      </c>
      <c r="BE260" s="119">
        <f t="shared" ca="1" si="98"/>
        <v>-0.53167621741601756</v>
      </c>
      <c r="BF260" s="119">
        <f t="shared" ca="1" si="98"/>
        <v>-0.36647261434702721</v>
      </c>
      <c r="BG260" s="119">
        <f t="shared" ca="1" si="120"/>
        <v>0.19093274143959613</v>
      </c>
      <c r="BH260" s="119">
        <f t="shared" ca="1" si="120"/>
        <v>-0.98744950063979797</v>
      </c>
      <c r="BI260" s="119">
        <f t="shared" ca="1" si="120"/>
        <v>-0.53167621741601756</v>
      </c>
      <c r="BJ260" s="119">
        <f t="shared" ca="1" si="120"/>
        <v>-0.53167621741601756</v>
      </c>
      <c r="BK260" s="119">
        <f t="shared" ca="1" si="120"/>
        <v>-0.53167621741601756</v>
      </c>
      <c r="BL260" s="121">
        <f t="shared" ca="1" si="116"/>
        <v>3</v>
      </c>
      <c r="BM260" s="116">
        <f t="shared" ca="1" si="117"/>
        <v>19</v>
      </c>
    </row>
    <row r="261" spans="1:65" ht="15" customHeight="1" x14ac:dyDescent="0.25">
      <c r="A261" s="13">
        <v>42837</v>
      </c>
      <c r="B261" s="23"/>
      <c r="C261" s="23"/>
      <c r="D261" s="88">
        <f>bering!B256</f>
        <v>5168.9620000000004</v>
      </c>
      <c r="E261" s="47"/>
      <c r="F261" s="47"/>
      <c r="G261" s="92">
        <f>conus!B256</f>
        <v>5696.3193000000001</v>
      </c>
      <c r="H261" s="100">
        <f t="shared" ca="1" si="108"/>
        <v>5278.9883</v>
      </c>
      <c r="I261" s="101">
        <f ca="1">IF(H$1,OFFSET(D261,-$H$2,0),OFFSET(D261,-$L261,0))</f>
        <v>5285.8670000000002</v>
      </c>
      <c r="J261" s="29">
        <f t="shared" ca="1" si="113"/>
        <v>17</v>
      </c>
      <c r="K261" s="57">
        <f t="shared" ca="1" si="97"/>
        <v>17</v>
      </c>
      <c r="L261" s="30">
        <f t="shared" ca="1" si="99"/>
        <v>17</v>
      </c>
      <c r="M261" s="120">
        <f t="shared" ca="1" si="114"/>
        <v>0.79678619283755003</v>
      </c>
      <c r="N261" s="39">
        <f>ROW()</f>
        <v>261</v>
      </c>
      <c r="O261" s="39">
        <f t="shared" si="109"/>
        <v>258</v>
      </c>
      <c r="P261" s="45">
        <f t="shared" ca="1" si="110"/>
        <v>244</v>
      </c>
      <c r="Q261" s="45">
        <f t="shared" ca="1" si="111"/>
        <v>241</v>
      </c>
      <c r="R261" s="39">
        <f t="shared" ca="1" si="112"/>
        <v>0</v>
      </c>
      <c r="S261" s="58">
        <f t="shared" si="103"/>
        <v>337.54859999999826</v>
      </c>
      <c r="T261">
        <f>A261-A258</f>
        <v>3</v>
      </c>
      <c r="U261" s="68">
        <f t="shared" si="100"/>
        <v>112.51619999999942</v>
      </c>
      <c r="V261" s="58">
        <f t="shared" ca="1" si="104"/>
        <v>-71.000700000000506</v>
      </c>
      <c r="W261">
        <f>A261-A258</f>
        <v>3</v>
      </c>
      <c r="X261" s="77">
        <f t="shared" ca="1" si="105"/>
        <v>-47.333800000000338</v>
      </c>
      <c r="Y261" s="58">
        <f t="shared" ca="1" si="106"/>
        <v>-135.31999999999971</v>
      </c>
      <c r="Z261">
        <f>A261-A258</f>
        <v>3</v>
      </c>
      <c r="AA261" s="68">
        <f t="shared" ca="1" si="101"/>
        <v>-45.10666666666657</v>
      </c>
      <c r="AB261" s="68">
        <f t="shared" ca="1" si="119"/>
        <v>-46.220233333333454</v>
      </c>
      <c r="AE261" s="116">
        <f t="shared" si="107"/>
        <v>243</v>
      </c>
      <c r="AF261" s="116">
        <f t="shared" si="121"/>
        <v>244</v>
      </c>
      <c r="AG261" s="116">
        <f t="shared" si="121"/>
        <v>242</v>
      </c>
      <c r="AH261" s="116">
        <f t="shared" si="121"/>
        <v>241</v>
      </c>
      <c r="AI261" s="116">
        <f t="shared" si="121"/>
        <v>240</v>
      </c>
      <c r="AJ261" s="116">
        <f t="shared" si="121"/>
        <v>244</v>
      </c>
      <c r="AK261" s="116">
        <f t="shared" si="121"/>
        <v>242</v>
      </c>
      <c r="AL261" s="116">
        <f t="shared" si="121"/>
        <v>241</v>
      </c>
      <c r="AM261" s="116">
        <f t="shared" si="121"/>
        <v>240</v>
      </c>
      <c r="AN261" s="116">
        <f t="shared" si="121"/>
        <v>240</v>
      </c>
      <c r="AO261" s="116">
        <f t="shared" si="121"/>
        <v>240</v>
      </c>
      <c r="AP261" s="116">
        <f t="shared" si="123"/>
        <v>240</v>
      </c>
      <c r="AQ261" s="116">
        <f t="shared" si="123"/>
        <v>241</v>
      </c>
      <c r="AR261" s="116">
        <f t="shared" si="122"/>
        <v>239</v>
      </c>
      <c r="AS261" s="116">
        <f t="shared" si="122"/>
        <v>238</v>
      </c>
      <c r="AT261" s="116">
        <f t="shared" si="122"/>
        <v>237</v>
      </c>
      <c r="AU261" s="116">
        <f t="shared" si="122"/>
        <v>241</v>
      </c>
      <c r="AV261" s="116">
        <f t="shared" si="122"/>
        <v>239</v>
      </c>
      <c r="AW261" s="116">
        <f t="shared" si="122"/>
        <v>238</v>
      </c>
      <c r="AX261" s="116">
        <f t="shared" si="122"/>
        <v>237</v>
      </c>
      <c r="AY261" s="116">
        <f t="shared" si="122"/>
        <v>237</v>
      </c>
      <c r="AZ261" s="116">
        <f t="shared" si="122"/>
        <v>237</v>
      </c>
      <c r="BA261" s="119">
        <f t="shared" ca="1" si="98"/>
        <v>-0.27572277082128377</v>
      </c>
      <c r="BB261" s="119">
        <f t="shared" ca="1" si="98"/>
        <v>0.79678619283755003</v>
      </c>
      <c r="BC261" s="119">
        <f t="shared" ca="1" si="98"/>
        <v>0.58630357544450429</v>
      </c>
      <c r="BD261" s="119">
        <f t="shared" ca="1" si="98"/>
        <v>0.13109933631325446</v>
      </c>
      <c r="BE261" s="119">
        <f t="shared" ca="1" si="98"/>
        <v>0.16807077305949694</v>
      </c>
      <c r="BF261" s="119">
        <f t="shared" ca="1" si="98"/>
        <v>0.79678619283755003</v>
      </c>
      <c r="BG261" s="119">
        <f t="shared" ca="1" si="120"/>
        <v>0.58630357544450429</v>
      </c>
      <c r="BH261" s="119">
        <f t="shared" ca="1" si="120"/>
        <v>0.13109933631325446</v>
      </c>
      <c r="BI261" s="119">
        <f t="shared" ca="1" si="120"/>
        <v>0.16807077305949694</v>
      </c>
      <c r="BJ261" s="119">
        <f t="shared" ca="1" si="120"/>
        <v>0.16807077305949694</v>
      </c>
      <c r="BK261" s="119">
        <f t="shared" ca="1" si="120"/>
        <v>0.16807077305949694</v>
      </c>
      <c r="BL261" s="121">
        <f t="shared" ca="1" si="116"/>
        <v>2</v>
      </c>
      <c r="BM261" s="116">
        <f t="shared" ca="1" si="117"/>
        <v>17</v>
      </c>
    </row>
    <row r="262" spans="1:65" ht="15" customHeight="1" x14ac:dyDescent="0.25">
      <c r="A262" s="13">
        <v>42838</v>
      </c>
      <c r="B262" s="23"/>
      <c r="C262" s="23"/>
      <c r="D262" s="88">
        <f>bering!B257</f>
        <v>5342.0590000000002</v>
      </c>
      <c r="E262" s="47"/>
      <c r="F262" s="47"/>
      <c r="G262" s="92">
        <f>conus!B257</f>
        <v>5724.8603999999996</v>
      </c>
      <c r="H262" s="100">
        <f t="shared" ca="1" si="108"/>
        <v>5285.8670000000002</v>
      </c>
      <c r="I262" s="101">
        <f ca="1">IF(H$1,OFFSET(D262,-$H$2,0),OFFSET(D262,-$L262,0))</f>
        <v>5285.8320000000003</v>
      </c>
      <c r="J262" s="29">
        <f t="shared" ca="1" si="113"/>
        <v>17</v>
      </c>
      <c r="K262" s="57">
        <f t="shared" ca="1" si="97"/>
        <v>17</v>
      </c>
      <c r="L262" s="30">
        <f t="shared" ca="1" si="99"/>
        <v>17</v>
      </c>
      <c r="M262" s="120">
        <f t="shared" ca="1" si="114"/>
        <v>0.48110810347353206</v>
      </c>
      <c r="N262" s="39">
        <f>ROW()</f>
        <v>262</v>
      </c>
      <c r="O262" s="39">
        <f t="shared" si="109"/>
        <v>259</v>
      </c>
      <c r="P262" s="45">
        <f t="shared" ca="1" si="110"/>
        <v>245</v>
      </c>
      <c r="Q262" s="45">
        <f t="shared" ca="1" si="111"/>
        <v>242</v>
      </c>
      <c r="R262" s="39">
        <f t="shared" ca="1" si="112"/>
        <v>0</v>
      </c>
      <c r="S262" s="58">
        <f t="shared" si="103"/>
        <v>67.606399999996938</v>
      </c>
      <c r="T262">
        <f>A262-A259</f>
        <v>3</v>
      </c>
      <c r="U262" s="68">
        <f t="shared" si="100"/>
        <v>22.535466666665645</v>
      </c>
      <c r="V262" s="58">
        <f t="shared" ca="1" si="104"/>
        <v>-38.22769999999764</v>
      </c>
      <c r="W262">
        <f>A262-A259</f>
        <v>3</v>
      </c>
      <c r="X262" s="77">
        <f t="shared" ca="1" si="105"/>
        <v>-25.48513333333176</v>
      </c>
      <c r="Y262" s="58">
        <f t="shared" ca="1" si="106"/>
        <v>-96.022999999999229</v>
      </c>
      <c r="Z262">
        <f>A262-A259</f>
        <v>3</v>
      </c>
      <c r="AA262" s="68">
        <f t="shared" ca="1" si="101"/>
        <v>-32.00766666666641</v>
      </c>
      <c r="AB262" s="68">
        <f t="shared" ca="1" si="119"/>
        <v>-28.746399999999085</v>
      </c>
      <c r="AE262" s="116">
        <f t="shared" si="107"/>
        <v>244</v>
      </c>
      <c r="AF262" s="116">
        <f t="shared" si="121"/>
        <v>245</v>
      </c>
      <c r="AG262" s="116">
        <f t="shared" si="121"/>
        <v>243</v>
      </c>
      <c r="AH262" s="116">
        <f t="shared" si="121"/>
        <v>242</v>
      </c>
      <c r="AI262" s="116">
        <f t="shared" si="121"/>
        <v>241</v>
      </c>
      <c r="AJ262" s="116">
        <f t="shared" si="121"/>
        <v>245</v>
      </c>
      <c r="AK262" s="116">
        <f t="shared" si="121"/>
        <v>243</v>
      </c>
      <c r="AL262" s="116">
        <f t="shared" si="121"/>
        <v>242</v>
      </c>
      <c r="AM262" s="116">
        <f t="shared" si="121"/>
        <v>241</v>
      </c>
      <c r="AN262" s="116">
        <f t="shared" si="121"/>
        <v>241</v>
      </c>
      <c r="AO262" s="116">
        <f t="shared" si="121"/>
        <v>241</v>
      </c>
      <c r="AP262" s="116">
        <f t="shared" si="123"/>
        <v>241</v>
      </c>
      <c r="AQ262" s="116">
        <f t="shared" si="123"/>
        <v>242</v>
      </c>
      <c r="AR262" s="116">
        <f t="shared" si="122"/>
        <v>240</v>
      </c>
      <c r="AS262" s="116">
        <f t="shared" si="122"/>
        <v>239</v>
      </c>
      <c r="AT262" s="116">
        <f t="shared" si="122"/>
        <v>238</v>
      </c>
      <c r="AU262" s="116">
        <f t="shared" si="122"/>
        <v>242</v>
      </c>
      <c r="AV262" s="116">
        <f t="shared" si="122"/>
        <v>240</v>
      </c>
      <c r="AW262" s="116">
        <f t="shared" si="122"/>
        <v>239</v>
      </c>
      <c r="AX262" s="116">
        <f t="shared" si="122"/>
        <v>238</v>
      </c>
      <c r="AY262" s="116">
        <f t="shared" si="122"/>
        <v>238</v>
      </c>
      <c r="AZ262" s="116">
        <f t="shared" si="122"/>
        <v>238</v>
      </c>
      <c r="BA262" s="119">
        <f t="shared" ca="1" si="98"/>
        <v>-0.57717193980803794</v>
      </c>
      <c r="BB262" s="119">
        <f t="shared" ca="1" si="98"/>
        <v>0.48110810347353206</v>
      </c>
      <c r="BC262" s="119">
        <f t="shared" ca="1" si="98"/>
        <v>-0.12253972687922149</v>
      </c>
      <c r="BD262" s="119">
        <f t="shared" ca="1" si="98"/>
        <v>0.422101452660333</v>
      </c>
      <c r="BE262" s="119">
        <f t="shared" ca="1" si="98"/>
        <v>-0.82754630556398956</v>
      </c>
      <c r="BF262" s="119">
        <f t="shared" ca="1" si="98"/>
        <v>0.48110810347353206</v>
      </c>
      <c r="BG262" s="119">
        <f t="shared" ca="1" si="120"/>
        <v>-0.12253972687922149</v>
      </c>
      <c r="BH262" s="119">
        <f t="shared" ca="1" si="120"/>
        <v>0.422101452660333</v>
      </c>
      <c r="BI262" s="119">
        <f t="shared" ca="1" si="120"/>
        <v>-0.82754630556398956</v>
      </c>
      <c r="BJ262" s="119">
        <f t="shared" ca="1" si="120"/>
        <v>-0.82754630556398956</v>
      </c>
      <c r="BK262" s="119">
        <f t="shared" ca="1" si="120"/>
        <v>-0.82754630556398956</v>
      </c>
      <c r="BL262" s="121">
        <f t="shared" ca="1" si="116"/>
        <v>2</v>
      </c>
      <c r="BM262" s="116">
        <f t="shared" ca="1" si="117"/>
        <v>17</v>
      </c>
    </row>
    <row r="263" spans="1:65" ht="15" customHeight="1" x14ac:dyDescent="0.25">
      <c r="A263" s="13">
        <v>42839</v>
      </c>
      <c r="B263" s="23"/>
      <c r="C263" s="23"/>
      <c r="D263" s="88">
        <f>bering!B258</f>
        <v>5201.8239999999996</v>
      </c>
      <c r="E263" s="47"/>
      <c r="F263" s="47"/>
      <c r="G263" s="92">
        <f>conus!B258</f>
        <v>5774.8584000000001</v>
      </c>
      <c r="H263" s="100">
        <f t="shared" ca="1" si="108"/>
        <v>5285.8320000000003</v>
      </c>
      <c r="I263" s="101">
        <f ca="1">IF(H$1,OFFSET(D263,-$H$2,0),OFFSET(D263,-$L263,0))</f>
        <v>5307.5073000000002</v>
      </c>
      <c r="J263" s="29">
        <f t="shared" ca="1" si="113"/>
        <v>17</v>
      </c>
      <c r="K263" s="57">
        <f t="shared" ref="K263:K326" ca="1" si="124">J263+$K$6</f>
        <v>17</v>
      </c>
      <c r="L263" s="30">
        <f t="shared" ca="1" si="99"/>
        <v>17</v>
      </c>
      <c r="M263" s="120">
        <f t="shared" ca="1" si="114"/>
        <v>0.95201728622692661</v>
      </c>
      <c r="N263" s="39">
        <f>ROW()</f>
        <v>263</v>
      </c>
      <c r="O263" s="39">
        <f t="shared" si="109"/>
        <v>260</v>
      </c>
      <c r="P263" s="45">
        <f t="shared" ca="1" si="110"/>
        <v>246</v>
      </c>
      <c r="Q263" s="45">
        <f t="shared" ca="1" si="111"/>
        <v>243</v>
      </c>
      <c r="R263" s="39">
        <f t="shared" ca="1" si="112"/>
        <v>0</v>
      </c>
      <c r="S263" s="58">
        <f t="shared" si="103"/>
        <v>76.754799999998795</v>
      </c>
      <c r="T263">
        <f>A263-A260</f>
        <v>3</v>
      </c>
      <c r="U263" s="68">
        <f t="shared" si="100"/>
        <v>25.584933333332931</v>
      </c>
      <c r="V263" s="58">
        <f t="shared" ca="1" si="104"/>
        <v>-104.61269999999968</v>
      </c>
      <c r="W263">
        <f>A263-A260</f>
        <v>3</v>
      </c>
      <c r="X263" s="77">
        <f t="shared" ca="1" si="105"/>
        <v>-69.741799999999785</v>
      </c>
      <c r="Y263" s="58">
        <f t="shared" ca="1" si="106"/>
        <v>-23.252699999997276</v>
      </c>
      <c r="Z263">
        <f>A263-A260</f>
        <v>3</v>
      </c>
      <c r="AA263" s="68">
        <f t="shared" ca="1" si="101"/>
        <v>-7.750899999999092</v>
      </c>
      <c r="AB263" s="68">
        <f t="shared" ca="1" si="119"/>
        <v>-38.746349999999438</v>
      </c>
      <c r="AE263" s="116">
        <f t="shared" si="107"/>
        <v>245</v>
      </c>
      <c r="AF263" s="116">
        <f t="shared" si="121"/>
        <v>246</v>
      </c>
      <c r="AG263" s="116">
        <f t="shared" si="121"/>
        <v>244</v>
      </c>
      <c r="AH263" s="116">
        <f t="shared" si="121"/>
        <v>243</v>
      </c>
      <c r="AI263" s="116">
        <f t="shared" si="121"/>
        <v>242</v>
      </c>
      <c r="AJ263" s="116">
        <f t="shared" si="121"/>
        <v>246</v>
      </c>
      <c r="AK263" s="116">
        <f t="shared" si="121"/>
        <v>244</v>
      </c>
      <c r="AL263" s="116">
        <f t="shared" si="121"/>
        <v>243</v>
      </c>
      <c r="AM263" s="116">
        <f t="shared" si="121"/>
        <v>242</v>
      </c>
      <c r="AN263" s="116">
        <f t="shared" si="121"/>
        <v>242</v>
      </c>
      <c r="AO263" s="116">
        <f t="shared" si="121"/>
        <v>242</v>
      </c>
      <c r="AP263" s="116">
        <f t="shared" si="123"/>
        <v>242</v>
      </c>
      <c r="AQ263" s="116">
        <f t="shared" si="123"/>
        <v>243</v>
      </c>
      <c r="AR263" s="116">
        <f t="shared" si="122"/>
        <v>241</v>
      </c>
      <c r="AS263" s="116">
        <f t="shared" si="122"/>
        <v>240</v>
      </c>
      <c r="AT263" s="116">
        <f t="shared" si="122"/>
        <v>239</v>
      </c>
      <c r="AU263" s="116">
        <f t="shared" si="122"/>
        <v>243</v>
      </c>
      <c r="AV263" s="116">
        <f t="shared" si="122"/>
        <v>241</v>
      </c>
      <c r="AW263" s="116">
        <f t="shared" si="122"/>
        <v>240</v>
      </c>
      <c r="AX263" s="116">
        <f t="shared" si="122"/>
        <v>239</v>
      </c>
      <c r="AY263" s="116">
        <f t="shared" si="122"/>
        <v>239</v>
      </c>
      <c r="AZ263" s="116">
        <f t="shared" si="122"/>
        <v>239</v>
      </c>
      <c r="BA263" s="119">
        <f t="shared" ref="BA263:BK300" ca="1" si="125">IF(ISERROR(CORREL(INDIRECT("g" &amp; $N263 &amp; ":g" &amp; $O263), INDIRECT("d" &amp; AE263 &amp; ":d" &amp; AP263))),0,CORREL(INDIRECT("g" &amp; $N263 &amp; ":g" &amp; $O263), INDIRECT("d" &amp; AE263 &amp; ":d" &amp; AP263)))</f>
        <v>-0.44638621805708312</v>
      </c>
      <c r="BB263" s="119">
        <f t="shared" ca="1" si="125"/>
        <v>0.95201728622692661</v>
      </c>
      <c r="BC263" s="119">
        <f t="shared" ca="1" si="125"/>
        <v>-0.41136714697240873</v>
      </c>
      <c r="BD263" s="119">
        <f t="shared" ca="1" si="125"/>
        <v>-0.45499493014880787</v>
      </c>
      <c r="BE263" s="119">
        <f t="shared" ca="1" si="125"/>
        <v>0.13833100371925694</v>
      </c>
      <c r="BF263" s="119">
        <f t="shared" ca="1" si="125"/>
        <v>0.95201728622692661</v>
      </c>
      <c r="BG263" s="119">
        <f t="shared" ca="1" si="120"/>
        <v>-0.41136714697240873</v>
      </c>
      <c r="BH263" s="119">
        <f t="shared" ca="1" si="120"/>
        <v>-0.45499493014880787</v>
      </c>
      <c r="BI263" s="119">
        <f t="shared" ca="1" si="120"/>
        <v>0.13833100371925694</v>
      </c>
      <c r="BJ263" s="119">
        <f t="shared" ca="1" si="120"/>
        <v>0.13833100371925694</v>
      </c>
      <c r="BK263" s="119">
        <f t="shared" ca="1" si="120"/>
        <v>0.13833100371925694</v>
      </c>
      <c r="BL263" s="121">
        <f t="shared" ca="1" si="116"/>
        <v>2</v>
      </c>
      <c r="BM263" s="116">
        <f t="shared" ca="1" si="117"/>
        <v>17</v>
      </c>
    </row>
    <row r="264" spans="1:65" ht="15" customHeight="1" x14ac:dyDescent="0.25">
      <c r="A264" s="13">
        <v>42840</v>
      </c>
      <c r="B264" s="23"/>
      <c r="C264" s="23"/>
      <c r="D264" s="88">
        <f>bering!B259</f>
        <v>5127.3459999999995</v>
      </c>
      <c r="E264" s="47"/>
      <c r="F264" s="47"/>
      <c r="G264" s="92">
        <f>conus!B259</f>
        <v>5764.4639999999999</v>
      </c>
      <c r="H264" s="100">
        <f t="shared" ca="1" si="108"/>
        <v>5307.5073000000002</v>
      </c>
      <c r="I264" s="101">
        <f ca="1">IF(H$1,OFFSET(D264,-$H$2,0),OFFSET(D264,-$L264,0))</f>
        <v>5307.5073000000002</v>
      </c>
      <c r="J264" s="29">
        <f t="shared" ca="1" si="113"/>
        <v>18</v>
      </c>
      <c r="K264" s="57">
        <f t="shared" ca="1" si="124"/>
        <v>18</v>
      </c>
      <c r="L264" s="30">
        <f t="shared" ref="L264:L327" ca="1" si="126">IF(K264,K264,K$3)</f>
        <v>18</v>
      </c>
      <c r="M264" s="120">
        <f t="shared" ca="1" si="114"/>
        <v>0.61238490637354115</v>
      </c>
      <c r="N264" s="39">
        <f>ROW()</f>
        <v>264</v>
      </c>
      <c r="O264" s="39">
        <f t="shared" si="109"/>
        <v>261</v>
      </c>
      <c r="P264" s="45">
        <f t="shared" ca="1" si="110"/>
        <v>246</v>
      </c>
      <c r="Q264" s="45">
        <f t="shared" ca="1" si="111"/>
        <v>243</v>
      </c>
      <c r="R264" s="39">
        <f t="shared" ca="1" si="112"/>
        <v>0</v>
      </c>
      <c r="S264" s="58">
        <f t="shared" si="103"/>
        <v>158.54119999999966</v>
      </c>
      <c r="T264">
        <f>A264-A261</f>
        <v>3</v>
      </c>
      <c r="U264" s="68">
        <f t="shared" si="100"/>
        <v>52.847066666666557</v>
      </c>
      <c r="V264" s="58">
        <f t="shared" ca="1" si="104"/>
        <v>-21.22099999999773</v>
      </c>
      <c r="W264">
        <f>A264-A261</f>
        <v>3</v>
      </c>
      <c r="X264" s="77">
        <f t="shared" ca="1" si="105"/>
        <v>-14.147333333331821</v>
      </c>
      <c r="Y264" s="58">
        <f t="shared" ca="1" si="106"/>
        <v>46.381600000000617</v>
      </c>
      <c r="Z264">
        <f>A264-A261</f>
        <v>3</v>
      </c>
      <c r="AA264" s="68">
        <f t="shared" ca="1" si="101"/>
        <v>15.460533333333538</v>
      </c>
      <c r="AB264" s="68">
        <f t="shared" ca="1" si="119"/>
        <v>0.65660000000085894</v>
      </c>
      <c r="AE264" s="116">
        <f t="shared" si="107"/>
        <v>246</v>
      </c>
      <c r="AF264" s="116">
        <f t="shared" si="121"/>
        <v>247</v>
      </c>
      <c r="AG264" s="116">
        <f t="shared" si="121"/>
        <v>245</v>
      </c>
      <c r="AH264" s="116">
        <f t="shared" si="121"/>
        <v>244</v>
      </c>
      <c r="AI264" s="116">
        <f t="shared" si="121"/>
        <v>243</v>
      </c>
      <c r="AJ264" s="116">
        <f t="shared" si="121"/>
        <v>247</v>
      </c>
      <c r="AK264" s="116">
        <f t="shared" si="121"/>
        <v>245</v>
      </c>
      <c r="AL264" s="116">
        <f t="shared" si="121"/>
        <v>244</v>
      </c>
      <c r="AM264" s="116">
        <f t="shared" si="121"/>
        <v>243</v>
      </c>
      <c r="AN264" s="116">
        <f t="shared" si="121"/>
        <v>243</v>
      </c>
      <c r="AO264" s="116">
        <f t="shared" si="121"/>
        <v>243</v>
      </c>
      <c r="AP264" s="116">
        <f t="shared" si="123"/>
        <v>243</v>
      </c>
      <c r="AQ264" s="116">
        <f t="shared" si="123"/>
        <v>244</v>
      </c>
      <c r="AR264" s="116">
        <f t="shared" si="122"/>
        <v>242</v>
      </c>
      <c r="AS264" s="116">
        <f t="shared" si="122"/>
        <v>241</v>
      </c>
      <c r="AT264" s="116">
        <f t="shared" si="122"/>
        <v>240</v>
      </c>
      <c r="AU264" s="116">
        <f t="shared" si="122"/>
        <v>244</v>
      </c>
      <c r="AV264" s="116">
        <f t="shared" si="122"/>
        <v>242</v>
      </c>
      <c r="AW264" s="116">
        <f t="shared" si="122"/>
        <v>241</v>
      </c>
      <c r="AX264" s="116">
        <f t="shared" si="122"/>
        <v>240</v>
      </c>
      <c r="AY264" s="116">
        <f t="shared" si="122"/>
        <v>240</v>
      </c>
      <c r="AZ264" s="116">
        <f t="shared" si="122"/>
        <v>240</v>
      </c>
      <c r="BA264" s="119">
        <f t="shared" ca="1" si="125"/>
        <v>0.61238490637354115</v>
      </c>
      <c r="BB264" s="119">
        <f t="shared" ca="1" si="125"/>
        <v>0.28231871390772928</v>
      </c>
      <c r="BC264" s="119">
        <f t="shared" ca="1" si="125"/>
        <v>-0.72913577581843492</v>
      </c>
      <c r="BD264" s="119">
        <f t="shared" ca="1" si="125"/>
        <v>-0.32175297535886316</v>
      </c>
      <c r="BE264" s="119">
        <f t="shared" ca="1" si="125"/>
        <v>-0.1369222521897851</v>
      </c>
      <c r="BF264" s="119">
        <f t="shared" ca="1" si="125"/>
        <v>0.28231871390772928</v>
      </c>
      <c r="BG264" s="119">
        <f t="shared" ca="1" si="120"/>
        <v>-0.72913577581843492</v>
      </c>
      <c r="BH264" s="119">
        <f t="shared" ca="1" si="120"/>
        <v>-0.32175297535886316</v>
      </c>
      <c r="BI264" s="119">
        <f t="shared" ca="1" si="120"/>
        <v>-0.1369222521897851</v>
      </c>
      <c r="BJ264" s="119">
        <f t="shared" ca="1" si="120"/>
        <v>-0.1369222521897851</v>
      </c>
      <c r="BK264" s="119">
        <f t="shared" ca="1" si="120"/>
        <v>-0.1369222521897851</v>
      </c>
      <c r="BL264" s="121">
        <f t="shared" ca="1" si="116"/>
        <v>1</v>
      </c>
      <c r="BM264" s="116">
        <f t="shared" ca="1" si="117"/>
        <v>18</v>
      </c>
    </row>
    <row r="265" spans="1:65" ht="15" customHeight="1" x14ac:dyDescent="0.25">
      <c r="A265" s="13">
        <v>42841</v>
      </c>
      <c r="B265" s="23"/>
      <c r="C265" s="23"/>
      <c r="D265" s="88">
        <f>bering!B260</f>
        <v>5249.7362999999996</v>
      </c>
      <c r="E265" s="47"/>
      <c r="F265" s="47"/>
      <c r="G265" s="92">
        <f>conus!B260</f>
        <v>5709.6450000000004</v>
      </c>
      <c r="H265" s="100">
        <f t="shared" ca="1" si="108"/>
        <v>5273.0280000000002</v>
      </c>
      <c r="I265" s="101">
        <f ca="1">IF(H$1,OFFSET(D265,-$H$2,0),OFFSET(D265,-$L265,0))</f>
        <v>5251.4030000000002</v>
      </c>
      <c r="J265" s="29">
        <f t="shared" ca="1" si="113"/>
        <v>17</v>
      </c>
      <c r="K265" s="57">
        <f t="shared" ca="1" si="124"/>
        <v>17</v>
      </c>
      <c r="L265" s="30">
        <f t="shared" ca="1" si="126"/>
        <v>17</v>
      </c>
      <c r="M265" s="120">
        <f t="shared" ca="1" si="114"/>
        <v>0.71707050329650446</v>
      </c>
      <c r="N265" s="39">
        <f>ROW()</f>
        <v>265</v>
      </c>
      <c r="O265" s="39">
        <f t="shared" si="109"/>
        <v>262</v>
      </c>
      <c r="P265" s="45">
        <f t="shared" ca="1" si="110"/>
        <v>248</v>
      </c>
      <c r="Q265" s="45">
        <f t="shared" ca="1" si="111"/>
        <v>245</v>
      </c>
      <c r="R265" s="39">
        <f t="shared" ca="1" si="112"/>
        <v>0</v>
      </c>
      <c r="S265" s="58">
        <f t="shared" si="103"/>
        <v>136.24470000000292</v>
      </c>
      <c r="T265">
        <f>A265-A262</f>
        <v>3</v>
      </c>
      <c r="U265" s="68">
        <f t="shared" ref="U265:U328" si="127">S265/T265</f>
        <v>45.414900000000976</v>
      </c>
      <c r="V265" s="58">
        <f t="shared" ca="1" si="104"/>
        <v>-35.628000000000611</v>
      </c>
      <c r="W265">
        <f>A265-A262</f>
        <v>3</v>
      </c>
      <c r="X265" s="77">
        <f t="shared" ca="1" si="105"/>
        <v>-23.752000000000407</v>
      </c>
      <c r="Y265" s="58">
        <f t="shared" ca="1" si="106"/>
        <v>10.419599999999264</v>
      </c>
      <c r="Z265">
        <f>A265-A262</f>
        <v>3</v>
      </c>
      <c r="AA265" s="68">
        <f t="shared" ref="AA265:AA328" ca="1" si="128">Y265/Z265</f>
        <v>3.4731999999997547</v>
      </c>
      <c r="AB265" s="68">
        <f t="shared" ca="1" si="119"/>
        <v>-10.139400000000327</v>
      </c>
      <c r="AE265" s="116">
        <f t="shared" si="107"/>
        <v>247</v>
      </c>
      <c r="AF265" s="116">
        <f t="shared" si="121"/>
        <v>248</v>
      </c>
      <c r="AG265" s="116">
        <f t="shared" si="121"/>
        <v>246</v>
      </c>
      <c r="AH265" s="116">
        <f t="shared" si="121"/>
        <v>245</v>
      </c>
      <c r="AI265" s="116">
        <f t="shared" si="121"/>
        <v>244</v>
      </c>
      <c r="AJ265" s="116">
        <f t="shared" si="121"/>
        <v>248</v>
      </c>
      <c r="AK265" s="116">
        <f t="shared" si="121"/>
        <v>246</v>
      </c>
      <c r="AL265" s="116">
        <f t="shared" si="121"/>
        <v>245</v>
      </c>
      <c r="AM265" s="116">
        <f t="shared" si="121"/>
        <v>244</v>
      </c>
      <c r="AN265" s="116">
        <f t="shared" si="121"/>
        <v>244</v>
      </c>
      <c r="AO265" s="116">
        <f t="shared" si="121"/>
        <v>244</v>
      </c>
      <c r="AP265" s="116">
        <f t="shared" si="123"/>
        <v>244</v>
      </c>
      <c r="AQ265" s="116">
        <f t="shared" si="123"/>
        <v>245</v>
      </c>
      <c r="AR265" s="116">
        <f t="shared" si="122"/>
        <v>243</v>
      </c>
      <c r="AS265" s="116">
        <f t="shared" si="122"/>
        <v>242</v>
      </c>
      <c r="AT265" s="116">
        <f t="shared" si="122"/>
        <v>241</v>
      </c>
      <c r="AU265" s="116">
        <f t="shared" si="122"/>
        <v>245</v>
      </c>
      <c r="AV265" s="116">
        <f t="shared" si="122"/>
        <v>243</v>
      </c>
      <c r="AW265" s="116">
        <f t="shared" si="122"/>
        <v>242</v>
      </c>
      <c r="AX265" s="116">
        <f t="shared" si="122"/>
        <v>241</v>
      </c>
      <c r="AY265" s="116">
        <f t="shared" si="122"/>
        <v>241</v>
      </c>
      <c r="AZ265" s="116">
        <f t="shared" si="122"/>
        <v>241</v>
      </c>
      <c r="BA265" s="119">
        <f t="shared" ca="1" si="125"/>
        <v>0.66334171388203267</v>
      </c>
      <c r="BB265" s="119">
        <f t="shared" ca="1" si="125"/>
        <v>0.71707050329650446</v>
      </c>
      <c r="BC265" s="119">
        <f t="shared" ca="1" si="125"/>
        <v>-0.52112557110493896</v>
      </c>
      <c r="BD265" s="119">
        <f t="shared" ca="1" si="125"/>
        <v>-0.46289179430376837</v>
      </c>
      <c r="BE265" s="119">
        <f t="shared" ca="1" si="125"/>
        <v>0.58740344870741346</v>
      </c>
      <c r="BF265" s="119">
        <f t="shared" ca="1" si="125"/>
        <v>0.71707050329650446</v>
      </c>
      <c r="BG265" s="119">
        <f t="shared" ca="1" si="120"/>
        <v>-0.52112557110493896</v>
      </c>
      <c r="BH265" s="119">
        <f t="shared" ca="1" si="120"/>
        <v>-0.46289179430376837</v>
      </c>
      <c r="BI265" s="119">
        <f t="shared" ca="1" si="120"/>
        <v>0.58740344870741346</v>
      </c>
      <c r="BJ265" s="119">
        <f t="shared" ca="1" si="120"/>
        <v>0.58740344870741346</v>
      </c>
      <c r="BK265" s="119">
        <f t="shared" ca="1" si="120"/>
        <v>0.58740344870741346</v>
      </c>
      <c r="BL265" s="121">
        <f t="shared" ca="1" si="116"/>
        <v>2</v>
      </c>
      <c r="BM265" s="116">
        <f t="shared" ca="1" si="117"/>
        <v>17</v>
      </c>
    </row>
    <row r="266" spans="1:65" ht="15" customHeight="1" x14ac:dyDescent="0.25">
      <c r="A266" s="13">
        <v>42842</v>
      </c>
      <c r="B266" s="23"/>
      <c r="C266" s="23"/>
      <c r="D266" s="88">
        <f>bering!B261</f>
        <v>5414.0429999999997</v>
      </c>
      <c r="E266" s="47"/>
      <c r="F266" s="47"/>
      <c r="G266" s="92">
        <f>conus!B261</f>
        <v>5680.5990000000002</v>
      </c>
      <c r="H266" s="100">
        <f t="shared" ca="1" si="108"/>
        <v>5251.4030000000002</v>
      </c>
      <c r="I266" s="101">
        <f ca="1">IF(H$1,OFFSET(D266,-$H$2,0),OFFSET(D266,-$L266,0))</f>
        <v>5251.4030000000002</v>
      </c>
      <c r="J266" s="29">
        <f t="shared" ca="1" si="113"/>
        <v>18</v>
      </c>
      <c r="K266" s="57">
        <f t="shared" ca="1" si="124"/>
        <v>18</v>
      </c>
      <c r="L266" s="30">
        <f t="shared" ca="1" si="126"/>
        <v>18</v>
      </c>
      <c r="M266" s="120">
        <f t="shared" ca="1" si="114"/>
        <v>0.87635673565386274</v>
      </c>
      <c r="N266" s="39">
        <f>ROW()</f>
        <v>266</v>
      </c>
      <c r="O266" s="39">
        <f t="shared" si="109"/>
        <v>263</v>
      </c>
      <c r="P266" s="45">
        <f t="shared" ca="1" si="110"/>
        <v>248</v>
      </c>
      <c r="Q266" s="45">
        <f t="shared" ca="1" si="111"/>
        <v>245</v>
      </c>
      <c r="R266" s="39">
        <f t="shared" ca="1" si="112"/>
        <v>0</v>
      </c>
      <c r="S266" s="58">
        <f t="shared" si="103"/>
        <v>-41.330100000002858</v>
      </c>
      <c r="T266">
        <f>A266-A263</f>
        <v>3</v>
      </c>
      <c r="U266" s="68">
        <f t="shared" si="127"/>
        <v>-13.776700000000952</v>
      </c>
      <c r="V266" s="58">
        <f t="shared" ca="1" si="104"/>
        <v>-18.748999999999796</v>
      </c>
      <c r="W266">
        <f>A266-A263</f>
        <v>3</v>
      </c>
      <c r="X266" s="77">
        <f t="shared" ca="1" si="105"/>
        <v>-12.499333333333198</v>
      </c>
      <c r="Y266" s="58">
        <f t="shared" ca="1" si="106"/>
        <v>-68.893000000001848</v>
      </c>
      <c r="Z266">
        <f>A266-A263</f>
        <v>3</v>
      </c>
      <c r="AA266" s="68">
        <f t="shared" ca="1" si="128"/>
        <v>-22.964333333333951</v>
      </c>
      <c r="AB266" s="68">
        <f t="shared" ca="1" si="119"/>
        <v>-17.731833333333576</v>
      </c>
      <c r="AE266" s="116">
        <f t="shared" si="107"/>
        <v>248</v>
      </c>
      <c r="AF266" s="116">
        <f t="shared" si="121"/>
        <v>249</v>
      </c>
      <c r="AG266" s="116">
        <f t="shared" si="121"/>
        <v>247</v>
      </c>
      <c r="AH266" s="116">
        <f t="shared" si="121"/>
        <v>246</v>
      </c>
      <c r="AI266" s="116">
        <f t="shared" si="121"/>
        <v>245</v>
      </c>
      <c r="AJ266" s="116">
        <f t="shared" si="121"/>
        <v>249</v>
      </c>
      <c r="AK266" s="116">
        <f t="shared" si="121"/>
        <v>247</v>
      </c>
      <c r="AL266" s="116">
        <f t="shared" si="121"/>
        <v>246</v>
      </c>
      <c r="AM266" s="116">
        <f t="shared" si="121"/>
        <v>245</v>
      </c>
      <c r="AN266" s="116">
        <f t="shared" si="121"/>
        <v>245</v>
      </c>
      <c r="AO266" s="116">
        <f t="shared" si="121"/>
        <v>245</v>
      </c>
      <c r="AP266" s="116">
        <f t="shared" si="123"/>
        <v>245</v>
      </c>
      <c r="AQ266" s="116">
        <f t="shared" si="123"/>
        <v>246</v>
      </c>
      <c r="AR266" s="116">
        <f t="shared" si="122"/>
        <v>244</v>
      </c>
      <c r="AS266" s="116">
        <f t="shared" si="122"/>
        <v>243</v>
      </c>
      <c r="AT266" s="116">
        <f t="shared" si="122"/>
        <v>242</v>
      </c>
      <c r="AU266" s="116">
        <f t="shared" si="122"/>
        <v>246</v>
      </c>
      <c r="AV266" s="116">
        <f t="shared" si="122"/>
        <v>244</v>
      </c>
      <c r="AW266" s="116">
        <f t="shared" si="122"/>
        <v>243</v>
      </c>
      <c r="AX266" s="116">
        <f t="shared" si="122"/>
        <v>242</v>
      </c>
      <c r="AY266" s="116">
        <f t="shared" si="122"/>
        <v>242</v>
      </c>
      <c r="AZ266" s="116">
        <f t="shared" si="122"/>
        <v>242</v>
      </c>
      <c r="BA266" s="119">
        <f t="shared" ca="1" si="125"/>
        <v>0.87635673565386274</v>
      </c>
      <c r="BB266" s="119">
        <f t="shared" ca="1" si="125"/>
        <v>0.86330410196913954</v>
      </c>
      <c r="BC266" s="119">
        <f t="shared" ca="1" si="125"/>
        <v>8.9171672790100659E-2</v>
      </c>
      <c r="BD266" s="119">
        <f t="shared" ca="1" si="125"/>
        <v>-0.84645781544398924</v>
      </c>
      <c r="BE266" s="119">
        <f t="shared" ca="1" si="125"/>
        <v>0.53958500138475041</v>
      </c>
      <c r="BF266" s="119">
        <f t="shared" ca="1" si="125"/>
        <v>0.86330410196913954</v>
      </c>
      <c r="BG266" s="119">
        <f t="shared" ca="1" si="120"/>
        <v>8.9171672790100659E-2</v>
      </c>
      <c r="BH266" s="119">
        <f t="shared" ca="1" si="120"/>
        <v>-0.84645781544398924</v>
      </c>
      <c r="BI266" s="119">
        <f t="shared" ca="1" si="120"/>
        <v>0.53958500138475041</v>
      </c>
      <c r="BJ266" s="119">
        <f t="shared" ca="1" si="120"/>
        <v>0.53958500138475041</v>
      </c>
      <c r="BK266" s="119">
        <f t="shared" ca="1" si="120"/>
        <v>0.53958500138475041</v>
      </c>
      <c r="BL266" s="121">
        <f t="shared" ca="1" si="116"/>
        <v>1</v>
      </c>
      <c r="BM266" s="116">
        <f t="shared" ca="1" si="117"/>
        <v>18</v>
      </c>
    </row>
    <row r="267" spans="1:65" ht="15" customHeight="1" x14ac:dyDescent="0.25">
      <c r="A267" s="13">
        <v>42843</v>
      </c>
      <c r="B267" s="23"/>
      <c r="C267" s="23"/>
      <c r="D267" s="88">
        <f>bering!B262</f>
        <v>5469.5820000000003</v>
      </c>
      <c r="E267" s="47"/>
      <c r="F267" s="47"/>
      <c r="G267" s="92">
        <f>conus!B262</f>
        <v>5737.2730000000001</v>
      </c>
      <c r="H267" s="100">
        <f t="shared" ca="1" si="108"/>
        <v>5251.4030000000002</v>
      </c>
      <c r="I267" s="101">
        <f ca="1">IF(H$1,OFFSET(D267,-$H$2,0),OFFSET(D267,-$L267,0))</f>
        <v>5285.7992999999997</v>
      </c>
      <c r="J267" s="29">
        <f t="shared" ca="1" si="113"/>
        <v>17</v>
      </c>
      <c r="K267" s="57">
        <f t="shared" ca="1" si="124"/>
        <v>17</v>
      </c>
      <c r="L267" s="30">
        <f t="shared" ca="1" si="126"/>
        <v>17</v>
      </c>
      <c r="M267" s="120">
        <f t="shared" ca="1" si="114"/>
        <v>0.75520267713990652</v>
      </c>
      <c r="N267" s="39">
        <f>ROW()</f>
        <v>267</v>
      </c>
      <c r="O267" s="39">
        <f t="shared" si="109"/>
        <v>264</v>
      </c>
      <c r="P267" s="45">
        <f t="shared" ca="1" si="110"/>
        <v>250</v>
      </c>
      <c r="Q267" s="45">
        <f t="shared" ca="1" si="111"/>
        <v>247</v>
      </c>
      <c r="R267" s="39">
        <f t="shared" ca="1" si="112"/>
        <v>0</v>
      </c>
      <c r="S267" s="58">
        <f t="shared" si="103"/>
        <v>-136.66579999999885</v>
      </c>
      <c r="T267">
        <f>A267-A264</f>
        <v>3</v>
      </c>
      <c r="U267" s="68">
        <f t="shared" si="127"/>
        <v>-45.555266666666284</v>
      </c>
      <c r="V267" s="58">
        <f t="shared" ca="1" si="104"/>
        <v>-103.37230000000091</v>
      </c>
      <c r="W267">
        <f>A267-A264</f>
        <v>3</v>
      </c>
      <c r="X267" s="77">
        <f t="shared" ca="1" si="105"/>
        <v>-68.914866666667265</v>
      </c>
      <c r="Y267" s="58">
        <f t="shared" ca="1" si="106"/>
        <v>-112.2413000000015</v>
      </c>
      <c r="Z267">
        <f>A267-A264</f>
        <v>3</v>
      </c>
      <c r="AA267" s="68">
        <f t="shared" ca="1" si="128"/>
        <v>-37.413766666667165</v>
      </c>
      <c r="AB267" s="68">
        <f t="shared" ca="1" si="119"/>
        <v>-53.164316666667219</v>
      </c>
      <c r="AE267" s="116">
        <f t="shared" si="107"/>
        <v>249</v>
      </c>
      <c r="AF267" s="116">
        <f t="shared" si="121"/>
        <v>250</v>
      </c>
      <c r="AG267" s="116">
        <f t="shared" si="121"/>
        <v>248</v>
      </c>
      <c r="AH267" s="116">
        <f t="shared" si="121"/>
        <v>247</v>
      </c>
      <c r="AI267" s="116">
        <f t="shared" si="121"/>
        <v>246</v>
      </c>
      <c r="AJ267" s="116">
        <f t="shared" si="121"/>
        <v>250</v>
      </c>
      <c r="AK267" s="116">
        <f t="shared" si="121"/>
        <v>248</v>
      </c>
      <c r="AL267" s="116">
        <f t="shared" si="121"/>
        <v>247</v>
      </c>
      <c r="AM267" s="116">
        <f t="shared" si="121"/>
        <v>246</v>
      </c>
      <c r="AN267" s="116">
        <f t="shared" si="121"/>
        <v>246</v>
      </c>
      <c r="AO267" s="116">
        <f t="shared" si="121"/>
        <v>246</v>
      </c>
      <c r="AP267" s="116">
        <f t="shared" si="123"/>
        <v>246</v>
      </c>
      <c r="AQ267" s="116">
        <f t="shared" si="123"/>
        <v>247</v>
      </c>
      <c r="AR267" s="116">
        <f t="shared" si="122"/>
        <v>245</v>
      </c>
      <c r="AS267" s="116">
        <f t="shared" si="122"/>
        <v>244</v>
      </c>
      <c r="AT267" s="116">
        <f t="shared" si="122"/>
        <v>243</v>
      </c>
      <c r="AU267" s="116">
        <f t="shared" si="122"/>
        <v>247</v>
      </c>
      <c r="AV267" s="116">
        <f t="shared" si="122"/>
        <v>245</v>
      </c>
      <c r="AW267" s="116">
        <f t="shared" si="122"/>
        <v>244</v>
      </c>
      <c r="AX267" s="116">
        <f t="shared" si="122"/>
        <v>243</v>
      </c>
      <c r="AY267" s="116">
        <f t="shared" si="122"/>
        <v>243</v>
      </c>
      <c r="AZ267" s="116">
        <f t="shared" si="122"/>
        <v>243</v>
      </c>
      <c r="BA267" s="119">
        <f t="shared" ca="1" si="125"/>
        <v>0.71134146192625991</v>
      </c>
      <c r="BB267" s="119">
        <f t="shared" ca="1" si="125"/>
        <v>0.75520267713990652</v>
      </c>
      <c r="BC267" s="119">
        <f t="shared" ca="1" si="125"/>
        <v>-9.3704874810346339E-2</v>
      </c>
      <c r="BD267" s="119">
        <f t="shared" ca="1" si="125"/>
        <v>-0.71116301309111996</v>
      </c>
      <c r="BE267" s="119">
        <f t="shared" ca="1" si="125"/>
        <v>1.8793359514507377E-2</v>
      </c>
      <c r="BF267" s="119">
        <f t="shared" ca="1" si="125"/>
        <v>0.75520267713990652</v>
      </c>
      <c r="BG267" s="119">
        <f t="shared" ca="1" si="120"/>
        <v>-9.3704874810346339E-2</v>
      </c>
      <c r="BH267" s="119">
        <f t="shared" ca="1" si="120"/>
        <v>-0.71116301309111996</v>
      </c>
      <c r="BI267" s="119">
        <f t="shared" ca="1" si="120"/>
        <v>1.8793359514507377E-2</v>
      </c>
      <c r="BJ267" s="119">
        <f t="shared" ca="1" si="120"/>
        <v>1.8793359514507377E-2</v>
      </c>
      <c r="BK267" s="119">
        <f t="shared" ca="1" si="120"/>
        <v>1.8793359514507377E-2</v>
      </c>
      <c r="BL267" s="121">
        <f t="shared" ca="1" si="116"/>
        <v>2</v>
      </c>
      <c r="BM267" s="116">
        <f t="shared" ca="1" si="117"/>
        <v>17</v>
      </c>
    </row>
    <row r="268" spans="1:65" ht="15" customHeight="1" x14ac:dyDescent="0.25">
      <c r="A268" s="13">
        <v>42844</v>
      </c>
      <c r="B268" s="23"/>
      <c r="C268" s="23"/>
      <c r="D268" s="88">
        <f>bering!B263</f>
        <v>5469.5820000000003</v>
      </c>
      <c r="E268" s="47"/>
      <c r="F268" s="47"/>
      <c r="G268" s="92">
        <f>conus!B263</f>
        <v>5737.2730000000001</v>
      </c>
      <c r="H268" s="100">
        <f t="shared" ca="1" si="108"/>
        <v>5285.7992999999997</v>
      </c>
      <c r="I268" s="101">
        <f ca="1">IF(H$1,OFFSET(D268,-$H$2,0),OFFSET(D268,-$L268,0))</f>
        <v>5317.4840000000004</v>
      </c>
      <c r="J268" s="29">
        <f t="shared" ca="1" si="113"/>
        <v>17</v>
      </c>
      <c r="K268" s="57">
        <f t="shared" ca="1" si="124"/>
        <v>17</v>
      </c>
      <c r="L268" s="30">
        <f t="shared" ca="1" si="126"/>
        <v>17</v>
      </c>
      <c r="M268" s="120">
        <f t="shared" ca="1" si="114"/>
        <v>0.8210176155514608</v>
      </c>
      <c r="N268" s="39">
        <f>ROW()</f>
        <v>268</v>
      </c>
      <c r="O268" s="39">
        <f t="shared" si="109"/>
        <v>265</v>
      </c>
      <c r="P268" s="45">
        <f t="shared" ca="1" si="110"/>
        <v>251</v>
      </c>
      <c r="Q268" s="45">
        <f t="shared" ca="1" si="111"/>
        <v>248</v>
      </c>
      <c r="R268" s="39">
        <f t="shared" ca="1" si="112"/>
        <v>0</v>
      </c>
      <c r="S268" s="58">
        <f t="shared" si="103"/>
        <v>-93.822400000000926</v>
      </c>
      <c r="T268">
        <f>A268-A265</f>
        <v>3</v>
      </c>
      <c r="U268" s="68">
        <f t="shared" si="127"/>
        <v>-31.274133333333641</v>
      </c>
      <c r="V268" s="58">
        <f t="shared" ca="1" si="104"/>
        <v>-77.762000000000626</v>
      </c>
      <c r="W268">
        <f>A268-A265</f>
        <v>3</v>
      </c>
      <c r="X268" s="77">
        <f t="shared" ca="1" si="105"/>
        <v>-51.84133333333375</v>
      </c>
      <c r="Y268" s="58">
        <f t="shared" ca="1" si="106"/>
        <v>-11.731299999999464</v>
      </c>
      <c r="Z268">
        <f>A268-A265</f>
        <v>3</v>
      </c>
      <c r="AA268" s="68">
        <f t="shared" ca="1" si="128"/>
        <v>-3.9104333333331547</v>
      </c>
      <c r="AB268" s="68">
        <f t="shared" ca="1" si="119"/>
        <v>-27.875883333333451</v>
      </c>
      <c r="AE268" s="116">
        <f t="shared" si="107"/>
        <v>250</v>
      </c>
      <c r="AF268" s="116">
        <f t="shared" si="121"/>
        <v>251</v>
      </c>
      <c r="AG268" s="116">
        <f t="shared" si="121"/>
        <v>249</v>
      </c>
      <c r="AH268" s="116">
        <f t="shared" si="121"/>
        <v>248</v>
      </c>
      <c r="AI268" s="116">
        <f t="shared" si="121"/>
        <v>247</v>
      </c>
      <c r="AJ268" s="116">
        <f t="shared" si="121"/>
        <v>251</v>
      </c>
      <c r="AK268" s="116">
        <f t="shared" si="121"/>
        <v>249</v>
      </c>
      <c r="AL268" s="116">
        <f t="shared" si="121"/>
        <v>248</v>
      </c>
      <c r="AM268" s="116">
        <f t="shared" si="121"/>
        <v>247</v>
      </c>
      <c r="AN268" s="116">
        <f t="shared" si="121"/>
        <v>247</v>
      </c>
      <c r="AO268" s="116">
        <f t="shared" si="121"/>
        <v>247</v>
      </c>
      <c r="AP268" s="116">
        <f t="shared" si="123"/>
        <v>247</v>
      </c>
      <c r="AQ268" s="116">
        <f t="shared" si="123"/>
        <v>248</v>
      </c>
      <c r="AR268" s="116">
        <f t="shared" si="122"/>
        <v>246</v>
      </c>
      <c r="AS268" s="116">
        <f t="shared" si="122"/>
        <v>245</v>
      </c>
      <c r="AT268" s="116">
        <f t="shared" si="122"/>
        <v>244</v>
      </c>
      <c r="AU268" s="116">
        <f t="shared" si="122"/>
        <v>248</v>
      </c>
      <c r="AV268" s="116">
        <f t="shared" si="122"/>
        <v>246</v>
      </c>
      <c r="AW268" s="116">
        <f t="shared" si="122"/>
        <v>245</v>
      </c>
      <c r="AX268" s="116">
        <f t="shared" si="122"/>
        <v>244</v>
      </c>
      <c r="AY268" s="116">
        <f t="shared" si="122"/>
        <v>244</v>
      </c>
      <c r="AZ268" s="116">
        <f t="shared" si="122"/>
        <v>244</v>
      </c>
      <c r="BA268" s="119">
        <f t="shared" ca="1" si="125"/>
        <v>0.42263906985389754</v>
      </c>
      <c r="BB268" s="119">
        <f t="shared" ca="1" si="125"/>
        <v>0.8210176155514608</v>
      </c>
      <c r="BC268" s="119">
        <f t="shared" ca="1" si="125"/>
        <v>-0.52874789413262235</v>
      </c>
      <c r="BD268" s="119">
        <f t="shared" ca="1" si="125"/>
        <v>-0.92614588302750889</v>
      </c>
      <c r="BE268" s="119">
        <f t="shared" ca="1" si="125"/>
        <v>0.16073287158492996</v>
      </c>
      <c r="BF268" s="119">
        <f t="shared" ca="1" si="125"/>
        <v>0.8210176155514608</v>
      </c>
      <c r="BG268" s="119">
        <f t="shared" ca="1" si="120"/>
        <v>-0.52874789413262235</v>
      </c>
      <c r="BH268" s="119">
        <f t="shared" ca="1" si="120"/>
        <v>-0.92614588302750889</v>
      </c>
      <c r="BI268" s="119">
        <f t="shared" ca="1" si="120"/>
        <v>0.16073287158492996</v>
      </c>
      <c r="BJ268" s="119">
        <f t="shared" ca="1" si="120"/>
        <v>0.16073287158492996</v>
      </c>
      <c r="BK268" s="119">
        <f t="shared" ca="1" si="120"/>
        <v>0.16073287158492996</v>
      </c>
      <c r="BL268" s="121">
        <f t="shared" ca="1" si="116"/>
        <v>2</v>
      </c>
      <c r="BM268" s="116">
        <f t="shared" ca="1" si="117"/>
        <v>17</v>
      </c>
    </row>
    <row r="269" spans="1:65" ht="15" customHeight="1" x14ac:dyDescent="0.25">
      <c r="A269" s="13">
        <v>42845</v>
      </c>
      <c r="B269" s="23"/>
      <c r="C269" s="23"/>
      <c r="D269" s="88">
        <f>bering!B264</f>
        <v>5416.3090000000002</v>
      </c>
      <c r="E269" s="47"/>
      <c r="F269" s="47"/>
      <c r="G269" s="92">
        <f>conus!B264</f>
        <v>5729.7160000000003</v>
      </c>
      <c r="H269" s="100">
        <f t="shared" ca="1" si="108"/>
        <v>5317.4840000000004</v>
      </c>
      <c r="I269" s="101">
        <f ca="1">IF(H$1,OFFSET(D269,-$H$2,0),OFFSET(D269,-$L269,0))</f>
        <v>5295.6049999999996</v>
      </c>
      <c r="J269" s="29">
        <f t="shared" ca="1" si="113"/>
        <v>17</v>
      </c>
      <c r="K269" s="57">
        <f t="shared" ca="1" si="124"/>
        <v>17</v>
      </c>
      <c r="L269" s="30">
        <f t="shared" ca="1" si="126"/>
        <v>17</v>
      </c>
      <c r="M269" s="120">
        <f t="shared" ca="1" si="114"/>
        <v>0.88249169997693988</v>
      </c>
      <c r="N269" s="39">
        <f>ROW()</f>
        <v>269</v>
      </c>
      <c r="O269" s="39">
        <f t="shared" si="109"/>
        <v>266</v>
      </c>
      <c r="P269" s="45">
        <f t="shared" ca="1" si="110"/>
        <v>252</v>
      </c>
      <c r="Q269" s="45">
        <f t="shared" ca="1" si="111"/>
        <v>249</v>
      </c>
      <c r="R269" s="39">
        <f t="shared" ca="1" si="112"/>
        <v>0</v>
      </c>
      <c r="S269" s="58">
        <f t="shared" si="103"/>
        <v>49.554000000003725</v>
      </c>
      <c r="T269">
        <f>A269-A266</f>
        <v>3</v>
      </c>
      <c r="U269" s="68">
        <f t="shared" si="127"/>
        <v>16.518000000001241</v>
      </c>
      <c r="V269" s="58">
        <f t="shared" ca="1" si="104"/>
        <v>22.748000000001412</v>
      </c>
      <c r="W269">
        <f>A269-A266</f>
        <v>3</v>
      </c>
      <c r="X269" s="77">
        <f t="shared" ca="1" si="105"/>
        <v>15.165333333334274</v>
      </c>
      <c r="Y269" s="58">
        <f t="shared" ca="1" si="106"/>
        <v>88.574999999998909</v>
      </c>
      <c r="Z269">
        <f>A269-A266</f>
        <v>3</v>
      </c>
      <c r="AA269" s="68">
        <f t="shared" ca="1" si="128"/>
        <v>29.524999999999636</v>
      </c>
      <c r="AB269" s="68">
        <f t="shared" ca="1" si="119"/>
        <v>22.345166666666955</v>
      </c>
      <c r="AE269" s="116">
        <f t="shared" si="107"/>
        <v>251</v>
      </c>
      <c r="AF269" s="116">
        <f t="shared" si="121"/>
        <v>252</v>
      </c>
      <c r="AG269" s="116">
        <f t="shared" si="121"/>
        <v>250</v>
      </c>
      <c r="AH269" s="116">
        <f t="shared" si="121"/>
        <v>249</v>
      </c>
      <c r="AI269" s="116">
        <f t="shared" si="121"/>
        <v>248</v>
      </c>
      <c r="AJ269" s="116">
        <f t="shared" si="121"/>
        <v>252</v>
      </c>
      <c r="AK269" s="116">
        <f t="shared" si="121"/>
        <v>250</v>
      </c>
      <c r="AL269" s="116">
        <f t="shared" si="121"/>
        <v>249</v>
      </c>
      <c r="AM269" s="116">
        <f t="shared" si="121"/>
        <v>248</v>
      </c>
      <c r="AN269" s="116">
        <f t="shared" si="121"/>
        <v>248</v>
      </c>
      <c r="AO269" s="116">
        <f t="shared" si="121"/>
        <v>248</v>
      </c>
      <c r="AP269" s="116">
        <f t="shared" si="123"/>
        <v>248</v>
      </c>
      <c r="AQ269" s="116">
        <f t="shared" si="123"/>
        <v>249</v>
      </c>
      <c r="AR269" s="116">
        <f t="shared" si="122"/>
        <v>247</v>
      </c>
      <c r="AS269" s="116">
        <f t="shared" si="122"/>
        <v>246</v>
      </c>
      <c r="AT269" s="116">
        <f t="shared" si="122"/>
        <v>245</v>
      </c>
      <c r="AU269" s="116">
        <f t="shared" si="122"/>
        <v>249</v>
      </c>
      <c r="AV269" s="116">
        <f t="shared" si="122"/>
        <v>247</v>
      </c>
      <c r="AW269" s="116">
        <f t="shared" si="122"/>
        <v>246</v>
      </c>
      <c r="AX269" s="116">
        <f t="shared" si="122"/>
        <v>245</v>
      </c>
      <c r="AY269" s="116">
        <f t="shared" si="122"/>
        <v>245</v>
      </c>
      <c r="AZ269" s="116">
        <f t="shared" si="122"/>
        <v>245</v>
      </c>
      <c r="BA269" s="119">
        <f t="shared" ca="1" si="125"/>
        <v>0.42814316663525342</v>
      </c>
      <c r="BB269" s="119">
        <f t="shared" ca="1" si="125"/>
        <v>0.88249169997693988</v>
      </c>
      <c r="BC269" s="119">
        <f t="shared" ca="1" si="125"/>
        <v>-0.42087700996863464</v>
      </c>
      <c r="BD269" s="119">
        <f t="shared" ca="1" si="125"/>
        <v>-0.88999111123584196</v>
      </c>
      <c r="BE269" s="119">
        <f t="shared" ca="1" si="125"/>
        <v>-7.8041127479393027E-2</v>
      </c>
      <c r="BF269" s="119">
        <f t="shared" ca="1" si="125"/>
        <v>0.88249169997693988</v>
      </c>
      <c r="BG269" s="119">
        <f t="shared" ca="1" si="120"/>
        <v>-0.42087700996863464</v>
      </c>
      <c r="BH269" s="119">
        <f t="shared" ca="1" si="120"/>
        <v>-0.88999111123584196</v>
      </c>
      <c r="BI269" s="119">
        <f t="shared" ca="1" si="120"/>
        <v>-7.8041127479393027E-2</v>
      </c>
      <c r="BJ269" s="119">
        <f t="shared" ca="1" si="120"/>
        <v>-7.8041127479393027E-2</v>
      </c>
      <c r="BK269" s="119">
        <f t="shared" ca="1" si="120"/>
        <v>-7.8041127479393027E-2</v>
      </c>
      <c r="BL269" s="121">
        <f t="shared" ca="1" si="116"/>
        <v>2</v>
      </c>
      <c r="BM269" s="116">
        <f t="shared" ca="1" si="117"/>
        <v>17</v>
      </c>
    </row>
    <row r="270" spans="1:65" ht="15" customHeight="1" x14ac:dyDescent="0.25">
      <c r="A270" s="13">
        <v>42846</v>
      </c>
      <c r="B270" s="23"/>
      <c r="C270" s="23"/>
      <c r="D270" s="88">
        <f>bering!B265</f>
        <v>5295.9939999999997</v>
      </c>
      <c r="E270" s="47"/>
      <c r="F270" s="47"/>
      <c r="G270" s="92">
        <f>conus!B265</f>
        <v>5669.0522000000001</v>
      </c>
      <c r="H270" s="100">
        <f t="shared" ca="1" si="108"/>
        <v>5295.6049999999996</v>
      </c>
      <c r="I270" s="101">
        <f ca="1">IF(H$1,OFFSET(D270,-$H$2,0),OFFSET(D270,-$L270,0))</f>
        <v>5250.18</v>
      </c>
      <c r="J270" s="29">
        <f t="shared" ca="1" si="113"/>
        <v>17</v>
      </c>
      <c r="K270" s="57">
        <f t="shared" ca="1" si="124"/>
        <v>17</v>
      </c>
      <c r="L270" s="30">
        <f t="shared" ca="1" si="126"/>
        <v>17</v>
      </c>
      <c r="M270" s="120">
        <f t="shared" ca="1" si="114"/>
        <v>0.88729255201035273</v>
      </c>
      <c r="N270" s="39">
        <f>ROW()</f>
        <v>270</v>
      </c>
      <c r="O270" s="39">
        <f t="shared" si="109"/>
        <v>267</v>
      </c>
      <c r="P270" s="45">
        <f t="shared" ca="1" si="110"/>
        <v>253</v>
      </c>
      <c r="Q270" s="45">
        <f t="shared" ca="1" si="111"/>
        <v>250</v>
      </c>
      <c r="R270" s="39">
        <f t="shared" ca="1" si="112"/>
        <v>0</v>
      </c>
      <c r="S270" s="58">
        <f t="shared" ref="S270:S333" si="129">IF(G270&gt;0,SUM(G268:G270)-SUM(G265:G267),0)</f>
        <v>8.524199999999837</v>
      </c>
      <c r="T270">
        <f>A270-A267</f>
        <v>3</v>
      </c>
      <c r="U270" s="68">
        <f t="shared" si="127"/>
        <v>2.8413999999999455</v>
      </c>
      <c r="V270" s="58">
        <f t="shared" ref="V270:V333" ca="1" si="130">IF(H270&gt;0,SUM(H268:H270)-SUM(H265:H267),0)</f>
        <v>123.05429999999797</v>
      </c>
      <c r="W270">
        <f>A270-A267</f>
        <v>3</v>
      </c>
      <c r="X270" s="77">
        <f t="shared" ref="X270:X333" ca="1" si="131">V270/W270*2</f>
        <v>82.036199999998644</v>
      </c>
      <c r="Y270" s="58">
        <f t="shared" ref="Y270:Y333" ca="1" si="132">IF(H270&gt;0,SUM(I268:I270)-SUM(I265:I267),0)</f>
        <v>74.663700000000972</v>
      </c>
      <c r="Z270">
        <f>A270-A267</f>
        <v>3</v>
      </c>
      <c r="AA270" s="68">
        <f t="shared" ca="1" si="128"/>
        <v>24.887900000000325</v>
      </c>
      <c r="AB270" s="68">
        <f t="shared" ca="1" si="119"/>
        <v>53.462049999999486</v>
      </c>
      <c r="AE270" s="116">
        <f t="shared" si="107"/>
        <v>252</v>
      </c>
      <c r="AF270" s="116">
        <f t="shared" si="121"/>
        <v>253</v>
      </c>
      <c r="AG270" s="116">
        <f t="shared" si="121"/>
        <v>251</v>
      </c>
      <c r="AH270" s="116">
        <f t="shared" si="121"/>
        <v>250</v>
      </c>
      <c r="AI270" s="116">
        <f t="shared" si="121"/>
        <v>249</v>
      </c>
      <c r="AJ270" s="116">
        <f t="shared" si="121"/>
        <v>253</v>
      </c>
      <c r="AK270" s="116">
        <f t="shared" si="121"/>
        <v>251</v>
      </c>
      <c r="AL270" s="116">
        <f t="shared" si="121"/>
        <v>250</v>
      </c>
      <c r="AM270" s="116">
        <f t="shared" si="121"/>
        <v>249</v>
      </c>
      <c r="AN270" s="116">
        <f t="shared" si="121"/>
        <v>249</v>
      </c>
      <c r="AO270" s="116">
        <f t="shared" si="121"/>
        <v>249</v>
      </c>
      <c r="AP270" s="116">
        <f t="shared" si="123"/>
        <v>249</v>
      </c>
      <c r="AQ270" s="116">
        <f t="shared" si="123"/>
        <v>250</v>
      </c>
      <c r="AR270" s="116">
        <f t="shared" si="122"/>
        <v>248</v>
      </c>
      <c r="AS270" s="116">
        <f t="shared" si="122"/>
        <v>247</v>
      </c>
      <c r="AT270" s="116">
        <f t="shared" si="122"/>
        <v>246</v>
      </c>
      <c r="AU270" s="116">
        <f t="shared" si="122"/>
        <v>250</v>
      </c>
      <c r="AV270" s="116">
        <f t="shared" si="122"/>
        <v>248</v>
      </c>
      <c r="AW270" s="116">
        <f t="shared" si="122"/>
        <v>247</v>
      </c>
      <c r="AX270" s="116">
        <f t="shared" si="122"/>
        <v>246</v>
      </c>
      <c r="AY270" s="116">
        <f t="shared" si="122"/>
        <v>246</v>
      </c>
      <c r="AZ270" s="116">
        <f t="shared" si="122"/>
        <v>246</v>
      </c>
      <c r="BA270" s="119">
        <f t="shared" ca="1" si="125"/>
        <v>-0.28380795500680978</v>
      </c>
      <c r="BB270" s="119">
        <f t="shared" ca="1" si="125"/>
        <v>0.88729255201035273</v>
      </c>
      <c r="BC270" s="119">
        <f t="shared" ca="1" si="125"/>
        <v>-0.909877631331523</v>
      </c>
      <c r="BD270" s="119">
        <f t="shared" ca="1" si="125"/>
        <v>-0.76303548467580029</v>
      </c>
      <c r="BE270" s="119">
        <f t="shared" ca="1" si="125"/>
        <v>0.56079914352647098</v>
      </c>
      <c r="BF270" s="119">
        <f t="shared" ca="1" si="125"/>
        <v>0.88729255201035273</v>
      </c>
      <c r="BG270" s="119">
        <f t="shared" ca="1" si="120"/>
        <v>-0.909877631331523</v>
      </c>
      <c r="BH270" s="119">
        <f t="shared" ca="1" si="120"/>
        <v>-0.76303548467580029</v>
      </c>
      <c r="BI270" s="119">
        <f t="shared" ca="1" si="120"/>
        <v>0.56079914352647098</v>
      </c>
      <c r="BJ270" s="119">
        <f t="shared" ca="1" si="120"/>
        <v>0.56079914352647098</v>
      </c>
      <c r="BK270" s="119">
        <f t="shared" ca="1" si="120"/>
        <v>0.56079914352647098</v>
      </c>
      <c r="BL270" s="121">
        <f t="shared" ca="1" si="116"/>
        <v>2</v>
      </c>
      <c r="BM270" s="116">
        <f t="shared" ca="1" si="117"/>
        <v>17</v>
      </c>
    </row>
    <row r="271" spans="1:65" ht="15" customHeight="1" x14ac:dyDescent="0.25">
      <c r="A271" s="13">
        <v>42847</v>
      </c>
      <c r="B271" s="23"/>
      <c r="C271" s="23"/>
      <c r="D271" s="88">
        <f>bering!B266</f>
        <v>5271.15</v>
      </c>
      <c r="E271" s="47"/>
      <c r="F271" s="47"/>
      <c r="G271" s="92">
        <f>conus!B266</f>
        <v>5620.9066999999995</v>
      </c>
      <c r="H271" s="100">
        <f t="shared" ca="1" si="108"/>
        <v>5250.18</v>
      </c>
      <c r="I271" s="101">
        <f ca="1">IF(H$1,OFFSET(D271,-$H$2,0),OFFSET(D271,-$L271,0))</f>
        <v>5184.3230000000003</v>
      </c>
      <c r="J271" s="29">
        <f t="shared" ca="1" si="113"/>
        <v>17</v>
      </c>
      <c r="K271" s="57">
        <f t="shared" ca="1" si="124"/>
        <v>17</v>
      </c>
      <c r="L271" s="30">
        <f t="shared" ca="1" si="126"/>
        <v>17</v>
      </c>
      <c r="M271" s="120">
        <f t="shared" ca="1" si="114"/>
        <v>0.98902740544920587</v>
      </c>
      <c r="N271" s="39">
        <f>ROW()</f>
        <v>271</v>
      </c>
      <c r="O271" s="39">
        <f t="shared" si="109"/>
        <v>268</v>
      </c>
      <c r="P271" s="45">
        <f t="shared" ca="1" si="110"/>
        <v>254</v>
      </c>
      <c r="Q271" s="45">
        <f t="shared" ca="1" si="111"/>
        <v>251</v>
      </c>
      <c r="R271" s="39">
        <f t="shared" ca="1" si="112"/>
        <v>0</v>
      </c>
      <c r="S271" s="58">
        <f t="shared" si="129"/>
        <v>-135.47010000000228</v>
      </c>
      <c r="T271">
        <f>A271-A268</f>
        <v>3</v>
      </c>
      <c r="U271" s="68">
        <f t="shared" si="127"/>
        <v>-45.156700000000761</v>
      </c>
      <c r="V271" s="58">
        <f t="shared" ca="1" si="130"/>
        <v>74.663700000000972</v>
      </c>
      <c r="W271">
        <f>A271-A268</f>
        <v>3</v>
      </c>
      <c r="X271" s="77">
        <f t="shared" ca="1" si="131"/>
        <v>49.77580000000065</v>
      </c>
      <c r="Y271" s="58">
        <f t="shared" ca="1" si="132"/>
        <v>-124.57830000000104</v>
      </c>
      <c r="Z271">
        <f>A271-A268</f>
        <v>3</v>
      </c>
      <c r="AA271" s="68">
        <f t="shared" ca="1" si="128"/>
        <v>-41.526100000000348</v>
      </c>
      <c r="AB271" s="68">
        <f t="shared" ca="1" si="119"/>
        <v>4.1248500000001513</v>
      </c>
      <c r="AE271" s="116">
        <f t="shared" ref="AE271:AE334" si="133">$N271-AE$6</f>
        <v>253</v>
      </c>
      <c r="AF271" s="116">
        <f t="shared" si="121"/>
        <v>254</v>
      </c>
      <c r="AG271" s="116">
        <f t="shared" si="121"/>
        <v>252</v>
      </c>
      <c r="AH271" s="116">
        <f t="shared" si="121"/>
        <v>251</v>
      </c>
      <c r="AI271" s="116">
        <f t="shared" si="121"/>
        <v>250</v>
      </c>
      <c r="AJ271" s="116">
        <f t="shared" si="121"/>
        <v>254</v>
      </c>
      <c r="AK271" s="116">
        <f t="shared" si="121"/>
        <v>252</v>
      </c>
      <c r="AL271" s="116">
        <f t="shared" si="121"/>
        <v>251</v>
      </c>
      <c r="AM271" s="116">
        <f t="shared" si="121"/>
        <v>250</v>
      </c>
      <c r="AN271" s="116">
        <f t="shared" si="121"/>
        <v>250</v>
      </c>
      <c r="AO271" s="116">
        <f t="shared" si="121"/>
        <v>250</v>
      </c>
      <c r="AP271" s="116">
        <f t="shared" si="123"/>
        <v>250</v>
      </c>
      <c r="AQ271" s="116">
        <f t="shared" si="123"/>
        <v>251</v>
      </c>
      <c r="AR271" s="116">
        <f t="shared" si="122"/>
        <v>249</v>
      </c>
      <c r="AS271" s="116">
        <f t="shared" si="122"/>
        <v>248</v>
      </c>
      <c r="AT271" s="116">
        <f t="shared" si="122"/>
        <v>247</v>
      </c>
      <c r="AU271" s="116">
        <f t="shared" si="122"/>
        <v>251</v>
      </c>
      <c r="AV271" s="116">
        <f t="shared" si="122"/>
        <v>249</v>
      </c>
      <c r="AW271" s="116">
        <f t="shared" si="122"/>
        <v>248</v>
      </c>
      <c r="AX271" s="116">
        <f t="shared" si="122"/>
        <v>247</v>
      </c>
      <c r="AY271" s="116">
        <f t="shared" si="122"/>
        <v>247</v>
      </c>
      <c r="AZ271" s="116">
        <f t="shared" si="122"/>
        <v>247</v>
      </c>
      <c r="BA271" s="119">
        <f t="shared" ca="1" si="125"/>
        <v>0.76247155182999893</v>
      </c>
      <c r="BB271" s="119">
        <f t="shared" ca="1" si="125"/>
        <v>0.98902740544920587</v>
      </c>
      <c r="BC271" s="119">
        <f t="shared" ca="1" si="125"/>
        <v>-0.6543778238654776</v>
      </c>
      <c r="BD271" s="119">
        <f t="shared" ca="1" si="125"/>
        <v>-0.99705022959056699</v>
      </c>
      <c r="BE271" s="119">
        <f t="shared" ca="1" si="125"/>
        <v>-0.46915797185615477</v>
      </c>
      <c r="BF271" s="119">
        <f t="shared" ca="1" si="125"/>
        <v>0.98902740544920587</v>
      </c>
      <c r="BG271" s="119">
        <f t="shared" ca="1" si="120"/>
        <v>-0.6543778238654776</v>
      </c>
      <c r="BH271" s="119">
        <f t="shared" ca="1" si="120"/>
        <v>-0.99705022959056699</v>
      </c>
      <c r="BI271" s="119">
        <f t="shared" ca="1" si="120"/>
        <v>-0.46915797185615477</v>
      </c>
      <c r="BJ271" s="119">
        <f t="shared" ca="1" si="120"/>
        <v>-0.46915797185615477</v>
      </c>
      <c r="BK271" s="119">
        <f t="shared" ca="1" si="120"/>
        <v>-0.46915797185615477</v>
      </c>
      <c r="BL271" s="121">
        <f t="shared" ca="1" si="116"/>
        <v>2</v>
      </c>
      <c r="BM271" s="116">
        <f t="shared" ca="1" si="117"/>
        <v>17</v>
      </c>
    </row>
    <row r="272" spans="1:65" ht="15" customHeight="1" x14ac:dyDescent="0.25">
      <c r="A272" s="13">
        <v>42848</v>
      </c>
      <c r="B272" s="23"/>
      <c r="C272" s="23"/>
      <c r="D272" s="88">
        <f>bering!B267</f>
        <v>5301.384</v>
      </c>
      <c r="E272" s="47"/>
      <c r="F272" s="47"/>
      <c r="G272" s="92">
        <f>conus!B267</f>
        <v>5674.085</v>
      </c>
      <c r="H272" s="100">
        <f t="shared" ca="1" si="108"/>
        <v>5184.3230000000003</v>
      </c>
      <c r="I272" s="101">
        <f ca="1">IF(H$1,OFFSET(D272,-$H$2,0),OFFSET(D272,-$L272,0))</f>
        <v>5210.1562000000004</v>
      </c>
      <c r="J272" s="29">
        <f t="shared" ca="1" si="113"/>
        <v>17</v>
      </c>
      <c r="K272" s="57">
        <f t="shared" ca="1" si="124"/>
        <v>17</v>
      </c>
      <c r="L272" s="30">
        <f t="shared" ca="1" si="126"/>
        <v>17</v>
      </c>
      <c r="M272" s="120">
        <f t="shared" ca="1" si="114"/>
        <v>0.92263427596540193</v>
      </c>
      <c r="N272" s="39">
        <f>ROW()</f>
        <v>272</v>
      </c>
      <c r="O272" s="39">
        <f t="shared" si="109"/>
        <v>269</v>
      </c>
      <c r="P272" s="45">
        <f t="shared" ca="1" si="110"/>
        <v>255</v>
      </c>
      <c r="Q272" s="45">
        <f t="shared" ca="1" si="111"/>
        <v>252</v>
      </c>
      <c r="R272" s="39">
        <f t="shared" ca="1" si="112"/>
        <v>0</v>
      </c>
      <c r="S272" s="58">
        <f t="shared" si="129"/>
        <v>-240.21810000000187</v>
      </c>
      <c r="T272">
        <f>A272-A269</f>
        <v>3</v>
      </c>
      <c r="U272" s="68">
        <f t="shared" si="127"/>
        <v>-80.072700000000623</v>
      </c>
      <c r="V272" s="58">
        <f t="shared" ca="1" si="130"/>
        <v>-124.57830000000104</v>
      </c>
      <c r="W272">
        <f>A272-A269</f>
        <v>3</v>
      </c>
      <c r="X272" s="77">
        <f t="shared" ca="1" si="131"/>
        <v>-83.052200000000695</v>
      </c>
      <c r="Y272" s="58">
        <f t="shared" ca="1" si="132"/>
        <v>-254.22909999999683</v>
      </c>
      <c r="Z272">
        <f>A272-A269</f>
        <v>3</v>
      </c>
      <c r="AA272" s="68">
        <f t="shared" ca="1" si="128"/>
        <v>-84.743033333332278</v>
      </c>
      <c r="AB272" s="68">
        <f t="shared" ca="1" si="119"/>
        <v>-83.897616666666494</v>
      </c>
      <c r="AE272" s="116">
        <f t="shared" si="133"/>
        <v>254</v>
      </c>
      <c r="AF272" s="116">
        <f t="shared" si="121"/>
        <v>255</v>
      </c>
      <c r="AG272" s="116">
        <f t="shared" si="121"/>
        <v>253</v>
      </c>
      <c r="AH272" s="116">
        <f t="shared" si="121"/>
        <v>252</v>
      </c>
      <c r="AI272" s="116">
        <f t="shared" si="121"/>
        <v>251</v>
      </c>
      <c r="AJ272" s="116">
        <f t="shared" si="121"/>
        <v>255</v>
      </c>
      <c r="AK272" s="116">
        <f t="shared" si="121"/>
        <v>253</v>
      </c>
      <c r="AL272" s="116">
        <f t="shared" si="121"/>
        <v>252</v>
      </c>
      <c r="AM272" s="116">
        <f t="shared" si="121"/>
        <v>251</v>
      </c>
      <c r="AN272" s="116">
        <f t="shared" si="121"/>
        <v>251</v>
      </c>
      <c r="AO272" s="116">
        <f t="shared" si="121"/>
        <v>251</v>
      </c>
      <c r="AP272" s="116">
        <f t="shared" si="123"/>
        <v>251</v>
      </c>
      <c r="AQ272" s="116">
        <f t="shared" si="123"/>
        <v>252</v>
      </c>
      <c r="AR272" s="116">
        <f t="shared" si="122"/>
        <v>250</v>
      </c>
      <c r="AS272" s="116">
        <f t="shared" si="122"/>
        <v>249</v>
      </c>
      <c r="AT272" s="116">
        <f t="shared" si="122"/>
        <v>248</v>
      </c>
      <c r="AU272" s="116">
        <f t="shared" si="122"/>
        <v>252</v>
      </c>
      <c r="AV272" s="116">
        <f t="shared" si="122"/>
        <v>250</v>
      </c>
      <c r="AW272" s="116">
        <f t="shared" si="122"/>
        <v>249</v>
      </c>
      <c r="AX272" s="116">
        <f t="shared" si="122"/>
        <v>248</v>
      </c>
      <c r="AY272" s="116">
        <f t="shared" si="122"/>
        <v>248</v>
      </c>
      <c r="AZ272" s="116">
        <f t="shared" si="122"/>
        <v>248</v>
      </c>
      <c r="BA272" s="119">
        <f t="shared" ca="1" si="125"/>
        <v>0.45129969303043127</v>
      </c>
      <c r="BB272" s="119">
        <f t="shared" ca="1" si="125"/>
        <v>0.92263427596540193</v>
      </c>
      <c r="BC272" s="119">
        <f t="shared" ca="1" si="125"/>
        <v>-0.18074612719457755</v>
      </c>
      <c r="BD272" s="119">
        <f t="shared" ca="1" si="125"/>
        <v>-0.97805750609163811</v>
      </c>
      <c r="BE272" s="119">
        <f t="shared" ca="1" si="125"/>
        <v>-0.41593522713885911</v>
      </c>
      <c r="BF272" s="119">
        <f t="shared" ca="1" si="125"/>
        <v>0.92263427596540193</v>
      </c>
      <c r="BG272" s="119">
        <f t="shared" ca="1" si="120"/>
        <v>-0.18074612719457755</v>
      </c>
      <c r="BH272" s="119">
        <f t="shared" ca="1" si="120"/>
        <v>-0.97805750609163811</v>
      </c>
      <c r="BI272" s="119">
        <f t="shared" ca="1" si="120"/>
        <v>-0.41593522713885911</v>
      </c>
      <c r="BJ272" s="119">
        <f t="shared" ca="1" si="120"/>
        <v>-0.41593522713885911</v>
      </c>
      <c r="BK272" s="119">
        <f t="shared" ca="1" si="120"/>
        <v>-0.41593522713885911</v>
      </c>
      <c r="BL272" s="121">
        <f t="shared" ca="1" si="116"/>
        <v>2</v>
      </c>
      <c r="BM272" s="116">
        <f t="shared" ca="1" si="117"/>
        <v>17</v>
      </c>
    </row>
    <row r="273" spans="1:65" ht="15" customHeight="1" x14ac:dyDescent="0.25">
      <c r="A273" s="13">
        <v>42849</v>
      </c>
      <c r="B273" s="23"/>
      <c r="C273" s="23"/>
      <c r="D273" s="88">
        <f>bering!B268</f>
        <v>5253.7240000000002</v>
      </c>
      <c r="E273" s="47"/>
      <c r="F273" s="47"/>
      <c r="G273" s="92">
        <f>conus!B268</f>
        <v>5699.1419999999998</v>
      </c>
      <c r="H273" s="100">
        <f t="shared" ca="1" si="108"/>
        <v>5210.1562000000004</v>
      </c>
      <c r="I273" s="101">
        <f ca="1">IF(H$1,OFFSET(D273,-$H$2,0),OFFSET(D273,-$L273,0))</f>
        <v>5220.3159999999998</v>
      </c>
      <c r="J273" s="29">
        <f t="shared" ca="1" si="113"/>
        <v>17</v>
      </c>
      <c r="K273" s="57">
        <f t="shared" ca="1" si="124"/>
        <v>17</v>
      </c>
      <c r="L273" s="30">
        <f t="shared" ca="1" si="126"/>
        <v>17</v>
      </c>
      <c r="M273" s="120">
        <f t="shared" ca="1" si="114"/>
        <v>0.60989703437614351</v>
      </c>
      <c r="N273" s="39">
        <f>ROW()</f>
        <v>273</v>
      </c>
      <c r="O273" s="39">
        <f t="shared" si="109"/>
        <v>270</v>
      </c>
      <c r="P273" s="45">
        <f t="shared" ca="1" si="110"/>
        <v>256</v>
      </c>
      <c r="Q273" s="45">
        <f t="shared" ca="1" si="111"/>
        <v>253</v>
      </c>
      <c r="R273" s="39">
        <f t="shared" ca="1" si="112"/>
        <v>0</v>
      </c>
      <c r="S273" s="58">
        <f t="shared" si="129"/>
        <v>-141.90750000000116</v>
      </c>
      <c r="T273">
        <f>A273-A270</f>
        <v>3</v>
      </c>
      <c r="U273" s="68">
        <f t="shared" si="127"/>
        <v>-47.302500000000386</v>
      </c>
      <c r="V273" s="58">
        <f t="shared" ca="1" si="130"/>
        <v>-254.22909999999683</v>
      </c>
      <c r="W273">
        <f>A273-A270</f>
        <v>3</v>
      </c>
      <c r="X273" s="77">
        <f t="shared" ca="1" si="131"/>
        <v>-169.48606666666456</v>
      </c>
      <c r="Y273" s="58">
        <f t="shared" ca="1" si="132"/>
        <v>-248.47379999999976</v>
      </c>
      <c r="Z273">
        <f>A273-A270</f>
        <v>3</v>
      </c>
      <c r="AA273" s="68">
        <f t="shared" ca="1" si="128"/>
        <v>-82.824599999999919</v>
      </c>
      <c r="AB273" s="68">
        <f t="shared" ca="1" si="119"/>
        <v>-126.15533333333224</v>
      </c>
      <c r="AE273" s="116">
        <f t="shared" si="133"/>
        <v>255</v>
      </c>
      <c r="AF273" s="116">
        <f t="shared" si="121"/>
        <v>256</v>
      </c>
      <c r="AG273" s="116">
        <f t="shared" si="121"/>
        <v>254</v>
      </c>
      <c r="AH273" s="116">
        <f t="shared" si="121"/>
        <v>253</v>
      </c>
      <c r="AI273" s="116">
        <f t="shared" si="121"/>
        <v>252</v>
      </c>
      <c r="AJ273" s="116">
        <f t="shared" si="121"/>
        <v>256</v>
      </c>
      <c r="AK273" s="116">
        <f t="shared" si="121"/>
        <v>254</v>
      </c>
      <c r="AL273" s="116">
        <f t="shared" si="121"/>
        <v>253</v>
      </c>
      <c r="AM273" s="116">
        <f t="shared" si="121"/>
        <v>252</v>
      </c>
      <c r="AN273" s="116">
        <f t="shared" si="121"/>
        <v>252</v>
      </c>
      <c r="AO273" s="116">
        <f t="shared" si="121"/>
        <v>252</v>
      </c>
      <c r="AP273" s="116">
        <f t="shared" si="123"/>
        <v>252</v>
      </c>
      <c r="AQ273" s="116">
        <f t="shared" si="123"/>
        <v>253</v>
      </c>
      <c r="AR273" s="116">
        <f t="shared" si="122"/>
        <v>251</v>
      </c>
      <c r="AS273" s="116">
        <f t="shared" si="122"/>
        <v>250</v>
      </c>
      <c r="AT273" s="116">
        <f t="shared" si="122"/>
        <v>249</v>
      </c>
      <c r="AU273" s="116">
        <f t="shared" si="122"/>
        <v>253</v>
      </c>
      <c r="AV273" s="116">
        <f t="shared" si="122"/>
        <v>251</v>
      </c>
      <c r="AW273" s="116">
        <f t="shared" si="122"/>
        <v>250</v>
      </c>
      <c r="AX273" s="116">
        <f t="shared" si="122"/>
        <v>249</v>
      </c>
      <c r="AY273" s="116">
        <f t="shared" si="122"/>
        <v>249</v>
      </c>
      <c r="AZ273" s="116">
        <f t="shared" si="122"/>
        <v>249</v>
      </c>
      <c r="BA273" s="119">
        <f t="shared" ca="1" si="125"/>
        <v>-0.36341714700352951</v>
      </c>
      <c r="BB273" s="119">
        <f t="shared" ca="1" si="125"/>
        <v>0.60989703437614351</v>
      </c>
      <c r="BC273" s="119">
        <f t="shared" ca="1" si="125"/>
        <v>-0.69609906114788112</v>
      </c>
      <c r="BD273" s="119">
        <f t="shared" ca="1" si="125"/>
        <v>-0.91925500044047437</v>
      </c>
      <c r="BE273" s="119">
        <f t="shared" ca="1" si="125"/>
        <v>0.17701132622104868</v>
      </c>
      <c r="BF273" s="119">
        <f t="shared" ca="1" si="125"/>
        <v>0.60989703437614351</v>
      </c>
      <c r="BG273" s="119">
        <f t="shared" ca="1" si="120"/>
        <v>-0.69609906114788112</v>
      </c>
      <c r="BH273" s="119">
        <f t="shared" ca="1" si="120"/>
        <v>-0.91925500044047437</v>
      </c>
      <c r="BI273" s="119">
        <f t="shared" ca="1" si="120"/>
        <v>0.17701132622104868</v>
      </c>
      <c r="BJ273" s="119">
        <f t="shared" ca="1" si="120"/>
        <v>0.17701132622104868</v>
      </c>
      <c r="BK273" s="119">
        <f t="shared" ca="1" si="120"/>
        <v>0.17701132622104868</v>
      </c>
      <c r="BL273" s="121">
        <f t="shared" ca="1" si="116"/>
        <v>2</v>
      </c>
      <c r="BM273" s="116">
        <f t="shared" ca="1" si="117"/>
        <v>17</v>
      </c>
    </row>
    <row r="274" spans="1:65" ht="15" customHeight="1" x14ac:dyDescent="0.25">
      <c r="A274" s="13">
        <v>42850</v>
      </c>
      <c r="B274" s="23"/>
      <c r="C274" s="23"/>
      <c r="D274" s="88">
        <f>bering!B269</f>
        <v>5245.6576999999997</v>
      </c>
      <c r="E274" s="47"/>
      <c r="F274" s="47"/>
      <c r="G274" s="92">
        <f>conus!B269</f>
        <v>5678.6480000000001</v>
      </c>
      <c r="H274" s="100">
        <f t="shared" ca="1" si="108"/>
        <v>5220.3159999999998</v>
      </c>
      <c r="I274" s="101">
        <f ca="1">IF(H$1,OFFSET(D274,-$H$2,0),OFFSET(D274,-$L274,0))</f>
        <v>5232.7659999999996</v>
      </c>
      <c r="J274" s="29">
        <f t="shared" ca="1" si="113"/>
        <v>17</v>
      </c>
      <c r="K274" s="57">
        <f t="shared" ca="1" si="124"/>
        <v>17</v>
      </c>
      <c r="L274" s="30">
        <f t="shared" ca="1" si="126"/>
        <v>17</v>
      </c>
      <c r="M274" s="120">
        <f t="shared" ca="1" si="114"/>
        <v>0.86091256904563174</v>
      </c>
      <c r="N274" s="39">
        <f>ROW()</f>
        <v>274</v>
      </c>
      <c r="O274" s="39">
        <f t="shared" si="109"/>
        <v>271</v>
      </c>
      <c r="P274" s="45">
        <f t="shared" ca="1" si="110"/>
        <v>257</v>
      </c>
      <c r="Q274" s="45">
        <f t="shared" ca="1" si="111"/>
        <v>254</v>
      </c>
      <c r="R274" s="39">
        <f t="shared" ca="1" si="112"/>
        <v>0</v>
      </c>
      <c r="S274" s="58">
        <f t="shared" si="129"/>
        <v>32.200100000001839</v>
      </c>
      <c r="T274">
        <f>A274-A271</f>
        <v>3</v>
      </c>
      <c r="U274" s="68">
        <f t="shared" si="127"/>
        <v>10.73336666666728</v>
      </c>
      <c r="V274" s="58">
        <f t="shared" ca="1" si="130"/>
        <v>-248.47379999999976</v>
      </c>
      <c r="W274">
        <f>A274-A271</f>
        <v>3</v>
      </c>
      <c r="X274" s="77">
        <f t="shared" ca="1" si="131"/>
        <v>-165.64919999999984</v>
      </c>
      <c r="Y274" s="58">
        <f t="shared" ca="1" si="132"/>
        <v>-66.869800000000396</v>
      </c>
      <c r="Z274">
        <f>A274-A271</f>
        <v>3</v>
      </c>
      <c r="AA274" s="68">
        <f t="shared" ca="1" si="128"/>
        <v>-22.289933333333465</v>
      </c>
      <c r="AB274" s="68">
        <f t="shared" ca="1" si="119"/>
        <v>-93.969566666666651</v>
      </c>
      <c r="AE274" s="116">
        <f t="shared" si="133"/>
        <v>256</v>
      </c>
      <c r="AF274" s="116">
        <f t="shared" si="121"/>
        <v>257</v>
      </c>
      <c r="AG274" s="116">
        <f t="shared" si="121"/>
        <v>255</v>
      </c>
      <c r="AH274" s="116">
        <f t="shared" si="121"/>
        <v>254</v>
      </c>
      <c r="AI274" s="116">
        <f t="shared" si="121"/>
        <v>253</v>
      </c>
      <c r="AJ274" s="116">
        <f t="shared" si="121"/>
        <v>257</v>
      </c>
      <c r="AK274" s="116">
        <f t="shared" si="121"/>
        <v>255</v>
      </c>
      <c r="AL274" s="116">
        <f t="shared" si="121"/>
        <v>254</v>
      </c>
      <c r="AM274" s="116">
        <f t="shared" si="121"/>
        <v>253</v>
      </c>
      <c r="AN274" s="116">
        <f t="shared" si="121"/>
        <v>253</v>
      </c>
      <c r="AO274" s="116">
        <f t="shared" si="121"/>
        <v>253</v>
      </c>
      <c r="AP274" s="116">
        <f t="shared" si="123"/>
        <v>253</v>
      </c>
      <c r="AQ274" s="116">
        <f t="shared" si="123"/>
        <v>254</v>
      </c>
      <c r="AR274" s="116">
        <f t="shared" si="122"/>
        <v>252</v>
      </c>
      <c r="AS274" s="116">
        <f t="shared" si="122"/>
        <v>251</v>
      </c>
      <c r="AT274" s="116">
        <f t="shared" si="122"/>
        <v>250</v>
      </c>
      <c r="AU274" s="116">
        <f t="shared" si="122"/>
        <v>254</v>
      </c>
      <c r="AV274" s="116">
        <f t="shared" si="122"/>
        <v>252</v>
      </c>
      <c r="AW274" s="116">
        <f t="shared" si="122"/>
        <v>251</v>
      </c>
      <c r="AX274" s="116">
        <f t="shared" si="122"/>
        <v>250</v>
      </c>
      <c r="AY274" s="116">
        <f t="shared" si="122"/>
        <v>250</v>
      </c>
      <c r="AZ274" s="116">
        <f t="shared" si="122"/>
        <v>250</v>
      </c>
      <c r="BA274" s="119">
        <f t="shared" ca="1" si="125"/>
        <v>-0.71148969712449417</v>
      </c>
      <c r="BB274" s="119">
        <f t="shared" ca="1" si="125"/>
        <v>0.86091256904563174</v>
      </c>
      <c r="BC274" s="119">
        <f t="shared" ca="1" si="125"/>
        <v>-0.94659185755421982</v>
      </c>
      <c r="BD274" s="119">
        <f t="shared" ca="1" si="125"/>
        <v>-0.612174415320897</v>
      </c>
      <c r="BE274" s="119">
        <f t="shared" ca="1" si="125"/>
        <v>4.1951680346002419E-2</v>
      </c>
      <c r="BF274" s="119">
        <f t="shared" ca="1" si="125"/>
        <v>0.86091256904563174</v>
      </c>
      <c r="BG274" s="119">
        <f t="shared" ca="1" si="120"/>
        <v>-0.94659185755421982</v>
      </c>
      <c r="BH274" s="119">
        <f t="shared" ca="1" si="120"/>
        <v>-0.612174415320897</v>
      </c>
      <c r="BI274" s="119">
        <f t="shared" ca="1" si="120"/>
        <v>4.1951680346002419E-2</v>
      </c>
      <c r="BJ274" s="119">
        <f t="shared" ca="1" si="120"/>
        <v>4.1951680346002419E-2</v>
      </c>
      <c r="BK274" s="119">
        <f t="shared" ca="1" si="120"/>
        <v>4.1951680346002419E-2</v>
      </c>
      <c r="BL274" s="121">
        <f t="shared" ca="1" si="116"/>
        <v>2</v>
      </c>
      <c r="BM274" s="116">
        <f t="shared" ca="1" si="117"/>
        <v>17</v>
      </c>
    </row>
    <row r="275" spans="1:65" ht="15" customHeight="1" x14ac:dyDescent="0.25">
      <c r="A275" s="13">
        <v>42851</v>
      </c>
      <c r="B275" s="23"/>
      <c r="C275" s="23"/>
      <c r="D275" s="88">
        <f>bering!B270</f>
        <v>5281.7</v>
      </c>
      <c r="E275" s="47"/>
      <c r="F275" s="47"/>
      <c r="G275" s="92">
        <f>conus!B270</f>
        <v>5685.21</v>
      </c>
      <c r="H275" s="100">
        <f t="shared" ca="1" si="108"/>
        <v>5232.7659999999996</v>
      </c>
      <c r="I275" s="101">
        <f ca="1">IF(H$1,OFFSET(D275,-$H$2,0),OFFSET(D275,-$L275,0))</f>
        <v>5232.7659999999996</v>
      </c>
      <c r="J275" s="29">
        <f t="shared" ca="1" si="113"/>
        <v>18</v>
      </c>
      <c r="K275" s="57">
        <f t="shared" ca="1" si="124"/>
        <v>18</v>
      </c>
      <c r="L275" s="30">
        <f t="shared" ca="1" si="126"/>
        <v>18</v>
      </c>
      <c r="M275" s="120">
        <f t="shared" ca="1" si="114"/>
        <v>0.33732030414616637</v>
      </c>
      <c r="N275" s="39">
        <f>ROW()</f>
        <v>275</v>
      </c>
      <c r="O275" s="39">
        <f t="shared" si="109"/>
        <v>272</v>
      </c>
      <c r="P275" s="45">
        <f t="shared" ca="1" si="110"/>
        <v>257</v>
      </c>
      <c r="Q275" s="45">
        <f t="shared" ca="1" si="111"/>
        <v>254</v>
      </c>
      <c r="R275" s="39">
        <f t="shared" ca="1" si="112"/>
        <v>0</v>
      </c>
      <c r="S275" s="58">
        <f t="shared" si="129"/>
        <v>98.956099999999424</v>
      </c>
      <c r="T275">
        <f>A275-A272</f>
        <v>3</v>
      </c>
      <c r="U275" s="68">
        <f t="shared" si="127"/>
        <v>32.985366666666472</v>
      </c>
      <c r="V275" s="58">
        <f t="shared" ca="1" si="130"/>
        <v>-66.869800000000396</v>
      </c>
      <c r="W275">
        <f>A275-A272</f>
        <v>3</v>
      </c>
      <c r="X275" s="77">
        <f t="shared" ca="1" si="131"/>
        <v>-44.579866666666931</v>
      </c>
      <c r="Y275" s="58">
        <f t="shared" ca="1" si="132"/>
        <v>41.188799999996263</v>
      </c>
      <c r="Z275">
        <f>A275-A272</f>
        <v>3</v>
      </c>
      <c r="AA275" s="68">
        <f t="shared" ca="1" si="128"/>
        <v>13.729599999998754</v>
      </c>
      <c r="AB275" s="68">
        <f t="shared" ca="1" si="119"/>
        <v>-15.425133333334088</v>
      </c>
      <c r="AE275" s="116">
        <f t="shared" si="133"/>
        <v>257</v>
      </c>
      <c r="AF275" s="116">
        <f t="shared" si="121"/>
        <v>258</v>
      </c>
      <c r="AG275" s="116">
        <f t="shared" si="121"/>
        <v>256</v>
      </c>
      <c r="AH275" s="116">
        <f t="shared" si="121"/>
        <v>255</v>
      </c>
      <c r="AI275" s="116">
        <f t="shared" si="121"/>
        <v>254</v>
      </c>
      <c r="AJ275" s="116">
        <f t="shared" si="121"/>
        <v>258</v>
      </c>
      <c r="AK275" s="116">
        <f t="shared" si="121"/>
        <v>256</v>
      </c>
      <c r="AL275" s="116">
        <f t="shared" si="121"/>
        <v>255</v>
      </c>
      <c r="AM275" s="116">
        <f t="shared" si="121"/>
        <v>254</v>
      </c>
      <c r="AN275" s="116">
        <f t="shared" si="121"/>
        <v>254</v>
      </c>
      <c r="AO275" s="116">
        <f t="shared" si="121"/>
        <v>254</v>
      </c>
      <c r="AP275" s="116">
        <f t="shared" si="123"/>
        <v>254</v>
      </c>
      <c r="AQ275" s="116">
        <f t="shared" si="123"/>
        <v>255</v>
      </c>
      <c r="AR275" s="116">
        <f t="shared" si="122"/>
        <v>253</v>
      </c>
      <c r="AS275" s="116">
        <f t="shared" si="122"/>
        <v>252</v>
      </c>
      <c r="AT275" s="116">
        <f t="shared" si="122"/>
        <v>251</v>
      </c>
      <c r="AU275" s="116">
        <f t="shared" si="122"/>
        <v>255</v>
      </c>
      <c r="AV275" s="116">
        <f t="shared" si="122"/>
        <v>253</v>
      </c>
      <c r="AW275" s="116">
        <f t="shared" si="122"/>
        <v>252</v>
      </c>
      <c r="AX275" s="116">
        <f t="shared" si="122"/>
        <v>251</v>
      </c>
      <c r="AY275" s="116">
        <f t="shared" si="122"/>
        <v>251</v>
      </c>
      <c r="AZ275" s="116">
        <f t="shared" si="122"/>
        <v>251</v>
      </c>
      <c r="BA275" s="119">
        <f t="shared" ca="1" si="125"/>
        <v>0.33732030414616637</v>
      </c>
      <c r="BB275" s="119">
        <f t="shared" ca="1" si="125"/>
        <v>8.5377782262529393E-3</v>
      </c>
      <c r="BC275" s="119">
        <f t="shared" ca="1" si="125"/>
        <v>-0.87742875232624185</v>
      </c>
      <c r="BD275" s="119">
        <f t="shared" ca="1" si="125"/>
        <v>-8.1643447914088313E-2</v>
      </c>
      <c r="BE275" s="119">
        <f t="shared" ca="1" si="125"/>
        <v>-3.7324733723158782E-2</v>
      </c>
      <c r="BF275" s="119">
        <f t="shared" ca="1" si="125"/>
        <v>8.5377782262529393E-3</v>
      </c>
      <c r="BG275" s="119">
        <f t="shared" ca="1" si="120"/>
        <v>-0.87742875232624185</v>
      </c>
      <c r="BH275" s="119">
        <f t="shared" ca="1" si="120"/>
        <v>-8.1643447914088313E-2</v>
      </c>
      <c r="BI275" s="119">
        <f t="shared" ca="1" si="120"/>
        <v>-3.7324733723158782E-2</v>
      </c>
      <c r="BJ275" s="119">
        <f t="shared" ca="1" si="120"/>
        <v>-3.7324733723158782E-2</v>
      </c>
      <c r="BK275" s="119">
        <f t="shared" ca="1" si="120"/>
        <v>-3.7324733723158782E-2</v>
      </c>
      <c r="BL275" s="121">
        <f t="shared" ca="1" si="116"/>
        <v>1</v>
      </c>
      <c r="BM275" s="116">
        <f t="shared" ca="1" si="117"/>
        <v>18</v>
      </c>
    </row>
    <row r="276" spans="1:65" ht="15" customHeight="1" x14ac:dyDescent="0.25">
      <c r="A276" s="13">
        <v>42852</v>
      </c>
      <c r="B276" s="23"/>
      <c r="C276" s="23"/>
      <c r="D276" s="88">
        <f>bering!B271</f>
        <v>5365.7460000000001</v>
      </c>
      <c r="E276" s="47"/>
      <c r="F276" s="47"/>
      <c r="G276" s="92">
        <f>conus!B271</f>
        <v>5528.0492999999997</v>
      </c>
      <c r="H276" s="100">
        <f t="shared" ca="1" si="108"/>
        <v>5190.0316999999995</v>
      </c>
      <c r="I276" s="101">
        <f ca="1">IF(H$1,OFFSET(D276,-$H$2,0),OFFSET(D276,-$L276,0))</f>
        <v>5190.0316999999995</v>
      </c>
      <c r="J276" s="29">
        <f t="shared" ca="1" si="113"/>
        <v>18</v>
      </c>
      <c r="K276" s="57">
        <f t="shared" ca="1" si="124"/>
        <v>18</v>
      </c>
      <c r="L276" s="30">
        <f t="shared" ca="1" si="126"/>
        <v>18</v>
      </c>
      <c r="M276" s="120">
        <f t="shared" ca="1" si="114"/>
        <v>0.82044318765753521</v>
      </c>
      <c r="N276" s="39">
        <f>ROW()</f>
        <v>276</v>
      </c>
      <c r="O276" s="39">
        <f t="shared" si="109"/>
        <v>273</v>
      </c>
      <c r="P276" s="45">
        <f t="shared" ca="1" si="110"/>
        <v>258</v>
      </c>
      <c r="Q276" s="45">
        <f t="shared" ca="1" si="111"/>
        <v>255</v>
      </c>
      <c r="R276" s="39">
        <f t="shared" ca="1" si="112"/>
        <v>0</v>
      </c>
      <c r="S276" s="58">
        <f t="shared" si="129"/>
        <v>-102.22639999999956</v>
      </c>
      <c r="T276">
        <f>A276-A273</f>
        <v>3</v>
      </c>
      <c r="U276" s="68">
        <f t="shared" si="127"/>
        <v>-34.075466666666522</v>
      </c>
      <c r="V276" s="58">
        <f t="shared" ca="1" si="130"/>
        <v>-1.5455000000038126</v>
      </c>
      <c r="W276">
        <f>A276-A273</f>
        <v>3</v>
      </c>
      <c r="X276" s="77">
        <f t="shared" ca="1" si="131"/>
        <v>-1.0303333333358751</v>
      </c>
      <c r="Y276" s="58">
        <f t="shared" ca="1" si="132"/>
        <v>40.768499999998312</v>
      </c>
      <c r="Z276">
        <f>A276-A273</f>
        <v>3</v>
      </c>
      <c r="AA276" s="68">
        <f t="shared" ca="1" si="128"/>
        <v>13.589499999999438</v>
      </c>
      <c r="AB276" s="68">
        <f t="shared" ca="1" si="119"/>
        <v>6.2795833333317814</v>
      </c>
      <c r="AE276" s="116">
        <f t="shared" si="133"/>
        <v>258</v>
      </c>
      <c r="AF276" s="116">
        <f t="shared" si="121"/>
        <v>259</v>
      </c>
      <c r="AG276" s="116">
        <f t="shared" si="121"/>
        <v>257</v>
      </c>
      <c r="AH276" s="116">
        <f t="shared" si="121"/>
        <v>256</v>
      </c>
      <c r="AI276" s="116">
        <f t="shared" si="121"/>
        <v>255</v>
      </c>
      <c r="AJ276" s="116">
        <f t="shared" si="121"/>
        <v>259</v>
      </c>
      <c r="AK276" s="116">
        <f t="shared" si="121"/>
        <v>257</v>
      </c>
      <c r="AL276" s="116">
        <f t="shared" si="121"/>
        <v>256</v>
      </c>
      <c r="AM276" s="116">
        <f t="shared" si="121"/>
        <v>255</v>
      </c>
      <c r="AN276" s="116">
        <f t="shared" si="121"/>
        <v>255</v>
      </c>
      <c r="AO276" s="116">
        <f t="shared" si="121"/>
        <v>255</v>
      </c>
      <c r="AP276" s="116">
        <f t="shared" si="123"/>
        <v>255</v>
      </c>
      <c r="AQ276" s="116">
        <f t="shared" si="123"/>
        <v>256</v>
      </c>
      <c r="AR276" s="116">
        <f t="shared" si="122"/>
        <v>254</v>
      </c>
      <c r="AS276" s="116">
        <f t="shared" si="122"/>
        <v>253</v>
      </c>
      <c r="AT276" s="116">
        <f t="shared" si="122"/>
        <v>252</v>
      </c>
      <c r="AU276" s="116">
        <f t="shared" si="122"/>
        <v>256</v>
      </c>
      <c r="AV276" s="116">
        <f t="shared" si="122"/>
        <v>254</v>
      </c>
      <c r="AW276" s="116">
        <f t="shared" si="122"/>
        <v>253</v>
      </c>
      <c r="AX276" s="116">
        <f t="shared" si="122"/>
        <v>252</v>
      </c>
      <c r="AY276" s="116">
        <f t="shared" si="122"/>
        <v>252</v>
      </c>
      <c r="AZ276" s="116">
        <f t="shared" si="122"/>
        <v>252</v>
      </c>
      <c r="BA276" s="119">
        <f t="shared" ca="1" si="125"/>
        <v>0.82044318765753521</v>
      </c>
      <c r="BB276" s="119">
        <f t="shared" ca="1" si="125"/>
        <v>-0.92523853038417381</v>
      </c>
      <c r="BC276" s="119">
        <f t="shared" ca="1" si="125"/>
        <v>-0.73750897496396017</v>
      </c>
      <c r="BD276" s="119">
        <f t="shared" ca="1" si="125"/>
        <v>6.4475131973729541E-3</v>
      </c>
      <c r="BE276" s="119">
        <f t="shared" ca="1" si="125"/>
        <v>0.39804407404380138</v>
      </c>
      <c r="BF276" s="119">
        <f t="shared" ca="1" si="125"/>
        <v>-0.92523853038417381</v>
      </c>
      <c r="BG276" s="119">
        <f t="shared" ca="1" si="120"/>
        <v>-0.73750897496396017</v>
      </c>
      <c r="BH276" s="119">
        <f t="shared" ca="1" si="120"/>
        <v>6.4475131973729541E-3</v>
      </c>
      <c r="BI276" s="119">
        <f t="shared" ca="1" si="120"/>
        <v>0.39804407404380138</v>
      </c>
      <c r="BJ276" s="119">
        <f t="shared" ca="1" si="120"/>
        <v>0.39804407404380138</v>
      </c>
      <c r="BK276" s="119">
        <f t="shared" ca="1" si="120"/>
        <v>0.39804407404380138</v>
      </c>
      <c r="BL276" s="121">
        <f t="shared" ca="1" si="116"/>
        <v>1</v>
      </c>
      <c r="BM276" s="116">
        <f t="shared" ca="1" si="117"/>
        <v>18</v>
      </c>
    </row>
    <row r="277" spans="1:65" ht="15" customHeight="1" x14ac:dyDescent="0.25">
      <c r="A277" s="13">
        <v>42853</v>
      </c>
      <c r="B277" s="23"/>
      <c r="C277" s="23"/>
      <c r="D277" s="88">
        <f>bering!B272</f>
        <v>5174.1289999999999</v>
      </c>
      <c r="E277" s="47"/>
      <c r="F277" s="47"/>
      <c r="G277" s="92">
        <f>conus!B272</f>
        <v>5669.5640000000003</v>
      </c>
      <c r="H277" s="100">
        <f t="shared" ca="1" si="108"/>
        <v>5303.2323999999999</v>
      </c>
      <c r="I277" s="101">
        <f ca="1">IF(H$1,OFFSET(D277,-$H$2,0),OFFSET(D277,-$L277,0))</f>
        <v>5303.2323999999999</v>
      </c>
      <c r="J277" s="29">
        <f t="shared" ca="1" si="113"/>
        <v>18</v>
      </c>
      <c r="K277" s="57">
        <f t="shared" ca="1" si="124"/>
        <v>18</v>
      </c>
      <c r="L277" s="30">
        <f t="shared" ca="1" si="126"/>
        <v>18</v>
      </c>
      <c r="M277" s="120">
        <f t="shared" ca="1" si="114"/>
        <v>0.59060368329029433</v>
      </c>
      <c r="N277" s="39">
        <f>ROW()</f>
        <v>277</v>
      </c>
      <c r="O277" s="39">
        <f t="shared" si="109"/>
        <v>274</v>
      </c>
      <c r="P277" s="45">
        <f t="shared" ca="1" si="110"/>
        <v>259</v>
      </c>
      <c r="Q277" s="45">
        <f t="shared" ca="1" si="111"/>
        <v>256</v>
      </c>
      <c r="R277" s="39">
        <f t="shared" ca="1" si="112"/>
        <v>0</v>
      </c>
      <c r="S277" s="58">
        <f t="shared" si="129"/>
        <v>-169.05169999999998</v>
      </c>
      <c r="T277">
        <f>A277-A274</f>
        <v>3</v>
      </c>
      <c r="U277" s="68">
        <f t="shared" si="127"/>
        <v>-56.350566666666658</v>
      </c>
      <c r="V277" s="58">
        <f t="shared" ca="1" si="130"/>
        <v>111.23489999999947</v>
      </c>
      <c r="W277">
        <f>A277-A274</f>
        <v>3</v>
      </c>
      <c r="X277" s="77">
        <f t="shared" ca="1" si="131"/>
        <v>74.156599999999642</v>
      </c>
      <c r="Y277" s="58">
        <f t="shared" ca="1" si="132"/>
        <v>62.791900000000169</v>
      </c>
      <c r="Z277">
        <f>A277-A274</f>
        <v>3</v>
      </c>
      <c r="AA277" s="68">
        <f t="shared" ca="1" si="128"/>
        <v>20.93063333333339</v>
      </c>
      <c r="AB277" s="68">
        <f t="shared" ca="1" si="119"/>
        <v>47.543616666666516</v>
      </c>
      <c r="AE277" s="116">
        <f t="shared" si="133"/>
        <v>259</v>
      </c>
      <c r="AF277" s="116">
        <f t="shared" si="121"/>
        <v>260</v>
      </c>
      <c r="AG277" s="116">
        <f t="shared" si="121"/>
        <v>258</v>
      </c>
      <c r="AH277" s="116">
        <f t="shared" si="121"/>
        <v>257</v>
      </c>
      <c r="AI277" s="116">
        <f t="shared" si="121"/>
        <v>256</v>
      </c>
      <c r="AJ277" s="116">
        <f t="shared" si="121"/>
        <v>260</v>
      </c>
      <c r="AK277" s="116">
        <f t="shared" si="121"/>
        <v>258</v>
      </c>
      <c r="AL277" s="116">
        <f t="shared" si="121"/>
        <v>257</v>
      </c>
      <c r="AM277" s="116">
        <f t="shared" si="121"/>
        <v>256</v>
      </c>
      <c r="AN277" s="116">
        <f t="shared" si="121"/>
        <v>256</v>
      </c>
      <c r="AO277" s="116">
        <f t="shared" si="121"/>
        <v>256</v>
      </c>
      <c r="AP277" s="116">
        <f t="shared" si="123"/>
        <v>256</v>
      </c>
      <c r="AQ277" s="116">
        <f t="shared" si="123"/>
        <v>257</v>
      </c>
      <c r="AR277" s="116">
        <f t="shared" si="122"/>
        <v>255</v>
      </c>
      <c r="AS277" s="116">
        <f t="shared" si="122"/>
        <v>254</v>
      </c>
      <c r="AT277" s="116">
        <f t="shared" si="122"/>
        <v>253</v>
      </c>
      <c r="AU277" s="116">
        <f t="shared" si="122"/>
        <v>257</v>
      </c>
      <c r="AV277" s="116">
        <f t="shared" si="122"/>
        <v>255</v>
      </c>
      <c r="AW277" s="116">
        <f t="shared" si="122"/>
        <v>254</v>
      </c>
      <c r="AX277" s="116">
        <f t="shared" si="122"/>
        <v>253</v>
      </c>
      <c r="AY277" s="116">
        <f t="shared" si="122"/>
        <v>253</v>
      </c>
      <c r="AZ277" s="116">
        <f t="shared" si="122"/>
        <v>253</v>
      </c>
      <c r="BA277" s="119">
        <f t="shared" ca="1" si="125"/>
        <v>0.59060368329029433</v>
      </c>
      <c r="BB277" s="119">
        <f t="shared" ca="1" si="125"/>
        <v>-0.7372511152628326</v>
      </c>
      <c r="BC277" s="119">
        <f t="shared" ca="1" si="125"/>
        <v>-0.65576989845977085</v>
      </c>
      <c r="BD277" s="119">
        <f t="shared" ca="1" si="125"/>
        <v>-0.31690117800604622</v>
      </c>
      <c r="BE277" s="119">
        <f t="shared" ca="1" si="125"/>
        <v>0.10919120078764968</v>
      </c>
      <c r="BF277" s="119">
        <f t="shared" ca="1" si="125"/>
        <v>-0.7372511152628326</v>
      </c>
      <c r="BG277" s="119">
        <f t="shared" ca="1" si="120"/>
        <v>-0.65576989845977085</v>
      </c>
      <c r="BH277" s="119">
        <f t="shared" ca="1" si="120"/>
        <v>-0.31690117800604622</v>
      </c>
      <c r="BI277" s="119">
        <f t="shared" ca="1" si="120"/>
        <v>0.10919120078764968</v>
      </c>
      <c r="BJ277" s="119">
        <f t="shared" ca="1" si="120"/>
        <v>0.10919120078764968</v>
      </c>
      <c r="BK277" s="119">
        <f t="shared" ca="1" si="120"/>
        <v>0.10919120078764968</v>
      </c>
      <c r="BL277" s="121">
        <f t="shared" ca="1" si="116"/>
        <v>1</v>
      </c>
      <c r="BM277" s="116">
        <f t="shared" ca="1" si="117"/>
        <v>18</v>
      </c>
    </row>
    <row r="278" spans="1:65" ht="15" customHeight="1" x14ac:dyDescent="0.25">
      <c r="A278" s="13">
        <v>42854</v>
      </c>
      <c r="B278" s="23"/>
      <c r="C278" s="23"/>
      <c r="D278" s="88">
        <f>bering!B273</f>
        <v>5156.8716000000004</v>
      </c>
      <c r="E278" s="47"/>
      <c r="F278" s="47"/>
      <c r="G278" s="92">
        <f>conus!B273</f>
        <v>5785.5720000000001</v>
      </c>
      <c r="H278" s="100">
        <f t="shared" ca="1" si="108"/>
        <v>5110.57</v>
      </c>
      <c r="I278" s="101">
        <f ca="1">IF(H$1,OFFSET(D278,-$H$2,0),OFFSET(D278,-$L278,0))</f>
        <v>5303.2323999999999</v>
      </c>
      <c r="J278" s="29">
        <f t="shared" ca="1" si="113"/>
        <v>19</v>
      </c>
      <c r="K278" s="57">
        <f t="shared" ca="1" si="124"/>
        <v>19</v>
      </c>
      <c r="L278" s="30">
        <f t="shared" ca="1" si="126"/>
        <v>19</v>
      </c>
      <c r="M278" s="120">
        <f t="shared" ca="1" si="114"/>
        <v>0.52618476498109712</v>
      </c>
      <c r="N278" s="39">
        <f>ROW()</f>
        <v>278</v>
      </c>
      <c r="O278" s="39">
        <f t="shared" si="109"/>
        <v>275</v>
      </c>
      <c r="P278" s="45">
        <f t="shared" ca="1" si="110"/>
        <v>259</v>
      </c>
      <c r="Q278" s="45">
        <f t="shared" ca="1" si="111"/>
        <v>256</v>
      </c>
      <c r="R278" s="39">
        <f t="shared" ca="1" si="112"/>
        <v>0</v>
      </c>
      <c r="S278" s="58">
        <f t="shared" si="129"/>
        <v>-79.814699999998993</v>
      </c>
      <c r="T278">
        <f>A278-A275</f>
        <v>3</v>
      </c>
      <c r="U278" s="68">
        <f t="shared" si="127"/>
        <v>-26.604899999999663</v>
      </c>
      <c r="V278" s="58">
        <f t="shared" ca="1" si="130"/>
        <v>-59.404099999999744</v>
      </c>
      <c r="W278">
        <f>A278-A275</f>
        <v>3</v>
      </c>
      <c r="X278" s="77">
        <f t="shared" ca="1" si="131"/>
        <v>-39.602733333333163</v>
      </c>
      <c r="Y278" s="58">
        <f t="shared" ca="1" si="132"/>
        <v>110.64850000000297</v>
      </c>
      <c r="Z278">
        <f>A278-A275</f>
        <v>3</v>
      </c>
      <c r="AA278" s="68">
        <f t="shared" ca="1" si="128"/>
        <v>36.882833333334325</v>
      </c>
      <c r="AB278" s="68">
        <f t="shared" ca="1" si="119"/>
        <v>-1.3599499999994187</v>
      </c>
      <c r="AE278" s="116">
        <f t="shared" si="133"/>
        <v>260</v>
      </c>
      <c r="AF278" s="116">
        <f t="shared" si="121"/>
        <v>261</v>
      </c>
      <c r="AG278" s="116">
        <f t="shared" si="121"/>
        <v>259</v>
      </c>
      <c r="AH278" s="116">
        <f t="shared" si="121"/>
        <v>258</v>
      </c>
      <c r="AI278" s="116">
        <f t="shared" si="121"/>
        <v>257</v>
      </c>
      <c r="AJ278" s="116">
        <f t="shared" si="121"/>
        <v>261</v>
      </c>
      <c r="AK278" s="116">
        <f t="shared" si="121"/>
        <v>259</v>
      </c>
      <c r="AL278" s="116">
        <f t="shared" si="121"/>
        <v>258</v>
      </c>
      <c r="AM278" s="116">
        <f t="shared" si="121"/>
        <v>257</v>
      </c>
      <c r="AN278" s="116">
        <f t="shared" si="121"/>
        <v>257</v>
      </c>
      <c r="AO278" s="116">
        <f t="shared" si="121"/>
        <v>257</v>
      </c>
      <c r="AP278" s="116">
        <f t="shared" si="123"/>
        <v>257</v>
      </c>
      <c r="AQ278" s="116">
        <f t="shared" si="123"/>
        <v>258</v>
      </c>
      <c r="AR278" s="116">
        <f t="shared" si="122"/>
        <v>256</v>
      </c>
      <c r="AS278" s="116">
        <f t="shared" si="122"/>
        <v>255</v>
      </c>
      <c r="AT278" s="116">
        <f t="shared" si="122"/>
        <v>254</v>
      </c>
      <c r="AU278" s="116">
        <f t="shared" si="122"/>
        <v>258</v>
      </c>
      <c r="AV278" s="116">
        <f t="shared" si="122"/>
        <v>256</v>
      </c>
      <c r="AW278" s="116">
        <f t="shared" si="122"/>
        <v>255</v>
      </c>
      <c r="AX278" s="116">
        <f t="shared" si="122"/>
        <v>254</v>
      </c>
      <c r="AY278" s="116">
        <f t="shared" si="122"/>
        <v>254</v>
      </c>
      <c r="AZ278" s="116">
        <f t="shared" si="122"/>
        <v>254</v>
      </c>
      <c r="BA278" s="119">
        <f t="shared" ca="1" si="125"/>
        <v>-0.32619619944780243</v>
      </c>
      <c r="BB278" s="119">
        <f t="shared" ca="1" si="125"/>
        <v>-0.71839489735341233</v>
      </c>
      <c r="BC278" s="119">
        <f t="shared" ca="1" si="125"/>
        <v>0.52618476498109712</v>
      </c>
      <c r="BD278" s="119">
        <f t="shared" ca="1" si="125"/>
        <v>-0.65113979836307956</v>
      </c>
      <c r="BE278" s="119">
        <f t="shared" ca="1" si="125"/>
        <v>0.34177018944295307</v>
      </c>
      <c r="BF278" s="119">
        <f t="shared" ca="1" si="125"/>
        <v>-0.71839489735341233</v>
      </c>
      <c r="BG278" s="119">
        <f t="shared" ca="1" si="120"/>
        <v>0.52618476498109712</v>
      </c>
      <c r="BH278" s="119">
        <f t="shared" ca="1" si="120"/>
        <v>-0.65113979836307956</v>
      </c>
      <c r="BI278" s="119">
        <f t="shared" ca="1" si="120"/>
        <v>0.34177018944295307</v>
      </c>
      <c r="BJ278" s="119">
        <f t="shared" ca="1" si="120"/>
        <v>0.34177018944295307</v>
      </c>
      <c r="BK278" s="119">
        <f t="shared" ca="1" si="120"/>
        <v>0.34177018944295307</v>
      </c>
      <c r="BL278" s="121">
        <f t="shared" ca="1" si="116"/>
        <v>3</v>
      </c>
      <c r="BM278" s="116">
        <f t="shared" ca="1" si="117"/>
        <v>19</v>
      </c>
    </row>
    <row r="279" spans="1:65" ht="15" customHeight="1" x14ac:dyDescent="0.25">
      <c r="A279" s="13">
        <v>42855</v>
      </c>
      <c r="B279" s="23"/>
      <c r="C279" s="23"/>
      <c r="D279" s="88">
        <f>bering!B274</f>
        <v>5156.8716000000004</v>
      </c>
      <c r="E279" s="47"/>
      <c r="F279" s="47"/>
      <c r="G279" s="92">
        <f>conus!B274</f>
        <v>5785.5720000000001</v>
      </c>
      <c r="H279" s="100">
        <f t="shared" ca="1" si="108"/>
        <v>5168.9620000000004</v>
      </c>
      <c r="I279" s="101">
        <f ca="1">IF(H$1,OFFSET(D279,-$H$2,0),OFFSET(D279,-$L279,0))</f>
        <v>5303.2323999999999</v>
      </c>
      <c r="J279" s="29">
        <f t="shared" ca="1" si="113"/>
        <v>20</v>
      </c>
      <c r="K279" s="57">
        <f t="shared" ca="1" si="124"/>
        <v>20</v>
      </c>
      <c r="L279" s="30">
        <f t="shared" ca="1" si="126"/>
        <v>20</v>
      </c>
      <c r="M279" s="120">
        <f t="shared" ca="1" si="114"/>
        <v>0.263469706537935</v>
      </c>
      <c r="N279" s="39">
        <f>ROW()</f>
        <v>279</v>
      </c>
      <c r="O279" s="39">
        <f t="shared" si="109"/>
        <v>276</v>
      </c>
      <c r="P279" s="45">
        <f t="shared" ca="1" si="110"/>
        <v>259</v>
      </c>
      <c r="Q279" s="45">
        <f t="shared" ca="1" si="111"/>
        <v>256</v>
      </c>
      <c r="R279" s="39">
        <f t="shared" ca="1" si="112"/>
        <v>0</v>
      </c>
      <c r="S279" s="58">
        <f t="shared" si="129"/>
        <v>348.80069999999978</v>
      </c>
      <c r="T279">
        <f>A279-A276</f>
        <v>3</v>
      </c>
      <c r="U279" s="68">
        <f t="shared" si="127"/>
        <v>116.26689999999992</v>
      </c>
      <c r="V279" s="58">
        <f t="shared" ca="1" si="130"/>
        <v>-60.349299999998038</v>
      </c>
      <c r="W279">
        <f>A279-A276</f>
        <v>3</v>
      </c>
      <c r="X279" s="77">
        <f t="shared" ca="1" si="131"/>
        <v>-40.232866666665359</v>
      </c>
      <c r="Y279" s="58">
        <f t="shared" ca="1" si="132"/>
        <v>254.13349999999991</v>
      </c>
      <c r="Z279">
        <f>A279-A276</f>
        <v>3</v>
      </c>
      <c r="AA279" s="68">
        <f t="shared" ca="1" si="128"/>
        <v>84.711166666666642</v>
      </c>
      <c r="AB279" s="68">
        <f t="shared" ca="1" si="119"/>
        <v>22.239150000000642</v>
      </c>
      <c r="AE279" s="116">
        <f t="shared" si="133"/>
        <v>261</v>
      </c>
      <c r="AF279" s="116">
        <f t="shared" si="121"/>
        <v>262</v>
      </c>
      <c r="AG279" s="116">
        <f t="shared" si="121"/>
        <v>260</v>
      </c>
      <c r="AH279" s="116">
        <f t="shared" si="121"/>
        <v>259</v>
      </c>
      <c r="AI279" s="116">
        <f t="shared" si="121"/>
        <v>258</v>
      </c>
      <c r="AJ279" s="116">
        <f t="shared" si="121"/>
        <v>262</v>
      </c>
      <c r="AK279" s="116">
        <f t="shared" si="121"/>
        <v>260</v>
      </c>
      <c r="AL279" s="116">
        <f t="shared" si="121"/>
        <v>259</v>
      </c>
      <c r="AM279" s="116">
        <f t="shared" si="121"/>
        <v>258</v>
      </c>
      <c r="AN279" s="116">
        <f t="shared" si="121"/>
        <v>258</v>
      </c>
      <c r="AO279" s="116">
        <f t="shared" si="121"/>
        <v>258</v>
      </c>
      <c r="AP279" s="116">
        <f t="shared" si="123"/>
        <v>258</v>
      </c>
      <c r="AQ279" s="116">
        <f t="shared" si="123"/>
        <v>259</v>
      </c>
      <c r="AR279" s="116">
        <f t="shared" si="122"/>
        <v>257</v>
      </c>
      <c r="AS279" s="116">
        <f t="shared" si="122"/>
        <v>256</v>
      </c>
      <c r="AT279" s="116">
        <f t="shared" si="122"/>
        <v>255</v>
      </c>
      <c r="AU279" s="116">
        <f t="shared" si="122"/>
        <v>259</v>
      </c>
      <c r="AV279" s="116">
        <f t="shared" si="122"/>
        <v>257</v>
      </c>
      <c r="AW279" s="116">
        <f t="shared" si="122"/>
        <v>256</v>
      </c>
      <c r="AX279" s="116">
        <f t="shared" si="122"/>
        <v>255</v>
      </c>
      <c r="AY279" s="116">
        <f t="shared" si="122"/>
        <v>255</v>
      </c>
      <c r="AZ279" s="116">
        <f t="shared" si="122"/>
        <v>255</v>
      </c>
      <c r="BA279" s="119">
        <f t="shared" ca="1" si="125"/>
        <v>-0.4035162032626175</v>
      </c>
      <c r="BB279" s="119">
        <f t="shared" ca="1" si="125"/>
        <v>-0.11342367570198388</v>
      </c>
      <c r="BC279" s="119">
        <f t="shared" ca="1" si="125"/>
        <v>-0.13061058264365036</v>
      </c>
      <c r="BD279" s="119">
        <f t="shared" ca="1" si="125"/>
        <v>0.263469706537935</v>
      </c>
      <c r="BE279" s="119">
        <f t="shared" ca="1" si="125"/>
        <v>3.3405913107183724E-4</v>
      </c>
      <c r="BF279" s="119">
        <f t="shared" ca="1" si="125"/>
        <v>-0.11342367570198388</v>
      </c>
      <c r="BG279" s="119">
        <f t="shared" ca="1" si="120"/>
        <v>-0.13061058264365036</v>
      </c>
      <c r="BH279" s="119">
        <f t="shared" ca="1" si="120"/>
        <v>0.263469706537935</v>
      </c>
      <c r="BI279" s="119">
        <f t="shared" ca="1" si="120"/>
        <v>3.3405913107183724E-4</v>
      </c>
      <c r="BJ279" s="119">
        <f t="shared" ca="1" si="120"/>
        <v>3.3405913107183724E-4</v>
      </c>
      <c r="BK279" s="119">
        <f t="shared" ca="1" si="120"/>
        <v>3.3405913107183724E-4</v>
      </c>
      <c r="BL279" s="121">
        <f t="shared" ca="1" si="116"/>
        <v>4</v>
      </c>
      <c r="BM279" s="116">
        <f t="shared" ca="1" si="117"/>
        <v>20</v>
      </c>
    </row>
    <row r="280" spans="1:65" ht="15" customHeight="1" x14ac:dyDescent="0.25">
      <c r="A280" s="13">
        <v>42856</v>
      </c>
      <c r="B280" s="23"/>
      <c r="C280" s="23"/>
      <c r="D280" s="88">
        <f>bering!B275</f>
        <v>5390.8393999999998</v>
      </c>
      <c r="E280" s="47"/>
      <c r="F280" s="47"/>
      <c r="G280" s="92">
        <f>conus!B275</f>
        <v>5478.9844000000003</v>
      </c>
      <c r="H280" s="100">
        <f t="shared" ca="1" si="108"/>
        <v>5342.0590000000002</v>
      </c>
      <c r="I280" s="101">
        <f ca="1">IF(H$1,OFFSET(D280,-$H$2,0),OFFSET(D280,-$L280,0))</f>
        <v>5110.57</v>
      </c>
      <c r="J280" s="29">
        <f t="shared" ca="1" si="113"/>
        <v>20</v>
      </c>
      <c r="K280" s="57">
        <f t="shared" ca="1" si="124"/>
        <v>20</v>
      </c>
      <c r="L280" s="30">
        <f t="shared" ca="1" si="126"/>
        <v>20</v>
      </c>
      <c r="M280" s="120">
        <f t="shared" ca="1" si="114"/>
        <v>0.78548099766225987</v>
      </c>
      <c r="N280" s="39">
        <f>ROW()</f>
        <v>280</v>
      </c>
      <c r="O280" s="39">
        <f t="shared" si="109"/>
        <v>277</v>
      </c>
      <c r="P280" s="45">
        <f t="shared" ca="1" si="110"/>
        <v>260</v>
      </c>
      <c r="Q280" s="45">
        <f t="shared" ca="1" si="111"/>
        <v>257</v>
      </c>
      <c r="R280" s="39">
        <f t="shared" ca="1" si="112"/>
        <v>0</v>
      </c>
      <c r="S280" s="58">
        <f t="shared" si="129"/>
        <v>167.3051000000014</v>
      </c>
      <c r="T280">
        <f>A280-A277</f>
        <v>3</v>
      </c>
      <c r="U280" s="68">
        <f t="shared" si="127"/>
        <v>55.768366666667134</v>
      </c>
      <c r="V280" s="58">
        <f t="shared" ca="1" si="130"/>
        <v>-104.4390999999996</v>
      </c>
      <c r="W280">
        <f>A280-A277</f>
        <v>3</v>
      </c>
      <c r="X280" s="77">
        <f t="shared" ca="1" si="131"/>
        <v>-69.626066666666404</v>
      </c>
      <c r="Y280" s="58">
        <f t="shared" ca="1" si="132"/>
        <v>-8.9953000000004977</v>
      </c>
      <c r="Z280">
        <f>A280-A277</f>
        <v>3</v>
      </c>
      <c r="AA280" s="68">
        <f t="shared" ca="1" si="128"/>
        <v>-2.9984333333334994</v>
      </c>
      <c r="AB280" s="68">
        <f t="shared" ca="1" si="119"/>
        <v>-36.312249999999949</v>
      </c>
      <c r="AE280" s="116">
        <f t="shared" si="133"/>
        <v>262</v>
      </c>
      <c r="AF280" s="116">
        <f t="shared" si="121"/>
        <v>263</v>
      </c>
      <c r="AG280" s="116">
        <f t="shared" si="121"/>
        <v>261</v>
      </c>
      <c r="AH280" s="116">
        <f t="shared" si="121"/>
        <v>260</v>
      </c>
      <c r="AI280" s="116">
        <f t="shared" si="121"/>
        <v>259</v>
      </c>
      <c r="AJ280" s="116">
        <f t="shared" si="121"/>
        <v>263</v>
      </c>
      <c r="AK280" s="116">
        <f t="shared" si="121"/>
        <v>261</v>
      </c>
      <c r="AL280" s="116">
        <f t="shared" si="121"/>
        <v>260</v>
      </c>
      <c r="AM280" s="116">
        <f t="shared" si="121"/>
        <v>259</v>
      </c>
      <c r="AN280" s="116">
        <f t="shared" si="121"/>
        <v>259</v>
      </c>
      <c r="AO280" s="116">
        <f t="shared" si="121"/>
        <v>259</v>
      </c>
      <c r="AP280" s="116">
        <f t="shared" si="123"/>
        <v>259</v>
      </c>
      <c r="AQ280" s="116">
        <f t="shared" si="123"/>
        <v>260</v>
      </c>
      <c r="AR280" s="116">
        <f t="shared" si="122"/>
        <v>258</v>
      </c>
      <c r="AS280" s="116">
        <f t="shared" si="122"/>
        <v>257</v>
      </c>
      <c r="AT280" s="116">
        <f t="shared" si="122"/>
        <v>256</v>
      </c>
      <c r="AU280" s="116">
        <f t="shared" si="122"/>
        <v>260</v>
      </c>
      <c r="AV280" s="116">
        <f t="shared" si="122"/>
        <v>258</v>
      </c>
      <c r="AW280" s="116">
        <f t="shared" si="122"/>
        <v>257</v>
      </c>
      <c r="AX280" s="116">
        <f t="shared" si="122"/>
        <v>256</v>
      </c>
      <c r="AY280" s="116">
        <f t="shared" si="122"/>
        <v>256</v>
      </c>
      <c r="AZ280" s="116">
        <f t="shared" si="122"/>
        <v>256</v>
      </c>
      <c r="BA280" s="119">
        <f t="shared" ca="1" si="125"/>
        <v>-0.8916553141682072</v>
      </c>
      <c r="BB280" s="119">
        <f t="shared" ca="1" si="125"/>
        <v>0.28791077980461993</v>
      </c>
      <c r="BC280" s="119">
        <f t="shared" ca="1" si="125"/>
        <v>0.22264508165945948</v>
      </c>
      <c r="BD280" s="119">
        <f t="shared" ca="1" si="125"/>
        <v>0.78548099766225987</v>
      </c>
      <c r="BE280" s="119">
        <f t="shared" ca="1" si="125"/>
        <v>-0.89160345874199265</v>
      </c>
      <c r="BF280" s="119">
        <f t="shared" ca="1" si="125"/>
        <v>0.28791077980461993</v>
      </c>
      <c r="BG280" s="119">
        <f t="shared" ca="1" si="120"/>
        <v>0.22264508165945948</v>
      </c>
      <c r="BH280" s="119">
        <f t="shared" ca="1" si="120"/>
        <v>0.78548099766225987</v>
      </c>
      <c r="BI280" s="119">
        <f t="shared" ca="1" si="120"/>
        <v>-0.89160345874199265</v>
      </c>
      <c r="BJ280" s="119">
        <f t="shared" ca="1" si="120"/>
        <v>-0.89160345874199265</v>
      </c>
      <c r="BK280" s="119">
        <f t="shared" ca="1" si="120"/>
        <v>-0.89160345874199265</v>
      </c>
      <c r="BL280" s="121">
        <f t="shared" ca="1" si="116"/>
        <v>4</v>
      </c>
      <c r="BM280" s="116">
        <f t="shared" ca="1" si="117"/>
        <v>20</v>
      </c>
    </row>
    <row r="281" spans="1:65" ht="15" customHeight="1" x14ac:dyDescent="0.25">
      <c r="A281" s="13">
        <v>42857</v>
      </c>
      <c r="B281" s="23"/>
      <c r="C281" s="23"/>
      <c r="D281" s="88">
        <f>bering!B276</f>
        <v>5446.9309999999996</v>
      </c>
      <c r="E281" s="47"/>
      <c r="F281" s="47"/>
      <c r="G281" s="92">
        <f>conus!B276</f>
        <v>5487.3339999999998</v>
      </c>
      <c r="H281" s="100">
        <f t="shared" ca="1" si="108"/>
        <v>5201.8239999999996</v>
      </c>
      <c r="I281" s="101">
        <f ca="1">IF(H$1,OFFSET(D281,-$H$2,0),OFFSET(D281,-$L281,0))</f>
        <v>5168.9620000000004</v>
      </c>
      <c r="J281" s="29">
        <f t="shared" ca="1" si="113"/>
        <v>20</v>
      </c>
      <c r="K281" s="57">
        <f t="shared" ca="1" si="124"/>
        <v>20</v>
      </c>
      <c r="L281" s="30">
        <f t="shared" ca="1" si="126"/>
        <v>20</v>
      </c>
      <c r="M281" s="120">
        <f t="shared" ca="1" si="114"/>
        <v>0.77027042165496185</v>
      </c>
      <c r="N281" s="39">
        <f>ROW()</f>
        <v>281</v>
      </c>
      <c r="O281" s="39">
        <f t="shared" si="109"/>
        <v>278</v>
      </c>
      <c r="P281" s="45">
        <f t="shared" ca="1" si="110"/>
        <v>261</v>
      </c>
      <c r="Q281" s="45">
        <f t="shared" ca="1" si="111"/>
        <v>258</v>
      </c>
      <c r="R281" s="39">
        <f t="shared" ca="1" si="112"/>
        <v>0</v>
      </c>
      <c r="S281" s="58">
        <f t="shared" si="129"/>
        <v>-231.29490000000078</v>
      </c>
      <c r="T281">
        <f>A281-A278</f>
        <v>3</v>
      </c>
      <c r="U281" s="68">
        <f t="shared" si="127"/>
        <v>-77.098300000000265</v>
      </c>
      <c r="V281" s="58">
        <f t="shared" ca="1" si="130"/>
        <v>109.01090000000113</v>
      </c>
      <c r="W281">
        <f>A281-A278</f>
        <v>3</v>
      </c>
      <c r="X281" s="77">
        <f t="shared" ca="1" si="131"/>
        <v>72.673933333334091</v>
      </c>
      <c r="Y281" s="58">
        <f t="shared" ca="1" si="132"/>
        <v>-213.73210000000108</v>
      </c>
      <c r="Z281">
        <f>A281-A278</f>
        <v>3</v>
      </c>
      <c r="AA281" s="68">
        <f t="shared" ca="1" si="128"/>
        <v>-71.244033333333689</v>
      </c>
      <c r="AB281" s="68">
        <f t="shared" ca="1" si="119"/>
        <v>0.7149500000002007</v>
      </c>
      <c r="AE281" s="116">
        <f t="shared" si="133"/>
        <v>263</v>
      </c>
      <c r="AF281" s="116">
        <f t="shared" si="121"/>
        <v>264</v>
      </c>
      <c r="AG281" s="116">
        <f t="shared" si="121"/>
        <v>262</v>
      </c>
      <c r="AH281" s="116">
        <f t="shared" si="121"/>
        <v>261</v>
      </c>
      <c r="AI281" s="116">
        <f t="shared" si="121"/>
        <v>260</v>
      </c>
      <c r="AJ281" s="116">
        <f t="shared" si="121"/>
        <v>264</v>
      </c>
      <c r="AK281" s="116">
        <f t="shared" si="121"/>
        <v>262</v>
      </c>
      <c r="AL281" s="116">
        <f t="shared" si="121"/>
        <v>261</v>
      </c>
      <c r="AM281" s="116">
        <f t="shared" si="121"/>
        <v>260</v>
      </c>
      <c r="AN281" s="116">
        <f t="shared" si="121"/>
        <v>260</v>
      </c>
      <c r="AO281" s="116">
        <f t="shared" si="121"/>
        <v>260</v>
      </c>
      <c r="AP281" s="116">
        <f t="shared" si="123"/>
        <v>260</v>
      </c>
      <c r="AQ281" s="116">
        <f t="shared" si="123"/>
        <v>261</v>
      </c>
      <c r="AR281" s="116">
        <f t="shared" si="122"/>
        <v>259</v>
      </c>
      <c r="AS281" s="116">
        <f t="shared" si="122"/>
        <v>258</v>
      </c>
      <c r="AT281" s="116">
        <f t="shared" si="122"/>
        <v>257</v>
      </c>
      <c r="AU281" s="116">
        <f t="shared" si="122"/>
        <v>261</v>
      </c>
      <c r="AV281" s="116">
        <f t="shared" si="122"/>
        <v>259</v>
      </c>
      <c r="AW281" s="116">
        <f t="shared" si="122"/>
        <v>258</v>
      </c>
      <c r="AX281" s="116">
        <f t="shared" si="122"/>
        <v>257</v>
      </c>
      <c r="AY281" s="116">
        <f t="shared" si="122"/>
        <v>257</v>
      </c>
      <c r="AZ281" s="116">
        <f t="shared" si="122"/>
        <v>257</v>
      </c>
      <c r="BA281" s="119">
        <f t="shared" ca="1" si="125"/>
        <v>-0.78726946826430322</v>
      </c>
      <c r="BB281" s="119">
        <f t="shared" ca="1" si="125"/>
        <v>0.55717535559433207</v>
      </c>
      <c r="BC281" s="119">
        <f t="shared" ca="1" si="125"/>
        <v>-0.24387971801004601</v>
      </c>
      <c r="BD281" s="119">
        <f t="shared" ca="1" si="125"/>
        <v>0.77027042165496185</v>
      </c>
      <c r="BE281" s="119">
        <f t="shared" ca="1" si="125"/>
        <v>1.3161784269791055E-2</v>
      </c>
      <c r="BF281" s="119">
        <f t="shared" ca="1" si="125"/>
        <v>0.55717535559433207</v>
      </c>
      <c r="BG281" s="119">
        <f t="shared" ca="1" si="120"/>
        <v>-0.24387971801004601</v>
      </c>
      <c r="BH281" s="119">
        <f t="shared" ca="1" si="120"/>
        <v>0.77027042165496185</v>
      </c>
      <c r="BI281" s="119">
        <f t="shared" ca="1" si="120"/>
        <v>1.3161784269791055E-2</v>
      </c>
      <c r="BJ281" s="119">
        <f t="shared" ca="1" si="120"/>
        <v>1.3161784269791055E-2</v>
      </c>
      <c r="BK281" s="119">
        <f t="shared" ca="1" si="120"/>
        <v>1.3161784269791055E-2</v>
      </c>
      <c r="BL281" s="121">
        <f t="shared" ca="1" si="116"/>
        <v>4</v>
      </c>
      <c r="BM281" s="116">
        <f t="shared" ca="1" si="117"/>
        <v>20</v>
      </c>
    </row>
    <row r="282" spans="1:65" ht="15" customHeight="1" x14ac:dyDescent="0.25">
      <c r="A282" s="13">
        <v>42858</v>
      </c>
      <c r="B282" s="23"/>
      <c r="C282" s="23"/>
      <c r="D282" s="88">
        <f>bering!B277</f>
        <v>5368.0820000000003</v>
      </c>
      <c r="E282" s="47"/>
      <c r="F282" s="47"/>
      <c r="G282" s="92">
        <f>conus!B277</f>
        <v>5641.1440000000002</v>
      </c>
      <c r="H282" s="100">
        <f t="shared" ca="1" si="108"/>
        <v>5127.3459999999995</v>
      </c>
      <c r="I282" s="101">
        <f ca="1">IF(H$1,OFFSET(D282,-$H$2,0),OFFSET(D282,-$L282,0))</f>
        <v>5249.7362999999996</v>
      </c>
      <c r="J282" s="29">
        <f t="shared" ca="1" si="113"/>
        <v>17</v>
      </c>
      <c r="K282" s="57">
        <f t="shared" ca="1" si="124"/>
        <v>17</v>
      </c>
      <c r="L282" s="30">
        <f t="shared" ca="1" si="126"/>
        <v>17</v>
      </c>
      <c r="M282" s="120">
        <f t="shared" ca="1" si="114"/>
        <v>0.93206652163545944</v>
      </c>
      <c r="N282" s="39">
        <f>ROW()</f>
        <v>282</v>
      </c>
      <c r="O282" s="39">
        <f t="shared" si="109"/>
        <v>279</v>
      </c>
      <c r="P282" s="45">
        <f t="shared" ca="1" si="110"/>
        <v>265</v>
      </c>
      <c r="Q282" s="45">
        <f t="shared" ca="1" si="111"/>
        <v>262</v>
      </c>
      <c r="R282" s="39">
        <f t="shared" ca="1" si="112"/>
        <v>0</v>
      </c>
      <c r="S282" s="58">
        <f t="shared" si="129"/>
        <v>-633.24559999999838</v>
      </c>
      <c r="T282">
        <f>A282-A279</f>
        <v>3</v>
      </c>
      <c r="U282" s="68">
        <f t="shared" si="127"/>
        <v>-211.08186666666612</v>
      </c>
      <c r="V282" s="58">
        <f t="shared" ca="1" si="130"/>
        <v>88.464599999999336</v>
      </c>
      <c r="W282">
        <f>A282-A279</f>
        <v>3</v>
      </c>
      <c r="X282" s="77">
        <f t="shared" ca="1" si="131"/>
        <v>58.976399999999558</v>
      </c>
      <c r="Y282" s="58">
        <f t="shared" ca="1" si="132"/>
        <v>-380.42889999999898</v>
      </c>
      <c r="Z282">
        <f>A282-A279</f>
        <v>3</v>
      </c>
      <c r="AA282" s="68">
        <f t="shared" ca="1" si="128"/>
        <v>-126.809633333333</v>
      </c>
      <c r="AB282" s="68">
        <f t="shared" ca="1" si="119"/>
        <v>-33.916616666666719</v>
      </c>
      <c r="AE282" s="116">
        <f t="shared" si="133"/>
        <v>264</v>
      </c>
      <c r="AF282" s="116">
        <f t="shared" si="121"/>
        <v>265</v>
      </c>
      <c r="AG282" s="116">
        <f t="shared" ref="AF282:AO307" si="134">$N282-AG$6</f>
        <v>263</v>
      </c>
      <c r="AH282" s="116">
        <f t="shared" si="134"/>
        <v>262</v>
      </c>
      <c r="AI282" s="116">
        <f t="shared" si="134"/>
        <v>261</v>
      </c>
      <c r="AJ282" s="116">
        <f t="shared" si="134"/>
        <v>265</v>
      </c>
      <c r="AK282" s="116">
        <f t="shared" si="134"/>
        <v>263</v>
      </c>
      <c r="AL282" s="116">
        <f t="shared" si="134"/>
        <v>262</v>
      </c>
      <c r="AM282" s="116">
        <f t="shared" si="134"/>
        <v>261</v>
      </c>
      <c r="AN282" s="116">
        <f t="shared" si="134"/>
        <v>261</v>
      </c>
      <c r="AO282" s="116">
        <f t="shared" si="134"/>
        <v>261</v>
      </c>
      <c r="AP282" s="116">
        <f t="shared" si="123"/>
        <v>261</v>
      </c>
      <c r="AQ282" s="116">
        <f t="shared" si="123"/>
        <v>262</v>
      </c>
      <c r="AR282" s="116">
        <f t="shared" si="122"/>
        <v>260</v>
      </c>
      <c r="AS282" s="116">
        <f t="shared" si="122"/>
        <v>259</v>
      </c>
      <c r="AT282" s="116">
        <f t="shared" si="122"/>
        <v>258</v>
      </c>
      <c r="AU282" s="116">
        <f t="shared" si="122"/>
        <v>262</v>
      </c>
      <c r="AV282" s="116">
        <f t="shared" si="122"/>
        <v>260</v>
      </c>
      <c r="AW282" s="116">
        <f t="shared" si="122"/>
        <v>259</v>
      </c>
      <c r="AX282" s="116">
        <f t="shared" si="122"/>
        <v>258</v>
      </c>
      <c r="AY282" s="116">
        <f t="shared" si="122"/>
        <v>258</v>
      </c>
      <c r="AZ282" s="116">
        <f t="shared" si="122"/>
        <v>258</v>
      </c>
      <c r="BA282" s="119">
        <f t="shared" ca="1" si="125"/>
        <v>-0.64169854021138384</v>
      </c>
      <c r="BB282" s="119">
        <f t="shared" ca="1" si="125"/>
        <v>0.93206652163545944</v>
      </c>
      <c r="BC282" s="119">
        <f t="shared" ca="1" si="125"/>
        <v>-0.66961404724203721</v>
      </c>
      <c r="BD282" s="119">
        <f t="shared" ca="1" si="125"/>
        <v>0.8283548708571451</v>
      </c>
      <c r="BE282" s="119">
        <f t="shared" ca="1" si="125"/>
        <v>-0.15881618998196073</v>
      </c>
      <c r="BF282" s="119">
        <f t="shared" ca="1" si="125"/>
        <v>0.93206652163545944</v>
      </c>
      <c r="BG282" s="119">
        <f t="shared" ca="1" si="120"/>
        <v>-0.66961404724203721</v>
      </c>
      <c r="BH282" s="119">
        <f t="shared" ca="1" si="120"/>
        <v>0.8283548708571451</v>
      </c>
      <c r="BI282" s="119">
        <f t="shared" ca="1" si="120"/>
        <v>-0.15881618998196073</v>
      </c>
      <c r="BJ282" s="119">
        <f t="shared" ca="1" si="120"/>
        <v>-0.15881618998196073</v>
      </c>
      <c r="BK282" s="119">
        <f t="shared" ca="1" si="120"/>
        <v>-0.15881618998196073</v>
      </c>
      <c r="BL282" s="121">
        <f t="shared" ca="1" si="116"/>
        <v>2</v>
      </c>
      <c r="BM282" s="116">
        <f t="shared" ca="1" si="117"/>
        <v>17</v>
      </c>
    </row>
    <row r="283" spans="1:65" ht="15" customHeight="1" x14ac:dyDescent="0.25">
      <c r="A283" s="13">
        <v>42859</v>
      </c>
      <c r="B283" s="23"/>
      <c r="C283" s="23"/>
      <c r="D283" s="88">
        <f>bering!B278</f>
        <v>5366.9989999999998</v>
      </c>
      <c r="E283" s="47"/>
      <c r="F283" s="47"/>
      <c r="G283" s="92">
        <f>conus!B278</f>
        <v>5605.616</v>
      </c>
      <c r="H283" s="100">
        <f t="shared" ref="H283:H346" ca="1" si="135">OFFSET(D283,-$H$2,0)</f>
        <v>5249.7362999999996</v>
      </c>
      <c r="I283" s="101">
        <f ca="1">IF(H$1,OFFSET(D283,-$H$2,0),OFFSET(D283,-$L283,0))</f>
        <v>5201.8239999999996</v>
      </c>
      <c r="J283" s="29">
        <f t="shared" ca="1" si="113"/>
        <v>20</v>
      </c>
      <c r="K283" s="57">
        <f t="shared" ca="1" si="124"/>
        <v>20</v>
      </c>
      <c r="L283" s="30">
        <f t="shared" ca="1" si="126"/>
        <v>20</v>
      </c>
      <c r="M283" s="120">
        <f t="shared" ca="1" si="114"/>
        <v>0.87586024844217503</v>
      </c>
      <c r="N283" s="39">
        <f>ROW()</f>
        <v>283</v>
      </c>
      <c r="O283" s="39">
        <f t="shared" si="109"/>
        <v>280</v>
      </c>
      <c r="P283" s="45">
        <f t="shared" ca="1" si="110"/>
        <v>263</v>
      </c>
      <c r="Q283" s="45">
        <f t="shared" ca="1" si="111"/>
        <v>260</v>
      </c>
      <c r="R283" s="39">
        <f t="shared" ca="1" si="112"/>
        <v>0</v>
      </c>
      <c r="S283" s="58">
        <f t="shared" si="129"/>
        <v>-316.0344000000041</v>
      </c>
      <c r="T283">
        <f>A283-A280</f>
        <v>3</v>
      </c>
      <c r="U283" s="68">
        <f t="shared" si="127"/>
        <v>-105.34480000000137</v>
      </c>
      <c r="V283" s="58">
        <f t="shared" ca="1" si="130"/>
        <v>-42.684700000001612</v>
      </c>
      <c r="W283">
        <f>A283-A280</f>
        <v>3</v>
      </c>
      <c r="X283" s="77">
        <f t="shared" ca="1" si="131"/>
        <v>-28.45646666666774</v>
      </c>
      <c r="Y283" s="58">
        <f t="shared" ca="1" si="132"/>
        <v>-96.512499999998909</v>
      </c>
      <c r="Z283">
        <f>A283-A280</f>
        <v>3</v>
      </c>
      <c r="AA283" s="68">
        <f t="shared" ca="1" si="128"/>
        <v>-32.170833333332972</v>
      </c>
      <c r="AB283" s="68">
        <f t="shared" ca="1" si="119"/>
        <v>-30.313650000000358</v>
      </c>
      <c r="AE283" s="116">
        <f t="shared" si="133"/>
        <v>265</v>
      </c>
      <c r="AF283" s="116">
        <f t="shared" si="134"/>
        <v>266</v>
      </c>
      <c r="AG283" s="116">
        <f t="shared" si="134"/>
        <v>264</v>
      </c>
      <c r="AH283" s="116">
        <f t="shared" si="134"/>
        <v>263</v>
      </c>
      <c r="AI283" s="116">
        <f t="shared" si="134"/>
        <v>262</v>
      </c>
      <c r="AJ283" s="116">
        <f t="shared" si="134"/>
        <v>266</v>
      </c>
      <c r="AK283" s="116">
        <f t="shared" si="134"/>
        <v>264</v>
      </c>
      <c r="AL283" s="116">
        <f t="shared" si="134"/>
        <v>263</v>
      </c>
      <c r="AM283" s="116">
        <f t="shared" si="134"/>
        <v>262</v>
      </c>
      <c r="AN283" s="116">
        <f t="shared" si="134"/>
        <v>262</v>
      </c>
      <c r="AO283" s="116">
        <f t="shared" si="134"/>
        <v>262</v>
      </c>
      <c r="AP283" s="116">
        <f t="shared" si="123"/>
        <v>262</v>
      </c>
      <c r="AQ283" s="116">
        <f t="shared" si="123"/>
        <v>263</v>
      </c>
      <c r="AR283" s="116">
        <f t="shared" si="122"/>
        <v>261</v>
      </c>
      <c r="AS283" s="116">
        <f t="shared" si="122"/>
        <v>260</v>
      </c>
      <c r="AT283" s="116">
        <f t="shared" si="122"/>
        <v>259</v>
      </c>
      <c r="AU283" s="116">
        <f t="shared" si="122"/>
        <v>263</v>
      </c>
      <c r="AV283" s="116">
        <f t="shared" si="122"/>
        <v>261</v>
      </c>
      <c r="AW283" s="116">
        <f t="shared" si="122"/>
        <v>260</v>
      </c>
      <c r="AX283" s="116">
        <f t="shared" si="122"/>
        <v>259</v>
      </c>
      <c r="AY283" s="116">
        <f t="shared" si="122"/>
        <v>259</v>
      </c>
      <c r="AZ283" s="116">
        <f t="shared" si="122"/>
        <v>259</v>
      </c>
      <c r="BA283" s="119">
        <f t="shared" ca="1" si="125"/>
        <v>-0.65063209790884735</v>
      </c>
      <c r="BB283" s="119">
        <f t="shared" ca="1" si="125"/>
        <v>0.67441858756091722</v>
      </c>
      <c r="BC283" s="119">
        <f t="shared" ca="1" si="125"/>
        <v>-0.46540083022556683</v>
      </c>
      <c r="BD283" s="119">
        <f t="shared" ca="1" si="125"/>
        <v>0.87586024844217503</v>
      </c>
      <c r="BE283" s="119">
        <f t="shared" ca="1" si="125"/>
        <v>0.1087080861959209</v>
      </c>
      <c r="BF283" s="119">
        <f t="shared" ca="1" si="125"/>
        <v>0.67441858756091722</v>
      </c>
      <c r="BG283" s="119">
        <f t="shared" ca="1" si="120"/>
        <v>-0.46540083022556683</v>
      </c>
      <c r="BH283" s="119">
        <f t="shared" ca="1" si="120"/>
        <v>0.87586024844217503</v>
      </c>
      <c r="BI283" s="119">
        <f t="shared" ca="1" si="120"/>
        <v>0.1087080861959209</v>
      </c>
      <c r="BJ283" s="119">
        <f t="shared" ca="1" si="120"/>
        <v>0.1087080861959209</v>
      </c>
      <c r="BK283" s="119">
        <f t="shared" ca="1" si="120"/>
        <v>0.1087080861959209</v>
      </c>
      <c r="BL283" s="121">
        <f t="shared" ca="1" si="116"/>
        <v>4</v>
      </c>
      <c r="BM283" s="116">
        <f t="shared" ca="1" si="117"/>
        <v>20</v>
      </c>
    </row>
    <row r="284" spans="1:65" ht="15" customHeight="1" x14ac:dyDescent="0.25">
      <c r="A284" s="13">
        <v>42860</v>
      </c>
      <c r="B284" s="23"/>
      <c r="C284" s="23"/>
      <c r="D284" s="88">
        <f>bering!B279</f>
        <v>5358.201</v>
      </c>
      <c r="E284" s="47"/>
      <c r="F284" s="47"/>
      <c r="G284" s="92">
        <f>conus!B279</f>
        <v>5519.0810000000001</v>
      </c>
      <c r="H284" s="100">
        <f t="shared" ca="1" si="135"/>
        <v>5414.0429999999997</v>
      </c>
      <c r="I284" s="101">
        <f ca="1">IF(H$1,OFFSET(D284,-$H$2,0),OFFSET(D284,-$L284,0))</f>
        <v>5127.3459999999995</v>
      </c>
      <c r="J284" s="29">
        <f t="shared" ca="1" si="113"/>
        <v>20</v>
      </c>
      <c r="K284" s="57">
        <f t="shared" ca="1" si="124"/>
        <v>20</v>
      </c>
      <c r="L284" s="30">
        <f t="shared" ca="1" si="126"/>
        <v>20</v>
      </c>
      <c r="M284" s="120">
        <f t="shared" ca="1" si="114"/>
        <v>0.82980469399675272</v>
      </c>
      <c r="N284" s="39">
        <f>ROW()</f>
        <v>284</v>
      </c>
      <c r="O284" s="39">
        <f t="shared" si="109"/>
        <v>281</v>
      </c>
      <c r="P284" s="45">
        <f t="shared" ca="1" si="110"/>
        <v>264</v>
      </c>
      <c r="Q284" s="45">
        <f t="shared" ca="1" si="111"/>
        <v>261</v>
      </c>
      <c r="R284" s="39">
        <f t="shared" ca="1" si="112"/>
        <v>0</v>
      </c>
      <c r="S284" s="58">
        <f t="shared" si="129"/>
        <v>13.950600000000122</v>
      </c>
      <c r="T284">
        <f>A284-A281</f>
        <v>3</v>
      </c>
      <c r="U284" s="68">
        <f t="shared" si="127"/>
        <v>4.6502000000000407</v>
      </c>
      <c r="V284" s="58">
        <f t="shared" ca="1" si="130"/>
        <v>78.280299999996714</v>
      </c>
      <c r="W284">
        <f>A284-A281</f>
        <v>3</v>
      </c>
      <c r="X284" s="77">
        <f t="shared" ca="1" si="131"/>
        <v>52.186866666664478</v>
      </c>
      <c r="Y284" s="58">
        <f t="shared" ca="1" si="132"/>
        <v>-3.8581000000012864</v>
      </c>
      <c r="Z284">
        <f>A284-A281</f>
        <v>3</v>
      </c>
      <c r="AA284" s="68">
        <f t="shared" ca="1" si="128"/>
        <v>-1.2860333333337621</v>
      </c>
      <c r="AB284" s="68">
        <f t="shared" ca="1" si="119"/>
        <v>25.450416666665358</v>
      </c>
      <c r="AE284" s="116">
        <f t="shared" si="133"/>
        <v>266</v>
      </c>
      <c r="AF284" s="116">
        <f t="shared" si="134"/>
        <v>267</v>
      </c>
      <c r="AG284" s="116">
        <f t="shared" si="134"/>
        <v>265</v>
      </c>
      <c r="AH284" s="116">
        <f t="shared" si="134"/>
        <v>264</v>
      </c>
      <c r="AI284" s="116">
        <f t="shared" si="134"/>
        <v>263</v>
      </c>
      <c r="AJ284" s="116">
        <f t="shared" si="134"/>
        <v>267</v>
      </c>
      <c r="AK284" s="116">
        <f t="shared" si="134"/>
        <v>265</v>
      </c>
      <c r="AL284" s="116">
        <f t="shared" si="134"/>
        <v>264</v>
      </c>
      <c r="AM284" s="116">
        <f t="shared" si="134"/>
        <v>263</v>
      </c>
      <c r="AN284" s="116">
        <f t="shared" si="134"/>
        <v>263</v>
      </c>
      <c r="AO284" s="116">
        <f t="shared" si="134"/>
        <v>263</v>
      </c>
      <c r="AP284" s="116">
        <f t="shared" si="123"/>
        <v>263</v>
      </c>
      <c r="AQ284" s="116">
        <f t="shared" si="123"/>
        <v>264</v>
      </c>
      <c r="AR284" s="116">
        <f t="shared" si="122"/>
        <v>262</v>
      </c>
      <c r="AS284" s="116">
        <f t="shared" si="122"/>
        <v>261</v>
      </c>
      <c r="AT284" s="116">
        <f t="shared" si="122"/>
        <v>260</v>
      </c>
      <c r="AU284" s="116">
        <f t="shared" ref="AU284:AZ326" si="136">AJ284-$J$1</f>
        <v>264</v>
      </c>
      <c r="AV284" s="116">
        <f t="shared" si="136"/>
        <v>262</v>
      </c>
      <c r="AW284" s="116">
        <f t="shared" si="136"/>
        <v>261</v>
      </c>
      <c r="AX284" s="116">
        <f t="shared" si="136"/>
        <v>260</v>
      </c>
      <c r="AY284" s="116">
        <f t="shared" si="136"/>
        <v>260</v>
      </c>
      <c r="AZ284" s="116">
        <f t="shared" si="136"/>
        <v>260</v>
      </c>
      <c r="BA284" s="119">
        <f t="shared" ca="1" si="125"/>
        <v>-0.50092941316367146</v>
      </c>
      <c r="BB284" s="119">
        <f t="shared" ca="1" si="125"/>
        <v>0.19343091021323069</v>
      </c>
      <c r="BC284" s="119">
        <f t="shared" ca="1" si="125"/>
        <v>-0.81878784964730178</v>
      </c>
      <c r="BD284" s="119">
        <f t="shared" ca="1" si="125"/>
        <v>0.82980469399675272</v>
      </c>
      <c r="BE284" s="119">
        <f t="shared" ca="1" si="125"/>
        <v>0.48494879836315835</v>
      </c>
      <c r="BF284" s="119">
        <f t="shared" ca="1" si="125"/>
        <v>0.19343091021323069</v>
      </c>
      <c r="BG284" s="119">
        <f t="shared" ca="1" si="120"/>
        <v>-0.81878784964730178</v>
      </c>
      <c r="BH284" s="119">
        <f t="shared" ca="1" si="120"/>
        <v>0.82980469399675272</v>
      </c>
      <c r="BI284" s="119">
        <f t="shared" ca="1" si="120"/>
        <v>0.48494879836315835</v>
      </c>
      <c r="BJ284" s="119">
        <f t="shared" ca="1" si="120"/>
        <v>0.48494879836315835</v>
      </c>
      <c r="BK284" s="119">
        <f t="shared" ca="1" si="120"/>
        <v>0.48494879836315835</v>
      </c>
      <c r="BL284" s="121">
        <f t="shared" ca="1" si="116"/>
        <v>4</v>
      </c>
      <c r="BM284" s="116">
        <f t="shared" ca="1" si="117"/>
        <v>20</v>
      </c>
    </row>
    <row r="285" spans="1:65" ht="15" customHeight="1" x14ac:dyDescent="0.25">
      <c r="A285" s="13">
        <v>42861</v>
      </c>
      <c r="B285" s="23"/>
      <c r="C285" s="23"/>
      <c r="D285" s="88">
        <f>bering!B280</f>
        <v>5401.62</v>
      </c>
      <c r="E285" s="47"/>
      <c r="F285" s="47"/>
      <c r="G285" s="92">
        <f>conus!B280</f>
        <v>5452.7393000000002</v>
      </c>
      <c r="H285" s="100">
        <f t="shared" ca="1" si="135"/>
        <v>5469.5820000000003</v>
      </c>
      <c r="I285" s="101">
        <f ca="1">IF(H$1,OFFSET(D285,-$H$2,0),OFFSET(D285,-$L285,0))</f>
        <v>5127.3459999999995</v>
      </c>
      <c r="J285" s="29">
        <f t="shared" ca="1" si="113"/>
        <v>21</v>
      </c>
      <c r="K285" s="57">
        <f t="shared" ca="1" si="124"/>
        <v>21</v>
      </c>
      <c r="L285" s="30">
        <f t="shared" ca="1" si="126"/>
        <v>21</v>
      </c>
      <c r="M285" s="120">
        <f t="shared" ca="1" si="114"/>
        <v>0.50023012748298601</v>
      </c>
      <c r="N285" s="39">
        <f>ROW()</f>
        <v>285</v>
      </c>
      <c r="O285" s="39">
        <f t="shared" si="109"/>
        <v>282</v>
      </c>
      <c r="P285" s="45">
        <f t="shared" ca="1" si="110"/>
        <v>264</v>
      </c>
      <c r="Q285" s="45">
        <f t="shared" ca="1" si="111"/>
        <v>261</v>
      </c>
      <c r="R285" s="39">
        <f t="shared" ca="1" si="112"/>
        <v>0</v>
      </c>
      <c r="S285" s="58">
        <f t="shared" si="129"/>
        <v>-30.026099999999133</v>
      </c>
      <c r="T285">
        <f>A285-A282</f>
        <v>3</v>
      </c>
      <c r="U285" s="68">
        <f t="shared" si="127"/>
        <v>-10.008699999999711</v>
      </c>
      <c r="V285" s="58">
        <f t="shared" ca="1" si="130"/>
        <v>462.1322999999993</v>
      </c>
      <c r="W285">
        <f>A285-A282</f>
        <v>3</v>
      </c>
      <c r="X285" s="77">
        <f t="shared" ca="1" si="131"/>
        <v>308.08819999999952</v>
      </c>
      <c r="Y285" s="58">
        <f t="shared" ca="1" si="132"/>
        <v>-72.752300000001924</v>
      </c>
      <c r="Z285">
        <f>A285-A282</f>
        <v>3</v>
      </c>
      <c r="AA285" s="68">
        <f t="shared" ca="1" si="128"/>
        <v>-24.250766666667307</v>
      </c>
      <c r="AB285" s="68">
        <f t="shared" ca="1" si="119"/>
        <v>141.91871666666611</v>
      </c>
      <c r="AE285" s="116">
        <f t="shared" si="133"/>
        <v>267</v>
      </c>
      <c r="AF285" s="116">
        <f t="shared" si="134"/>
        <v>268</v>
      </c>
      <c r="AG285" s="116">
        <f t="shared" si="134"/>
        <v>266</v>
      </c>
      <c r="AH285" s="116">
        <f t="shared" si="134"/>
        <v>265</v>
      </c>
      <c r="AI285" s="116">
        <f t="shared" si="134"/>
        <v>264</v>
      </c>
      <c r="AJ285" s="116">
        <f t="shared" si="134"/>
        <v>268</v>
      </c>
      <c r="AK285" s="116">
        <f t="shared" si="134"/>
        <v>266</v>
      </c>
      <c r="AL285" s="116">
        <f t="shared" si="134"/>
        <v>265</v>
      </c>
      <c r="AM285" s="116">
        <f t="shared" si="134"/>
        <v>264</v>
      </c>
      <c r="AN285" s="116">
        <f t="shared" si="134"/>
        <v>264</v>
      </c>
      <c r="AO285" s="116">
        <f t="shared" si="134"/>
        <v>264</v>
      </c>
      <c r="AP285" s="116">
        <f t="shared" si="123"/>
        <v>264</v>
      </c>
      <c r="AQ285" s="116">
        <f t="shared" si="123"/>
        <v>265</v>
      </c>
      <c r="AR285" s="116">
        <f t="shared" si="123"/>
        <v>263</v>
      </c>
      <c r="AS285" s="116">
        <f t="shared" si="123"/>
        <v>262</v>
      </c>
      <c r="AT285" s="116">
        <f t="shared" si="123"/>
        <v>261</v>
      </c>
      <c r="AU285" s="116">
        <f t="shared" si="136"/>
        <v>265</v>
      </c>
      <c r="AV285" s="116">
        <f t="shared" si="136"/>
        <v>263</v>
      </c>
      <c r="AW285" s="116">
        <f t="shared" si="136"/>
        <v>262</v>
      </c>
      <c r="AX285" s="116">
        <f t="shared" si="136"/>
        <v>261</v>
      </c>
      <c r="AY285" s="116">
        <f t="shared" si="136"/>
        <v>261</v>
      </c>
      <c r="AZ285" s="116">
        <f t="shared" si="136"/>
        <v>261</v>
      </c>
      <c r="BA285" s="119">
        <f t="shared" ca="1" si="125"/>
        <v>-0.97384415541192726</v>
      </c>
      <c r="BB285" s="119">
        <f t="shared" ca="1" si="125"/>
        <v>-0.82264621288064477</v>
      </c>
      <c r="BC285" s="119">
        <f t="shared" ca="1" si="125"/>
        <v>-0.87467825823648238</v>
      </c>
      <c r="BD285" s="119">
        <f t="shared" ca="1" si="125"/>
        <v>0.43086470383982378</v>
      </c>
      <c r="BE285" s="119">
        <f t="shared" ca="1" si="125"/>
        <v>0.50023012748298601</v>
      </c>
      <c r="BF285" s="119">
        <f t="shared" ca="1" si="125"/>
        <v>-0.82264621288064477</v>
      </c>
      <c r="BG285" s="119">
        <f t="shared" ca="1" si="120"/>
        <v>-0.87467825823648238</v>
      </c>
      <c r="BH285" s="119">
        <f t="shared" ca="1" si="120"/>
        <v>0.43086470383982378</v>
      </c>
      <c r="BI285" s="119">
        <f t="shared" ca="1" si="120"/>
        <v>0.50023012748298601</v>
      </c>
      <c r="BJ285" s="119">
        <f t="shared" ca="1" si="120"/>
        <v>0.50023012748298601</v>
      </c>
      <c r="BK285" s="119">
        <f t="shared" ca="1" si="120"/>
        <v>0.50023012748298601</v>
      </c>
      <c r="BL285" s="121">
        <f t="shared" ca="1" si="116"/>
        <v>5</v>
      </c>
      <c r="BM285" s="116">
        <f t="shared" ca="1" si="117"/>
        <v>21</v>
      </c>
    </row>
    <row r="286" spans="1:65" ht="15" customHeight="1" x14ac:dyDescent="0.25">
      <c r="A286" s="13">
        <v>42862</v>
      </c>
      <c r="B286" s="23"/>
      <c r="C286" s="23"/>
      <c r="D286" s="88">
        <f>bering!B281</f>
        <v>5475.1187</v>
      </c>
      <c r="E286" s="47"/>
      <c r="F286" s="47"/>
      <c r="G286" s="92">
        <f>conus!B281</f>
        <v>5580.768</v>
      </c>
      <c r="H286" s="100">
        <f t="shared" ca="1" si="135"/>
        <v>5469.5820000000003</v>
      </c>
      <c r="I286" s="101">
        <f ca="1">IF(H$1,OFFSET(D286,-$H$2,0),OFFSET(D286,-$L286,0))</f>
        <v>5249.7362999999996</v>
      </c>
      <c r="J286" s="29">
        <f t="shared" ca="1" si="113"/>
        <v>21</v>
      </c>
      <c r="K286" s="57">
        <f t="shared" ca="1" si="124"/>
        <v>21</v>
      </c>
      <c r="L286" s="30">
        <f t="shared" ca="1" si="126"/>
        <v>21</v>
      </c>
      <c r="M286" s="120">
        <f t="shared" ca="1" si="114"/>
        <v>0.95969383566907085</v>
      </c>
      <c r="N286" s="39">
        <f>ROW()</f>
        <v>286</v>
      </c>
      <c r="O286" s="39">
        <f t="shared" si="109"/>
        <v>283</v>
      </c>
      <c r="P286" s="45">
        <f t="shared" ca="1" si="110"/>
        <v>265</v>
      </c>
      <c r="Q286" s="45">
        <f t="shared" ca="1" si="111"/>
        <v>262</v>
      </c>
      <c r="R286" s="39">
        <f t="shared" ca="1" si="112"/>
        <v>0</v>
      </c>
      <c r="S286" s="58">
        <f t="shared" si="129"/>
        <v>-181.50569999999789</v>
      </c>
      <c r="T286">
        <f>A286-A283</f>
        <v>3</v>
      </c>
      <c r="U286" s="68">
        <f t="shared" si="127"/>
        <v>-60.501899999999296</v>
      </c>
      <c r="V286" s="58">
        <f t="shared" ca="1" si="130"/>
        <v>774.3007000000016</v>
      </c>
      <c r="W286">
        <f>A286-A283</f>
        <v>3</v>
      </c>
      <c r="X286" s="77">
        <f t="shared" ca="1" si="131"/>
        <v>516.20046666666769</v>
      </c>
      <c r="Y286" s="58">
        <f t="shared" ca="1" si="132"/>
        <v>-116.09400000000096</v>
      </c>
      <c r="Z286">
        <f>A286-A283</f>
        <v>3</v>
      </c>
      <c r="AA286" s="68">
        <f t="shared" ca="1" si="128"/>
        <v>-38.69800000000032</v>
      </c>
      <c r="AB286" s="68">
        <f t="shared" ca="1" si="119"/>
        <v>238.75123333333369</v>
      </c>
      <c r="AE286" s="116">
        <f t="shared" si="133"/>
        <v>268</v>
      </c>
      <c r="AF286" s="116">
        <f t="shared" si="134"/>
        <v>269</v>
      </c>
      <c r="AG286" s="116">
        <f t="shared" si="134"/>
        <v>267</v>
      </c>
      <c r="AH286" s="116">
        <f t="shared" si="134"/>
        <v>266</v>
      </c>
      <c r="AI286" s="116">
        <f t="shared" si="134"/>
        <v>265</v>
      </c>
      <c r="AJ286" s="116">
        <f t="shared" si="134"/>
        <v>269</v>
      </c>
      <c r="AK286" s="116">
        <f t="shared" si="134"/>
        <v>267</v>
      </c>
      <c r="AL286" s="116">
        <f t="shared" si="134"/>
        <v>266</v>
      </c>
      <c r="AM286" s="116">
        <f t="shared" si="134"/>
        <v>265</v>
      </c>
      <c r="AN286" s="116">
        <f t="shared" si="134"/>
        <v>265</v>
      </c>
      <c r="AO286" s="116">
        <f t="shared" si="134"/>
        <v>265</v>
      </c>
      <c r="AP286" s="116">
        <f t="shared" si="123"/>
        <v>265</v>
      </c>
      <c r="AQ286" s="116">
        <f t="shared" si="123"/>
        <v>266</v>
      </c>
      <c r="AR286" s="116">
        <f t="shared" si="123"/>
        <v>264</v>
      </c>
      <c r="AS286" s="116">
        <f t="shared" si="123"/>
        <v>263</v>
      </c>
      <c r="AT286" s="116">
        <f t="shared" si="123"/>
        <v>262</v>
      </c>
      <c r="AU286" s="116">
        <f t="shared" si="136"/>
        <v>266</v>
      </c>
      <c r="AV286" s="116">
        <f t="shared" si="136"/>
        <v>264</v>
      </c>
      <c r="AW286" s="116">
        <f t="shared" si="136"/>
        <v>263</v>
      </c>
      <c r="AX286" s="116">
        <f t="shared" si="136"/>
        <v>262</v>
      </c>
      <c r="AY286" s="116">
        <f t="shared" si="136"/>
        <v>262</v>
      </c>
      <c r="AZ286" s="116">
        <f t="shared" si="136"/>
        <v>262</v>
      </c>
      <c r="BA286" s="119">
        <f t="shared" ca="1" si="125"/>
        <v>-0.6275928014497667</v>
      </c>
      <c r="BB286" s="119">
        <f t="shared" ca="1" si="125"/>
        <v>-0.91006741957484139</v>
      </c>
      <c r="BC286" s="119">
        <f t="shared" ca="1" si="125"/>
        <v>-0.41487509301939385</v>
      </c>
      <c r="BD286" s="119">
        <f t="shared" ca="1" si="125"/>
        <v>0.24537308311303666</v>
      </c>
      <c r="BE286" s="119">
        <f t="shared" ca="1" si="125"/>
        <v>0.95969383566907085</v>
      </c>
      <c r="BF286" s="119">
        <f t="shared" ca="1" si="125"/>
        <v>-0.91006741957484139</v>
      </c>
      <c r="BG286" s="119">
        <f t="shared" ca="1" si="120"/>
        <v>-0.41487509301939385</v>
      </c>
      <c r="BH286" s="119">
        <f t="shared" ca="1" si="120"/>
        <v>0.24537308311303666</v>
      </c>
      <c r="BI286" s="119">
        <f t="shared" ca="1" si="120"/>
        <v>0.95969383566907085</v>
      </c>
      <c r="BJ286" s="119">
        <f t="shared" ca="1" si="120"/>
        <v>0.95969383566907085</v>
      </c>
      <c r="BK286" s="119">
        <f t="shared" ca="1" si="120"/>
        <v>0.95969383566907085</v>
      </c>
      <c r="BL286" s="121">
        <f t="shared" ca="1" si="116"/>
        <v>5</v>
      </c>
      <c r="BM286" s="116">
        <f t="shared" ca="1" si="117"/>
        <v>21</v>
      </c>
    </row>
    <row r="287" spans="1:65" ht="15" customHeight="1" x14ac:dyDescent="0.25">
      <c r="A287" s="13">
        <v>42863</v>
      </c>
      <c r="B287" s="23"/>
      <c r="C287" s="23"/>
      <c r="D287" s="88">
        <f>bering!B282</f>
        <v>5463.4440000000004</v>
      </c>
      <c r="E287" s="47"/>
      <c r="F287" s="47"/>
      <c r="G287" s="92">
        <f>conus!B282</f>
        <v>5672.0889999999999</v>
      </c>
      <c r="H287" s="100">
        <f t="shared" ca="1" si="135"/>
        <v>5416.3090000000002</v>
      </c>
      <c r="I287" s="101">
        <f ca="1">IF(H$1,OFFSET(D287,-$H$2,0),OFFSET(D287,-$L287,0))</f>
        <v>5414.0429999999997</v>
      </c>
      <c r="J287" s="29">
        <f t="shared" ca="1" si="113"/>
        <v>21</v>
      </c>
      <c r="K287" s="57">
        <f t="shared" ca="1" si="124"/>
        <v>21</v>
      </c>
      <c r="L287" s="30">
        <f t="shared" ca="1" si="126"/>
        <v>21</v>
      </c>
      <c r="M287" s="120">
        <f t="shared" ca="1" si="114"/>
        <v>0.98478997385133094</v>
      </c>
      <c r="N287" s="39">
        <f>ROW()</f>
        <v>287</v>
      </c>
      <c r="O287" s="39">
        <f t="shared" si="109"/>
        <v>284</v>
      </c>
      <c r="P287" s="45">
        <f t="shared" ca="1" si="110"/>
        <v>266</v>
      </c>
      <c r="Q287" s="45">
        <f t="shared" ca="1" si="111"/>
        <v>263</v>
      </c>
      <c r="R287" s="39">
        <f t="shared" ca="1" si="112"/>
        <v>0</v>
      </c>
      <c r="S287" s="58">
        <f t="shared" si="129"/>
        <v>-60.244699999999284</v>
      </c>
      <c r="T287">
        <f>A287-A284</f>
        <v>3</v>
      </c>
      <c r="U287" s="68">
        <f t="shared" si="127"/>
        <v>-20.081566666666429</v>
      </c>
      <c r="V287" s="58">
        <f t="shared" ca="1" si="130"/>
        <v>564.3477000000039</v>
      </c>
      <c r="W287">
        <f>A287-A284</f>
        <v>3</v>
      </c>
      <c r="X287" s="77">
        <f t="shared" ca="1" si="131"/>
        <v>376.23180000000258</v>
      </c>
      <c r="Y287" s="58">
        <f t="shared" ca="1" si="132"/>
        <v>212.21899999999914</v>
      </c>
      <c r="Z287">
        <f>A287-A284</f>
        <v>3</v>
      </c>
      <c r="AA287" s="68">
        <f t="shared" ca="1" si="128"/>
        <v>70.73966666666638</v>
      </c>
      <c r="AB287" s="68">
        <f t="shared" ca="1" si="119"/>
        <v>223.48573333333448</v>
      </c>
      <c r="AE287" s="116">
        <f t="shared" si="133"/>
        <v>269</v>
      </c>
      <c r="AF287" s="116">
        <f t="shared" si="134"/>
        <v>270</v>
      </c>
      <c r="AG287" s="116">
        <f t="shared" si="134"/>
        <v>268</v>
      </c>
      <c r="AH287" s="116">
        <f t="shared" si="134"/>
        <v>267</v>
      </c>
      <c r="AI287" s="116">
        <f t="shared" si="134"/>
        <v>266</v>
      </c>
      <c r="AJ287" s="116">
        <f t="shared" si="134"/>
        <v>270</v>
      </c>
      <c r="AK287" s="116">
        <f t="shared" si="134"/>
        <v>268</v>
      </c>
      <c r="AL287" s="116">
        <f t="shared" si="134"/>
        <v>267</v>
      </c>
      <c r="AM287" s="116">
        <f t="shared" si="134"/>
        <v>266</v>
      </c>
      <c r="AN287" s="116">
        <f t="shared" si="134"/>
        <v>266</v>
      </c>
      <c r="AO287" s="116">
        <f t="shared" si="134"/>
        <v>266</v>
      </c>
      <c r="AP287" s="116">
        <f t="shared" si="123"/>
        <v>266</v>
      </c>
      <c r="AQ287" s="116">
        <f t="shared" si="123"/>
        <v>267</v>
      </c>
      <c r="AR287" s="116">
        <f t="shared" si="123"/>
        <v>265</v>
      </c>
      <c r="AS287" s="116">
        <f t="shared" si="123"/>
        <v>264</v>
      </c>
      <c r="AT287" s="116">
        <f t="shared" si="123"/>
        <v>263</v>
      </c>
      <c r="AU287" s="116">
        <f t="shared" si="136"/>
        <v>267</v>
      </c>
      <c r="AV287" s="116">
        <f t="shared" si="136"/>
        <v>265</v>
      </c>
      <c r="AW287" s="116">
        <f t="shared" si="136"/>
        <v>264</v>
      </c>
      <c r="AX287" s="116">
        <f t="shared" si="136"/>
        <v>263</v>
      </c>
      <c r="AY287" s="116">
        <f t="shared" si="136"/>
        <v>263</v>
      </c>
      <c r="AZ287" s="116">
        <f t="shared" si="136"/>
        <v>263</v>
      </c>
      <c r="BA287" s="119">
        <f t="shared" ca="1" si="125"/>
        <v>-0.46788627690880191</v>
      </c>
      <c r="BB287" s="119">
        <f t="shared" ca="1" si="125"/>
        <v>-0.93536432947570713</v>
      </c>
      <c r="BC287" s="119">
        <f t="shared" ca="1" si="125"/>
        <v>0.47736050564331611</v>
      </c>
      <c r="BD287" s="119">
        <f t="shared" ca="1" si="125"/>
        <v>0.77923942810608426</v>
      </c>
      <c r="BE287" s="119">
        <f t="shared" ca="1" si="125"/>
        <v>0.98478997385133094</v>
      </c>
      <c r="BF287" s="119">
        <f t="shared" ca="1" si="125"/>
        <v>-0.93536432947570713</v>
      </c>
      <c r="BG287" s="119">
        <f t="shared" ca="1" si="120"/>
        <v>0.47736050564331611</v>
      </c>
      <c r="BH287" s="119">
        <f t="shared" ca="1" si="120"/>
        <v>0.77923942810608426</v>
      </c>
      <c r="BI287" s="119">
        <f t="shared" ca="1" si="120"/>
        <v>0.98478997385133094</v>
      </c>
      <c r="BJ287" s="119">
        <f t="shared" ca="1" si="120"/>
        <v>0.98478997385133094</v>
      </c>
      <c r="BK287" s="119">
        <f t="shared" ca="1" si="120"/>
        <v>0.98478997385133094</v>
      </c>
      <c r="BL287" s="121">
        <f t="shared" ca="1" si="116"/>
        <v>5</v>
      </c>
      <c r="BM287" s="116">
        <f t="shared" ca="1" si="117"/>
        <v>21</v>
      </c>
    </row>
    <row r="288" spans="1:65" ht="15" customHeight="1" x14ac:dyDescent="0.25">
      <c r="A288" s="13">
        <v>42864</v>
      </c>
      <c r="B288" s="23"/>
      <c r="C288" s="23"/>
      <c r="D288" s="88">
        <f>bering!B283</f>
        <v>5430.1772000000001</v>
      </c>
      <c r="E288" s="47"/>
      <c r="F288" s="47"/>
      <c r="G288" s="92">
        <f>conus!B283</f>
        <v>5727.1962999999996</v>
      </c>
      <c r="H288" s="100">
        <f t="shared" ca="1" si="135"/>
        <v>5295.9939999999997</v>
      </c>
      <c r="I288" s="101">
        <f ca="1">IF(H$1,OFFSET(D288,-$H$2,0),OFFSET(D288,-$L288,0))</f>
        <v>5469.5820000000003</v>
      </c>
      <c r="J288" s="29">
        <f t="shared" ca="1" si="113"/>
        <v>21</v>
      </c>
      <c r="K288" s="57">
        <f t="shared" ca="1" si="124"/>
        <v>21</v>
      </c>
      <c r="L288" s="30">
        <f t="shared" ca="1" si="126"/>
        <v>21</v>
      </c>
      <c r="M288" s="120">
        <f t="shared" ca="1" si="114"/>
        <v>0.99082804787361844</v>
      </c>
      <c r="N288" s="39">
        <f>ROW()</f>
        <v>288</v>
      </c>
      <c r="O288" s="39">
        <f t="shared" si="109"/>
        <v>285</v>
      </c>
      <c r="P288" s="45">
        <f t="shared" ca="1" si="110"/>
        <v>267</v>
      </c>
      <c r="Q288" s="45">
        <f t="shared" ca="1" si="111"/>
        <v>264</v>
      </c>
      <c r="R288" s="39">
        <f t="shared" ca="1" si="112"/>
        <v>0</v>
      </c>
      <c r="S288" s="58">
        <f t="shared" si="129"/>
        <v>402.61699999999837</v>
      </c>
      <c r="T288">
        <f>A288-A285</f>
        <v>3</v>
      </c>
      <c r="U288" s="68">
        <f t="shared" si="127"/>
        <v>134.20566666666613</v>
      </c>
      <c r="V288" s="58">
        <f t="shared" ca="1" si="130"/>
        <v>48.523699999999735</v>
      </c>
      <c r="W288">
        <f>A288-A285</f>
        <v>3</v>
      </c>
      <c r="X288" s="77">
        <f t="shared" ca="1" si="131"/>
        <v>32.349133333333157</v>
      </c>
      <c r="Y288" s="58">
        <f t="shared" ca="1" si="132"/>
        <v>676.84530000000086</v>
      </c>
      <c r="Z288">
        <f>A288-A285</f>
        <v>3</v>
      </c>
      <c r="AA288" s="68">
        <f t="shared" ca="1" si="128"/>
        <v>225.6151000000003</v>
      </c>
      <c r="AB288" s="68">
        <f t="shared" ca="1" si="119"/>
        <v>128.98211666666674</v>
      </c>
      <c r="AE288" s="116">
        <f t="shared" si="133"/>
        <v>270</v>
      </c>
      <c r="AF288" s="116">
        <f t="shared" si="134"/>
        <v>271</v>
      </c>
      <c r="AG288" s="116">
        <f t="shared" si="134"/>
        <v>269</v>
      </c>
      <c r="AH288" s="116">
        <f t="shared" si="134"/>
        <v>268</v>
      </c>
      <c r="AI288" s="116">
        <f t="shared" si="134"/>
        <v>267</v>
      </c>
      <c r="AJ288" s="116">
        <f t="shared" si="134"/>
        <v>271</v>
      </c>
      <c r="AK288" s="116">
        <f t="shared" si="134"/>
        <v>269</v>
      </c>
      <c r="AL288" s="116">
        <f t="shared" si="134"/>
        <v>268</v>
      </c>
      <c r="AM288" s="116">
        <f t="shared" si="134"/>
        <v>267</v>
      </c>
      <c r="AN288" s="116">
        <f t="shared" si="134"/>
        <v>267</v>
      </c>
      <c r="AO288" s="116">
        <f t="shared" si="134"/>
        <v>267</v>
      </c>
      <c r="AP288" s="116">
        <f t="shared" si="123"/>
        <v>267</v>
      </c>
      <c r="AQ288" s="116">
        <f t="shared" si="123"/>
        <v>268</v>
      </c>
      <c r="AR288" s="116">
        <f t="shared" si="123"/>
        <v>266</v>
      </c>
      <c r="AS288" s="116">
        <f t="shared" si="123"/>
        <v>265</v>
      </c>
      <c r="AT288" s="116">
        <f t="shared" si="123"/>
        <v>264</v>
      </c>
      <c r="AU288" s="116">
        <f t="shared" si="136"/>
        <v>268</v>
      </c>
      <c r="AV288" s="116">
        <f t="shared" si="136"/>
        <v>266</v>
      </c>
      <c r="AW288" s="116">
        <f t="shared" si="136"/>
        <v>265</v>
      </c>
      <c r="AX288" s="116">
        <f t="shared" si="136"/>
        <v>264</v>
      </c>
      <c r="AY288" s="116">
        <f t="shared" si="136"/>
        <v>264</v>
      </c>
      <c r="AZ288" s="116">
        <f t="shared" si="136"/>
        <v>264</v>
      </c>
      <c r="BA288" s="119">
        <f t="shared" ca="1" si="125"/>
        <v>-0.81677657169694362</v>
      </c>
      <c r="BB288" s="119">
        <f t="shared" ca="1" si="125"/>
        <v>-0.97148168913981647</v>
      </c>
      <c r="BC288" s="119">
        <f t="shared" ca="1" si="125"/>
        <v>0.20292076298515827</v>
      </c>
      <c r="BD288" s="119">
        <f t="shared" ca="1" si="125"/>
        <v>0.95381084499633872</v>
      </c>
      <c r="BE288" s="119">
        <f t="shared" ca="1" si="125"/>
        <v>0.99082804787361844</v>
      </c>
      <c r="BF288" s="119">
        <f t="shared" ca="1" si="125"/>
        <v>-0.97148168913981647</v>
      </c>
      <c r="BG288" s="119">
        <f t="shared" ca="1" si="120"/>
        <v>0.20292076298515827</v>
      </c>
      <c r="BH288" s="119">
        <f t="shared" ca="1" si="120"/>
        <v>0.95381084499633872</v>
      </c>
      <c r="BI288" s="119">
        <f t="shared" ca="1" si="120"/>
        <v>0.99082804787361844</v>
      </c>
      <c r="BJ288" s="119">
        <f t="shared" ca="1" si="120"/>
        <v>0.99082804787361844</v>
      </c>
      <c r="BK288" s="119">
        <f t="shared" ca="1" si="120"/>
        <v>0.99082804787361844</v>
      </c>
      <c r="BL288" s="121">
        <f t="shared" ca="1" si="116"/>
        <v>5</v>
      </c>
      <c r="BM288" s="116">
        <f t="shared" ca="1" si="117"/>
        <v>21</v>
      </c>
    </row>
    <row r="289" spans="1:65" ht="15" customHeight="1" x14ac:dyDescent="0.25">
      <c r="A289" s="13">
        <v>42865</v>
      </c>
      <c r="B289" s="23"/>
      <c r="C289" s="23"/>
      <c r="D289" s="88">
        <f>bering!B284</f>
        <v>5420.6356999999998</v>
      </c>
      <c r="E289" s="47"/>
      <c r="F289" s="47"/>
      <c r="G289" s="92">
        <f>conus!B284</f>
        <v>5765.1030000000001</v>
      </c>
      <c r="H289" s="100">
        <f t="shared" ca="1" si="135"/>
        <v>5271.15</v>
      </c>
      <c r="I289" s="101">
        <f ca="1">IF(H$1,OFFSET(D289,-$H$2,0),OFFSET(D289,-$L289,0))</f>
        <v>5469.5820000000003</v>
      </c>
      <c r="J289" s="29">
        <f t="shared" ca="1" si="113"/>
        <v>21</v>
      </c>
      <c r="K289" s="57">
        <f t="shared" ca="1" si="124"/>
        <v>21</v>
      </c>
      <c r="L289" s="30">
        <f t="shared" ca="1" si="126"/>
        <v>21</v>
      </c>
      <c r="M289" s="120">
        <f t="shared" ca="1" si="114"/>
        <v>0.96034262761254674</v>
      </c>
      <c r="N289" s="39">
        <f>ROW()</f>
        <v>289</v>
      </c>
      <c r="O289" s="39">
        <f t="shared" si="109"/>
        <v>286</v>
      </c>
      <c r="P289" s="45">
        <f t="shared" ca="1" si="110"/>
        <v>268</v>
      </c>
      <c r="Q289" s="45">
        <f t="shared" ca="1" si="111"/>
        <v>265</v>
      </c>
      <c r="R289" s="39">
        <f t="shared" ca="1" si="112"/>
        <v>0</v>
      </c>
      <c r="S289" s="58">
        <f t="shared" si="129"/>
        <v>611.79999999999927</v>
      </c>
      <c r="T289">
        <f>A289-A286</f>
        <v>3</v>
      </c>
      <c r="U289" s="68">
        <f t="shared" si="127"/>
        <v>203.93333333333308</v>
      </c>
      <c r="V289" s="58">
        <f t="shared" ca="1" si="130"/>
        <v>-369.75400000000081</v>
      </c>
      <c r="W289">
        <f>A289-A286</f>
        <v>3</v>
      </c>
      <c r="X289" s="77">
        <f t="shared" ca="1" si="131"/>
        <v>-246.50266666666721</v>
      </c>
      <c r="Y289" s="58">
        <f t="shared" ca="1" si="132"/>
        <v>848.77870000000075</v>
      </c>
      <c r="Z289">
        <f>A289-A286</f>
        <v>3</v>
      </c>
      <c r="AA289" s="68">
        <f t="shared" ca="1" si="128"/>
        <v>282.92623333333358</v>
      </c>
      <c r="AB289" s="68">
        <f t="shared" ca="1" si="119"/>
        <v>18.211783333333187</v>
      </c>
      <c r="AE289" s="116">
        <f t="shared" si="133"/>
        <v>271</v>
      </c>
      <c r="AF289" s="116">
        <f t="shared" si="134"/>
        <v>272</v>
      </c>
      <c r="AG289" s="116">
        <f t="shared" si="134"/>
        <v>270</v>
      </c>
      <c r="AH289" s="116">
        <f t="shared" si="134"/>
        <v>269</v>
      </c>
      <c r="AI289" s="116">
        <f t="shared" si="134"/>
        <v>268</v>
      </c>
      <c r="AJ289" s="116">
        <f t="shared" si="134"/>
        <v>272</v>
      </c>
      <c r="AK289" s="116">
        <f t="shared" si="134"/>
        <v>270</v>
      </c>
      <c r="AL289" s="116">
        <f t="shared" si="134"/>
        <v>269</v>
      </c>
      <c r="AM289" s="116">
        <f t="shared" si="134"/>
        <v>268</v>
      </c>
      <c r="AN289" s="116">
        <f t="shared" si="134"/>
        <v>268</v>
      </c>
      <c r="AO289" s="116">
        <f t="shared" si="134"/>
        <v>268</v>
      </c>
      <c r="AP289" s="116">
        <f t="shared" si="123"/>
        <v>268</v>
      </c>
      <c r="AQ289" s="116">
        <f t="shared" si="123"/>
        <v>269</v>
      </c>
      <c r="AR289" s="116">
        <f t="shared" si="123"/>
        <v>267</v>
      </c>
      <c r="AS289" s="116">
        <f t="shared" si="123"/>
        <v>266</v>
      </c>
      <c r="AT289" s="116">
        <f t="shared" si="123"/>
        <v>265</v>
      </c>
      <c r="AU289" s="116">
        <f t="shared" si="136"/>
        <v>269</v>
      </c>
      <c r="AV289" s="116">
        <f t="shared" si="136"/>
        <v>267</v>
      </c>
      <c r="AW289" s="116">
        <f t="shared" si="136"/>
        <v>266</v>
      </c>
      <c r="AX289" s="116">
        <f t="shared" si="136"/>
        <v>265</v>
      </c>
      <c r="AY289" s="116">
        <f t="shared" si="136"/>
        <v>265</v>
      </c>
      <c r="AZ289" s="116">
        <f t="shared" si="136"/>
        <v>265</v>
      </c>
      <c r="BA289" s="119">
        <f t="shared" ca="1" si="125"/>
        <v>-0.96272881530955312</v>
      </c>
      <c r="BB289" s="119">
        <f t="shared" ca="1" si="125"/>
        <v>-0.85452472800820667</v>
      </c>
      <c r="BC289" s="119">
        <f t="shared" ca="1" si="125"/>
        <v>-0.80682099007005403</v>
      </c>
      <c r="BD289" s="119">
        <f t="shared" ca="1" si="125"/>
        <v>0.22022801884484663</v>
      </c>
      <c r="BE289" s="119">
        <f t="shared" ca="1" si="125"/>
        <v>0.96034262761254674</v>
      </c>
      <c r="BF289" s="119">
        <f t="shared" ca="1" si="125"/>
        <v>-0.85452472800820667</v>
      </c>
      <c r="BG289" s="119">
        <f t="shared" ca="1" si="120"/>
        <v>-0.80682099007005403</v>
      </c>
      <c r="BH289" s="119">
        <f t="shared" ca="1" si="120"/>
        <v>0.22022801884484663</v>
      </c>
      <c r="BI289" s="119">
        <f t="shared" ca="1" si="120"/>
        <v>0.96034262761254674</v>
      </c>
      <c r="BJ289" s="119">
        <f t="shared" ca="1" si="120"/>
        <v>0.96034262761254674</v>
      </c>
      <c r="BK289" s="119">
        <f t="shared" ca="1" si="120"/>
        <v>0.96034262761254674</v>
      </c>
      <c r="BL289" s="121">
        <f t="shared" ca="1" si="116"/>
        <v>5</v>
      </c>
      <c r="BM289" s="116">
        <f t="shared" ca="1" si="117"/>
        <v>21</v>
      </c>
    </row>
    <row r="290" spans="1:65" ht="15" customHeight="1" x14ac:dyDescent="0.25">
      <c r="A290" s="13">
        <v>42866</v>
      </c>
      <c r="B290" s="23"/>
      <c r="C290" s="23"/>
      <c r="D290" s="88">
        <f>bering!B285</f>
        <v>5332.79</v>
      </c>
      <c r="E290" s="47"/>
      <c r="F290" s="47"/>
      <c r="G290" s="92">
        <f>conus!B285</f>
        <v>5709.1972999999998</v>
      </c>
      <c r="H290" s="100">
        <f t="shared" ca="1" si="135"/>
        <v>5301.384</v>
      </c>
      <c r="I290" s="101">
        <f ca="1">IF(H$1,OFFSET(D290,-$H$2,0),OFFSET(D290,-$L290,0))</f>
        <v>5416.3090000000002</v>
      </c>
      <c r="J290" s="29">
        <f t="shared" ca="1" si="113"/>
        <v>21</v>
      </c>
      <c r="K290" s="57">
        <f t="shared" ca="1" si="124"/>
        <v>21</v>
      </c>
      <c r="L290" s="30">
        <f t="shared" ca="1" si="126"/>
        <v>21</v>
      </c>
      <c r="M290" s="120">
        <f t="shared" ca="1" si="114"/>
        <v>0.83972398691843941</v>
      </c>
      <c r="N290" s="39">
        <f>ROW()</f>
        <v>290</v>
      </c>
      <c r="O290" s="39">
        <f t="shared" si="109"/>
        <v>287</v>
      </c>
      <c r="P290" s="45">
        <f t="shared" ca="1" si="110"/>
        <v>269</v>
      </c>
      <c r="Q290" s="45">
        <f t="shared" ca="1" si="111"/>
        <v>266</v>
      </c>
      <c r="R290" s="39">
        <f t="shared" ca="1" si="112"/>
        <v>0</v>
      </c>
      <c r="S290" s="58">
        <f t="shared" si="129"/>
        <v>495.90029999999751</v>
      </c>
      <c r="T290">
        <f>A290-A287</f>
        <v>3</v>
      </c>
      <c r="U290" s="68">
        <f t="shared" si="127"/>
        <v>165.30009999999916</v>
      </c>
      <c r="V290" s="58">
        <f t="shared" ca="1" si="130"/>
        <v>-486.94500000000153</v>
      </c>
      <c r="W290">
        <f>A290-A287</f>
        <v>3</v>
      </c>
      <c r="X290" s="77">
        <f t="shared" ca="1" si="131"/>
        <v>-324.63000000000102</v>
      </c>
      <c r="Y290" s="58">
        <f t="shared" ca="1" si="132"/>
        <v>564.3477000000039</v>
      </c>
      <c r="Z290">
        <f>A290-A287</f>
        <v>3</v>
      </c>
      <c r="AA290" s="68">
        <f t="shared" ca="1" si="128"/>
        <v>188.11590000000129</v>
      </c>
      <c r="AB290" s="68">
        <f t="shared" ca="1" si="119"/>
        <v>-68.257049999999865</v>
      </c>
      <c r="AE290" s="116">
        <f t="shared" si="133"/>
        <v>272</v>
      </c>
      <c r="AF290" s="116">
        <f t="shared" si="134"/>
        <v>273</v>
      </c>
      <c r="AG290" s="116">
        <f t="shared" si="134"/>
        <v>271</v>
      </c>
      <c r="AH290" s="116">
        <f t="shared" si="134"/>
        <v>270</v>
      </c>
      <c r="AI290" s="116">
        <f t="shared" si="134"/>
        <v>269</v>
      </c>
      <c r="AJ290" s="116">
        <f t="shared" si="134"/>
        <v>273</v>
      </c>
      <c r="AK290" s="116">
        <f t="shared" si="134"/>
        <v>271</v>
      </c>
      <c r="AL290" s="116">
        <f t="shared" si="134"/>
        <v>270</v>
      </c>
      <c r="AM290" s="116">
        <f t="shared" si="134"/>
        <v>269</v>
      </c>
      <c r="AN290" s="116">
        <f t="shared" si="134"/>
        <v>269</v>
      </c>
      <c r="AO290" s="116">
        <f t="shared" si="134"/>
        <v>269</v>
      </c>
      <c r="AP290" s="116">
        <f t="shared" si="123"/>
        <v>269</v>
      </c>
      <c r="AQ290" s="116">
        <f t="shared" si="123"/>
        <v>270</v>
      </c>
      <c r="AR290" s="116">
        <f t="shared" si="123"/>
        <v>268</v>
      </c>
      <c r="AS290" s="116">
        <f t="shared" si="123"/>
        <v>267</v>
      </c>
      <c r="AT290" s="116">
        <f t="shared" si="123"/>
        <v>266</v>
      </c>
      <c r="AU290" s="116">
        <f t="shared" si="136"/>
        <v>270</v>
      </c>
      <c r="AV290" s="116">
        <f t="shared" si="136"/>
        <v>268</v>
      </c>
      <c r="AW290" s="116">
        <f t="shared" si="136"/>
        <v>267</v>
      </c>
      <c r="AX290" s="116">
        <f t="shared" si="136"/>
        <v>266</v>
      </c>
      <c r="AY290" s="116">
        <f t="shared" si="136"/>
        <v>266</v>
      </c>
      <c r="AZ290" s="116">
        <f t="shared" si="136"/>
        <v>266</v>
      </c>
      <c r="BA290" s="119">
        <f t="shared" ca="1" si="125"/>
        <v>-0.90256700104287269</v>
      </c>
      <c r="BB290" s="119">
        <f t="shared" ca="1" si="125"/>
        <v>0.163698148972171</v>
      </c>
      <c r="BC290" s="119">
        <f t="shared" ca="1" si="125"/>
        <v>-0.61185165585675094</v>
      </c>
      <c r="BD290" s="119">
        <f t="shared" ca="1" si="125"/>
        <v>-9.3837947511529574E-2</v>
      </c>
      <c r="BE290" s="119">
        <f t="shared" ca="1" si="125"/>
        <v>0.83972398691843941</v>
      </c>
      <c r="BF290" s="119">
        <f t="shared" ca="1" si="125"/>
        <v>0.163698148972171</v>
      </c>
      <c r="BG290" s="119">
        <f t="shared" ca="1" si="120"/>
        <v>-0.61185165585675094</v>
      </c>
      <c r="BH290" s="119">
        <f t="shared" ca="1" si="120"/>
        <v>-9.3837947511529574E-2</v>
      </c>
      <c r="BI290" s="119">
        <f t="shared" ca="1" si="120"/>
        <v>0.83972398691843941</v>
      </c>
      <c r="BJ290" s="119">
        <f t="shared" ca="1" si="120"/>
        <v>0.83972398691843941</v>
      </c>
      <c r="BK290" s="119">
        <f t="shared" ca="1" si="120"/>
        <v>0.83972398691843941</v>
      </c>
      <c r="BL290" s="121">
        <f t="shared" ca="1" si="116"/>
        <v>5</v>
      </c>
      <c r="BM290" s="116">
        <f t="shared" ca="1" si="117"/>
        <v>21</v>
      </c>
    </row>
    <row r="291" spans="1:65" ht="15" customHeight="1" x14ac:dyDescent="0.25">
      <c r="A291" s="13">
        <v>42867</v>
      </c>
      <c r="B291" s="23"/>
      <c r="C291" s="23"/>
      <c r="D291" s="88">
        <f>bering!B286</f>
        <v>5416.7479999999996</v>
      </c>
      <c r="E291" s="47"/>
      <c r="F291" s="47"/>
      <c r="G291" s="92">
        <f>conus!B286</f>
        <v>5651.7539999999999</v>
      </c>
      <c r="H291" s="100">
        <f t="shared" ca="1" si="135"/>
        <v>5253.7240000000002</v>
      </c>
      <c r="I291" s="101">
        <f ca="1">IF(H$1,OFFSET(D291,-$H$2,0),OFFSET(D291,-$L291,0))</f>
        <v>5295.9939999999997</v>
      </c>
      <c r="J291" s="29">
        <f t="shared" ca="1" si="113"/>
        <v>21</v>
      </c>
      <c r="K291" s="57">
        <f t="shared" ca="1" si="124"/>
        <v>21</v>
      </c>
      <c r="L291" s="30">
        <f t="shared" ca="1" si="126"/>
        <v>21</v>
      </c>
      <c r="M291" s="120">
        <f t="shared" ca="1" si="114"/>
        <v>0.94091491348988288</v>
      </c>
      <c r="N291" s="39">
        <f>ROW()</f>
        <v>291</v>
      </c>
      <c r="O291" s="39">
        <f t="shared" si="109"/>
        <v>288</v>
      </c>
      <c r="P291" s="45">
        <f t="shared" ca="1" si="110"/>
        <v>270</v>
      </c>
      <c r="Q291" s="45">
        <f t="shared" ca="1" si="111"/>
        <v>267</v>
      </c>
      <c r="R291" s="39">
        <f t="shared" ca="1" si="112"/>
        <v>0</v>
      </c>
      <c r="S291" s="58">
        <f t="shared" si="129"/>
        <v>146.0010000000002</v>
      </c>
      <c r="T291">
        <f>A291-A288</f>
        <v>3</v>
      </c>
      <c r="U291" s="68">
        <f t="shared" si="127"/>
        <v>48.667000000000066</v>
      </c>
      <c r="V291" s="58">
        <f t="shared" ca="1" si="130"/>
        <v>-355.62699999999859</v>
      </c>
      <c r="W291">
        <f>A291-A288</f>
        <v>3</v>
      </c>
      <c r="X291" s="77">
        <f t="shared" ca="1" si="131"/>
        <v>-237.08466666666573</v>
      </c>
      <c r="Y291" s="58">
        <f t="shared" ca="1" si="132"/>
        <v>48.523699999999735</v>
      </c>
      <c r="Z291">
        <f>A291-A288</f>
        <v>3</v>
      </c>
      <c r="AA291" s="68">
        <f t="shared" ca="1" si="128"/>
        <v>16.174566666666578</v>
      </c>
      <c r="AB291" s="68">
        <f t="shared" ca="1" si="119"/>
        <v>-110.45504999999957</v>
      </c>
      <c r="AE291" s="116">
        <f t="shared" si="133"/>
        <v>273</v>
      </c>
      <c r="AF291" s="116">
        <f t="shared" si="134"/>
        <v>274</v>
      </c>
      <c r="AG291" s="116">
        <f t="shared" si="134"/>
        <v>272</v>
      </c>
      <c r="AH291" s="116">
        <f t="shared" si="134"/>
        <v>271</v>
      </c>
      <c r="AI291" s="116">
        <f t="shared" si="134"/>
        <v>270</v>
      </c>
      <c r="AJ291" s="116">
        <f t="shared" si="134"/>
        <v>274</v>
      </c>
      <c r="AK291" s="116">
        <f t="shared" si="134"/>
        <v>272</v>
      </c>
      <c r="AL291" s="116">
        <f t="shared" si="134"/>
        <v>271</v>
      </c>
      <c r="AM291" s="116">
        <f t="shared" si="134"/>
        <v>270</v>
      </c>
      <c r="AN291" s="116">
        <f t="shared" si="134"/>
        <v>270</v>
      </c>
      <c r="AO291" s="116">
        <f t="shared" si="134"/>
        <v>270</v>
      </c>
      <c r="AP291" s="116">
        <f t="shared" si="123"/>
        <v>270</v>
      </c>
      <c r="AQ291" s="116">
        <f t="shared" si="123"/>
        <v>271</v>
      </c>
      <c r="AR291" s="116">
        <f t="shared" si="123"/>
        <v>269</v>
      </c>
      <c r="AS291" s="116">
        <f t="shared" si="123"/>
        <v>268</v>
      </c>
      <c r="AT291" s="116">
        <f t="shared" si="123"/>
        <v>267</v>
      </c>
      <c r="AU291" s="116">
        <f t="shared" si="136"/>
        <v>271</v>
      </c>
      <c r="AV291" s="116">
        <f t="shared" si="136"/>
        <v>269</v>
      </c>
      <c r="AW291" s="116">
        <f t="shared" si="136"/>
        <v>268</v>
      </c>
      <c r="AX291" s="116">
        <f t="shared" si="136"/>
        <v>267</v>
      </c>
      <c r="AY291" s="116">
        <f t="shared" si="136"/>
        <v>267</v>
      </c>
      <c r="AZ291" s="116">
        <f t="shared" si="136"/>
        <v>267</v>
      </c>
      <c r="BA291" s="119">
        <f t="shared" ca="1" si="125"/>
        <v>0.41117409887293088</v>
      </c>
      <c r="BB291" s="119">
        <f t="shared" ca="1" si="125"/>
        <v>0.91774919906187191</v>
      </c>
      <c r="BC291" s="119">
        <f t="shared" ca="1" si="125"/>
        <v>0.15716906491029223</v>
      </c>
      <c r="BD291" s="119">
        <f t="shared" ca="1" si="125"/>
        <v>0.75545005568052259</v>
      </c>
      <c r="BE291" s="119">
        <f t="shared" ca="1" si="125"/>
        <v>0.94091491348988288</v>
      </c>
      <c r="BF291" s="119">
        <f t="shared" ca="1" si="125"/>
        <v>0.91774919906187191</v>
      </c>
      <c r="BG291" s="119">
        <f t="shared" ca="1" si="120"/>
        <v>0.15716906491029223</v>
      </c>
      <c r="BH291" s="119">
        <f t="shared" ca="1" si="120"/>
        <v>0.75545005568052259</v>
      </c>
      <c r="BI291" s="119">
        <f t="shared" ca="1" si="120"/>
        <v>0.94091491348988288</v>
      </c>
      <c r="BJ291" s="119">
        <f t="shared" ca="1" si="120"/>
        <v>0.94091491348988288</v>
      </c>
      <c r="BK291" s="119">
        <f t="shared" ca="1" si="120"/>
        <v>0.94091491348988288</v>
      </c>
      <c r="BL291" s="121">
        <f t="shared" ca="1" si="116"/>
        <v>5</v>
      </c>
      <c r="BM291" s="116">
        <f t="shared" ca="1" si="117"/>
        <v>21</v>
      </c>
    </row>
    <row r="292" spans="1:65" ht="15" customHeight="1" x14ac:dyDescent="0.25">
      <c r="A292" s="13">
        <v>42868</v>
      </c>
      <c r="B292" s="23"/>
      <c r="C292" s="23"/>
      <c r="D292" s="88">
        <f>bering!B287</f>
        <v>5505.9106000000002</v>
      </c>
      <c r="E292" s="47"/>
      <c r="F292" s="47"/>
      <c r="G292" s="92">
        <f>conus!B287</f>
        <v>5664.8076000000001</v>
      </c>
      <c r="H292" s="100">
        <f t="shared" ca="1" si="135"/>
        <v>5245.6576999999997</v>
      </c>
      <c r="I292" s="101">
        <f ca="1">IF(H$1,OFFSET(D292,-$H$2,0),OFFSET(D292,-$L292,0))</f>
        <v>5271.15</v>
      </c>
      <c r="J292" s="29">
        <f t="shared" ca="1" si="113"/>
        <v>21</v>
      </c>
      <c r="K292" s="57">
        <f t="shared" ca="1" si="124"/>
        <v>21</v>
      </c>
      <c r="L292" s="30">
        <f t="shared" ca="1" si="126"/>
        <v>21</v>
      </c>
      <c r="M292" s="120">
        <f t="shared" ca="1" si="114"/>
        <v>0.95118522120017657</v>
      </c>
      <c r="N292" s="39">
        <f>ROW()</f>
        <v>292</v>
      </c>
      <c r="O292" s="39">
        <f t="shared" si="109"/>
        <v>289</v>
      </c>
      <c r="P292" s="45">
        <f t="shared" ca="1" si="110"/>
        <v>271</v>
      </c>
      <c r="Q292" s="45">
        <f t="shared" ca="1" si="111"/>
        <v>268</v>
      </c>
      <c r="R292" s="39">
        <f t="shared" ca="1" si="112"/>
        <v>0</v>
      </c>
      <c r="S292" s="58">
        <f t="shared" si="129"/>
        <v>-138.62939999999799</v>
      </c>
      <c r="T292">
        <f>A292-A289</f>
        <v>3</v>
      </c>
      <c r="U292" s="68">
        <f t="shared" si="127"/>
        <v>-46.209799999999326</v>
      </c>
      <c r="V292" s="58">
        <f t="shared" ca="1" si="130"/>
        <v>-182.6872999999996</v>
      </c>
      <c r="W292">
        <f>A292-A289</f>
        <v>3</v>
      </c>
      <c r="X292" s="77">
        <f t="shared" ca="1" si="131"/>
        <v>-121.79153333333306</v>
      </c>
      <c r="Y292" s="58">
        <f t="shared" ca="1" si="132"/>
        <v>-369.75400000000081</v>
      </c>
      <c r="Z292">
        <f>A292-A289</f>
        <v>3</v>
      </c>
      <c r="AA292" s="68">
        <f t="shared" ca="1" si="128"/>
        <v>-123.2513333333336</v>
      </c>
      <c r="AB292" s="68">
        <f t="shared" ca="1" si="119"/>
        <v>-122.52143333333333</v>
      </c>
      <c r="AE292" s="116">
        <f t="shared" si="133"/>
        <v>274</v>
      </c>
      <c r="AF292" s="116">
        <f t="shared" si="134"/>
        <v>275</v>
      </c>
      <c r="AG292" s="116">
        <f t="shared" si="134"/>
        <v>273</v>
      </c>
      <c r="AH292" s="116">
        <f t="shared" si="134"/>
        <v>272</v>
      </c>
      <c r="AI292" s="116">
        <f t="shared" si="134"/>
        <v>271</v>
      </c>
      <c r="AJ292" s="116">
        <f t="shared" si="134"/>
        <v>275</v>
      </c>
      <c r="AK292" s="116">
        <f t="shared" si="134"/>
        <v>273</v>
      </c>
      <c r="AL292" s="116">
        <f t="shared" si="134"/>
        <v>272</v>
      </c>
      <c r="AM292" s="116">
        <f t="shared" si="134"/>
        <v>271</v>
      </c>
      <c r="AN292" s="116">
        <f t="shared" si="134"/>
        <v>271</v>
      </c>
      <c r="AO292" s="116">
        <f t="shared" si="134"/>
        <v>271</v>
      </c>
      <c r="AP292" s="116">
        <f t="shared" si="123"/>
        <v>271</v>
      </c>
      <c r="AQ292" s="116">
        <f t="shared" si="123"/>
        <v>272</v>
      </c>
      <c r="AR292" s="116">
        <f t="shared" si="123"/>
        <v>270</v>
      </c>
      <c r="AS292" s="116">
        <f t="shared" si="123"/>
        <v>269</v>
      </c>
      <c r="AT292" s="116">
        <f t="shared" si="123"/>
        <v>268</v>
      </c>
      <c r="AU292" s="116">
        <f t="shared" si="136"/>
        <v>272</v>
      </c>
      <c r="AV292" s="116">
        <f t="shared" si="136"/>
        <v>270</v>
      </c>
      <c r="AW292" s="116">
        <f t="shared" si="136"/>
        <v>269</v>
      </c>
      <c r="AX292" s="116">
        <f t="shared" si="136"/>
        <v>268</v>
      </c>
      <c r="AY292" s="116">
        <f t="shared" si="136"/>
        <v>268</v>
      </c>
      <c r="AZ292" s="116">
        <f t="shared" si="136"/>
        <v>268</v>
      </c>
      <c r="BA292" s="119">
        <f t="shared" ca="1" si="125"/>
        <v>0.52400251592267721</v>
      </c>
      <c r="BB292" s="119">
        <f t="shared" ca="1" si="125"/>
        <v>0.67475416667103394</v>
      </c>
      <c r="BC292" s="119">
        <f t="shared" ca="1" si="125"/>
        <v>0.25138983871808901</v>
      </c>
      <c r="BD292" s="119">
        <f t="shared" ca="1" si="125"/>
        <v>0.91191595371603174</v>
      </c>
      <c r="BE292" s="119">
        <f t="shared" ca="1" si="125"/>
        <v>0.95118522120017657</v>
      </c>
      <c r="BF292" s="119">
        <f t="shared" ca="1" si="125"/>
        <v>0.67475416667103394</v>
      </c>
      <c r="BG292" s="119">
        <f t="shared" ca="1" si="120"/>
        <v>0.25138983871808901</v>
      </c>
      <c r="BH292" s="119">
        <f t="shared" ca="1" si="120"/>
        <v>0.91191595371603174</v>
      </c>
      <c r="BI292" s="119">
        <f t="shared" ca="1" si="120"/>
        <v>0.95118522120017657</v>
      </c>
      <c r="BJ292" s="119">
        <f t="shared" ca="1" si="120"/>
        <v>0.95118522120017657</v>
      </c>
      <c r="BK292" s="119">
        <f t="shared" ca="1" si="120"/>
        <v>0.95118522120017657</v>
      </c>
      <c r="BL292" s="121">
        <f t="shared" ca="1" si="116"/>
        <v>5</v>
      </c>
      <c r="BM292" s="116">
        <f t="shared" ca="1" si="117"/>
        <v>21</v>
      </c>
    </row>
    <row r="293" spans="1:65" ht="15" customHeight="1" x14ac:dyDescent="0.25">
      <c r="A293" s="13">
        <v>42869</v>
      </c>
      <c r="B293" s="23"/>
      <c r="C293" s="23"/>
      <c r="D293" s="88">
        <f>bering!B288</f>
        <v>5439.2529999999997</v>
      </c>
      <c r="E293" s="47"/>
      <c r="F293" s="47"/>
      <c r="G293" s="92">
        <f>conus!B288</f>
        <v>5727.77</v>
      </c>
      <c r="H293" s="100">
        <f t="shared" ca="1" si="135"/>
        <v>5281.7</v>
      </c>
      <c r="I293" s="101">
        <f ca="1">IF(H$1,OFFSET(D293,-$H$2,0),OFFSET(D293,-$L293,0))</f>
        <v>5281.7</v>
      </c>
      <c r="J293" s="29">
        <f t="shared" ca="1" si="113"/>
        <v>18</v>
      </c>
      <c r="K293" s="57">
        <f t="shared" ca="1" si="124"/>
        <v>18</v>
      </c>
      <c r="L293" s="30">
        <f t="shared" ca="1" si="126"/>
        <v>18</v>
      </c>
      <c r="M293" s="120">
        <f t="shared" ca="1" si="114"/>
        <v>0.82432559517084025</v>
      </c>
      <c r="N293" s="39">
        <f>ROW()</f>
        <v>293</v>
      </c>
      <c r="O293" s="39">
        <f t="shared" si="109"/>
        <v>290</v>
      </c>
      <c r="P293" s="45">
        <f t="shared" ca="1" si="110"/>
        <v>275</v>
      </c>
      <c r="Q293" s="45">
        <f t="shared" ca="1" si="111"/>
        <v>272</v>
      </c>
      <c r="R293" s="39">
        <f t="shared" ca="1" si="112"/>
        <v>0</v>
      </c>
      <c r="S293" s="58">
        <f t="shared" si="129"/>
        <v>-157.16499999999724</v>
      </c>
      <c r="T293">
        <f>A293-A290</f>
        <v>3</v>
      </c>
      <c r="U293" s="68">
        <f t="shared" si="127"/>
        <v>-52.388333333332412</v>
      </c>
      <c r="V293" s="58">
        <f t="shared" ca="1" si="130"/>
        <v>-87.446300000001429</v>
      </c>
      <c r="W293">
        <f>A293-A290</f>
        <v>3</v>
      </c>
      <c r="X293" s="77">
        <f t="shared" ca="1" si="131"/>
        <v>-58.297533333334286</v>
      </c>
      <c r="Y293" s="58">
        <f t="shared" ca="1" si="132"/>
        <v>-506.62900000000081</v>
      </c>
      <c r="Z293">
        <f>A293-A290</f>
        <v>3</v>
      </c>
      <c r="AA293" s="68">
        <f t="shared" ca="1" si="128"/>
        <v>-168.8763333333336</v>
      </c>
      <c r="AB293" s="68">
        <f t="shared" ca="1" si="119"/>
        <v>-113.58693333333395</v>
      </c>
      <c r="AE293" s="116">
        <f t="shared" si="133"/>
        <v>275</v>
      </c>
      <c r="AF293" s="116">
        <f t="shared" si="134"/>
        <v>276</v>
      </c>
      <c r="AG293" s="116">
        <f t="shared" si="134"/>
        <v>274</v>
      </c>
      <c r="AH293" s="116">
        <f t="shared" si="134"/>
        <v>273</v>
      </c>
      <c r="AI293" s="116">
        <f t="shared" si="134"/>
        <v>272</v>
      </c>
      <c r="AJ293" s="116">
        <f t="shared" si="134"/>
        <v>276</v>
      </c>
      <c r="AK293" s="116">
        <f t="shared" si="134"/>
        <v>274</v>
      </c>
      <c r="AL293" s="116">
        <f t="shared" si="134"/>
        <v>273</v>
      </c>
      <c r="AM293" s="116">
        <f t="shared" si="134"/>
        <v>272</v>
      </c>
      <c r="AN293" s="116">
        <f t="shared" si="134"/>
        <v>272</v>
      </c>
      <c r="AO293" s="116">
        <f t="shared" si="134"/>
        <v>272</v>
      </c>
      <c r="AP293" s="116">
        <f t="shared" si="123"/>
        <v>272</v>
      </c>
      <c r="AQ293" s="116">
        <f t="shared" si="123"/>
        <v>273</v>
      </c>
      <c r="AR293" s="116">
        <f t="shared" si="123"/>
        <v>271</v>
      </c>
      <c r="AS293" s="116">
        <f t="shared" si="123"/>
        <v>270</v>
      </c>
      <c r="AT293" s="116">
        <f t="shared" si="123"/>
        <v>269</v>
      </c>
      <c r="AU293" s="116">
        <f t="shared" si="136"/>
        <v>273</v>
      </c>
      <c r="AV293" s="116">
        <f t="shared" si="136"/>
        <v>271</v>
      </c>
      <c r="AW293" s="116">
        <f t="shared" si="136"/>
        <v>270</v>
      </c>
      <c r="AX293" s="116">
        <f t="shared" si="136"/>
        <v>269</v>
      </c>
      <c r="AY293" s="116">
        <f t="shared" si="136"/>
        <v>269</v>
      </c>
      <c r="AZ293" s="116">
        <f t="shared" si="136"/>
        <v>269</v>
      </c>
      <c r="BA293" s="119">
        <f t="shared" ca="1" si="125"/>
        <v>0.82432559517084025</v>
      </c>
      <c r="BB293" s="119">
        <f t="shared" ca="1" si="125"/>
        <v>0.68316579514872466</v>
      </c>
      <c r="BC293" s="119">
        <f t="shared" ca="1" si="125"/>
        <v>-0.63852591177270668</v>
      </c>
      <c r="BD293" s="119">
        <f t="shared" ca="1" si="125"/>
        <v>-0.36789367682610286</v>
      </c>
      <c r="BE293" s="119">
        <f t="shared" ca="1" si="125"/>
        <v>0.47257880991244028</v>
      </c>
      <c r="BF293" s="119">
        <f t="shared" ca="1" si="125"/>
        <v>0.68316579514872466</v>
      </c>
      <c r="BG293" s="119">
        <f t="shared" ca="1" si="120"/>
        <v>-0.63852591177270668</v>
      </c>
      <c r="BH293" s="119">
        <f t="shared" ca="1" si="120"/>
        <v>-0.36789367682610286</v>
      </c>
      <c r="BI293" s="119">
        <f t="shared" ca="1" si="120"/>
        <v>0.47257880991244028</v>
      </c>
      <c r="BJ293" s="119">
        <f t="shared" ca="1" si="120"/>
        <v>0.47257880991244028</v>
      </c>
      <c r="BK293" s="119">
        <f t="shared" ca="1" si="120"/>
        <v>0.47257880991244028</v>
      </c>
      <c r="BL293" s="121">
        <f t="shared" ca="1" si="116"/>
        <v>1</v>
      </c>
      <c r="BM293" s="116">
        <f t="shared" ca="1" si="117"/>
        <v>18</v>
      </c>
    </row>
    <row r="294" spans="1:65" ht="15" customHeight="1" x14ac:dyDescent="0.25">
      <c r="A294" s="13">
        <v>42870</v>
      </c>
      <c r="B294" s="23"/>
      <c r="C294" s="23"/>
      <c r="D294" s="88">
        <f>bering!B289</f>
        <v>5343.2049999999999</v>
      </c>
      <c r="E294" s="47"/>
      <c r="F294" s="47"/>
      <c r="G294" s="92">
        <f>conus!B289</f>
        <v>5788.875</v>
      </c>
      <c r="H294" s="100">
        <f t="shared" ca="1" si="135"/>
        <v>5365.7460000000001</v>
      </c>
      <c r="I294" s="101">
        <f ca="1">IF(H$1,OFFSET(D294,-$H$2,0),OFFSET(D294,-$L294,0))</f>
        <v>5365.7460000000001</v>
      </c>
      <c r="J294" s="29">
        <f t="shared" ca="1" si="113"/>
        <v>18</v>
      </c>
      <c r="K294" s="57">
        <f t="shared" ca="1" si="124"/>
        <v>18</v>
      </c>
      <c r="L294" s="30">
        <f t="shared" ca="1" si="126"/>
        <v>18</v>
      </c>
      <c r="M294" s="120">
        <f t="shared" ca="1" si="114"/>
        <v>0.95388105075133089</v>
      </c>
      <c r="N294" s="39">
        <f>ROW()</f>
        <v>294</v>
      </c>
      <c r="O294" s="39">
        <f t="shared" ref="O294:O357" si="137">N294-J$1</f>
        <v>291</v>
      </c>
      <c r="P294" s="45">
        <f t="shared" ref="P294:P357" ca="1" si="138">N294-L294</f>
        <v>276</v>
      </c>
      <c r="Q294" s="45">
        <f t="shared" ref="Q294:Q357" ca="1" si="139">P294-J$1</f>
        <v>273</v>
      </c>
      <c r="R294" s="39">
        <f t="shared" ref="R294:R357" ca="1" si="140">IF(Q294=28,ROW(),0)</f>
        <v>0</v>
      </c>
      <c r="S294" s="58">
        <f t="shared" si="129"/>
        <v>55.398300000000745</v>
      </c>
      <c r="T294">
        <f>A294-A291</f>
        <v>3</v>
      </c>
      <c r="U294" s="68">
        <f t="shared" si="127"/>
        <v>18.46610000000025</v>
      </c>
      <c r="V294" s="58">
        <f t="shared" ca="1" si="130"/>
        <v>66.845699999999852</v>
      </c>
      <c r="W294">
        <f>A294-A291</f>
        <v>3</v>
      </c>
      <c r="X294" s="77">
        <f t="shared" ca="1" si="131"/>
        <v>44.563799999999901</v>
      </c>
      <c r="Y294" s="58">
        <f t="shared" ca="1" si="132"/>
        <v>-263.28900000000067</v>
      </c>
      <c r="Z294">
        <f>A294-A291</f>
        <v>3</v>
      </c>
      <c r="AA294" s="68">
        <f t="shared" ca="1" si="128"/>
        <v>-87.763000000000218</v>
      </c>
      <c r="AB294" s="68">
        <f t="shared" ca="1" si="119"/>
        <v>-21.599600000000159</v>
      </c>
      <c r="AE294" s="116">
        <f t="shared" si="133"/>
        <v>276</v>
      </c>
      <c r="AF294" s="116">
        <f t="shared" si="134"/>
        <v>277</v>
      </c>
      <c r="AG294" s="116">
        <f t="shared" si="134"/>
        <v>275</v>
      </c>
      <c r="AH294" s="116">
        <f t="shared" si="134"/>
        <v>274</v>
      </c>
      <c r="AI294" s="116">
        <f t="shared" si="134"/>
        <v>273</v>
      </c>
      <c r="AJ294" s="116">
        <f t="shared" si="134"/>
        <v>277</v>
      </c>
      <c r="AK294" s="116">
        <f t="shared" si="134"/>
        <v>275</v>
      </c>
      <c r="AL294" s="116">
        <f t="shared" si="134"/>
        <v>274</v>
      </c>
      <c r="AM294" s="116">
        <f t="shared" si="134"/>
        <v>273</v>
      </c>
      <c r="AN294" s="116">
        <f t="shared" si="134"/>
        <v>273</v>
      </c>
      <c r="AO294" s="116">
        <f t="shared" si="134"/>
        <v>273</v>
      </c>
      <c r="AP294" s="116">
        <f t="shared" si="123"/>
        <v>273</v>
      </c>
      <c r="AQ294" s="116">
        <f t="shared" si="123"/>
        <v>274</v>
      </c>
      <c r="AR294" s="116">
        <f t="shared" si="123"/>
        <v>272</v>
      </c>
      <c r="AS294" s="116">
        <f t="shared" si="123"/>
        <v>271</v>
      </c>
      <c r="AT294" s="116">
        <f t="shared" si="123"/>
        <v>270</v>
      </c>
      <c r="AU294" s="116">
        <f t="shared" si="136"/>
        <v>274</v>
      </c>
      <c r="AV294" s="116">
        <f t="shared" si="136"/>
        <v>272</v>
      </c>
      <c r="AW294" s="116">
        <f t="shared" si="136"/>
        <v>271</v>
      </c>
      <c r="AX294" s="116">
        <f t="shared" si="136"/>
        <v>270</v>
      </c>
      <c r="AY294" s="116">
        <f t="shared" si="136"/>
        <v>270</v>
      </c>
      <c r="AZ294" s="116">
        <f t="shared" si="136"/>
        <v>270</v>
      </c>
      <c r="BA294" s="119">
        <f t="shared" ca="1" si="125"/>
        <v>0.95388105075133089</v>
      </c>
      <c r="BB294" s="119">
        <f t="shared" ca="1" si="125"/>
        <v>-0.33080561056843916</v>
      </c>
      <c r="BC294" s="119">
        <f t="shared" ca="1" si="125"/>
        <v>-0.12294834226842451</v>
      </c>
      <c r="BD294" s="119">
        <f t="shared" ca="1" si="125"/>
        <v>-0.7931943100705986</v>
      </c>
      <c r="BE294" s="119">
        <f t="shared" ca="1" si="125"/>
        <v>-0.52763159270877646</v>
      </c>
      <c r="BF294" s="119">
        <f t="shared" ca="1" si="125"/>
        <v>-0.33080561056843916</v>
      </c>
      <c r="BG294" s="119">
        <f t="shared" ca="1" si="125"/>
        <v>-0.12294834226842451</v>
      </c>
      <c r="BH294" s="119">
        <f t="shared" ca="1" si="125"/>
        <v>-0.7931943100705986</v>
      </c>
      <c r="BI294" s="119">
        <f t="shared" ca="1" si="125"/>
        <v>-0.52763159270877646</v>
      </c>
      <c r="BJ294" s="119">
        <f t="shared" ca="1" si="125"/>
        <v>-0.52763159270877646</v>
      </c>
      <c r="BK294" s="119">
        <f t="shared" ca="1" si="125"/>
        <v>-0.52763159270877646</v>
      </c>
      <c r="BL294" s="121">
        <f t="shared" ca="1" si="116"/>
        <v>1</v>
      </c>
      <c r="BM294" s="116">
        <f t="shared" ca="1" si="117"/>
        <v>18</v>
      </c>
    </row>
    <row r="295" spans="1:65" ht="15" customHeight="1" x14ac:dyDescent="0.25">
      <c r="A295" s="13">
        <v>42871</v>
      </c>
      <c r="B295" s="23"/>
      <c r="C295" s="23"/>
      <c r="D295" s="88">
        <f>bering!B290</f>
        <v>5433.799</v>
      </c>
      <c r="E295" s="47"/>
      <c r="F295" s="47"/>
      <c r="G295" s="92">
        <f>conus!B290</f>
        <v>5803.9129999999996</v>
      </c>
      <c r="H295" s="100">
        <f t="shared" ca="1" si="135"/>
        <v>5174.1289999999999</v>
      </c>
      <c r="I295" s="101">
        <f ca="1">IF(H$1,OFFSET(D295,-$H$2,0),OFFSET(D295,-$L295,0))</f>
        <v>5365.7460000000001</v>
      </c>
      <c r="J295" s="29">
        <f t="shared" ref="J295:J358" ca="1" si="141">IF(ROW()&lt;M$5,INDEX($BA$6:$BK$6,,BL295),$K$3)</f>
        <v>19</v>
      </c>
      <c r="K295" s="57">
        <f t="shared" ca="1" si="124"/>
        <v>19</v>
      </c>
      <c r="L295" s="30">
        <f t="shared" ca="1" si="126"/>
        <v>19</v>
      </c>
      <c r="M295" s="120">
        <f t="shared" ref="M295:M358" ca="1" si="142">MAX(BA295:BK295)</f>
        <v>0.74402911895231816</v>
      </c>
      <c r="N295" s="39">
        <f>ROW()</f>
        <v>295</v>
      </c>
      <c r="O295" s="39">
        <f t="shared" si="137"/>
        <v>292</v>
      </c>
      <c r="P295" s="45">
        <f t="shared" ca="1" si="138"/>
        <v>276</v>
      </c>
      <c r="Q295" s="45">
        <f t="shared" ca="1" si="139"/>
        <v>273</v>
      </c>
      <c r="R295" s="39">
        <f t="shared" ca="1" si="140"/>
        <v>0</v>
      </c>
      <c r="S295" s="58">
        <f t="shared" si="129"/>
        <v>294.79910000000018</v>
      </c>
      <c r="T295">
        <f>A295-A292</f>
        <v>3</v>
      </c>
      <c r="U295" s="68">
        <f t="shared" si="127"/>
        <v>98.266366666666727</v>
      </c>
      <c r="V295" s="58">
        <f t="shared" ca="1" si="130"/>
        <v>20.809300000000803</v>
      </c>
      <c r="W295">
        <f>A295-A292</f>
        <v>3</v>
      </c>
      <c r="X295" s="77">
        <f t="shared" ca="1" si="131"/>
        <v>13.872866666667202</v>
      </c>
      <c r="Y295" s="58">
        <f t="shared" ca="1" si="132"/>
        <v>29.738999999999578</v>
      </c>
      <c r="Z295">
        <f>A295-A292</f>
        <v>3</v>
      </c>
      <c r="AA295" s="68">
        <f t="shared" ca="1" si="128"/>
        <v>9.9129999999998599</v>
      </c>
      <c r="AB295" s="68">
        <f t="shared" ca="1" si="119"/>
        <v>11.892933333333531</v>
      </c>
      <c r="AE295" s="116">
        <f t="shared" si="133"/>
        <v>277</v>
      </c>
      <c r="AF295" s="116">
        <f t="shared" si="134"/>
        <v>278</v>
      </c>
      <c r="AG295" s="116">
        <f t="shared" si="134"/>
        <v>276</v>
      </c>
      <c r="AH295" s="116">
        <f t="shared" si="134"/>
        <v>275</v>
      </c>
      <c r="AI295" s="116">
        <f t="shared" si="134"/>
        <v>274</v>
      </c>
      <c r="AJ295" s="116">
        <f t="shared" si="134"/>
        <v>278</v>
      </c>
      <c r="AK295" s="116">
        <f t="shared" si="134"/>
        <v>276</v>
      </c>
      <c r="AL295" s="116">
        <f t="shared" si="134"/>
        <v>275</v>
      </c>
      <c r="AM295" s="116">
        <f t="shared" si="134"/>
        <v>274</v>
      </c>
      <c r="AN295" s="116">
        <f t="shared" si="134"/>
        <v>274</v>
      </c>
      <c r="AO295" s="116">
        <f t="shared" si="134"/>
        <v>274</v>
      </c>
      <c r="AP295" s="116">
        <f t="shared" si="123"/>
        <v>274</v>
      </c>
      <c r="AQ295" s="116">
        <f t="shared" si="123"/>
        <v>275</v>
      </c>
      <c r="AR295" s="116">
        <f t="shared" si="123"/>
        <v>273</v>
      </c>
      <c r="AS295" s="116">
        <f t="shared" si="123"/>
        <v>272</v>
      </c>
      <c r="AT295" s="116">
        <f t="shared" si="123"/>
        <v>271</v>
      </c>
      <c r="AU295" s="116">
        <f t="shared" si="136"/>
        <v>275</v>
      </c>
      <c r="AV295" s="116">
        <f t="shared" si="136"/>
        <v>273</v>
      </c>
      <c r="AW295" s="116">
        <f t="shared" si="136"/>
        <v>272</v>
      </c>
      <c r="AX295" s="116">
        <f t="shared" si="136"/>
        <v>271</v>
      </c>
      <c r="AY295" s="116">
        <f t="shared" si="136"/>
        <v>271</v>
      </c>
      <c r="AZ295" s="116">
        <f t="shared" si="136"/>
        <v>271</v>
      </c>
      <c r="BA295" s="119">
        <f t="shared" ca="1" si="125"/>
        <v>2.1091429060527595E-2</v>
      </c>
      <c r="BB295" s="119">
        <f t="shared" ca="1" si="125"/>
        <v>-0.71425876254756071</v>
      </c>
      <c r="BC295" s="119">
        <f t="shared" ca="1" si="125"/>
        <v>0.74402911895231816</v>
      </c>
      <c r="BD295" s="119">
        <f t="shared" ca="1" si="125"/>
        <v>-0.53488096506228733</v>
      </c>
      <c r="BE295" s="119">
        <f t="shared" ca="1" si="125"/>
        <v>-0.58874620403455247</v>
      </c>
      <c r="BF295" s="119">
        <f t="shared" ca="1" si="125"/>
        <v>-0.71425876254756071</v>
      </c>
      <c r="BG295" s="119">
        <f t="shared" ca="1" si="125"/>
        <v>0.74402911895231816</v>
      </c>
      <c r="BH295" s="119">
        <f t="shared" ca="1" si="125"/>
        <v>-0.53488096506228733</v>
      </c>
      <c r="BI295" s="119">
        <f t="shared" ca="1" si="125"/>
        <v>-0.58874620403455247</v>
      </c>
      <c r="BJ295" s="119">
        <f t="shared" ca="1" si="125"/>
        <v>-0.58874620403455247</v>
      </c>
      <c r="BK295" s="119">
        <f t="shared" ca="1" si="125"/>
        <v>-0.58874620403455247</v>
      </c>
      <c r="BL295" s="121">
        <f t="shared" ref="BL295:BL358" ca="1" si="143">IF(COUNTIF(BA295:BK295,"=0")=11,6,MATCH(MAX(BA295:BK295),BA295:BK295,0))</f>
        <v>3</v>
      </c>
      <c r="BM295" s="116">
        <f t="shared" ref="BM295:BM358" ca="1" si="144">INDEX(BA$6:BK$6,,BL295)</f>
        <v>19</v>
      </c>
    </row>
    <row r="296" spans="1:65" ht="15" customHeight="1" x14ac:dyDescent="0.25">
      <c r="A296" s="13">
        <v>42872</v>
      </c>
      <c r="B296" s="23"/>
      <c r="C296" s="23"/>
      <c r="D296" s="88">
        <f>bering!B291</f>
        <v>5521.2049999999999</v>
      </c>
      <c r="E296" s="47"/>
      <c r="F296" s="47"/>
      <c r="G296" s="92">
        <f>conus!B291</f>
        <v>5791.3959999999997</v>
      </c>
      <c r="H296" s="100">
        <f t="shared" ca="1" si="135"/>
        <v>5156.8716000000004</v>
      </c>
      <c r="I296" s="101">
        <f ca="1">IF(H$1,OFFSET(D296,-$H$2,0),OFFSET(D296,-$L296,0))</f>
        <v>5365.7460000000001</v>
      </c>
      <c r="J296" s="29">
        <f t="shared" ca="1" si="141"/>
        <v>20</v>
      </c>
      <c r="K296" s="57">
        <f t="shared" ca="1" si="124"/>
        <v>20</v>
      </c>
      <c r="L296" s="30">
        <f t="shared" ca="1" si="126"/>
        <v>20</v>
      </c>
      <c r="M296" s="120">
        <f t="shared" ca="1" si="142"/>
        <v>0.3806518627599022</v>
      </c>
      <c r="N296" s="39">
        <f>ROW()</f>
        <v>296</v>
      </c>
      <c r="O296" s="39">
        <f t="shared" si="137"/>
        <v>293</v>
      </c>
      <c r="P296" s="45">
        <f t="shared" ca="1" si="138"/>
        <v>276</v>
      </c>
      <c r="Q296" s="45">
        <f t="shared" ca="1" si="139"/>
        <v>273</v>
      </c>
      <c r="R296" s="39">
        <f t="shared" ca="1" si="140"/>
        <v>0</v>
      </c>
      <c r="S296" s="58">
        <f t="shared" si="129"/>
        <v>339.85239999999976</v>
      </c>
      <c r="T296">
        <f>A296-A293</f>
        <v>3</v>
      </c>
      <c r="U296" s="68">
        <f t="shared" si="127"/>
        <v>113.28413333333326</v>
      </c>
      <c r="V296" s="58">
        <f t="shared" ca="1" si="130"/>
        <v>-84.33509999999842</v>
      </c>
      <c r="W296">
        <f>A296-A293</f>
        <v>3</v>
      </c>
      <c r="X296" s="77">
        <f t="shared" ca="1" si="131"/>
        <v>-56.223399999998946</v>
      </c>
      <c r="Y296" s="58">
        <f t="shared" ca="1" si="132"/>
        <v>248.39400000000023</v>
      </c>
      <c r="Z296">
        <f>A296-A293</f>
        <v>3</v>
      </c>
      <c r="AA296" s="68">
        <f t="shared" ca="1" si="128"/>
        <v>82.798000000000073</v>
      </c>
      <c r="AB296" s="68">
        <f t="shared" ca="1" si="119"/>
        <v>13.287300000000563</v>
      </c>
      <c r="AE296" s="116">
        <f t="shared" si="133"/>
        <v>278</v>
      </c>
      <c r="AF296" s="116">
        <f t="shared" si="134"/>
        <v>279</v>
      </c>
      <c r="AG296" s="116">
        <f t="shared" si="134"/>
        <v>277</v>
      </c>
      <c r="AH296" s="116">
        <f t="shared" si="134"/>
        <v>276</v>
      </c>
      <c r="AI296" s="116">
        <f t="shared" si="134"/>
        <v>275</v>
      </c>
      <c r="AJ296" s="116">
        <f t="shared" si="134"/>
        <v>279</v>
      </c>
      <c r="AK296" s="116">
        <f t="shared" si="134"/>
        <v>277</v>
      </c>
      <c r="AL296" s="116">
        <f t="shared" si="134"/>
        <v>276</v>
      </c>
      <c r="AM296" s="116">
        <f t="shared" si="134"/>
        <v>275</v>
      </c>
      <c r="AN296" s="116">
        <f t="shared" si="134"/>
        <v>275</v>
      </c>
      <c r="AO296" s="116">
        <f t="shared" si="134"/>
        <v>275</v>
      </c>
      <c r="AP296" s="116">
        <f t="shared" si="123"/>
        <v>275</v>
      </c>
      <c r="AQ296" s="116">
        <f t="shared" si="123"/>
        <v>276</v>
      </c>
      <c r="AR296" s="116">
        <f t="shared" si="123"/>
        <v>274</v>
      </c>
      <c r="AS296" s="116">
        <f t="shared" si="123"/>
        <v>273</v>
      </c>
      <c r="AT296" s="116">
        <f t="shared" si="123"/>
        <v>272</v>
      </c>
      <c r="AU296" s="116">
        <f t="shared" si="136"/>
        <v>276</v>
      </c>
      <c r="AV296" s="116">
        <f t="shared" si="136"/>
        <v>274</v>
      </c>
      <c r="AW296" s="116">
        <f t="shared" si="136"/>
        <v>273</v>
      </c>
      <c r="AX296" s="116">
        <f t="shared" si="136"/>
        <v>272</v>
      </c>
      <c r="AY296" s="116">
        <f t="shared" si="136"/>
        <v>272</v>
      </c>
      <c r="AZ296" s="116">
        <f t="shared" si="136"/>
        <v>272</v>
      </c>
      <c r="BA296" s="119">
        <f t="shared" ca="1" si="125"/>
        <v>-0.3542424805137257</v>
      </c>
      <c r="BB296" s="119">
        <f t="shared" ca="1" si="125"/>
        <v>-0.98780375545956323</v>
      </c>
      <c r="BC296" s="119">
        <f t="shared" ca="1" si="125"/>
        <v>0.31224025782403353</v>
      </c>
      <c r="BD296" s="119">
        <f t="shared" ca="1" si="125"/>
        <v>0.3806518627599022</v>
      </c>
      <c r="BE296" s="119">
        <f t="shared" ca="1" si="125"/>
        <v>-0.84754741418716084</v>
      </c>
      <c r="BF296" s="119">
        <f t="shared" ca="1" si="125"/>
        <v>-0.98780375545956323</v>
      </c>
      <c r="BG296" s="119">
        <f t="shared" ca="1" si="125"/>
        <v>0.31224025782403353</v>
      </c>
      <c r="BH296" s="119">
        <f t="shared" ca="1" si="125"/>
        <v>0.3806518627599022</v>
      </c>
      <c r="BI296" s="119">
        <f t="shared" ca="1" si="125"/>
        <v>-0.84754741418716084</v>
      </c>
      <c r="BJ296" s="119">
        <f t="shared" ca="1" si="125"/>
        <v>-0.84754741418716084</v>
      </c>
      <c r="BK296" s="119">
        <f t="shared" ca="1" si="125"/>
        <v>-0.84754741418716084</v>
      </c>
      <c r="BL296" s="121">
        <f t="shared" ca="1" si="143"/>
        <v>4</v>
      </c>
      <c r="BM296" s="116">
        <f t="shared" ca="1" si="144"/>
        <v>20</v>
      </c>
    </row>
    <row r="297" spans="1:65" ht="15" customHeight="1" x14ac:dyDescent="0.25">
      <c r="A297" s="13">
        <v>42873</v>
      </c>
      <c r="B297" s="23"/>
      <c r="C297" s="23"/>
      <c r="D297" s="88">
        <f>bering!B292</f>
        <v>5486.9260000000004</v>
      </c>
      <c r="E297" s="47"/>
      <c r="F297" s="47"/>
      <c r="G297" s="92">
        <f>conus!B292</f>
        <v>5760.7397000000001</v>
      </c>
      <c r="H297" s="100">
        <f t="shared" ca="1" si="135"/>
        <v>5156.8716000000004</v>
      </c>
      <c r="I297" s="101">
        <f ca="1">IF(H$1,OFFSET(D297,-$H$2,0),OFFSET(D297,-$L297,0))</f>
        <v>5156.8716000000004</v>
      </c>
      <c r="J297" s="29">
        <f t="shared" ca="1" si="141"/>
        <v>19</v>
      </c>
      <c r="K297" s="57">
        <f t="shared" ca="1" si="124"/>
        <v>19</v>
      </c>
      <c r="L297" s="30">
        <f t="shared" ca="1" si="126"/>
        <v>19</v>
      </c>
      <c r="M297" s="120">
        <f t="shared" ca="1" si="142"/>
        <v>0.7689447114000133</v>
      </c>
      <c r="N297" s="39">
        <f>ROW()</f>
        <v>297</v>
      </c>
      <c r="O297" s="39">
        <f t="shared" si="137"/>
        <v>294</v>
      </c>
      <c r="P297" s="45">
        <f t="shared" ca="1" si="138"/>
        <v>278</v>
      </c>
      <c r="Q297" s="45">
        <f t="shared" ca="1" si="139"/>
        <v>275</v>
      </c>
      <c r="R297" s="39">
        <f t="shared" ca="1" si="140"/>
        <v>0</v>
      </c>
      <c r="S297" s="58">
        <f t="shared" si="129"/>
        <v>174.59609999999884</v>
      </c>
      <c r="T297">
        <f>A297-A294</f>
        <v>3</v>
      </c>
      <c r="U297" s="68">
        <f t="shared" si="127"/>
        <v>58.198699999999612</v>
      </c>
      <c r="V297" s="58">
        <f t="shared" ca="1" si="130"/>
        <v>-405.23149999999987</v>
      </c>
      <c r="W297">
        <f>A297-A294</f>
        <v>3</v>
      </c>
      <c r="X297" s="77">
        <f t="shared" ca="1" si="131"/>
        <v>-270.15433333333323</v>
      </c>
      <c r="Y297" s="58">
        <f t="shared" ca="1" si="132"/>
        <v>-30.232399999997142</v>
      </c>
      <c r="Z297">
        <f>A297-A294</f>
        <v>3</v>
      </c>
      <c r="AA297" s="68">
        <f t="shared" ca="1" si="128"/>
        <v>-10.077466666665714</v>
      </c>
      <c r="AB297" s="68">
        <f t="shared" ca="1" si="119"/>
        <v>-140.11589999999947</v>
      </c>
      <c r="AE297" s="116">
        <f t="shared" si="133"/>
        <v>279</v>
      </c>
      <c r="AF297" s="116">
        <f t="shared" si="134"/>
        <v>280</v>
      </c>
      <c r="AG297" s="116">
        <f t="shared" si="134"/>
        <v>278</v>
      </c>
      <c r="AH297" s="116">
        <f t="shared" si="134"/>
        <v>277</v>
      </c>
      <c r="AI297" s="116">
        <f t="shared" si="134"/>
        <v>276</v>
      </c>
      <c r="AJ297" s="116">
        <f t="shared" si="134"/>
        <v>280</v>
      </c>
      <c r="AK297" s="116">
        <f t="shared" si="134"/>
        <v>278</v>
      </c>
      <c r="AL297" s="116">
        <f t="shared" si="134"/>
        <v>277</v>
      </c>
      <c r="AM297" s="116">
        <f t="shared" si="134"/>
        <v>276</v>
      </c>
      <c r="AN297" s="116">
        <f t="shared" si="134"/>
        <v>276</v>
      </c>
      <c r="AO297" s="116">
        <f t="shared" si="134"/>
        <v>276</v>
      </c>
      <c r="AP297" s="116">
        <f t="shared" si="123"/>
        <v>276</v>
      </c>
      <c r="AQ297" s="116">
        <f t="shared" si="123"/>
        <v>277</v>
      </c>
      <c r="AR297" s="116">
        <f t="shared" si="123"/>
        <v>275</v>
      </c>
      <c r="AS297" s="116">
        <f t="shared" si="123"/>
        <v>274</v>
      </c>
      <c r="AT297" s="116">
        <f t="shared" si="123"/>
        <v>273</v>
      </c>
      <c r="AU297" s="116">
        <f t="shared" si="136"/>
        <v>277</v>
      </c>
      <c r="AV297" s="116">
        <f t="shared" si="136"/>
        <v>275</v>
      </c>
      <c r="AW297" s="116">
        <f t="shared" si="136"/>
        <v>274</v>
      </c>
      <c r="AX297" s="116">
        <f t="shared" si="136"/>
        <v>273</v>
      </c>
      <c r="AY297" s="116">
        <f t="shared" si="136"/>
        <v>273</v>
      </c>
      <c r="AZ297" s="116">
        <f t="shared" si="136"/>
        <v>273</v>
      </c>
      <c r="BA297" s="119">
        <f t="shared" ca="1" si="125"/>
        <v>0.1539440897109241</v>
      </c>
      <c r="BB297" s="119">
        <f t="shared" ca="1" si="125"/>
        <v>-0.9464060621083441</v>
      </c>
      <c r="BC297" s="119">
        <f t="shared" ca="1" si="125"/>
        <v>0.7689447114000133</v>
      </c>
      <c r="BD297" s="119">
        <f t="shared" ca="1" si="125"/>
        <v>0.70730593462312452</v>
      </c>
      <c r="BE297" s="119">
        <f t="shared" ca="1" si="125"/>
        <v>-0.95070142442246486</v>
      </c>
      <c r="BF297" s="119">
        <f t="shared" ca="1" si="125"/>
        <v>-0.9464060621083441</v>
      </c>
      <c r="BG297" s="119">
        <f t="shared" ca="1" si="125"/>
        <v>0.7689447114000133</v>
      </c>
      <c r="BH297" s="119">
        <f t="shared" ca="1" si="125"/>
        <v>0.70730593462312452</v>
      </c>
      <c r="BI297" s="119">
        <f t="shared" ca="1" si="125"/>
        <v>-0.95070142442246486</v>
      </c>
      <c r="BJ297" s="119">
        <f t="shared" ca="1" si="125"/>
        <v>-0.95070142442246486</v>
      </c>
      <c r="BK297" s="119">
        <f t="shared" ca="1" si="125"/>
        <v>-0.95070142442246486</v>
      </c>
      <c r="BL297" s="121">
        <f t="shared" ca="1" si="143"/>
        <v>3</v>
      </c>
      <c r="BM297" s="116">
        <f t="shared" ca="1" si="144"/>
        <v>19</v>
      </c>
    </row>
    <row r="298" spans="1:65" ht="15" customHeight="1" x14ac:dyDescent="0.25">
      <c r="A298" s="13">
        <v>42874</v>
      </c>
      <c r="B298" s="23"/>
      <c r="C298" s="23"/>
      <c r="D298" s="88">
        <f>bering!B293</f>
        <v>5478.2939999999999</v>
      </c>
      <c r="E298" s="47"/>
      <c r="F298" s="47"/>
      <c r="G298" s="92">
        <f>conus!B293</f>
        <v>5778.6229999999996</v>
      </c>
      <c r="H298" s="100">
        <f t="shared" ca="1" si="135"/>
        <v>5390.8393999999998</v>
      </c>
      <c r="I298" s="101">
        <f ca="1">IF(H$1,OFFSET(D298,-$H$2,0),OFFSET(D298,-$L298,0))</f>
        <v>5156.8716000000004</v>
      </c>
      <c r="J298" s="29">
        <f t="shared" ca="1" si="141"/>
        <v>19</v>
      </c>
      <c r="K298" s="57">
        <f t="shared" ca="1" si="124"/>
        <v>19</v>
      </c>
      <c r="L298" s="30">
        <f t="shared" ca="1" si="126"/>
        <v>19</v>
      </c>
      <c r="M298" s="120">
        <f t="shared" ca="1" si="142"/>
        <v>0.7736704706044194</v>
      </c>
      <c r="N298" s="39">
        <f>ROW()</f>
        <v>298</v>
      </c>
      <c r="O298" s="39">
        <f t="shared" si="137"/>
        <v>295</v>
      </c>
      <c r="P298" s="45">
        <f t="shared" ca="1" si="138"/>
        <v>279</v>
      </c>
      <c r="Q298" s="45">
        <f t="shared" ca="1" si="139"/>
        <v>276</v>
      </c>
      <c r="R298" s="39">
        <f t="shared" ca="1" si="140"/>
        <v>0</v>
      </c>
      <c r="S298" s="58">
        <f t="shared" si="129"/>
        <v>10.200699999997596</v>
      </c>
      <c r="T298">
        <f>A298-A295</f>
        <v>3</v>
      </c>
      <c r="U298" s="68">
        <f t="shared" si="127"/>
        <v>3.4002333333325319</v>
      </c>
      <c r="V298" s="58">
        <f t="shared" ca="1" si="130"/>
        <v>-116.99239999999918</v>
      </c>
      <c r="W298">
        <f>A298-A295</f>
        <v>3</v>
      </c>
      <c r="X298" s="77">
        <f t="shared" ca="1" si="131"/>
        <v>-77.994933333332781</v>
      </c>
      <c r="Y298" s="58">
        <f t="shared" ca="1" si="132"/>
        <v>-333.7027999999973</v>
      </c>
      <c r="Z298">
        <f>A298-A295</f>
        <v>3</v>
      </c>
      <c r="AA298" s="68">
        <f t="shared" ca="1" si="128"/>
        <v>-111.23426666666576</v>
      </c>
      <c r="AB298" s="68">
        <f t="shared" ca="1" si="119"/>
        <v>-94.614599999999271</v>
      </c>
      <c r="AE298" s="116">
        <f t="shared" si="133"/>
        <v>280</v>
      </c>
      <c r="AF298" s="116">
        <f t="shared" si="134"/>
        <v>281</v>
      </c>
      <c r="AG298" s="116">
        <f t="shared" si="134"/>
        <v>279</v>
      </c>
      <c r="AH298" s="116">
        <f t="shared" si="134"/>
        <v>278</v>
      </c>
      <c r="AI298" s="116">
        <f t="shared" si="134"/>
        <v>277</v>
      </c>
      <c r="AJ298" s="116">
        <f t="shared" si="134"/>
        <v>281</v>
      </c>
      <c r="AK298" s="116">
        <f t="shared" si="134"/>
        <v>279</v>
      </c>
      <c r="AL298" s="116">
        <f t="shared" si="134"/>
        <v>278</v>
      </c>
      <c r="AM298" s="116">
        <f t="shared" si="134"/>
        <v>277</v>
      </c>
      <c r="AN298" s="116">
        <f t="shared" si="134"/>
        <v>277</v>
      </c>
      <c r="AO298" s="116">
        <f t="shared" si="134"/>
        <v>277</v>
      </c>
      <c r="AP298" s="116">
        <f t="shared" si="123"/>
        <v>277</v>
      </c>
      <c r="AQ298" s="116">
        <f t="shared" si="123"/>
        <v>278</v>
      </c>
      <c r="AR298" s="116">
        <f t="shared" si="123"/>
        <v>276</v>
      </c>
      <c r="AS298" s="116">
        <f t="shared" si="123"/>
        <v>275</v>
      </c>
      <c r="AT298" s="116">
        <f t="shared" si="123"/>
        <v>274</v>
      </c>
      <c r="AU298" s="116">
        <f t="shared" si="136"/>
        <v>278</v>
      </c>
      <c r="AV298" s="116">
        <f t="shared" si="136"/>
        <v>276</v>
      </c>
      <c r="AW298" s="116">
        <f t="shared" si="136"/>
        <v>275</v>
      </c>
      <c r="AX298" s="116">
        <f t="shared" si="136"/>
        <v>274</v>
      </c>
      <c r="AY298" s="116">
        <f t="shared" si="136"/>
        <v>274</v>
      </c>
      <c r="AZ298" s="116">
        <f t="shared" si="136"/>
        <v>274</v>
      </c>
      <c r="BA298" s="119">
        <f t="shared" ca="1" si="125"/>
        <v>-0.13126609537312672</v>
      </c>
      <c r="BB298" s="119">
        <f t="shared" ca="1" si="125"/>
        <v>-0.80645300808117926</v>
      </c>
      <c r="BC298" s="119">
        <f t="shared" ca="1" si="125"/>
        <v>0.7736704706044194</v>
      </c>
      <c r="BD298" s="119">
        <f t="shared" ca="1" si="125"/>
        <v>0.69185727541346798</v>
      </c>
      <c r="BE298" s="119">
        <f t="shared" ca="1" si="125"/>
        <v>-0.47944056443841876</v>
      </c>
      <c r="BF298" s="119">
        <f t="shared" ca="1" si="125"/>
        <v>-0.80645300808117926</v>
      </c>
      <c r="BG298" s="119">
        <f t="shared" ca="1" si="125"/>
        <v>0.7736704706044194</v>
      </c>
      <c r="BH298" s="119">
        <f t="shared" ca="1" si="125"/>
        <v>0.69185727541346798</v>
      </c>
      <c r="BI298" s="119">
        <f t="shared" ca="1" si="125"/>
        <v>-0.47944056443841876</v>
      </c>
      <c r="BJ298" s="119">
        <f t="shared" ca="1" si="125"/>
        <v>-0.47944056443841876</v>
      </c>
      <c r="BK298" s="119">
        <f t="shared" ca="1" si="125"/>
        <v>-0.47944056443841876</v>
      </c>
      <c r="BL298" s="121">
        <f t="shared" ca="1" si="143"/>
        <v>3</v>
      </c>
      <c r="BM298" s="116">
        <f t="shared" ca="1" si="144"/>
        <v>19</v>
      </c>
    </row>
    <row r="299" spans="1:65" ht="15" customHeight="1" x14ac:dyDescent="0.25">
      <c r="A299" s="13">
        <v>42875</v>
      </c>
      <c r="B299" s="23"/>
      <c r="C299" s="23"/>
      <c r="D299" s="88">
        <f>bering!B294</f>
        <v>5448.1143000000002</v>
      </c>
      <c r="E299" s="47"/>
      <c r="F299" s="47"/>
      <c r="G299" s="92">
        <f>conus!B294</f>
        <v>5819.9013999999997</v>
      </c>
      <c r="H299" s="100">
        <f t="shared" ca="1" si="135"/>
        <v>5446.9309999999996</v>
      </c>
      <c r="I299" s="101">
        <f ca="1">IF(H$1,OFFSET(D299,-$H$2,0),OFFSET(D299,-$L299,0))</f>
        <v>5390.8393999999998</v>
      </c>
      <c r="J299" s="29">
        <f t="shared" ca="1" si="141"/>
        <v>19</v>
      </c>
      <c r="K299" s="57">
        <f t="shared" ca="1" si="124"/>
        <v>19</v>
      </c>
      <c r="L299" s="30">
        <f t="shared" ca="1" si="126"/>
        <v>19</v>
      </c>
      <c r="M299" s="120">
        <f t="shared" ca="1" si="142"/>
        <v>0.89018526741351711</v>
      </c>
      <c r="N299" s="39">
        <f>ROW()</f>
        <v>299</v>
      </c>
      <c r="O299" s="39">
        <f t="shared" si="137"/>
        <v>296</v>
      </c>
      <c r="P299" s="45">
        <f t="shared" ca="1" si="138"/>
        <v>280</v>
      </c>
      <c r="Q299" s="45">
        <f t="shared" ca="1" si="139"/>
        <v>277</v>
      </c>
      <c r="R299" s="39">
        <f t="shared" ca="1" si="140"/>
        <v>0</v>
      </c>
      <c r="S299" s="58">
        <f t="shared" si="129"/>
        <v>-24.91990000000078</v>
      </c>
      <c r="T299">
        <f>A299-A296</f>
        <v>3</v>
      </c>
      <c r="U299" s="68">
        <f t="shared" si="127"/>
        <v>-8.3066333333335933</v>
      </c>
      <c r="V299" s="58">
        <f t="shared" ca="1" si="130"/>
        <v>297.89539999999943</v>
      </c>
      <c r="W299">
        <f>A299-A296</f>
        <v>3</v>
      </c>
      <c r="X299" s="77">
        <f t="shared" ca="1" si="131"/>
        <v>198.59693333333294</v>
      </c>
      <c r="Y299" s="58">
        <f t="shared" ca="1" si="132"/>
        <v>-392.65539999999964</v>
      </c>
      <c r="Z299">
        <f>A299-A296</f>
        <v>3</v>
      </c>
      <c r="AA299" s="68">
        <f t="shared" ca="1" si="128"/>
        <v>-130.88513333333321</v>
      </c>
      <c r="AB299" s="68">
        <f t="shared" ca="1" si="119"/>
        <v>33.855899999999863</v>
      </c>
      <c r="AE299" s="116">
        <f t="shared" si="133"/>
        <v>281</v>
      </c>
      <c r="AF299" s="116">
        <f t="shared" si="134"/>
        <v>282</v>
      </c>
      <c r="AG299" s="116">
        <f t="shared" si="134"/>
        <v>280</v>
      </c>
      <c r="AH299" s="116">
        <f t="shared" si="134"/>
        <v>279</v>
      </c>
      <c r="AI299" s="116">
        <f t="shared" si="134"/>
        <v>278</v>
      </c>
      <c r="AJ299" s="116">
        <f t="shared" si="134"/>
        <v>282</v>
      </c>
      <c r="AK299" s="116">
        <f t="shared" si="134"/>
        <v>280</v>
      </c>
      <c r="AL299" s="116">
        <f t="shared" si="134"/>
        <v>279</v>
      </c>
      <c r="AM299" s="116">
        <f t="shared" si="134"/>
        <v>278</v>
      </c>
      <c r="AN299" s="116">
        <f t="shared" si="134"/>
        <v>278</v>
      </c>
      <c r="AO299" s="116">
        <f t="shared" si="134"/>
        <v>278</v>
      </c>
      <c r="AP299" s="116">
        <f t="shared" si="123"/>
        <v>278</v>
      </c>
      <c r="AQ299" s="116">
        <f t="shared" si="123"/>
        <v>279</v>
      </c>
      <c r="AR299" s="116">
        <f t="shared" si="123"/>
        <v>277</v>
      </c>
      <c r="AS299" s="116">
        <f t="shared" si="123"/>
        <v>276</v>
      </c>
      <c r="AT299" s="116">
        <f t="shared" si="123"/>
        <v>275</v>
      </c>
      <c r="AU299" s="116">
        <f t="shared" si="136"/>
        <v>279</v>
      </c>
      <c r="AV299" s="116">
        <f t="shared" si="136"/>
        <v>277</v>
      </c>
      <c r="AW299" s="116">
        <f t="shared" si="136"/>
        <v>276</v>
      </c>
      <c r="AX299" s="116">
        <f t="shared" si="136"/>
        <v>275</v>
      </c>
      <c r="AY299" s="116">
        <f t="shared" si="136"/>
        <v>275</v>
      </c>
      <c r="AZ299" s="116">
        <f t="shared" si="136"/>
        <v>275</v>
      </c>
      <c r="BA299" s="119">
        <f t="shared" ca="1" si="125"/>
        <v>0.63307176774528651</v>
      </c>
      <c r="BB299" s="119">
        <f t="shared" ca="1" si="125"/>
        <v>-0.22292085612037407</v>
      </c>
      <c r="BC299" s="119">
        <f t="shared" ca="1" si="125"/>
        <v>0.89018526741351711</v>
      </c>
      <c r="BD299" s="119">
        <f t="shared" ca="1" si="125"/>
        <v>4.1343382065280418E-2</v>
      </c>
      <c r="BE299" s="119">
        <f t="shared" ca="1" si="125"/>
        <v>-0.7272013164621548</v>
      </c>
      <c r="BF299" s="119">
        <f t="shared" ca="1" si="125"/>
        <v>-0.22292085612037407</v>
      </c>
      <c r="BG299" s="119">
        <f t="shared" ca="1" si="125"/>
        <v>0.89018526741351711</v>
      </c>
      <c r="BH299" s="119">
        <f t="shared" ca="1" si="125"/>
        <v>4.1343382065280418E-2</v>
      </c>
      <c r="BI299" s="119">
        <f t="shared" ca="1" si="125"/>
        <v>-0.7272013164621548</v>
      </c>
      <c r="BJ299" s="119">
        <f t="shared" ca="1" si="125"/>
        <v>-0.7272013164621548</v>
      </c>
      <c r="BK299" s="119">
        <f t="shared" ca="1" si="125"/>
        <v>-0.7272013164621548</v>
      </c>
      <c r="BL299" s="121">
        <f t="shared" ca="1" si="143"/>
        <v>3</v>
      </c>
      <c r="BM299" s="116">
        <f t="shared" ca="1" si="144"/>
        <v>19</v>
      </c>
    </row>
    <row r="300" spans="1:65" ht="15" customHeight="1" x14ac:dyDescent="0.25">
      <c r="A300" s="13">
        <v>42876</v>
      </c>
      <c r="B300" s="23"/>
      <c r="C300" s="23"/>
      <c r="D300" s="88">
        <f>bering!B295</f>
        <v>5245.6139999999996</v>
      </c>
      <c r="E300" s="47"/>
      <c r="F300" s="47"/>
      <c r="G300" s="92">
        <f>conus!B295</f>
        <v>5750.3770000000004</v>
      </c>
      <c r="H300" s="100">
        <f t="shared" ca="1" si="135"/>
        <v>5368.0820000000003</v>
      </c>
      <c r="I300" s="101">
        <f ca="1">IF(H$1,OFFSET(D300,-$H$2,0),OFFSET(D300,-$L300,0))</f>
        <v>5368.0820000000003</v>
      </c>
      <c r="J300" s="29">
        <f t="shared" ca="1" si="141"/>
        <v>18</v>
      </c>
      <c r="K300" s="57">
        <f t="shared" ca="1" si="124"/>
        <v>18</v>
      </c>
      <c r="L300" s="30">
        <f t="shared" ca="1" si="126"/>
        <v>18</v>
      </c>
      <c r="M300" s="120">
        <f t="shared" ca="1" si="142"/>
        <v>0.59133439523963272</v>
      </c>
      <c r="N300" s="39">
        <f>ROW()</f>
        <v>300</v>
      </c>
      <c r="O300" s="39">
        <f t="shared" si="137"/>
        <v>297</v>
      </c>
      <c r="P300" s="45">
        <f t="shared" ca="1" si="138"/>
        <v>282</v>
      </c>
      <c r="Q300" s="45">
        <f t="shared" ca="1" si="139"/>
        <v>279</v>
      </c>
      <c r="R300" s="39">
        <f t="shared" ca="1" si="140"/>
        <v>0</v>
      </c>
      <c r="S300" s="58">
        <f t="shared" si="129"/>
        <v>-7.1473000000005413</v>
      </c>
      <c r="T300">
        <f>A300-A297</f>
        <v>3</v>
      </c>
      <c r="U300" s="68">
        <f t="shared" si="127"/>
        <v>-2.3824333333335139</v>
      </c>
      <c r="V300" s="58">
        <f t="shared" ca="1" si="130"/>
        <v>717.98019999999997</v>
      </c>
      <c r="W300">
        <f>A300-A297</f>
        <v>3</v>
      </c>
      <c r="X300" s="77">
        <f t="shared" ca="1" si="131"/>
        <v>478.65346666666665</v>
      </c>
      <c r="Y300" s="58">
        <f t="shared" ca="1" si="132"/>
        <v>27.429399999999077</v>
      </c>
      <c r="Z300">
        <f>A300-A297</f>
        <v>3</v>
      </c>
      <c r="AA300" s="68">
        <f t="shared" ca="1" si="128"/>
        <v>9.1431333333330258</v>
      </c>
      <c r="AB300" s="68">
        <f t="shared" ca="1" si="119"/>
        <v>243.89829999999984</v>
      </c>
      <c r="AE300" s="116">
        <f t="shared" si="133"/>
        <v>282</v>
      </c>
      <c r="AF300" s="116">
        <f t="shared" si="134"/>
        <v>283</v>
      </c>
      <c r="AG300" s="116">
        <f t="shared" si="134"/>
        <v>281</v>
      </c>
      <c r="AH300" s="116">
        <f t="shared" si="134"/>
        <v>280</v>
      </c>
      <c r="AI300" s="116">
        <f t="shared" si="134"/>
        <v>279</v>
      </c>
      <c r="AJ300" s="116">
        <f t="shared" si="134"/>
        <v>283</v>
      </c>
      <c r="AK300" s="116">
        <f t="shared" si="134"/>
        <v>281</v>
      </c>
      <c r="AL300" s="116">
        <f t="shared" si="134"/>
        <v>280</v>
      </c>
      <c r="AM300" s="116">
        <f t="shared" si="134"/>
        <v>279</v>
      </c>
      <c r="AN300" s="116">
        <f t="shared" si="134"/>
        <v>279</v>
      </c>
      <c r="AO300" s="116">
        <f t="shared" si="134"/>
        <v>279</v>
      </c>
      <c r="AP300" s="116">
        <f t="shared" si="123"/>
        <v>279</v>
      </c>
      <c r="AQ300" s="116">
        <f t="shared" si="123"/>
        <v>280</v>
      </c>
      <c r="AR300" s="116">
        <f t="shared" si="123"/>
        <v>278</v>
      </c>
      <c r="AS300" s="116">
        <f t="shared" si="123"/>
        <v>277</v>
      </c>
      <c r="AT300" s="116">
        <f t="shared" si="123"/>
        <v>276</v>
      </c>
      <c r="AU300" s="116">
        <f t="shared" si="136"/>
        <v>280</v>
      </c>
      <c r="AV300" s="116">
        <f t="shared" si="136"/>
        <v>278</v>
      </c>
      <c r="AW300" s="116">
        <f t="shared" si="136"/>
        <v>277</v>
      </c>
      <c r="AX300" s="116">
        <f t="shared" si="136"/>
        <v>276</v>
      </c>
      <c r="AY300" s="116">
        <f t="shared" si="136"/>
        <v>276</v>
      </c>
      <c r="AZ300" s="116">
        <f t="shared" si="136"/>
        <v>276</v>
      </c>
      <c r="BA300" s="119">
        <f t="shared" ca="1" si="125"/>
        <v>0.59133439523963272</v>
      </c>
      <c r="BB300" s="119">
        <f t="shared" ca="1" si="125"/>
        <v>-7.3913063323032144E-2</v>
      </c>
      <c r="BC300" s="119">
        <f t="shared" ca="1" si="125"/>
        <v>0.14936422145372275</v>
      </c>
      <c r="BD300" s="119">
        <f t="shared" ref="BD300:BK331" ca="1" si="145">IF(ISERROR(CORREL(INDIRECT("g" &amp; $N300 &amp; ":g" &amp; $O300), INDIRECT("d" &amp; AH300 &amp; ":d" &amp; AS300))),0,CORREL(INDIRECT("g" &amp; $N300 &amp; ":g" &amp; $O300), INDIRECT("d" &amp; AH300 &amp; ":d" &amp; AS300)))</f>
        <v>-0.6289342401199346</v>
      </c>
      <c r="BE300" s="119">
        <f t="shared" ca="1" si="145"/>
        <v>-0.36961560277786526</v>
      </c>
      <c r="BF300" s="119">
        <f t="shared" ca="1" si="145"/>
        <v>-7.3913063323032144E-2</v>
      </c>
      <c r="BG300" s="119">
        <f t="shared" ca="1" si="145"/>
        <v>0.14936422145372275</v>
      </c>
      <c r="BH300" s="119">
        <f t="shared" ca="1" si="145"/>
        <v>-0.6289342401199346</v>
      </c>
      <c r="BI300" s="119">
        <f t="shared" ca="1" si="145"/>
        <v>-0.36961560277786526</v>
      </c>
      <c r="BJ300" s="119">
        <f t="shared" ca="1" si="145"/>
        <v>-0.36961560277786526</v>
      </c>
      <c r="BK300" s="119">
        <f t="shared" ca="1" si="145"/>
        <v>-0.36961560277786526</v>
      </c>
      <c r="BL300" s="121">
        <f t="shared" ca="1" si="143"/>
        <v>1</v>
      </c>
      <c r="BM300" s="116">
        <f t="shared" ca="1" si="144"/>
        <v>18</v>
      </c>
    </row>
    <row r="301" spans="1:65" ht="15" customHeight="1" x14ac:dyDescent="0.25">
      <c r="A301" s="13">
        <v>42877</v>
      </c>
      <c r="B301" s="23"/>
      <c r="C301" s="23"/>
      <c r="D301" s="88">
        <f>bering!B296</f>
        <v>5186.7772999999997</v>
      </c>
      <c r="E301" s="47"/>
      <c r="F301" s="47"/>
      <c r="G301" s="92">
        <f>conus!B296</f>
        <v>5695.576</v>
      </c>
      <c r="H301" s="100">
        <f t="shared" ca="1" si="135"/>
        <v>5366.9989999999998</v>
      </c>
      <c r="I301" s="101">
        <f ca="1">IF(H$1,OFFSET(D301,-$H$2,0),OFFSET(D301,-$L301,0))</f>
        <v>5366.9989999999998</v>
      </c>
      <c r="J301" s="29">
        <f t="shared" ca="1" si="141"/>
        <v>18</v>
      </c>
      <c r="K301" s="57">
        <f t="shared" ca="1" si="124"/>
        <v>18</v>
      </c>
      <c r="L301" s="30">
        <f t="shared" ca="1" si="126"/>
        <v>18</v>
      </c>
      <c r="M301" s="120">
        <f t="shared" ca="1" si="142"/>
        <v>0.870156354289217</v>
      </c>
      <c r="N301" s="39">
        <f>ROW()</f>
        <v>301</v>
      </c>
      <c r="O301" s="39">
        <f t="shared" si="137"/>
        <v>298</v>
      </c>
      <c r="P301" s="45">
        <f t="shared" ca="1" si="138"/>
        <v>283</v>
      </c>
      <c r="Q301" s="45">
        <f t="shared" ca="1" si="139"/>
        <v>280</v>
      </c>
      <c r="R301" s="39">
        <f t="shared" ca="1" si="140"/>
        <v>0</v>
      </c>
      <c r="S301" s="58">
        <f t="shared" si="129"/>
        <v>-64.904299999998329</v>
      </c>
      <c r="T301">
        <f>A301-A298</f>
        <v>3</v>
      </c>
      <c r="U301" s="68">
        <f t="shared" si="127"/>
        <v>-21.63476666666611</v>
      </c>
      <c r="V301" s="58">
        <f t="shared" ca="1" si="130"/>
        <v>477.42939999999726</v>
      </c>
      <c r="W301">
        <f>A301-A298</f>
        <v>3</v>
      </c>
      <c r="X301" s="77">
        <f t="shared" ca="1" si="131"/>
        <v>318.28626666666486</v>
      </c>
      <c r="Y301" s="58">
        <f t="shared" ca="1" si="132"/>
        <v>446.43119999999726</v>
      </c>
      <c r="Z301">
        <f>A301-A298</f>
        <v>3</v>
      </c>
      <c r="AA301" s="68">
        <f t="shared" ca="1" si="128"/>
        <v>148.81039999999908</v>
      </c>
      <c r="AB301" s="68">
        <f t="shared" ca="1" si="119"/>
        <v>233.54833333333198</v>
      </c>
      <c r="AE301" s="116">
        <f t="shared" si="133"/>
        <v>283</v>
      </c>
      <c r="AF301" s="116">
        <f t="shared" si="134"/>
        <v>284</v>
      </c>
      <c r="AG301" s="116">
        <f t="shared" si="134"/>
        <v>282</v>
      </c>
      <c r="AH301" s="116">
        <f t="shared" si="134"/>
        <v>281</v>
      </c>
      <c r="AI301" s="116">
        <f t="shared" si="134"/>
        <v>280</v>
      </c>
      <c r="AJ301" s="116">
        <f t="shared" si="134"/>
        <v>284</v>
      </c>
      <c r="AK301" s="116">
        <f t="shared" si="134"/>
        <v>282</v>
      </c>
      <c r="AL301" s="116">
        <f t="shared" si="134"/>
        <v>281</v>
      </c>
      <c r="AM301" s="116">
        <f t="shared" si="134"/>
        <v>280</v>
      </c>
      <c r="AN301" s="116">
        <f t="shared" si="134"/>
        <v>280</v>
      </c>
      <c r="AO301" s="116">
        <f t="shared" si="134"/>
        <v>280</v>
      </c>
      <c r="AP301" s="116">
        <f t="shared" si="123"/>
        <v>280</v>
      </c>
      <c r="AQ301" s="116">
        <f t="shared" si="123"/>
        <v>281</v>
      </c>
      <c r="AR301" s="116">
        <f t="shared" si="123"/>
        <v>279</v>
      </c>
      <c r="AS301" s="116">
        <f t="shared" si="123"/>
        <v>278</v>
      </c>
      <c r="AT301" s="116">
        <f t="shared" si="123"/>
        <v>277</v>
      </c>
      <c r="AU301" s="116">
        <f t="shared" si="136"/>
        <v>281</v>
      </c>
      <c r="AV301" s="116">
        <f t="shared" si="136"/>
        <v>279</v>
      </c>
      <c r="AW301" s="116">
        <f t="shared" si="136"/>
        <v>278</v>
      </c>
      <c r="AX301" s="116">
        <f t="shared" si="136"/>
        <v>277</v>
      </c>
      <c r="AY301" s="116">
        <f t="shared" si="136"/>
        <v>277</v>
      </c>
      <c r="AZ301" s="116">
        <f t="shared" si="136"/>
        <v>277</v>
      </c>
      <c r="BA301" s="119">
        <f t="shared" ref="BA301:BJ348" ca="1" si="146">IF(ISERROR(CORREL(INDIRECT("g" &amp; $N301 &amp; ":g" &amp; $O301), INDIRECT("d" &amp; AE301 &amp; ":d" &amp; AP301))),0,CORREL(INDIRECT("g" &amp; $N301 &amp; ":g" &amp; $O301), INDIRECT("d" &amp; AE301 &amp; ":d" &amp; AP301)))</f>
        <v>0.870156354289217</v>
      </c>
      <c r="BB301" s="119">
        <f t="shared" ca="1" si="146"/>
        <v>0.3139247021511522</v>
      </c>
      <c r="BC301" s="119">
        <f t="shared" ca="1" si="146"/>
        <v>-0.16130394015519756</v>
      </c>
      <c r="BD301" s="119">
        <f t="shared" ca="1" si="145"/>
        <v>-0.89847172237106621</v>
      </c>
      <c r="BE301" s="119">
        <f t="shared" ca="1" si="145"/>
        <v>-0.83922145988588814</v>
      </c>
      <c r="BF301" s="119">
        <f t="shared" ca="1" si="145"/>
        <v>0.3139247021511522</v>
      </c>
      <c r="BG301" s="119">
        <f t="shared" ca="1" si="145"/>
        <v>-0.16130394015519756</v>
      </c>
      <c r="BH301" s="119">
        <f t="shared" ca="1" si="145"/>
        <v>-0.89847172237106621</v>
      </c>
      <c r="BI301" s="119">
        <f t="shared" ca="1" si="145"/>
        <v>-0.83922145988588814</v>
      </c>
      <c r="BJ301" s="119">
        <f t="shared" ca="1" si="145"/>
        <v>-0.83922145988588814</v>
      </c>
      <c r="BK301" s="119">
        <f t="shared" ca="1" si="145"/>
        <v>-0.83922145988588814</v>
      </c>
      <c r="BL301" s="121">
        <f t="shared" ca="1" si="143"/>
        <v>1</v>
      </c>
      <c r="BM301" s="116">
        <f t="shared" ca="1" si="144"/>
        <v>18</v>
      </c>
    </row>
    <row r="302" spans="1:65" ht="15" customHeight="1" x14ac:dyDescent="0.25">
      <c r="A302" s="13">
        <v>42878</v>
      </c>
      <c r="B302" s="23"/>
      <c r="C302" s="23"/>
      <c r="D302" s="88">
        <f>bering!B297</f>
        <v>5235.268</v>
      </c>
      <c r="E302" s="47"/>
      <c r="F302" s="47"/>
      <c r="G302" s="92">
        <f>conus!B297</f>
        <v>5625.3867</v>
      </c>
      <c r="H302" s="100">
        <f t="shared" ca="1" si="135"/>
        <v>5358.201</v>
      </c>
      <c r="I302" s="101">
        <f ca="1">IF(H$1,OFFSET(D302,-$H$2,0),OFFSET(D302,-$L302,0))</f>
        <v>5358.201</v>
      </c>
      <c r="J302" s="29">
        <f t="shared" ca="1" si="141"/>
        <v>18</v>
      </c>
      <c r="K302" s="57">
        <f t="shared" ca="1" si="124"/>
        <v>18</v>
      </c>
      <c r="L302" s="30">
        <f t="shared" ca="1" si="126"/>
        <v>18</v>
      </c>
      <c r="M302" s="120">
        <f t="shared" ca="1" si="142"/>
        <v>0.84214525070098567</v>
      </c>
      <c r="N302" s="39">
        <f>ROW()</f>
        <v>302</v>
      </c>
      <c r="O302" s="39">
        <f t="shared" si="137"/>
        <v>299</v>
      </c>
      <c r="P302" s="45">
        <f t="shared" ca="1" si="138"/>
        <v>284</v>
      </c>
      <c r="Q302" s="45">
        <f t="shared" ca="1" si="139"/>
        <v>281</v>
      </c>
      <c r="R302" s="39">
        <f t="shared" ca="1" si="140"/>
        <v>0</v>
      </c>
      <c r="S302" s="58">
        <f t="shared" si="129"/>
        <v>-287.92439999999988</v>
      </c>
      <c r="T302">
        <f>A302-A299</f>
        <v>3</v>
      </c>
      <c r="U302" s="68">
        <f t="shared" si="127"/>
        <v>-95.974799999999959</v>
      </c>
      <c r="V302" s="58">
        <f t="shared" ca="1" si="130"/>
        <v>98.639999999999418</v>
      </c>
      <c r="W302">
        <f>A302-A299</f>
        <v>3</v>
      </c>
      <c r="X302" s="77">
        <f t="shared" ca="1" si="131"/>
        <v>65.759999999999607</v>
      </c>
      <c r="Y302" s="58">
        <f t="shared" ca="1" si="132"/>
        <v>388.69939999999769</v>
      </c>
      <c r="Z302">
        <f>A302-A299</f>
        <v>3</v>
      </c>
      <c r="AA302" s="68">
        <f t="shared" ca="1" si="128"/>
        <v>129.56646666666589</v>
      </c>
      <c r="AB302" s="68">
        <f t="shared" ca="1" si="119"/>
        <v>97.663233333332755</v>
      </c>
      <c r="AE302" s="116">
        <f t="shared" si="133"/>
        <v>284</v>
      </c>
      <c r="AF302" s="116">
        <f t="shared" si="134"/>
        <v>285</v>
      </c>
      <c r="AG302" s="116">
        <f t="shared" si="134"/>
        <v>283</v>
      </c>
      <c r="AH302" s="116">
        <f t="shared" si="134"/>
        <v>282</v>
      </c>
      <c r="AI302" s="116">
        <f t="shared" si="134"/>
        <v>281</v>
      </c>
      <c r="AJ302" s="116">
        <f t="shared" si="134"/>
        <v>285</v>
      </c>
      <c r="AK302" s="116">
        <f t="shared" si="134"/>
        <v>283</v>
      </c>
      <c r="AL302" s="116">
        <f t="shared" si="134"/>
        <v>282</v>
      </c>
      <c r="AM302" s="116">
        <f t="shared" si="134"/>
        <v>281</v>
      </c>
      <c r="AN302" s="116">
        <f t="shared" si="134"/>
        <v>281</v>
      </c>
      <c r="AO302" s="116">
        <f t="shared" si="134"/>
        <v>281</v>
      </c>
      <c r="AP302" s="116">
        <f t="shared" si="123"/>
        <v>281</v>
      </c>
      <c r="AQ302" s="116">
        <f t="shared" si="123"/>
        <v>282</v>
      </c>
      <c r="AR302" s="116">
        <f t="shared" si="123"/>
        <v>280</v>
      </c>
      <c r="AS302" s="116">
        <f t="shared" si="123"/>
        <v>279</v>
      </c>
      <c r="AT302" s="116">
        <f t="shared" si="123"/>
        <v>278</v>
      </c>
      <c r="AU302" s="116">
        <f t="shared" si="136"/>
        <v>282</v>
      </c>
      <c r="AV302" s="116">
        <f t="shared" si="136"/>
        <v>280</v>
      </c>
      <c r="AW302" s="116">
        <f t="shared" si="136"/>
        <v>279</v>
      </c>
      <c r="AX302" s="116">
        <f t="shared" si="136"/>
        <v>278</v>
      </c>
      <c r="AY302" s="116">
        <f t="shared" si="136"/>
        <v>278</v>
      </c>
      <c r="AZ302" s="116">
        <f t="shared" si="136"/>
        <v>278</v>
      </c>
      <c r="BA302" s="119">
        <f t="shared" ca="1" si="146"/>
        <v>0.84214525070098567</v>
      </c>
      <c r="BB302" s="119">
        <f t="shared" ca="1" si="146"/>
        <v>-0.64003801229409862</v>
      </c>
      <c r="BC302" s="119">
        <f t="shared" ca="1" si="146"/>
        <v>0.48411817426767356</v>
      </c>
      <c r="BD302" s="119">
        <f t="shared" ca="1" si="145"/>
        <v>-0.70107498960808845</v>
      </c>
      <c r="BE302" s="119">
        <f t="shared" ca="1" si="145"/>
        <v>-0.91451674441898134</v>
      </c>
      <c r="BF302" s="119">
        <f t="shared" ca="1" si="145"/>
        <v>-0.64003801229409862</v>
      </c>
      <c r="BG302" s="119">
        <f t="shared" ca="1" si="145"/>
        <v>0.48411817426767356</v>
      </c>
      <c r="BH302" s="119">
        <f t="shared" ca="1" si="145"/>
        <v>-0.70107498960808845</v>
      </c>
      <c r="BI302" s="119">
        <f t="shared" ca="1" si="145"/>
        <v>-0.91451674441898134</v>
      </c>
      <c r="BJ302" s="119">
        <f t="shared" ca="1" si="145"/>
        <v>-0.91451674441898134</v>
      </c>
      <c r="BK302" s="119">
        <f t="shared" ca="1" si="145"/>
        <v>-0.91451674441898134</v>
      </c>
      <c r="BL302" s="121">
        <f t="shared" ca="1" si="143"/>
        <v>1</v>
      </c>
      <c r="BM302" s="116">
        <f t="shared" ca="1" si="144"/>
        <v>18</v>
      </c>
    </row>
    <row r="303" spans="1:65" ht="15" customHeight="1" x14ac:dyDescent="0.25">
      <c r="A303" s="13">
        <v>42879</v>
      </c>
      <c r="B303" s="23"/>
      <c r="C303" s="23"/>
      <c r="D303" s="88">
        <f>bering!B298</f>
        <v>5444.9472999999998</v>
      </c>
      <c r="E303" s="47"/>
      <c r="F303" s="47"/>
      <c r="G303" s="92">
        <f>conus!B298</f>
        <v>5559.5464000000002</v>
      </c>
      <c r="H303" s="100">
        <f t="shared" ca="1" si="135"/>
        <v>5401.62</v>
      </c>
      <c r="I303" s="101">
        <f ca="1">IF(H$1,OFFSET(D303,-$H$2,0),OFFSET(D303,-$L303,0))</f>
        <v>5358.201</v>
      </c>
      <c r="J303" s="29">
        <f t="shared" ca="1" si="141"/>
        <v>19</v>
      </c>
      <c r="K303" s="57">
        <f t="shared" ca="1" si="124"/>
        <v>19</v>
      </c>
      <c r="L303" s="30">
        <f t="shared" ca="1" si="126"/>
        <v>19</v>
      </c>
      <c r="M303" s="120">
        <f t="shared" ca="1" si="142"/>
        <v>0.80381088517890198</v>
      </c>
      <c r="N303" s="39">
        <f>ROW()</f>
        <v>303</v>
      </c>
      <c r="O303" s="39">
        <f t="shared" si="137"/>
        <v>300</v>
      </c>
      <c r="P303" s="45">
        <f t="shared" ca="1" si="138"/>
        <v>284</v>
      </c>
      <c r="Q303" s="45">
        <f t="shared" ca="1" si="139"/>
        <v>281</v>
      </c>
      <c r="R303" s="39">
        <f t="shared" ca="1" si="140"/>
        <v>0</v>
      </c>
      <c r="S303" s="58">
        <f t="shared" si="129"/>
        <v>-468.39229999999952</v>
      </c>
      <c r="T303">
        <f>A303-A300</f>
        <v>3</v>
      </c>
      <c r="U303" s="68">
        <f t="shared" si="127"/>
        <v>-156.13076666666652</v>
      </c>
      <c r="V303" s="58">
        <f t="shared" ca="1" si="130"/>
        <v>-79.032400000000052</v>
      </c>
      <c r="W303">
        <f>A303-A300</f>
        <v>3</v>
      </c>
      <c r="X303" s="77">
        <f t="shared" ca="1" si="131"/>
        <v>-52.688266666666699</v>
      </c>
      <c r="Y303" s="58">
        <f t="shared" ca="1" si="132"/>
        <v>167.60800000000199</v>
      </c>
      <c r="Z303">
        <f>A303-A300</f>
        <v>3</v>
      </c>
      <c r="AA303" s="68">
        <f t="shared" ca="1" si="128"/>
        <v>55.869333333333998</v>
      </c>
      <c r="AB303" s="68">
        <f t="shared" ca="1" si="119"/>
        <v>1.5905333333336493</v>
      </c>
      <c r="AE303" s="116">
        <f t="shared" si="133"/>
        <v>285</v>
      </c>
      <c r="AF303" s="116">
        <f t="shared" si="134"/>
        <v>286</v>
      </c>
      <c r="AG303" s="116">
        <f t="shared" si="134"/>
        <v>284</v>
      </c>
      <c r="AH303" s="116">
        <f t="shared" si="134"/>
        <v>283</v>
      </c>
      <c r="AI303" s="116">
        <f t="shared" si="134"/>
        <v>282</v>
      </c>
      <c r="AJ303" s="116">
        <f t="shared" si="134"/>
        <v>286</v>
      </c>
      <c r="AK303" s="116">
        <f t="shared" si="134"/>
        <v>284</v>
      </c>
      <c r="AL303" s="116">
        <f t="shared" si="134"/>
        <v>283</v>
      </c>
      <c r="AM303" s="116">
        <f t="shared" si="134"/>
        <v>282</v>
      </c>
      <c r="AN303" s="116">
        <f t="shared" si="134"/>
        <v>282</v>
      </c>
      <c r="AO303" s="116">
        <f t="shared" si="134"/>
        <v>282</v>
      </c>
      <c r="AP303" s="116">
        <f t="shared" si="123"/>
        <v>282</v>
      </c>
      <c r="AQ303" s="116">
        <f t="shared" si="123"/>
        <v>283</v>
      </c>
      <c r="AR303" s="116">
        <f t="shared" si="123"/>
        <v>281</v>
      </c>
      <c r="AS303" s="116">
        <f t="shared" si="123"/>
        <v>280</v>
      </c>
      <c r="AT303" s="116">
        <f t="shared" si="123"/>
        <v>279</v>
      </c>
      <c r="AU303" s="116">
        <f t="shared" si="136"/>
        <v>283</v>
      </c>
      <c r="AV303" s="116">
        <f t="shared" si="136"/>
        <v>281</v>
      </c>
      <c r="AW303" s="116">
        <f t="shared" si="136"/>
        <v>280</v>
      </c>
      <c r="AX303" s="116">
        <f t="shared" si="136"/>
        <v>279</v>
      </c>
      <c r="AY303" s="116">
        <f t="shared" si="136"/>
        <v>279</v>
      </c>
      <c r="AZ303" s="116">
        <f t="shared" si="136"/>
        <v>279</v>
      </c>
      <c r="BA303" s="119">
        <f t="shared" ca="1" si="146"/>
        <v>-0.6327106482250634</v>
      </c>
      <c r="BB303" s="119">
        <f t="shared" ca="1" si="146"/>
        <v>-0.91071808658340991</v>
      </c>
      <c r="BC303" s="119">
        <f t="shared" ca="1" si="146"/>
        <v>0.80381088517890198</v>
      </c>
      <c r="BD303" s="119">
        <f t="shared" ca="1" si="145"/>
        <v>0.55697155396622655</v>
      </c>
      <c r="BE303" s="119">
        <f t="shared" ca="1" si="145"/>
        <v>-0.67197732219251094</v>
      </c>
      <c r="BF303" s="119">
        <f t="shared" ca="1" si="145"/>
        <v>-0.91071808658340991</v>
      </c>
      <c r="BG303" s="119">
        <f t="shared" ca="1" si="145"/>
        <v>0.80381088517890198</v>
      </c>
      <c r="BH303" s="119">
        <f t="shared" ca="1" si="145"/>
        <v>0.55697155396622655</v>
      </c>
      <c r="BI303" s="119">
        <f t="shared" ca="1" si="145"/>
        <v>-0.67197732219251094</v>
      </c>
      <c r="BJ303" s="119">
        <f t="shared" ca="1" si="145"/>
        <v>-0.67197732219251094</v>
      </c>
      <c r="BK303" s="119">
        <f t="shared" ca="1" si="145"/>
        <v>-0.67197732219251094</v>
      </c>
      <c r="BL303" s="121">
        <f t="shared" ca="1" si="143"/>
        <v>3</v>
      </c>
      <c r="BM303" s="116">
        <f t="shared" ca="1" si="144"/>
        <v>19</v>
      </c>
    </row>
    <row r="304" spans="1:65" ht="15" customHeight="1" x14ac:dyDescent="0.25">
      <c r="A304" s="13">
        <v>42880</v>
      </c>
      <c r="B304" s="23"/>
      <c r="C304" s="23"/>
      <c r="D304" s="88">
        <f>bering!B299</f>
        <v>5481.5519999999997</v>
      </c>
      <c r="E304" s="47"/>
      <c r="F304" s="47"/>
      <c r="G304" s="92">
        <f>conus!B299</f>
        <v>5591.92</v>
      </c>
      <c r="H304" s="100">
        <f t="shared" ca="1" si="135"/>
        <v>5475.1187</v>
      </c>
      <c r="I304" s="101">
        <f ca="1">IF(H$1,OFFSET(D304,-$H$2,0),OFFSET(D304,-$L304,0))</f>
        <v>5358.201</v>
      </c>
      <c r="J304" s="29">
        <f t="shared" ca="1" si="141"/>
        <v>20</v>
      </c>
      <c r="K304" s="57">
        <f t="shared" ca="1" si="124"/>
        <v>20</v>
      </c>
      <c r="L304" s="30">
        <f t="shared" ca="1" si="126"/>
        <v>20</v>
      </c>
      <c r="M304" s="120">
        <f t="shared" ca="1" si="142"/>
        <v>0.88737390285598261</v>
      </c>
      <c r="N304" s="39">
        <f>ROW()</f>
        <v>304</v>
      </c>
      <c r="O304" s="39">
        <f t="shared" si="137"/>
        <v>301</v>
      </c>
      <c r="P304" s="45">
        <f t="shared" ca="1" si="138"/>
        <v>284</v>
      </c>
      <c r="Q304" s="45">
        <f t="shared" ca="1" si="139"/>
        <v>281</v>
      </c>
      <c r="R304" s="39">
        <f t="shared" ca="1" si="140"/>
        <v>0</v>
      </c>
      <c r="S304" s="58">
        <f t="shared" si="129"/>
        <v>-489.0012999999999</v>
      </c>
      <c r="T304">
        <f>A304-A301</f>
        <v>3</v>
      </c>
      <c r="U304" s="68">
        <f t="shared" si="127"/>
        <v>-163.00043333333329</v>
      </c>
      <c r="V304" s="58">
        <f t="shared" ca="1" si="130"/>
        <v>52.927700000000186</v>
      </c>
      <c r="W304">
        <f>A304-A301</f>
        <v>3</v>
      </c>
      <c r="X304" s="77">
        <f t="shared" ca="1" si="131"/>
        <v>35.285133333333455</v>
      </c>
      <c r="Y304" s="58">
        <f t="shared" ca="1" si="132"/>
        <v>-51.317399999999907</v>
      </c>
      <c r="Z304">
        <f>A304-A301</f>
        <v>3</v>
      </c>
      <c r="AA304" s="68">
        <f t="shared" ca="1" si="128"/>
        <v>-17.10579999999997</v>
      </c>
      <c r="AB304" s="68">
        <f t="shared" ref="AB304:AB367" ca="1" si="147">AVERAGE(X304,AA304)</f>
        <v>9.0896666666667425</v>
      </c>
      <c r="AE304" s="116">
        <f t="shared" si="133"/>
        <v>286</v>
      </c>
      <c r="AF304" s="116">
        <f t="shared" si="134"/>
        <v>287</v>
      </c>
      <c r="AG304" s="116">
        <f t="shared" si="134"/>
        <v>285</v>
      </c>
      <c r="AH304" s="116">
        <f t="shared" si="134"/>
        <v>284</v>
      </c>
      <c r="AI304" s="116">
        <f t="shared" si="134"/>
        <v>283</v>
      </c>
      <c r="AJ304" s="116">
        <f t="shared" si="134"/>
        <v>287</v>
      </c>
      <c r="AK304" s="116">
        <f t="shared" si="134"/>
        <v>285</v>
      </c>
      <c r="AL304" s="116">
        <f t="shared" si="134"/>
        <v>284</v>
      </c>
      <c r="AM304" s="116">
        <f t="shared" si="134"/>
        <v>283</v>
      </c>
      <c r="AN304" s="116">
        <f t="shared" si="134"/>
        <v>283</v>
      </c>
      <c r="AO304" s="116">
        <f t="shared" si="134"/>
        <v>283</v>
      </c>
      <c r="AP304" s="116">
        <f t="shared" si="123"/>
        <v>283</v>
      </c>
      <c r="AQ304" s="116">
        <f t="shared" si="123"/>
        <v>284</v>
      </c>
      <c r="AR304" s="116">
        <f t="shared" si="123"/>
        <v>282</v>
      </c>
      <c r="AS304" s="116">
        <f t="shared" si="123"/>
        <v>281</v>
      </c>
      <c r="AT304" s="116">
        <f t="shared" si="123"/>
        <v>280</v>
      </c>
      <c r="AU304" s="116">
        <f t="shared" si="136"/>
        <v>284</v>
      </c>
      <c r="AV304" s="116">
        <f t="shared" si="136"/>
        <v>282</v>
      </c>
      <c r="AW304" s="116">
        <f t="shared" si="136"/>
        <v>281</v>
      </c>
      <c r="AX304" s="116">
        <f t="shared" si="136"/>
        <v>280</v>
      </c>
      <c r="AY304" s="116">
        <f t="shared" si="136"/>
        <v>280</v>
      </c>
      <c r="AZ304" s="116">
        <f t="shared" si="136"/>
        <v>280</v>
      </c>
      <c r="BA304" s="119">
        <f t="shared" ca="1" si="146"/>
        <v>-0.53008870394280361</v>
      </c>
      <c r="BB304" s="119">
        <f t="shared" ca="1" si="146"/>
        <v>-0.97082976285186473</v>
      </c>
      <c r="BC304" s="119">
        <f t="shared" ca="1" si="146"/>
        <v>-9.2101237691990606E-2</v>
      </c>
      <c r="BD304" s="119">
        <f t="shared" ca="1" si="145"/>
        <v>0.88737390285598261</v>
      </c>
      <c r="BE304" s="119">
        <f t="shared" ca="1" si="145"/>
        <v>0.36149206168200371</v>
      </c>
      <c r="BF304" s="119">
        <f t="shared" ca="1" si="145"/>
        <v>-0.97082976285186473</v>
      </c>
      <c r="BG304" s="119">
        <f t="shared" ca="1" si="145"/>
        <v>-9.2101237691990606E-2</v>
      </c>
      <c r="BH304" s="119">
        <f t="shared" ca="1" si="145"/>
        <v>0.88737390285598261</v>
      </c>
      <c r="BI304" s="119">
        <f t="shared" ca="1" si="145"/>
        <v>0.36149206168200371</v>
      </c>
      <c r="BJ304" s="119">
        <f t="shared" ca="1" si="145"/>
        <v>0.36149206168200371</v>
      </c>
      <c r="BK304" s="119">
        <f t="shared" ca="1" si="145"/>
        <v>0.36149206168200371</v>
      </c>
      <c r="BL304" s="121">
        <f t="shared" ca="1" si="143"/>
        <v>4</v>
      </c>
      <c r="BM304" s="116">
        <f t="shared" ca="1" si="144"/>
        <v>20</v>
      </c>
    </row>
    <row r="305" spans="1:65" ht="15" customHeight="1" x14ac:dyDescent="0.25">
      <c r="A305" s="13">
        <v>42881</v>
      </c>
      <c r="B305" s="23"/>
      <c r="C305" s="23"/>
      <c r="D305" s="88">
        <f>bering!B300</f>
        <v>5547.9520000000002</v>
      </c>
      <c r="E305" s="47"/>
      <c r="F305" s="47"/>
      <c r="G305" s="92">
        <f>conus!B300</f>
        <v>5741.4663</v>
      </c>
      <c r="H305" s="100">
        <f t="shared" ca="1" si="135"/>
        <v>5463.4440000000004</v>
      </c>
      <c r="I305" s="101">
        <f ca="1">IF(H$1,OFFSET(D305,-$H$2,0),OFFSET(D305,-$L305,0))</f>
        <v>5401.62</v>
      </c>
      <c r="J305" s="29">
        <f t="shared" ca="1" si="141"/>
        <v>20</v>
      </c>
      <c r="K305" s="57">
        <f t="shared" ca="1" si="124"/>
        <v>20</v>
      </c>
      <c r="L305" s="30">
        <f t="shared" ca="1" si="126"/>
        <v>20</v>
      </c>
      <c r="M305" s="120">
        <f t="shared" ca="1" si="142"/>
        <v>0.92381432894939319</v>
      </c>
      <c r="N305" s="39">
        <f>ROW()</f>
        <v>305</v>
      </c>
      <c r="O305" s="39">
        <f t="shared" si="137"/>
        <v>302</v>
      </c>
      <c r="P305" s="45">
        <f t="shared" ca="1" si="138"/>
        <v>285</v>
      </c>
      <c r="Q305" s="45">
        <f t="shared" ca="1" si="139"/>
        <v>282</v>
      </c>
      <c r="R305" s="39">
        <f t="shared" ca="1" si="140"/>
        <v>0</v>
      </c>
      <c r="S305" s="58">
        <f t="shared" si="129"/>
        <v>-178.40699999999924</v>
      </c>
      <c r="T305">
        <f>A305-A302</f>
        <v>3</v>
      </c>
      <c r="U305" s="68">
        <f t="shared" si="127"/>
        <v>-59.468999999999745</v>
      </c>
      <c r="V305" s="58">
        <f t="shared" ca="1" si="130"/>
        <v>246.90070000000196</v>
      </c>
      <c r="W305">
        <f>A305-A302</f>
        <v>3</v>
      </c>
      <c r="X305" s="77">
        <f t="shared" ca="1" si="131"/>
        <v>164.60046666666798</v>
      </c>
      <c r="Y305" s="58">
        <f t="shared" ca="1" si="132"/>
        <v>24.740000000001601</v>
      </c>
      <c r="Z305">
        <f>A305-A302</f>
        <v>3</v>
      </c>
      <c r="AA305" s="68">
        <f t="shared" ca="1" si="128"/>
        <v>8.2466666666672008</v>
      </c>
      <c r="AB305" s="68">
        <f t="shared" ca="1" si="147"/>
        <v>86.423566666667597</v>
      </c>
      <c r="AE305" s="116">
        <f t="shared" si="133"/>
        <v>287</v>
      </c>
      <c r="AF305" s="116">
        <f t="shared" si="134"/>
        <v>288</v>
      </c>
      <c r="AG305" s="116">
        <f t="shared" si="134"/>
        <v>286</v>
      </c>
      <c r="AH305" s="116">
        <f t="shared" si="134"/>
        <v>285</v>
      </c>
      <c r="AI305" s="116">
        <f t="shared" si="134"/>
        <v>284</v>
      </c>
      <c r="AJ305" s="116">
        <f t="shared" si="134"/>
        <v>288</v>
      </c>
      <c r="AK305" s="116">
        <f t="shared" si="134"/>
        <v>286</v>
      </c>
      <c r="AL305" s="116">
        <f t="shared" si="134"/>
        <v>285</v>
      </c>
      <c r="AM305" s="116">
        <f t="shared" si="134"/>
        <v>284</v>
      </c>
      <c r="AN305" s="116">
        <f t="shared" si="134"/>
        <v>284</v>
      </c>
      <c r="AO305" s="116">
        <f t="shared" si="134"/>
        <v>284</v>
      </c>
      <c r="AP305" s="116">
        <f t="shared" si="123"/>
        <v>284</v>
      </c>
      <c r="AQ305" s="116">
        <f t="shared" si="123"/>
        <v>285</v>
      </c>
      <c r="AR305" s="116">
        <f t="shared" si="123"/>
        <v>283</v>
      </c>
      <c r="AS305" s="116">
        <f t="shared" si="123"/>
        <v>282</v>
      </c>
      <c r="AT305" s="116">
        <f t="shared" si="123"/>
        <v>281</v>
      </c>
      <c r="AU305" s="116">
        <f t="shared" si="136"/>
        <v>285</v>
      </c>
      <c r="AV305" s="116">
        <f t="shared" si="136"/>
        <v>283</v>
      </c>
      <c r="AW305" s="116">
        <f t="shared" si="136"/>
        <v>282</v>
      </c>
      <c r="AX305" s="116">
        <f t="shared" si="136"/>
        <v>281</v>
      </c>
      <c r="AY305" s="116">
        <f t="shared" si="136"/>
        <v>281</v>
      </c>
      <c r="AZ305" s="116">
        <f t="shared" si="136"/>
        <v>281</v>
      </c>
      <c r="BA305" s="119">
        <f t="shared" ca="1" si="146"/>
        <v>0.33250262566382077</v>
      </c>
      <c r="BB305" s="119">
        <f t="shared" ca="1" si="146"/>
        <v>-0.54050031965973455</v>
      </c>
      <c r="BC305" s="119">
        <f t="shared" ca="1" si="146"/>
        <v>0.90216934107872071</v>
      </c>
      <c r="BD305" s="119">
        <f t="shared" ca="1" si="145"/>
        <v>0.92381432894939319</v>
      </c>
      <c r="BE305" s="119">
        <f t="shared" ca="1" si="145"/>
        <v>-0.14139922870319657</v>
      </c>
      <c r="BF305" s="119">
        <f t="shared" ca="1" si="145"/>
        <v>-0.54050031965973455</v>
      </c>
      <c r="BG305" s="119">
        <f t="shared" ca="1" si="145"/>
        <v>0.90216934107872071</v>
      </c>
      <c r="BH305" s="119">
        <f t="shared" ca="1" si="145"/>
        <v>0.92381432894939319</v>
      </c>
      <c r="BI305" s="119">
        <f t="shared" ca="1" si="145"/>
        <v>-0.14139922870319657</v>
      </c>
      <c r="BJ305" s="119">
        <f t="shared" ca="1" si="145"/>
        <v>-0.14139922870319657</v>
      </c>
      <c r="BK305" s="119">
        <f t="shared" ca="1" si="145"/>
        <v>-0.14139922870319657</v>
      </c>
      <c r="BL305" s="121">
        <f t="shared" ca="1" si="143"/>
        <v>4</v>
      </c>
      <c r="BM305" s="116">
        <f t="shared" ca="1" si="144"/>
        <v>20</v>
      </c>
    </row>
    <row r="306" spans="1:65" ht="15" customHeight="1" x14ac:dyDescent="0.25">
      <c r="A306" s="13">
        <v>42882</v>
      </c>
      <c r="B306" s="23"/>
      <c r="C306" s="23"/>
      <c r="D306" s="88">
        <f>bering!B301</f>
        <v>5389.8657000000003</v>
      </c>
      <c r="E306" s="47"/>
      <c r="F306" s="47"/>
      <c r="G306" s="92">
        <f>conus!B301</f>
        <v>5765.5479999999998</v>
      </c>
      <c r="H306" s="100">
        <f t="shared" ca="1" si="135"/>
        <v>5430.1772000000001</v>
      </c>
      <c r="I306" s="101">
        <f ca="1">IF(H$1,OFFSET(D306,-$H$2,0),OFFSET(D306,-$L306,0))</f>
        <v>5463.4440000000004</v>
      </c>
      <c r="J306" s="29">
        <f t="shared" ca="1" si="141"/>
        <v>19</v>
      </c>
      <c r="K306" s="57">
        <f t="shared" ca="1" si="124"/>
        <v>19</v>
      </c>
      <c r="L306" s="30">
        <f t="shared" ca="1" si="126"/>
        <v>19</v>
      </c>
      <c r="M306" s="120">
        <f t="shared" ca="1" si="142"/>
        <v>0.96317760457992629</v>
      </c>
      <c r="N306" s="39">
        <f>ROW()</f>
        <v>306</v>
      </c>
      <c r="O306" s="39">
        <f t="shared" si="137"/>
        <v>303</v>
      </c>
      <c r="P306" s="45">
        <f t="shared" ca="1" si="138"/>
        <v>287</v>
      </c>
      <c r="Q306" s="45">
        <f t="shared" ca="1" si="139"/>
        <v>284</v>
      </c>
      <c r="R306" s="39">
        <f t="shared" ca="1" si="140"/>
        <v>0</v>
      </c>
      <c r="S306" s="58">
        <f t="shared" si="129"/>
        <v>218.4252000000015</v>
      </c>
      <c r="T306">
        <f>A306-A303</f>
        <v>3</v>
      </c>
      <c r="U306" s="68">
        <f t="shared" si="127"/>
        <v>72.808400000000503</v>
      </c>
      <c r="V306" s="58">
        <f t="shared" ca="1" si="130"/>
        <v>241.91990000000078</v>
      </c>
      <c r="W306">
        <f>A306-A303</f>
        <v>3</v>
      </c>
      <c r="X306" s="77">
        <f t="shared" ca="1" si="131"/>
        <v>161.27993333333384</v>
      </c>
      <c r="Y306" s="58">
        <f t="shared" ca="1" si="132"/>
        <v>139.86399999999776</v>
      </c>
      <c r="Z306">
        <f>A306-A303</f>
        <v>3</v>
      </c>
      <c r="AA306" s="68">
        <f t="shared" ca="1" si="128"/>
        <v>46.621333333332586</v>
      </c>
      <c r="AB306" s="68">
        <f t="shared" ca="1" si="147"/>
        <v>103.95063333333322</v>
      </c>
      <c r="AE306" s="116">
        <f t="shared" si="133"/>
        <v>288</v>
      </c>
      <c r="AF306" s="116">
        <f t="shared" si="134"/>
        <v>289</v>
      </c>
      <c r="AG306" s="116">
        <f t="shared" si="134"/>
        <v>287</v>
      </c>
      <c r="AH306" s="116">
        <f t="shared" si="134"/>
        <v>286</v>
      </c>
      <c r="AI306" s="116">
        <f t="shared" si="134"/>
        <v>285</v>
      </c>
      <c r="AJ306" s="116">
        <f t="shared" si="134"/>
        <v>289</v>
      </c>
      <c r="AK306" s="116">
        <f t="shared" si="134"/>
        <v>287</v>
      </c>
      <c r="AL306" s="116">
        <f t="shared" si="134"/>
        <v>286</v>
      </c>
      <c r="AM306" s="116">
        <f t="shared" si="134"/>
        <v>285</v>
      </c>
      <c r="AN306" s="116">
        <f t="shared" si="134"/>
        <v>285</v>
      </c>
      <c r="AO306" s="116">
        <f t="shared" si="134"/>
        <v>285</v>
      </c>
      <c r="AP306" s="116">
        <f t="shared" si="123"/>
        <v>285</v>
      </c>
      <c r="AQ306" s="116">
        <f t="shared" si="123"/>
        <v>286</v>
      </c>
      <c r="AR306" s="116">
        <f t="shared" si="123"/>
        <v>284</v>
      </c>
      <c r="AS306" s="116">
        <f t="shared" si="123"/>
        <v>283</v>
      </c>
      <c r="AT306" s="116">
        <f t="shared" si="123"/>
        <v>282</v>
      </c>
      <c r="AU306" s="116">
        <f t="shared" si="136"/>
        <v>286</v>
      </c>
      <c r="AV306" s="116">
        <f t="shared" si="136"/>
        <v>284</v>
      </c>
      <c r="AW306" s="116">
        <f t="shared" si="136"/>
        <v>283</v>
      </c>
      <c r="AX306" s="116">
        <f t="shared" si="136"/>
        <v>282</v>
      </c>
      <c r="AY306" s="116">
        <f t="shared" si="136"/>
        <v>282</v>
      </c>
      <c r="AZ306" s="116">
        <f t="shared" si="136"/>
        <v>282</v>
      </c>
      <c r="BA306" s="119">
        <f t="shared" ca="1" si="146"/>
        <v>0.22052988808912824</v>
      </c>
      <c r="BB306" s="119">
        <f t="shared" ca="1" si="146"/>
        <v>-0.99682252183167319</v>
      </c>
      <c r="BC306" s="119">
        <f t="shared" ca="1" si="146"/>
        <v>0.96317760457992629</v>
      </c>
      <c r="BD306" s="119">
        <f t="shared" ca="1" si="145"/>
        <v>0.85715714602273485</v>
      </c>
      <c r="BE306" s="119">
        <f t="shared" ca="1" si="145"/>
        <v>0.45365300882523368</v>
      </c>
      <c r="BF306" s="119">
        <f t="shared" ca="1" si="145"/>
        <v>-0.99682252183167319</v>
      </c>
      <c r="BG306" s="119">
        <f t="shared" ca="1" si="145"/>
        <v>0.96317760457992629</v>
      </c>
      <c r="BH306" s="119">
        <f t="shared" ca="1" si="145"/>
        <v>0.85715714602273485</v>
      </c>
      <c r="BI306" s="119">
        <f t="shared" ca="1" si="145"/>
        <v>0.45365300882523368</v>
      </c>
      <c r="BJ306" s="119">
        <f t="shared" ca="1" si="145"/>
        <v>0.45365300882523368</v>
      </c>
      <c r="BK306" s="119">
        <f t="shared" ca="1" si="145"/>
        <v>0.45365300882523368</v>
      </c>
      <c r="BL306" s="121">
        <f t="shared" ca="1" si="143"/>
        <v>3</v>
      </c>
      <c r="BM306" s="116">
        <f t="shared" ca="1" si="144"/>
        <v>19</v>
      </c>
    </row>
    <row r="307" spans="1:65" ht="15" customHeight="1" x14ac:dyDescent="0.25">
      <c r="A307" s="13">
        <v>42883</v>
      </c>
      <c r="B307" s="23"/>
      <c r="C307" s="23"/>
      <c r="D307" s="88">
        <f>bering!B302</f>
        <v>5271.3013000000001</v>
      </c>
      <c r="E307" s="47"/>
      <c r="F307" s="47"/>
      <c r="G307" s="92">
        <f>conus!B302</f>
        <v>5700.0102999999999</v>
      </c>
      <c r="H307" s="100">
        <f t="shared" ca="1" si="135"/>
        <v>5420.6356999999998</v>
      </c>
      <c r="I307" s="101">
        <f ca="1">IF(H$1,OFFSET(D307,-$H$2,0),OFFSET(D307,-$L307,0))</f>
        <v>5430.1772000000001</v>
      </c>
      <c r="J307" s="29">
        <f t="shared" ca="1" si="141"/>
        <v>19</v>
      </c>
      <c r="K307" s="57">
        <f t="shared" ca="1" si="124"/>
        <v>19</v>
      </c>
      <c r="L307" s="30">
        <f t="shared" ca="1" si="126"/>
        <v>19</v>
      </c>
      <c r="M307" s="120">
        <f t="shared" ca="1" si="142"/>
        <v>0.93118574306498259</v>
      </c>
      <c r="N307" s="39">
        <f>ROW()</f>
        <v>307</v>
      </c>
      <c r="O307" s="39">
        <f t="shared" si="137"/>
        <v>304</v>
      </c>
      <c r="P307" s="45">
        <f t="shared" ca="1" si="138"/>
        <v>288</v>
      </c>
      <c r="Q307" s="45">
        <f t="shared" ca="1" si="139"/>
        <v>285</v>
      </c>
      <c r="R307" s="39">
        <f t="shared" ca="1" si="140"/>
        <v>0</v>
      </c>
      <c r="S307" s="58">
        <f t="shared" si="129"/>
        <v>430.17149999999674</v>
      </c>
      <c r="T307">
        <f>A307-A304</f>
        <v>3</v>
      </c>
      <c r="U307" s="68">
        <f t="shared" si="127"/>
        <v>143.39049999999892</v>
      </c>
      <c r="V307" s="58">
        <f t="shared" ca="1" si="130"/>
        <v>79.317200000001321</v>
      </c>
      <c r="W307">
        <f>A307-A304</f>
        <v>3</v>
      </c>
      <c r="X307" s="77">
        <f t="shared" ca="1" si="131"/>
        <v>52.878133333334212</v>
      </c>
      <c r="Y307" s="58">
        <f t="shared" ca="1" si="132"/>
        <v>220.63820000000123</v>
      </c>
      <c r="Z307">
        <f>A307-A304</f>
        <v>3</v>
      </c>
      <c r="AA307" s="68">
        <f t="shared" ca="1" si="128"/>
        <v>73.546066666667073</v>
      </c>
      <c r="AB307" s="68">
        <f t="shared" ca="1" si="147"/>
        <v>63.212100000000646</v>
      </c>
      <c r="AE307" s="116">
        <f t="shared" si="133"/>
        <v>289</v>
      </c>
      <c r="AF307" s="116">
        <f t="shared" si="134"/>
        <v>290</v>
      </c>
      <c r="AG307" s="116">
        <f t="shared" si="134"/>
        <v>288</v>
      </c>
      <c r="AH307" s="116">
        <f t="shared" si="134"/>
        <v>287</v>
      </c>
      <c r="AI307" s="116">
        <f t="shared" si="134"/>
        <v>286</v>
      </c>
      <c r="AJ307" s="116">
        <f t="shared" si="134"/>
        <v>290</v>
      </c>
      <c r="AK307" s="116">
        <f t="shared" si="134"/>
        <v>288</v>
      </c>
      <c r="AL307" s="116">
        <f t="shared" ref="AF307:AO333" si="148">$N307-AL$6</f>
        <v>287</v>
      </c>
      <c r="AM307" s="116">
        <f t="shared" si="148"/>
        <v>286</v>
      </c>
      <c r="AN307" s="116">
        <f t="shared" si="148"/>
        <v>286</v>
      </c>
      <c r="AO307" s="116">
        <f t="shared" si="148"/>
        <v>286</v>
      </c>
      <c r="AP307" s="116">
        <f t="shared" si="123"/>
        <v>286</v>
      </c>
      <c r="AQ307" s="116">
        <f t="shared" si="123"/>
        <v>287</v>
      </c>
      <c r="AR307" s="116">
        <f t="shared" si="123"/>
        <v>285</v>
      </c>
      <c r="AS307" s="116">
        <f t="shared" si="123"/>
        <v>284</v>
      </c>
      <c r="AT307" s="116">
        <f t="shared" si="123"/>
        <v>283</v>
      </c>
      <c r="AU307" s="116">
        <f t="shared" si="136"/>
        <v>287</v>
      </c>
      <c r="AV307" s="116">
        <f t="shared" si="136"/>
        <v>285</v>
      </c>
      <c r="AW307" s="116">
        <f t="shared" si="136"/>
        <v>284</v>
      </c>
      <c r="AX307" s="116">
        <f t="shared" si="136"/>
        <v>283</v>
      </c>
      <c r="AY307" s="116">
        <f t="shared" si="136"/>
        <v>283</v>
      </c>
      <c r="AZ307" s="116">
        <f t="shared" si="136"/>
        <v>283</v>
      </c>
      <c r="BA307" s="119">
        <f t="shared" ca="1" si="146"/>
        <v>-0.57600712220373707</v>
      </c>
      <c r="BB307" s="119">
        <f t="shared" ca="1" si="146"/>
        <v>-0.33015508678881955</v>
      </c>
      <c r="BC307" s="119">
        <f t="shared" ca="1" si="146"/>
        <v>0.93118574306498259</v>
      </c>
      <c r="BD307" s="119">
        <f t="shared" ca="1" si="145"/>
        <v>0.75563842155792149</v>
      </c>
      <c r="BE307" s="119">
        <f t="shared" ca="1" si="145"/>
        <v>0.15843557985192924</v>
      </c>
      <c r="BF307" s="119">
        <f t="shared" ca="1" si="145"/>
        <v>-0.33015508678881955</v>
      </c>
      <c r="BG307" s="119">
        <f t="shared" ca="1" si="145"/>
        <v>0.93118574306498259</v>
      </c>
      <c r="BH307" s="119">
        <f t="shared" ca="1" si="145"/>
        <v>0.75563842155792149</v>
      </c>
      <c r="BI307" s="119">
        <f t="shared" ca="1" si="145"/>
        <v>0.15843557985192924</v>
      </c>
      <c r="BJ307" s="119">
        <f t="shared" ca="1" si="145"/>
        <v>0.15843557985192924</v>
      </c>
      <c r="BK307" s="119">
        <f t="shared" ca="1" si="145"/>
        <v>0.15843557985192924</v>
      </c>
      <c r="BL307" s="121">
        <f t="shared" ca="1" si="143"/>
        <v>3</v>
      </c>
      <c r="BM307" s="116">
        <f t="shared" ca="1" si="144"/>
        <v>19</v>
      </c>
    </row>
    <row r="308" spans="1:65" ht="15" customHeight="1" x14ac:dyDescent="0.25">
      <c r="A308" s="13">
        <v>42884</v>
      </c>
      <c r="B308" s="23"/>
      <c r="C308" s="23"/>
      <c r="D308" s="88">
        <f>bering!B303</f>
        <v>5256.009</v>
      </c>
      <c r="E308" s="47"/>
      <c r="F308" s="47"/>
      <c r="G308" s="92">
        <f>conus!B303</f>
        <v>5676.8580000000002</v>
      </c>
      <c r="H308" s="100">
        <f t="shared" ca="1" si="135"/>
        <v>5332.79</v>
      </c>
      <c r="I308" s="101">
        <f ca="1">IF(H$1,OFFSET(D308,-$H$2,0),OFFSET(D308,-$L308,0))</f>
        <v>5420.6356999999998</v>
      </c>
      <c r="J308" s="29">
        <f t="shared" ca="1" si="141"/>
        <v>19</v>
      </c>
      <c r="K308" s="57">
        <f t="shared" ca="1" si="124"/>
        <v>19</v>
      </c>
      <c r="L308" s="30">
        <f t="shared" ca="1" si="126"/>
        <v>19</v>
      </c>
      <c r="M308" s="120">
        <f t="shared" ca="1" si="142"/>
        <v>0.90376816868119336</v>
      </c>
      <c r="N308" s="39">
        <f>ROW()</f>
        <v>308</v>
      </c>
      <c r="O308" s="39">
        <f t="shared" si="137"/>
        <v>305</v>
      </c>
      <c r="P308" s="45">
        <f t="shared" ca="1" si="138"/>
        <v>289</v>
      </c>
      <c r="Q308" s="45">
        <f t="shared" ca="1" si="139"/>
        <v>286</v>
      </c>
      <c r="R308" s="39">
        <f t="shared" ca="1" si="140"/>
        <v>0</v>
      </c>
      <c r="S308" s="58">
        <f t="shared" si="129"/>
        <v>249.48359999999957</v>
      </c>
      <c r="T308">
        <f>A308-A305</f>
        <v>3</v>
      </c>
      <c r="U308" s="68">
        <f t="shared" si="127"/>
        <v>83.161199999999852</v>
      </c>
      <c r="V308" s="58">
        <f t="shared" ca="1" si="130"/>
        <v>-156.57979999999952</v>
      </c>
      <c r="W308">
        <f>A308-A305</f>
        <v>3</v>
      </c>
      <c r="X308" s="77">
        <f t="shared" ca="1" si="131"/>
        <v>-104.38653333333302</v>
      </c>
      <c r="Y308" s="58">
        <f t="shared" ca="1" si="132"/>
        <v>196.23489999999947</v>
      </c>
      <c r="Z308">
        <f>A308-A305</f>
        <v>3</v>
      </c>
      <c r="AA308" s="68">
        <f t="shared" ca="1" si="128"/>
        <v>65.411633333333157</v>
      </c>
      <c r="AB308" s="68">
        <f t="shared" ca="1" si="147"/>
        <v>-19.487449999999932</v>
      </c>
      <c r="AE308" s="116">
        <f t="shared" si="133"/>
        <v>290</v>
      </c>
      <c r="AF308" s="116">
        <f t="shared" si="148"/>
        <v>291</v>
      </c>
      <c r="AG308" s="116">
        <f t="shared" si="148"/>
        <v>289</v>
      </c>
      <c r="AH308" s="116">
        <f t="shared" si="148"/>
        <v>288</v>
      </c>
      <c r="AI308" s="116">
        <f t="shared" si="148"/>
        <v>287</v>
      </c>
      <c r="AJ308" s="116">
        <f t="shared" si="148"/>
        <v>291</v>
      </c>
      <c r="AK308" s="116">
        <f t="shared" si="148"/>
        <v>289</v>
      </c>
      <c r="AL308" s="116">
        <f t="shared" si="148"/>
        <v>288</v>
      </c>
      <c r="AM308" s="116">
        <f t="shared" si="148"/>
        <v>287</v>
      </c>
      <c r="AN308" s="116">
        <f t="shared" si="148"/>
        <v>287</v>
      </c>
      <c r="AO308" s="116">
        <f t="shared" si="148"/>
        <v>287</v>
      </c>
      <c r="AP308" s="116">
        <f t="shared" si="123"/>
        <v>287</v>
      </c>
      <c r="AQ308" s="116">
        <f t="shared" si="123"/>
        <v>288</v>
      </c>
      <c r="AR308" s="116">
        <f t="shared" si="123"/>
        <v>286</v>
      </c>
      <c r="AS308" s="116">
        <f t="shared" si="123"/>
        <v>285</v>
      </c>
      <c r="AT308" s="116">
        <f t="shared" si="123"/>
        <v>284</v>
      </c>
      <c r="AU308" s="116">
        <f t="shared" si="136"/>
        <v>288</v>
      </c>
      <c r="AV308" s="116">
        <f t="shared" si="136"/>
        <v>286</v>
      </c>
      <c r="AW308" s="116">
        <f t="shared" si="136"/>
        <v>285</v>
      </c>
      <c r="AX308" s="116">
        <f t="shared" si="136"/>
        <v>284</v>
      </c>
      <c r="AY308" s="116">
        <f t="shared" si="136"/>
        <v>284</v>
      </c>
      <c r="AZ308" s="116">
        <f t="shared" si="136"/>
        <v>284</v>
      </c>
      <c r="BA308" s="119">
        <f t="shared" ca="1" si="146"/>
        <v>0.77451921389856493</v>
      </c>
      <c r="BB308" s="119">
        <f t="shared" ca="1" si="146"/>
        <v>0.407293622249363</v>
      </c>
      <c r="BC308" s="119">
        <f t="shared" ca="1" si="146"/>
        <v>0.90376816868119336</v>
      </c>
      <c r="BD308" s="119">
        <f t="shared" ca="1" si="145"/>
        <v>0.18054804410130737</v>
      </c>
      <c r="BE308" s="119">
        <f t="shared" ca="1" si="145"/>
        <v>-0.78542338060534955</v>
      </c>
      <c r="BF308" s="119">
        <f t="shared" ca="1" si="145"/>
        <v>0.407293622249363</v>
      </c>
      <c r="BG308" s="119">
        <f t="shared" ca="1" si="145"/>
        <v>0.90376816868119336</v>
      </c>
      <c r="BH308" s="119">
        <f t="shared" ca="1" si="145"/>
        <v>0.18054804410130737</v>
      </c>
      <c r="BI308" s="119">
        <f t="shared" ca="1" si="145"/>
        <v>-0.78542338060534955</v>
      </c>
      <c r="BJ308" s="119">
        <f t="shared" ca="1" si="145"/>
        <v>-0.78542338060534955</v>
      </c>
      <c r="BK308" s="119">
        <f t="shared" ca="1" si="145"/>
        <v>-0.78542338060534955</v>
      </c>
      <c r="BL308" s="121">
        <f t="shared" ca="1" si="143"/>
        <v>3</v>
      </c>
      <c r="BM308" s="116">
        <f t="shared" ca="1" si="144"/>
        <v>19</v>
      </c>
    </row>
    <row r="309" spans="1:65" ht="15" customHeight="1" x14ac:dyDescent="0.25">
      <c r="A309" s="13">
        <v>42885</v>
      </c>
      <c r="B309" s="23"/>
      <c r="C309" s="23"/>
      <c r="D309" s="88">
        <f>bering!B304</f>
        <v>5276.8530000000001</v>
      </c>
      <c r="E309" s="47"/>
      <c r="F309" s="47"/>
      <c r="G309" s="92">
        <f>conus!B304</f>
        <v>5656.6880000000001</v>
      </c>
      <c r="H309" s="100">
        <f t="shared" ca="1" si="135"/>
        <v>5416.7479999999996</v>
      </c>
      <c r="I309" s="101">
        <f ca="1">IF(H$1,OFFSET(D309,-$H$2,0),OFFSET(D309,-$L309,0))</f>
        <v>5420.6356999999998</v>
      </c>
      <c r="J309" s="29">
        <f t="shared" ca="1" si="141"/>
        <v>20</v>
      </c>
      <c r="K309" s="57">
        <f t="shared" ca="1" si="124"/>
        <v>20</v>
      </c>
      <c r="L309" s="30">
        <f t="shared" ca="1" si="126"/>
        <v>20</v>
      </c>
      <c r="M309" s="120">
        <f t="shared" ca="1" si="142"/>
        <v>0.91260722525232618</v>
      </c>
      <c r="N309" s="39">
        <f>ROW()</f>
        <v>309</v>
      </c>
      <c r="O309" s="39">
        <f t="shared" si="137"/>
        <v>306</v>
      </c>
      <c r="P309" s="45">
        <f t="shared" ca="1" si="138"/>
        <v>289</v>
      </c>
      <c r="Q309" s="45">
        <f t="shared" ca="1" si="139"/>
        <v>286</v>
      </c>
      <c r="R309" s="39">
        <f t="shared" ca="1" si="140"/>
        <v>0</v>
      </c>
      <c r="S309" s="58">
        <f t="shared" si="129"/>
        <v>-65.378000000000611</v>
      </c>
      <c r="T309">
        <f>A309-A306</f>
        <v>3</v>
      </c>
      <c r="U309" s="68">
        <f t="shared" si="127"/>
        <v>-21.792666666666872</v>
      </c>
      <c r="V309" s="58">
        <f t="shared" ca="1" si="130"/>
        <v>-198.56620000000112</v>
      </c>
      <c r="W309">
        <f>A309-A306</f>
        <v>3</v>
      </c>
      <c r="X309" s="77">
        <f t="shared" ca="1" si="131"/>
        <v>-132.3774666666674</v>
      </c>
      <c r="Y309" s="58">
        <f t="shared" ca="1" si="132"/>
        <v>48.183600000000297</v>
      </c>
      <c r="Z309">
        <f>A309-A306</f>
        <v>3</v>
      </c>
      <c r="AA309" s="68">
        <f t="shared" ca="1" si="128"/>
        <v>16.061200000000099</v>
      </c>
      <c r="AB309" s="68">
        <f t="shared" ca="1" si="147"/>
        <v>-58.158133333333652</v>
      </c>
      <c r="AE309" s="116">
        <f t="shared" si="133"/>
        <v>291</v>
      </c>
      <c r="AF309" s="116">
        <f t="shared" si="148"/>
        <v>292</v>
      </c>
      <c r="AG309" s="116">
        <f t="shared" si="148"/>
        <v>290</v>
      </c>
      <c r="AH309" s="116">
        <f t="shared" si="148"/>
        <v>289</v>
      </c>
      <c r="AI309" s="116">
        <f t="shared" si="148"/>
        <v>288</v>
      </c>
      <c r="AJ309" s="116">
        <f t="shared" si="148"/>
        <v>292</v>
      </c>
      <c r="AK309" s="116">
        <f t="shared" si="148"/>
        <v>290</v>
      </c>
      <c r="AL309" s="116">
        <f t="shared" si="148"/>
        <v>289</v>
      </c>
      <c r="AM309" s="116">
        <f t="shared" si="148"/>
        <v>288</v>
      </c>
      <c r="AN309" s="116">
        <f t="shared" si="148"/>
        <v>288</v>
      </c>
      <c r="AO309" s="116">
        <f t="shared" si="148"/>
        <v>288</v>
      </c>
      <c r="AP309" s="116">
        <f t="shared" si="123"/>
        <v>288</v>
      </c>
      <c r="AQ309" s="116">
        <f t="shared" si="123"/>
        <v>289</v>
      </c>
      <c r="AR309" s="116">
        <f t="shared" si="123"/>
        <v>287</v>
      </c>
      <c r="AS309" s="116">
        <f t="shared" si="123"/>
        <v>286</v>
      </c>
      <c r="AT309" s="116">
        <f t="shared" si="123"/>
        <v>285</v>
      </c>
      <c r="AU309" s="116">
        <f t="shared" si="136"/>
        <v>289</v>
      </c>
      <c r="AV309" s="116">
        <f t="shared" si="136"/>
        <v>287</v>
      </c>
      <c r="AW309" s="116">
        <f t="shared" si="136"/>
        <v>286</v>
      </c>
      <c r="AX309" s="116">
        <f t="shared" si="136"/>
        <v>285</v>
      </c>
      <c r="AY309" s="116">
        <f t="shared" si="136"/>
        <v>285</v>
      </c>
      <c r="AZ309" s="116">
        <f t="shared" si="136"/>
        <v>285</v>
      </c>
      <c r="BA309" s="119">
        <f t="shared" ca="1" si="146"/>
        <v>0.43780478544238882</v>
      </c>
      <c r="BB309" s="119">
        <f t="shared" ca="1" si="146"/>
        <v>-0.35955256091724869</v>
      </c>
      <c r="BC309" s="119">
        <f t="shared" ca="1" si="146"/>
        <v>0.83485308378061285</v>
      </c>
      <c r="BD309" s="119">
        <f t="shared" ca="1" si="145"/>
        <v>0.91260722525232618</v>
      </c>
      <c r="BE309" s="119">
        <f t="shared" ca="1" si="145"/>
        <v>-0.55686847411750795</v>
      </c>
      <c r="BF309" s="119">
        <f t="shared" ca="1" si="145"/>
        <v>-0.35955256091724869</v>
      </c>
      <c r="BG309" s="119">
        <f t="shared" ca="1" si="145"/>
        <v>0.83485308378061285</v>
      </c>
      <c r="BH309" s="119">
        <f t="shared" ca="1" si="145"/>
        <v>0.91260722525232618</v>
      </c>
      <c r="BI309" s="119">
        <f t="shared" ca="1" si="145"/>
        <v>-0.55686847411750795</v>
      </c>
      <c r="BJ309" s="119">
        <f t="shared" ca="1" si="145"/>
        <v>-0.55686847411750795</v>
      </c>
      <c r="BK309" s="119">
        <f t="shared" ca="1" si="145"/>
        <v>-0.55686847411750795</v>
      </c>
      <c r="BL309" s="121">
        <f t="shared" ca="1" si="143"/>
        <v>4</v>
      </c>
      <c r="BM309" s="116">
        <f t="shared" ca="1" si="144"/>
        <v>20</v>
      </c>
    </row>
    <row r="310" spans="1:65" ht="15" customHeight="1" x14ac:dyDescent="0.25">
      <c r="A310" s="13">
        <v>42886</v>
      </c>
      <c r="B310" s="23"/>
      <c r="C310" s="23"/>
      <c r="D310" s="88">
        <f>bering!B305</f>
        <v>5276.8530000000001</v>
      </c>
      <c r="E310" s="47"/>
      <c r="F310" s="47"/>
      <c r="G310" s="92">
        <f>conus!B305</f>
        <v>5656.6880000000001</v>
      </c>
      <c r="H310" s="100">
        <f t="shared" ca="1" si="135"/>
        <v>5505.9106000000002</v>
      </c>
      <c r="I310" s="101">
        <f ca="1">IF(H$1,OFFSET(D310,-$H$2,0),OFFSET(D310,-$L310,0))</f>
        <v>5420.6356999999998</v>
      </c>
      <c r="J310" s="29">
        <f t="shared" ca="1" si="141"/>
        <v>21</v>
      </c>
      <c r="K310" s="57">
        <f t="shared" ca="1" si="124"/>
        <v>21</v>
      </c>
      <c r="L310" s="30">
        <f t="shared" ca="1" si="126"/>
        <v>21</v>
      </c>
      <c r="M310" s="120">
        <f t="shared" ca="1" si="142"/>
        <v>0.94744594137198823</v>
      </c>
      <c r="N310" s="39">
        <f>ROW()</f>
        <v>310</v>
      </c>
      <c r="O310" s="39">
        <f t="shared" si="137"/>
        <v>307</v>
      </c>
      <c r="P310" s="45">
        <f t="shared" ca="1" si="138"/>
        <v>289</v>
      </c>
      <c r="Q310" s="45">
        <f t="shared" ca="1" si="139"/>
        <v>286</v>
      </c>
      <c r="R310" s="39">
        <f t="shared" ca="1" si="140"/>
        <v>0</v>
      </c>
      <c r="S310" s="58">
        <f t="shared" si="129"/>
        <v>-216.79059999999663</v>
      </c>
      <c r="T310">
        <f>A310-A307</f>
        <v>3</v>
      </c>
      <c r="U310" s="68">
        <f t="shared" si="127"/>
        <v>-72.263533333332205</v>
      </c>
      <c r="V310" s="58">
        <f t="shared" ca="1" si="130"/>
        <v>-58.8083000000006</v>
      </c>
      <c r="W310">
        <f>A310-A307</f>
        <v>3</v>
      </c>
      <c r="X310" s="77">
        <f t="shared" ca="1" si="131"/>
        <v>-39.205533333333733</v>
      </c>
      <c r="Y310" s="58">
        <f t="shared" ca="1" si="132"/>
        <v>-33.334100000000035</v>
      </c>
      <c r="Z310">
        <f>A310-A307</f>
        <v>3</v>
      </c>
      <c r="AA310" s="68">
        <f t="shared" ca="1" si="128"/>
        <v>-11.111366666666678</v>
      </c>
      <c r="AB310" s="68">
        <f t="shared" ca="1" si="147"/>
        <v>-25.158450000000204</v>
      </c>
      <c r="AE310" s="116">
        <f t="shared" si="133"/>
        <v>292</v>
      </c>
      <c r="AF310" s="116">
        <f t="shared" si="148"/>
        <v>293</v>
      </c>
      <c r="AG310" s="116">
        <f t="shared" si="148"/>
        <v>291</v>
      </c>
      <c r="AH310" s="116">
        <f t="shared" si="148"/>
        <v>290</v>
      </c>
      <c r="AI310" s="116">
        <f t="shared" si="148"/>
        <v>289</v>
      </c>
      <c r="AJ310" s="116">
        <f t="shared" si="148"/>
        <v>293</v>
      </c>
      <c r="AK310" s="116">
        <f t="shared" si="148"/>
        <v>291</v>
      </c>
      <c r="AL310" s="116">
        <f t="shared" si="148"/>
        <v>290</v>
      </c>
      <c r="AM310" s="116">
        <f t="shared" si="148"/>
        <v>289</v>
      </c>
      <c r="AN310" s="116">
        <f t="shared" si="148"/>
        <v>289</v>
      </c>
      <c r="AO310" s="116">
        <f t="shared" si="148"/>
        <v>289</v>
      </c>
      <c r="AP310" s="116">
        <f t="shared" si="123"/>
        <v>289</v>
      </c>
      <c r="AQ310" s="116">
        <f t="shared" si="123"/>
        <v>290</v>
      </c>
      <c r="AR310" s="116">
        <f t="shared" si="123"/>
        <v>288</v>
      </c>
      <c r="AS310" s="116">
        <f t="shared" si="123"/>
        <v>287</v>
      </c>
      <c r="AT310" s="116">
        <f t="shared" si="123"/>
        <v>286</v>
      </c>
      <c r="AU310" s="116">
        <f t="shared" si="136"/>
        <v>290</v>
      </c>
      <c r="AV310" s="116">
        <f t="shared" si="136"/>
        <v>288</v>
      </c>
      <c r="AW310" s="116">
        <f t="shared" si="136"/>
        <v>287</v>
      </c>
      <c r="AX310" s="116">
        <f t="shared" si="136"/>
        <v>286</v>
      </c>
      <c r="AY310" s="116">
        <f t="shared" si="136"/>
        <v>286</v>
      </c>
      <c r="AZ310" s="116">
        <f t="shared" si="136"/>
        <v>286</v>
      </c>
      <c r="BA310" s="119">
        <f t="shared" ca="1" si="146"/>
        <v>-0.38167722482480748</v>
      </c>
      <c r="BB310" s="119">
        <f t="shared" ca="1" si="146"/>
        <v>-0.92239551366207206</v>
      </c>
      <c r="BC310" s="119">
        <f t="shared" ca="1" si="146"/>
        <v>0.61411372141280529</v>
      </c>
      <c r="BD310" s="119">
        <f t="shared" ca="1" si="145"/>
        <v>0.75679935463870562</v>
      </c>
      <c r="BE310" s="119">
        <f t="shared" ca="1" si="145"/>
        <v>0.94744594137198823</v>
      </c>
      <c r="BF310" s="119">
        <f t="shared" ca="1" si="145"/>
        <v>-0.92239551366207206</v>
      </c>
      <c r="BG310" s="119">
        <f t="shared" ca="1" si="145"/>
        <v>0.61411372141280529</v>
      </c>
      <c r="BH310" s="119">
        <f t="shared" ca="1" si="145"/>
        <v>0.75679935463870562</v>
      </c>
      <c r="BI310" s="119">
        <f t="shared" ca="1" si="145"/>
        <v>0.94744594137198823</v>
      </c>
      <c r="BJ310" s="119">
        <f t="shared" ca="1" si="145"/>
        <v>0.94744594137198823</v>
      </c>
      <c r="BK310" s="119">
        <f t="shared" ca="1" si="145"/>
        <v>0.94744594137198823</v>
      </c>
      <c r="BL310" s="121">
        <f t="shared" ca="1" si="143"/>
        <v>5</v>
      </c>
      <c r="BM310" s="116">
        <f t="shared" ca="1" si="144"/>
        <v>21</v>
      </c>
    </row>
    <row r="311" spans="1:65" ht="15" customHeight="1" x14ac:dyDescent="0.25">
      <c r="A311" s="13">
        <v>42887</v>
      </c>
      <c r="B311" s="23"/>
      <c r="C311" s="23"/>
      <c r="D311" s="88">
        <f>bering!B306</f>
        <v>5436.5092999999997</v>
      </c>
      <c r="E311" s="47"/>
      <c r="F311" s="47"/>
      <c r="G311" s="92">
        <f>conus!B306</f>
        <v>5735.576</v>
      </c>
      <c r="H311" s="100">
        <f t="shared" ca="1" si="135"/>
        <v>5439.2529999999997</v>
      </c>
      <c r="I311" s="101">
        <f ca="1">IF(H$1,OFFSET(D311,-$H$2,0),OFFSET(D311,-$L311,0))</f>
        <v>5505.9106000000002</v>
      </c>
      <c r="J311" s="29">
        <f t="shared" ca="1" si="141"/>
        <v>19</v>
      </c>
      <c r="K311" s="57">
        <f t="shared" ca="1" si="124"/>
        <v>19</v>
      </c>
      <c r="L311" s="30">
        <f t="shared" ca="1" si="126"/>
        <v>19</v>
      </c>
      <c r="M311" s="120">
        <f t="shared" ca="1" si="142"/>
        <v>0.87026979167769092</v>
      </c>
      <c r="N311" s="39">
        <f>ROW()</f>
        <v>311</v>
      </c>
      <c r="O311" s="39">
        <f t="shared" si="137"/>
        <v>308</v>
      </c>
      <c r="P311" s="45">
        <f t="shared" ca="1" si="138"/>
        <v>292</v>
      </c>
      <c r="Q311" s="45">
        <f t="shared" ca="1" si="139"/>
        <v>289</v>
      </c>
      <c r="R311" s="39">
        <f t="shared" ca="1" si="140"/>
        <v>0</v>
      </c>
      <c r="S311" s="58">
        <f t="shared" si="129"/>
        <v>-93.464299999999639</v>
      </c>
      <c r="T311">
        <f>A311-A308</f>
        <v>3</v>
      </c>
      <c r="U311" s="68">
        <f t="shared" si="127"/>
        <v>-31.154766666666546</v>
      </c>
      <c r="V311" s="58">
        <f t="shared" ca="1" si="130"/>
        <v>178.30869999999777</v>
      </c>
      <c r="W311">
        <f>A311-A308</f>
        <v>3</v>
      </c>
      <c r="X311" s="77">
        <f t="shared" ca="1" si="131"/>
        <v>118.87246666666518</v>
      </c>
      <c r="Y311" s="58">
        <f t="shared" ca="1" si="132"/>
        <v>32.925100000000384</v>
      </c>
      <c r="Z311">
        <f>A311-A308</f>
        <v>3</v>
      </c>
      <c r="AA311" s="68">
        <f t="shared" ca="1" si="128"/>
        <v>10.975033333333462</v>
      </c>
      <c r="AB311" s="68">
        <f t="shared" ca="1" si="147"/>
        <v>64.923749999999316</v>
      </c>
      <c r="AE311" s="116">
        <f t="shared" si="133"/>
        <v>293</v>
      </c>
      <c r="AF311" s="116">
        <f t="shared" si="148"/>
        <v>294</v>
      </c>
      <c r="AG311" s="116">
        <f t="shared" si="148"/>
        <v>292</v>
      </c>
      <c r="AH311" s="116">
        <f t="shared" si="148"/>
        <v>291</v>
      </c>
      <c r="AI311" s="116">
        <f t="shared" si="148"/>
        <v>290</v>
      </c>
      <c r="AJ311" s="116">
        <f t="shared" si="148"/>
        <v>294</v>
      </c>
      <c r="AK311" s="116">
        <f t="shared" si="148"/>
        <v>292</v>
      </c>
      <c r="AL311" s="116">
        <f t="shared" si="148"/>
        <v>291</v>
      </c>
      <c r="AM311" s="116">
        <f t="shared" si="148"/>
        <v>290</v>
      </c>
      <c r="AN311" s="116">
        <f t="shared" si="148"/>
        <v>290</v>
      </c>
      <c r="AO311" s="116">
        <f t="shared" si="148"/>
        <v>290</v>
      </c>
      <c r="AP311" s="116">
        <f t="shared" si="123"/>
        <v>290</v>
      </c>
      <c r="AQ311" s="116">
        <f t="shared" si="123"/>
        <v>291</v>
      </c>
      <c r="AR311" s="116">
        <f t="shared" si="123"/>
        <v>289</v>
      </c>
      <c r="AS311" s="116">
        <f t="shared" si="123"/>
        <v>288</v>
      </c>
      <c r="AT311" s="116">
        <f t="shared" si="123"/>
        <v>287</v>
      </c>
      <c r="AU311" s="116">
        <f t="shared" si="136"/>
        <v>291</v>
      </c>
      <c r="AV311" s="116">
        <f t="shared" si="136"/>
        <v>289</v>
      </c>
      <c r="AW311" s="116">
        <f t="shared" si="136"/>
        <v>288</v>
      </c>
      <c r="AX311" s="116">
        <f t="shared" si="136"/>
        <v>287</v>
      </c>
      <c r="AY311" s="116">
        <f t="shared" si="136"/>
        <v>287</v>
      </c>
      <c r="AZ311" s="116">
        <f t="shared" si="136"/>
        <v>287</v>
      </c>
      <c r="BA311" s="119">
        <f t="shared" ca="1" si="146"/>
        <v>-7.5555012986964876E-2</v>
      </c>
      <c r="BB311" s="119">
        <f t="shared" ca="1" si="146"/>
        <v>-0.89826905192612116</v>
      </c>
      <c r="BC311" s="119">
        <f t="shared" ca="1" si="146"/>
        <v>0.87026979167769092</v>
      </c>
      <c r="BD311" s="119">
        <f t="shared" ca="1" si="145"/>
        <v>0.37954408503466547</v>
      </c>
      <c r="BE311" s="119">
        <f t="shared" ca="1" si="145"/>
        <v>-0.83116736905902677</v>
      </c>
      <c r="BF311" s="119">
        <f t="shared" ca="1" si="145"/>
        <v>-0.89826905192612116</v>
      </c>
      <c r="BG311" s="119">
        <f t="shared" ca="1" si="145"/>
        <v>0.87026979167769092</v>
      </c>
      <c r="BH311" s="119">
        <f t="shared" ca="1" si="145"/>
        <v>0.37954408503466547</v>
      </c>
      <c r="BI311" s="119">
        <f t="shared" ca="1" si="145"/>
        <v>-0.83116736905902677</v>
      </c>
      <c r="BJ311" s="119">
        <f t="shared" ca="1" si="145"/>
        <v>-0.83116736905902677</v>
      </c>
      <c r="BK311" s="119">
        <f t="shared" ca="1" si="145"/>
        <v>-0.83116736905902677</v>
      </c>
      <c r="BL311" s="121">
        <f t="shared" ca="1" si="143"/>
        <v>3</v>
      </c>
      <c r="BM311" s="116">
        <f t="shared" ca="1" si="144"/>
        <v>19</v>
      </c>
    </row>
    <row r="312" spans="1:65" ht="15" customHeight="1" x14ac:dyDescent="0.25">
      <c r="A312" s="13">
        <v>42888</v>
      </c>
      <c r="B312" s="23"/>
      <c r="C312" s="23"/>
      <c r="D312" s="88">
        <f>bering!B307</f>
        <v>5400.3109999999997</v>
      </c>
      <c r="E312" s="47"/>
      <c r="F312" s="47"/>
      <c r="G312" s="92">
        <f>conus!B307</f>
        <v>5787.8549999999996</v>
      </c>
      <c r="H312" s="100">
        <f t="shared" ca="1" si="135"/>
        <v>5343.2049999999999</v>
      </c>
      <c r="I312" s="101">
        <f ca="1">IF(H$1,OFFSET(D312,-$H$2,0),OFFSET(D312,-$L312,0))</f>
        <v>5505.9106000000002</v>
      </c>
      <c r="J312" s="29">
        <f t="shared" ca="1" si="141"/>
        <v>20</v>
      </c>
      <c r="K312" s="57">
        <f t="shared" ca="1" si="124"/>
        <v>20</v>
      </c>
      <c r="L312" s="30">
        <f t="shared" ca="1" si="126"/>
        <v>20</v>
      </c>
      <c r="M312" s="120">
        <f t="shared" ca="1" si="142"/>
        <v>0.82279403196280865</v>
      </c>
      <c r="N312" s="39">
        <f>ROW()</f>
        <v>312</v>
      </c>
      <c r="O312" s="39">
        <f t="shared" si="137"/>
        <v>309</v>
      </c>
      <c r="P312" s="45">
        <f t="shared" ca="1" si="138"/>
        <v>292</v>
      </c>
      <c r="Q312" s="45">
        <f t="shared" ca="1" si="139"/>
        <v>289</v>
      </c>
      <c r="R312" s="39">
        <f t="shared" ca="1" si="140"/>
        <v>0</v>
      </c>
      <c r="S312" s="58">
        <f t="shared" si="129"/>
        <v>146.56269999999859</v>
      </c>
      <c r="T312">
        <f>A312-A309</f>
        <v>3</v>
      </c>
      <c r="U312" s="68">
        <f t="shared" si="127"/>
        <v>48.854233333332864</v>
      </c>
      <c r="V312" s="58">
        <f t="shared" ca="1" si="130"/>
        <v>118.19490000000042</v>
      </c>
      <c r="W312">
        <f>A312-A309</f>
        <v>3</v>
      </c>
      <c r="X312" s="77">
        <f t="shared" ca="1" si="131"/>
        <v>78.796600000000282</v>
      </c>
      <c r="Y312" s="58">
        <f t="shared" ca="1" si="132"/>
        <v>161.00830000000133</v>
      </c>
      <c r="Z312">
        <f>A312-A309</f>
        <v>3</v>
      </c>
      <c r="AA312" s="68">
        <f t="shared" ca="1" si="128"/>
        <v>53.669433333333778</v>
      </c>
      <c r="AB312" s="68">
        <f t="shared" ca="1" si="147"/>
        <v>66.233016666667027</v>
      </c>
      <c r="AE312" s="116">
        <f t="shared" si="133"/>
        <v>294</v>
      </c>
      <c r="AF312" s="116">
        <f t="shared" si="148"/>
        <v>295</v>
      </c>
      <c r="AG312" s="116">
        <f t="shared" si="148"/>
        <v>293</v>
      </c>
      <c r="AH312" s="116">
        <f t="shared" si="148"/>
        <v>292</v>
      </c>
      <c r="AI312" s="116">
        <f t="shared" si="148"/>
        <v>291</v>
      </c>
      <c r="AJ312" s="116">
        <f t="shared" si="148"/>
        <v>295</v>
      </c>
      <c r="AK312" s="116">
        <f t="shared" si="148"/>
        <v>293</v>
      </c>
      <c r="AL312" s="116">
        <f t="shared" si="148"/>
        <v>292</v>
      </c>
      <c r="AM312" s="116">
        <f t="shared" si="148"/>
        <v>291</v>
      </c>
      <c r="AN312" s="116">
        <f t="shared" si="148"/>
        <v>291</v>
      </c>
      <c r="AO312" s="116">
        <f t="shared" si="148"/>
        <v>291</v>
      </c>
      <c r="AP312" s="116">
        <f t="shared" si="123"/>
        <v>291</v>
      </c>
      <c r="AQ312" s="116">
        <f t="shared" si="123"/>
        <v>292</v>
      </c>
      <c r="AR312" s="116">
        <f t="shared" si="123"/>
        <v>290</v>
      </c>
      <c r="AS312" s="116">
        <f t="shared" si="123"/>
        <v>289</v>
      </c>
      <c r="AT312" s="116">
        <f t="shared" si="123"/>
        <v>288</v>
      </c>
      <c r="AU312" s="116">
        <f t="shared" si="136"/>
        <v>292</v>
      </c>
      <c r="AV312" s="116">
        <f t="shared" si="136"/>
        <v>290</v>
      </c>
      <c r="AW312" s="116">
        <f t="shared" si="136"/>
        <v>289</v>
      </c>
      <c r="AX312" s="116">
        <f t="shared" si="136"/>
        <v>288</v>
      </c>
      <c r="AY312" s="116">
        <f t="shared" si="136"/>
        <v>288</v>
      </c>
      <c r="AZ312" s="116">
        <f t="shared" si="136"/>
        <v>288</v>
      </c>
      <c r="BA312" s="119">
        <f t="shared" ca="1" si="146"/>
        <v>-0.7631264198810781</v>
      </c>
      <c r="BB312" s="119">
        <f t="shared" ca="1" si="146"/>
        <v>-0.50150814418665146</v>
      </c>
      <c r="BC312" s="119">
        <f t="shared" ca="1" si="146"/>
        <v>0.61912912211415594</v>
      </c>
      <c r="BD312" s="119">
        <f t="shared" ca="1" si="145"/>
        <v>0.82279403196280865</v>
      </c>
      <c r="BE312" s="119">
        <f t="shared" ca="1" si="145"/>
        <v>-0.35820283160436184</v>
      </c>
      <c r="BF312" s="119">
        <f t="shared" ca="1" si="145"/>
        <v>-0.50150814418665146</v>
      </c>
      <c r="BG312" s="119">
        <f t="shared" ca="1" si="145"/>
        <v>0.61912912211415594</v>
      </c>
      <c r="BH312" s="119">
        <f t="shared" ca="1" si="145"/>
        <v>0.82279403196280865</v>
      </c>
      <c r="BI312" s="119">
        <f t="shared" ca="1" si="145"/>
        <v>-0.35820283160436184</v>
      </c>
      <c r="BJ312" s="119">
        <f t="shared" ca="1" si="145"/>
        <v>-0.35820283160436184</v>
      </c>
      <c r="BK312" s="119">
        <f t="shared" ca="1" si="145"/>
        <v>-0.35820283160436184</v>
      </c>
      <c r="BL312" s="121">
        <f t="shared" ca="1" si="143"/>
        <v>4</v>
      </c>
      <c r="BM312" s="116">
        <f t="shared" ca="1" si="144"/>
        <v>20</v>
      </c>
    </row>
    <row r="313" spans="1:65" ht="15" customHeight="1" x14ac:dyDescent="0.25">
      <c r="A313" s="13">
        <v>42889</v>
      </c>
      <c r="B313" s="23"/>
      <c r="C313" s="23"/>
      <c r="D313" s="88">
        <f>bering!B308</f>
        <v>5456.6940000000004</v>
      </c>
      <c r="E313" s="47"/>
      <c r="F313" s="47"/>
      <c r="G313" s="92">
        <f>conus!B308</f>
        <v>5821.8310000000001</v>
      </c>
      <c r="H313" s="100">
        <f t="shared" ca="1" si="135"/>
        <v>5433.799</v>
      </c>
      <c r="I313" s="101">
        <f ca="1">IF(H$1,OFFSET(D313,-$H$2,0),OFFSET(D313,-$L313,0))</f>
        <v>5439.2529999999997</v>
      </c>
      <c r="J313" s="29">
        <f t="shared" ca="1" si="141"/>
        <v>20</v>
      </c>
      <c r="K313" s="57">
        <f t="shared" ca="1" si="124"/>
        <v>20</v>
      </c>
      <c r="L313" s="30">
        <f t="shared" ca="1" si="126"/>
        <v>20</v>
      </c>
      <c r="M313" s="120">
        <f t="shared" ca="1" si="142"/>
        <v>0.83145300146384804</v>
      </c>
      <c r="N313" s="39">
        <f>ROW()</f>
        <v>313</v>
      </c>
      <c r="O313" s="39">
        <f t="shared" si="137"/>
        <v>310</v>
      </c>
      <c r="P313" s="45">
        <f t="shared" ca="1" si="138"/>
        <v>293</v>
      </c>
      <c r="Q313" s="45">
        <f t="shared" ca="1" si="139"/>
        <v>290</v>
      </c>
      <c r="R313" s="39">
        <f t="shared" ca="1" si="140"/>
        <v>0</v>
      </c>
      <c r="S313" s="58">
        <f t="shared" si="129"/>
        <v>355.02800000000207</v>
      </c>
      <c r="T313">
        <f>A313-A310</f>
        <v>3</v>
      </c>
      <c r="U313" s="68">
        <f t="shared" si="127"/>
        <v>118.34266666666736</v>
      </c>
      <c r="V313" s="58">
        <f t="shared" ca="1" si="130"/>
        <v>-39.191600000001927</v>
      </c>
      <c r="W313">
        <f>A313-A310</f>
        <v>3</v>
      </c>
      <c r="X313" s="77">
        <f t="shared" ca="1" si="131"/>
        <v>-26.127733333334618</v>
      </c>
      <c r="Y313" s="58">
        <f t="shared" ca="1" si="132"/>
        <v>189.16709999999875</v>
      </c>
      <c r="Z313">
        <f>A313-A310</f>
        <v>3</v>
      </c>
      <c r="AA313" s="68">
        <f t="shared" ca="1" si="128"/>
        <v>63.055699999999582</v>
      </c>
      <c r="AB313" s="68">
        <f t="shared" ca="1" si="147"/>
        <v>18.463983333332482</v>
      </c>
      <c r="AE313" s="116">
        <f t="shared" si="133"/>
        <v>295</v>
      </c>
      <c r="AF313" s="116">
        <f t="shared" si="148"/>
        <v>296</v>
      </c>
      <c r="AG313" s="116">
        <f t="shared" si="148"/>
        <v>294</v>
      </c>
      <c r="AH313" s="116">
        <f t="shared" si="148"/>
        <v>293</v>
      </c>
      <c r="AI313" s="116">
        <f t="shared" si="148"/>
        <v>292</v>
      </c>
      <c r="AJ313" s="116">
        <f t="shared" si="148"/>
        <v>296</v>
      </c>
      <c r="AK313" s="116">
        <f t="shared" si="148"/>
        <v>294</v>
      </c>
      <c r="AL313" s="116">
        <f t="shared" si="148"/>
        <v>293</v>
      </c>
      <c r="AM313" s="116">
        <f t="shared" si="148"/>
        <v>292</v>
      </c>
      <c r="AN313" s="116">
        <f t="shared" si="148"/>
        <v>292</v>
      </c>
      <c r="AO313" s="116">
        <f t="shared" si="148"/>
        <v>292</v>
      </c>
      <c r="AP313" s="116">
        <f t="shared" si="123"/>
        <v>292</v>
      </c>
      <c r="AQ313" s="116">
        <f t="shared" si="123"/>
        <v>293</v>
      </c>
      <c r="AR313" s="116">
        <f t="shared" si="123"/>
        <v>291</v>
      </c>
      <c r="AS313" s="116">
        <f t="shared" si="123"/>
        <v>290</v>
      </c>
      <c r="AT313" s="116">
        <f t="shared" si="123"/>
        <v>289</v>
      </c>
      <c r="AU313" s="116">
        <f t="shared" si="136"/>
        <v>293</v>
      </c>
      <c r="AV313" s="116">
        <f t="shared" si="136"/>
        <v>291</v>
      </c>
      <c r="AW313" s="116">
        <f t="shared" si="136"/>
        <v>290</v>
      </c>
      <c r="AX313" s="116">
        <f t="shared" si="136"/>
        <v>289</v>
      </c>
      <c r="AY313" s="116">
        <f t="shared" si="136"/>
        <v>289</v>
      </c>
      <c r="AZ313" s="116">
        <f t="shared" si="136"/>
        <v>289</v>
      </c>
      <c r="BA313" s="119">
        <f t="shared" ca="1" si="146"/>
        <v>-0.70986148691236484</v>
      </c>
      <c r="BB313" s="119">
        <f t="shared" ca="1" si="146"/>
        <v>0.45092999108167436</v>
      </c>
      <c r="BC313" s="119">
        <f t="shared" ca="1" si="146"/>
        <v>-0.39637668115599739</v>
      </c>
      <c r="BD313" s="119">
        <f t="shared" ca="1" si="145"/>
        <v>0.83145300146384804</v>
      </c>
      <c r="BE313" s="119">
        <f t="shared" ca="1" si="145"/>
        <v>0.47537096170688997</v>
      </c>
      <c r="BF313" s="119">
        <f t="shared" ca="1" si="145"/>
        <v>0.45092999108167436</v>
      </c>
      <c r="BG313" s="119">
        <f t="shared" ca="1" si="145"/>
        <v>-0.39637668115599739</v>
      </c>
      <c r="BH313" s="119">
        <f t="shared" ca="1" si="145"/>
        <v>0.83145300146384804</v>
      </c>
      <c r="BI313" s="119">
        <f t="shared" ca="1" si="145"/>
        <v>0.47537096170688997</v>
      </c>
      <c r="BJ313" s="119">
        <f t="shared" ca="1" si="145"/>
        <v>0.47537096170688997</v>
      </c>
      <c r="BK313" s="119">
        <f t="shared" ca="1" si="145"/>
        <v>0.47537096170688997</v>
      </c>
      <c r="BL313" s="121">
        <f t="shared" ca="1" si="143"/>
        <v>4</v>
      </c>
      <c r="BM313" s="116">
        <f t="shared" ca="1" si="144"/>
        <v>20</v>
      </c>
    </row>
    <row r="314" spans="1:65" ht="15" customHeight="1" x14ac:dyDescent="0.25">
      <c r="A314" s="13">
        <v>42890</v>
      </c>
      <c r="B314" s="23"/>
      <c r="C314" s="23"/>
      <c r="D314" s="88">
        <f>bering!B309</f>
        <v>5490.3959999999997</v>
      </c>
      <c r="E314" s="47"/>
      <c r="F314" s="47"/>
      <c r="G314" s="92">
        <f>conus!B309</f>
        <v>5780.9385000000002</v>
      </c>
      <c r="H314" s="100">
        <f t="shared" ca="1" si="135"/>
        <v>5521.2049999999999</v>
      </c>
      <c r="I314" s="101">
        <f ca="1">IF(H$1,OFFSET(D314,-$H$2,0),OFFSET(D314,-$L314,0))</f>
        <v>5439.2529999999997</v>
      </c>
      <c r="J314" s="29">
        <f t="shared" ca="1" si="141"/>
        <v>21</v>
      </c>
      <c r="K314" s="57">
        <f t="shared" ca="1" si="124"/>
        <v>21</v>
      </c>
      <c r="L314" s="30">
        <f t="shared" ca="1" si="126"/>
        <v>21</v>
      </c>
      <c r="M314" s="120">
        <f t="shared" ca="1" si="142"/>
        <v>0.97806600814406675</v>
      </c>
      <c r="N314" s="39">
        <f>ROW()</f>
        <v>314</v>
      </c>
      <c r="O314" s="39">
        <f t="shared" si="137"/>
        <v>311</v>
      </c>
      <c r="P314" s="45">
        <f t="shared" ca="1" si="138"/>
        <v>293</v>
      </c>
      <c r="Q314" s="45">
        <f t="shared" ca="1" si="139"/>
        <v>290</v>
      </c>
      <c r="R314" s="39">
        <f t="shared" ca="1" si="140"/>
        <v>0</v>
      </c>
      <c r="S314" s="58">
        <f t="shared" si="129"/>
        <v>341.67249999999694</v>
      </c>
      <c r="T314">
        <f>A314-A311</f>
        <v>3</v>
      </c>
      <c r="U314" s="68">
        <f t="shared" si="127"/>
        <v>113.89083333333231</v>
      </c>
      <c r="V314" s="58">
        <f t="shared" ca="1" si="130"/>
        <v>-63.702599999998711</v>
      </c>
      <c r="W314">
        <f>A314-A311</f>
        <v>3</v>
      </c>
      <c r="X314" s="77">
        <f t="shared" ca="1" si="131"/>
        <v>-42.468399999999143</v>
      </c>
      <c r="Y314" s="58">
        <f t="shared" ca="1" si="132"/>
        <v>37.234599999999773</v>
      </c>
      <c r="Z314">
        <f>A314-A311</f>
        <v>3</v>
      </c>
      <c r="AA314" s="68">
        <f t="shared" ca="1" si="128"/>
        <v>12.411533333333258</v>
      </c>
      <c r="AB314" s="68">
        <f t="shared" ca="1" si="147"/>
        <v>-15.028433333332941</v>
      </c>
      <c r="AE314" s="116">
        <f t="shared" si="133"/>
        <v>296</v>
      </c>
      <c r="AF314" s="116">
        <f t="shared" si="148"/>
        <v>297</v>
      </c>
      <c r="AG314" s="116">
        <f t="shared" si="148"/>
        <v>295</v>
      </c>
      <c r="AH314" s="116">
        <f t="shared" si="148"/>
        <v>294</v>
      </c>
      <c r="AI314" s="116">
        <f t="shared" si="148"/>
        <v>293</v>
      </c>
      <c r="AJ314" s="116">
        <f t="shared" si="148"/>
        <v>297</v>
      </c>
      <c r="AK314" s="116">
        <f t="shared" si="148"/>
        <v>295</v>
      </c>
      <c r="AL314" s="116">
        <f t="shared" si="148"/>
        <v>294</v>
      </c>
      <c r="AM314" s="116">
        <f t="shared" si="148"/>
        <v>293</v>
      </c>
      <c r="AN314" s="116">
        <f t="shared" si="148"/>
        <v>293</v>
      </c>
      <c r="AO314" s="116">
        <f t="shared" si="148"/>
        <v>293</v>
      </c>
      <c r="AP314" s="116">
        <f t="shared" si="123"/>
        <v>293</v>
      </c>
      <c r="AQ314" s="116">
        <f t="shared" si="123"/>
        <v>294</v>
      </c>
      <c r="AR314" s="116">
        <f t="shared" si="123"/>
        <v>292</v>
      </c>
      <c r="AS314" s="116">
        <f t="shared" si="123"/>
        <v>291</v>
      </c>
      <c r="AT314" s="116">
        <f t="shared" si="123"/>
        <v>290</v>
      </c>
      <c r="AU314" s="116">
        <f t="shared" si="136"/>
        <v>294</v>
      </c>
      <c r="AV314" s="116">
        <f t="shared" si="136"/>
        <v>292</v>
      </c>
      <c r="AW314" s="116">
        <f t="shared" si="136"/>
        <v>291</v>
      </c>
      <c r="AX314" s="116">
        <f t="shared" si="136"/>
        <v>290</v>
      </c>
      <c r="AY314" s="116">
        <f t="shared" si="136"/>
        <v>290</v>
      </c>
      <c r="AZ314" s="116">
        <f t="shared" si="136"/>
        <v>290</v>
      </c>
      <c r="BA314" s="119">
        <f t="shared" ca="1" si="146"/>
        <v>-0.11305832876230365</v>
      </c>
      <c r="BB314" s="119">
        <f t="shared" ca="1" si="146"/>
        <v>0.92709229129802351</v>
      </c>
      <c r="BC314" s="119">
        <f t="shared" ca="1" si="146"/>
        <v>-0.9744055796359159</v>
      </c>
      <c r="BD314" s="119">
        <f t="shared" ca="1" si="145"/>
        <v>0.21198361635310525</v>
      </c>
      <c r="BE314" s="119">
        <f t="shared" ca="1" si="145"/>
        <v>0.97806600814406675</v>
      </c>
      <c r="BF314" s="119">
        <f t="shared" ca="1" si="145"/>
        <v>0.92709229129802351</v>
      </c>
      <c r="BG314" s="119">
        <f t="shared" ca="1" si="145"/>
        <v>-0.9744055796359159</v>
      </c>
      <c r="BH314" s="119">
        <f t="shared" ca="1" si="145"/>
        <v>0.21198361635310525</v>
      </c>
      <c r="BI314" s="119">
        <f t="shared" ca="1" si="145"/>
        <v>0.97806600814406675</v>
      </c>
      <c r="BJ314" s="119">
        <f t="shared" ca="1" si="145"/>
        <v>0.97806600814406675</v>
      </c>
      <c r="BK314" s="119">
        <f t="shared" ca="1" si="145"/>
        <v>0.97806600814406675</v>
      </c>
      <c r="BL314" s="121">
        <f t="shared" ca="1" si="143"/>
        <v>5</v>
      </c>
      <c r="BM314" s="116">
        <f t="shared" ca="1" si="144"/>
        <v>21</v>
      </c>
    </row>
    <row r="315" spans="1:65" ht="15" customHeight="1" x14ac:dyDescent="0.25">
      <c r="A315" s="13">
        <v>42891</v>
      </c>
      <c r="B315" s="23"/>
      <c r="C315" s="23"/>
      <c r="D315" s="88">
        <f>bering!B310</f>
        <v>5441.0290000000005</v>
      </c>
      <c r="E315" s="47"/>
      <c r="F315" s="47"/>
      <c r="G315" s="92">
        <f>conus!B310</f>
        <v>5716.8140000000003</v>
      </c>
      <c r="H315" s="100">
        <f t="shared" ca="1" si="135"/>
        <v>5486.9260000000004</v>
      </c>
      <c r="I315" s="101">
        <f ca="1">IF(H$1,OFFSET(D315,-$H$2,0),OFFSET(D315,-$L315,0))</f>
        <v>5343.2049999999999</v>
      </c>
      <c r="J315" s="29">
        <f t="shared" ca="1" si="141"/>
        <v>21</v>
      </c>
      <c r="K315" s="57">
        <f t="shared" ca="1" si="124"/>
        <v>21</v>
      </c>
      <c r="L315" s="30">
        <f t="shared" ca="1" si="126"/>
        <v>21</v>
      </c>
      <c r="M315" s="120">
        <f t="shared" ca="1" si="142"/>
        <v>0.96538916657041773</v>
      </c>
      <c r="N315" s="39">
        <f>ROW()</f>
        <v>315</v>
      </c>
      <c r="O315" s="39">
        <f t="shared" si="137"/>
        <v>312</v>
      </c>
      <c r="P315" s="45">
        <f t="shared" ca="1" si="138"/>
        <v>294</v>
      </c>
      <c r="Q315" s="45">
        <f t="shared" ca="1" si="139"/>
        <v>291</v>
      </c>
      <c r="R315" s="39">
        <f t="shared" ca="1" si="140"/>
        <v>0</v>
      </c>
      <c r="S315" s="58">
        <f t="shared" si="129"/>
        <v>139.46450000000186</v>
      </c>
      <c r="T315">
        <f>A315-A312</f>
        <v>3</v>
      </c>
      <c r="U315" s="68">
        <f t="shared" si="127"/>
        <v>46.48816666666729</v>
      </c>
      <c r="V315" s="58">
        <f t="shared" ca="1" si="130"/>
        <v>153.5614000000005</v>
      </c>
      <c r="W315">
        <f>A315-A312</f>
        <v>3</v>
      </c>
      <c r="X315" s="77">
        <f t="shared" ca="1" si="131"/>
        <v>102.374266666667</v>
      </c>
      <c r="Y315" s="58">
        <f t="shared" ca="1" si="132"/>
        <v>-210.74590000000171</v>
      </c>
      <c r="Z315">
        <f>A315-A312</f>
        <v>3</v>
      </c>
      <c r="AA315" s="68">
        <f t="shared" ca="1" si="128"/>
        <v>-70.248633333333899</v>
      </c>
      <c r="AB315" s="68">
        <f t="shared" ca="1" si="147"/>
        <v>16.062816666666549</v>
      </c>
      <c r="AE315" s="116">
        <f t="shared" si="133"/>
        <v>297</v>
      </c>
      <c r="AF315" s="116">
        <f t="shared" si="148"/>
        <v>298</v>
      </c>
      <c r="AG315" s="116">
        <f t="shared" si="148"/>
        <v>296</v>
      </c>
      <c r="AH315" s="116">
        <f t="shared" si="148"/>
        <v>295</v>
      </c>
      <c r="AI315" s="116">
        <f t="shared" si="148"/>
        <v>294</v>
      </c>
      <c r="AJ315" s="116">
        <f t="shared" si="148"/>
        <v>298</v>
      </c>
      <c r="AK315" s="116">
        <f t="shared" si="148"/>
        <v>296</v>
      </c>
      <c r="AL315" s="116">
        <f t="shared" si="148"/>
        <v>295</v>
      </c>
      <c r="AM315" s="116">
        <f t="shared" si="148"/>
        <v>294</v>
      </c>
      <c r="AN315" s="116">
        <f t="shared" si="148"/>
        <v>294</v>
      </c>
      <c r="AO315" s="116">
        <f t="shared" si="148"/>
        <v>294</v>
      </c>
      <c r="AP315" s="116">
        <f t="shared" si="123"/>
        <v>294</v>
      </c>
      <c r="AQ315" s="116">
        <f t="shared" si="123"/>
        <v>295</v>
      </c>
      <c r="AR315" s="116">
        <f t="shared" si="123"/>
        <v>293</v>
      </c>
      <c r="AS315" s="116">
        <f t="shared" si="123"/>
        <v>292</v>
      </c>
      <c r="AT315" s="116">
        <f t="shared" si="123"/>
        <v>291</v>
      </c>
      <c r="AU315" s="116">
        <f t="shared" si="136"/>
        <v>295</v>
      </c>
      <c r="AV315" s="116">
        <f t="shared" si="136"/>
        <v>293</v>
      </c>
      <c r="AW315" s="116">
        <f t="shared" si="136"/>
        <v>292</v>
      </c>
      <c r="AX315" s="116">
        <f t="shared" si="136"/>
        <v>291</v>
      </c>
      <c r="AY315" s="116">
        <f t="shared" si="136"/>
        <v>291</v>
      </c>
      <c r="AZ315" s="116">
        <f t="shared" si="136"/>
        <v>291</v>
      </c>
      <c r="BA315" s="119">
        <f t="shared" ca="1" si="146"/>
        <v>-0.37544855035661551</v>
      </c>
      <c r="BB315" s="119">
        <f t="shared" ca="1" si="146"/>
        <v>0.31188527197904892</v>
      </c>
      <c r="BC315" s="119">
        <f t="shared" ca="1" si="146"/>
        <v>-0.96816311944694611</v>
      </c>
      <c r="BD315" s="119">
        <f t="shared" ca="1" si="145"/>
        <v>7.6087690840567407E-2</v>
      </c>
      <c r="BE315" s="119">
        <f t="shared" ca="1" si="145"/>
        <v>0.96538916657041773</v>
      </c>
      <c r="BF315" s="119">
        <f t="shared" ca="1" si="145"/>
        <v>0.31188527197904892</v>
      </c>
      <c r="BG315" s="119">
        <f t="shared" ca="1" si="145"/>
        <v>-0.96816311944694611</v>
      </c>
      <c r="BH315" s="119">
        <f t="shared" ca="1" si="145"/>
        <v>7.6087690840567407E-2</v>
      </c>
      <c r="BI315" s="119">
        <f t="shared" ca="1" si="145"/>
        <v>0.96538916657041773</v>
      </c>
      <c r="BJ315" s="119">
        <f t="shared" ca="1" si="145"/>
        <v>0.96538916657041773</v>
      </c>
      <c r="BK315" s="119">
        <f t="shared" ca="1" si="145"/>
        <v>0.96538916657041773</v>
      </c>
      <c r="BL315" s="121">
        <f t="shared" ca="1" si="143"/>
        <v>5</v>
      </c>
      <c r="BM315" s="116">
        <f t="shared" ca="1" si="144"/>
        <v>21</v>
      </c>
    </row>
    <row r="316" spans="1:65" ht="15" customHeight="1" x14ac:dyDescent="0.25">
      <c r="A316" s="13">
        <v>42892</v>
      </c>
      <c r="B316" s="23"/>
      <c r="C316" s="23"/>
      <c r="D316" s="88">
        <f>bering!B311</f>
        <v>5400.8573999999999</v>
      </c>
      <c r="E316" s="47"/>
      <c r="F316" s="47"/>
      <c r="G316" s="92">
        <f>conus!B311</f>
        <v>5684.9204</v>
      </c>
      <c r="H316" s="100">
        <f t="shared" ca="1" si="135"/>
        <v>5478.2939999999999</v>
      </c>
      <c r="I316" s="101">
        <f ca="1">IF(H$1,OFFSET(D316,-$H$2,0),OFFSET(D316,-$L316,0))</f>
        <v>5448.1143000000002</v>
      </c>
      <c r="J316" s="29">
        <f t="shared" ca="1" si="141"/>
        <v>17</v>
      </c>
      <c r="K316" s="57">
        <f t="shared" ca="1" si="124"/>
        <v>17</v>
      </c>
      <c r="L316" s="30">
        <f t="shared" ca="1" si="126"/>
        <v>17</v>
      </c>
      <c r="M316" s="120">
        <f t="shared" ca="1" si="142"/>
        <v>0.94916897187772198</v>
      </c>
      <c r="N316" s="39">
        <f>ROW()</f>
        <v>316</v>
      </c>
      <c r="O316" s="39">
        <f t="shared" si="137"/>
        <v>313</v>
      </c>
      <c r="P316" s="45">
        <f t="shared" ca="1" si="138"/>
        <v>299</v>
      </c>
      <c r="Q316" s="45">
        <f t="shared" ca="1" si="139"/>
        <v>296</v>
      </c>
      <c r="R316" s="39">
        <f t="shared" ca="1" si="140"/>
        <v>0</v>
      </c>
      <c r="S316" s="58">
        <f t="shared" si="129"/>
        <v>-162.58910000000105</v>
      </c>
      <c r="T316">
        <f>A316-A313</f>
        <v>3</v>
      </c>
      <c r="U316" s="68">
        <f t="shared" si="127"/>
        <v>-54.196366666667018</v>
      </c>
      <c r="V316" s="58">
        <f t="shared" ca="1" si="130"/>
        <v>270.16800000000512</v>
      </c>
      <c r="W316">
        <f>A316-A313</f>
        <v>3</v>
      </c>
      <c r="X316" s="77">
        <f t="shared" ca="1" si="131"/>
        <v>180.11200000000341</v>
      </c>
      <c r="Y316" s="58">
        <f t="shared" ca="1" si="132"/>
        <v>-220.5018999999993</v>
      </c>
      <c r="Z316">
        <f>A316-A313</f>
        <v>3</v>
      </c>
      <c r="AA316" s="68">
        <f t="shared" ca="1" si="128"/>
        <v>-73.500633333333099</v>
      </c>
      <c r="AB316" s="68">
        <f t="shared" ca="1" si="147"/>
        <v>53.305683333335153</v>
      </c>
      <c r="AE316" s="116">
        <f t="shared" si="133"/>
        <v>298</v>
      </c>
      <c r="AF316" s="116">
        <f t="shared" si="148"/>
        <v>299</v>
      </c>
      <c r="AG316" s="116">
        <f t="shared" si="148"/>
        <v>297</v>
      </c>
      <c r="AH316" s="116">
        <f t="shared" si="148"/>
        <v>296</v>
      </c>
      <c r="AI316" s="116">
        <f t="shared" si="148"/>
        <v>295</v>
      </c>
      <c r="AJ316" s="116">
        <f t="shared" si="148"/>
        <v>299</v>
      </c>
      <c r="AK316" s="116">
        <f t="shared" si="148"/>
        <v>297</v>
      </c>
      <c r="AL316" s="116">
        <f t="shared" si="148"/>
        <v>296</v>
      </c>
      <c r="AM316" s="116">
        <f t="shared" si="148"/>
        <v>295</v>
      </c>
      <c r="AN316" s="116">
        <f t="shared" si="148"/>
        <v>295</v>
      </c>
      <c r="AO316" s="116">
        <f t="shared" si="148"/>
        <v>295</v>
      </c>
      <c r="AP316" s="116">
        <f t="shared" si="123"/>
        <v>295</v>
      </c>
      <c r="AQ316" s="116">
        <f t="shared" si="123"/>
        <v>296</v>
      </c>
      <c r="AR316" s="116">
        <f t="shared" si="123"/>
        <v>294</v>
      </c>
      <c r="AS316" s="116">
        <f t="shared" si="123"/>
        <v>293</v>
      </c>
      <c r="AT316" s="116">
        <f t="shared" si="123"/>
        <v>292</v>
      </c>
      <c r="AU316" s="116">
        <f t="shared" si="136"/>
        <v>296</v>
      </c>
      <c r="AV316" s="116">
        <f t="shared" si="136"/>
        <v>294</v>
      </c>
      <c r="AW316" s="116">
        <f t="shared" si="136"/>
        <v>293</v>
      </c>
      <c r="AX316" s="116">
        <f t="shared" si="136"/>
        <v>292</v>
      </c>
      <c r="AY316" s="116">
        <f t="shared" si="136"/>
        <v>292</v>
      </c>
      <c r="AZ316" s="116">
        <f t="shared" si="136"/>
        <v>292</v>
      </c>
      <c r="BA316" s="119">
        <f t="shared" ca="1" si="146"/>
        <v>-0.32439038899833988</v>
      </c>
      <c r="BB316" s="119">
        <f t="shared" ca="1" si="146"/>
        <v>0.94916897187772198</v>
      </c>
      <c r="BC316" s="119">
        <f t="shared" ca="1" si="146"/>
        <v>-0.89899770321752148</v>
      </c>
      <c r="BD316" s="119">
        <f t="shared" ca="1" si="145"/>
        <v>-0.6009699278168511</v>
      </c>
      <c r="BE316" s="119">
        <f t="shared" ca="1" si="145"/>
        <v>0.67588147448323055</v>
      </c>
      <c r="BF316" s="119">
        <f t="shared" ca="1" si="145"/>
        <v>0.94916897187772198</v>
      </c>
      <c r="BG316" s="119">
        <f t="shared" ca="1" si="145"/>
        <v>-0.89899770321752148</v>
      </c>
      <c r="BH316" s="119">
        <f t="shared" ca="1" si="145"/>
        <v>-0.6009699278168511</v>
      </c>
      <c r="BI316" s="119">
        <f t="shared" ca="1" si="145"/>
        <v>0.67588147448323055</v>
      </c>
      <c r="BJ316" s="119">
        <f t="shared" ca="1" si="145"/>
        <v>0.67588147448323055</v>
      </c>
      <c r="BK316" s="119">
        <f t="shared" ca="1" si="145"/>
        <v>0.67588147448323055</v>
      </c>
      <c r="BL316" s="121">
        <f t="shared" ca="1" si="143"/>
        <v>2</v>
      </c>
      <c r="BM316" s="116">
        <f t="shared" ca="1" si="144"/>
        <v>17</v>
      </c>
    </row>
    <row r="317" spans="1:65" ht="15" customHeight="1" x14ac:dyDescent="0.25">
      <c r="A317" s="13">
        <v>42893</v>
      </c>
      <c r="B317" s="23"/>
      <c r="C317" s="23"/>
      <c r="D317" s="88">
        <f>bering!B312</f>
        <v>5339.27</v>
      </c>
      <c r="E317" s="47"/>
      <c r="F317" s="47"/>
      <c r="G317" s="92">
        <f>conus!B312</f>
        <v>5730.2129999999997</v>
      </c>
      <c r="H317" s="100">
        <f t="shared" ca="1" si="135"/>
        <v>5448.1143000000002</v>
      </c>
      <c r="I317" s="101">
        <f ca="1">IF(H$1,OFFSET(D317,-$H$2,0),OFFSET(D317,-$L317,0))</f>
        <v>5448.1143000000002</v>
      </c>
      <c r="J317" s="29">
        <f t="shared" ca="1" si="141"/>
        <v>18</v>
      </c>
      <c r="K317" s="57">
        <f t="shared" ca="1" si="124"/>
        <v>18</v>
      </c>
      <c r="L317" s="30">
        <f t="shared" ca="1" si="126"/>
        <v>18</v>
      </c>
      <c r="M317" s="120">
        <f t="shared" ca="1" si="142"/>
        <v>0.58368757101825308</v>
      </c>
      <c r="N317" s="39">
        <f>ROW()</f>
        <v>317</v>
      </c>
      <c r="O317" s="39">
        <f t="shared" si="137"/>
        <v>314</v>
      </c>
      <c r="P317" s="45">
        <f t="shared" ca="1" si="138"/>
        <v>299</v>
      </c>
      <c r="Q317" s="45">
        <f t="shared" ca="1" si="139"/>
        <v>296</v>
      </c>
      <c r="R317" s="39">
        <f t="shared" ca="1" si="140"/>
        <v>0</v>
      </c>
      <c r="S317" s="58">
        <f t="shared" si="129"/>
        <v>-258.67709999999715</v>
      </c>
      <c r="T317">
        <f>A317-A314</f>
        <v>3</v>
      </c>
      <c r="U317" s="68">
        <f t="shared" si="127"/>
        <v>-86.225699999999051</v>
      </c>
      <c r="V317" s="58">
        <f t="shared" ca="1" si="130"/>
        <v>115.12530000000152</v>
      </c>
      <c r="W317">
        <f>A317-A314</f>
        <v>3</v>
      </c>
      <c r="X317" s="77">
        <f t="shared" ca="1" si="131"/>
        <v>76.750200000001016</v>
      </c>
      <c r="Y317" s="58">
        <f t="shared" ca="1" si="132"/>
        <v>-144.98300000000017</v>
      </c>
      <c r="Z317">
        <f>A317-A314</f>
        <v>3</v>
      </c>
      <c r="AA317" s="68">
        <f t="shared" ca="1" si="128"/>
        <v>-48.327666666666723</v>
      </c>
      <c r="AB317" s="68">
        <f t="shared" ca="1" si="147"/>
        <v>14.211266666667147</v>
      </c>
      <c r="AE317" s="116">
        <f t="shared" si="133"/>
        <v>299</v>
      </c>
      <c r="AF317" s="116">
        <f t="shared" si="148"/>
        <v>300</v>
      </c>
      <c r="AG317" s="116">
        <f t="shared" si="148"/>
        <v>298</v>
      </c>
      <c r="AH317" s="116">
        <f t="shared" si="148"/>
        <v>297</v>
      </c>
      <c r="AI317" s="116">
        <f t="shared" si="148"/>
        <v>296</v>
      </c>
      <c r="AJ317" s="116">
        <f t="shared" si="148"/>
        <v>300</v>
      </c>
      <c r="AK317" s="116">
        <f t="shared" si="148"/>
        <v>298</v>
      </c>
      <c r="AL317" s="116">
        <f t="shared" si="148"/>
        <v>297</v>
      </c>
      <c r="AM317" s="116">
        <f t="shared" si="148"/>
        <v>296</v>
      </c>
      <c r="AN317" s="116">
        <f t="shared" si="148"/>
        <v>296</v>
      </c>
      <c r="AO317" s="116">
        <f t="shared" si="148"/>
        <v>296</v>
      </c>
      <c r="AP317" s="116">
        <f t="shared" si="123"/>
        <v>296</v>
      </c>
      <c r="AQ317" s="116">
        <f t="shared" si="123"/>
        <v>297</v>
      </c>
      <c r="AR317" s="116">
        <f t="shared" si="123"/>
        <v>295</v>
      </c>
      <c r="AS317" s="116">
        <f t="shared" si="123"/>
        <v>294</v>
      </c>
      <c r="AT317" s="116">
        <f t="shared" si="123"/>
        <v>293</v>
      </c>
      <c r="AU317" s="116">
        <f t="shared" si="136"/>
        <v>297</v>
      </c>
      <c r="AV317" s="116">
        <f t="shared" si="136"/>
        <v>295</v>
      </c>
      <c r="AW317" s="116">
        <f t="shared" si="136"/>
        <v>294</v>
      </c>
      <c r="AX317" s="116">
        <f t="shared" si="136"/>
        <v>293</v>
      </c>
      <c r="AY317" s="116">
        <f t="shared" si="136"/>
        <v>293</v>
      </c>
      <c r="AZ317" s="116">
        <f t="shared" si="136"/>
        <v>293</v>
      </c>
      <c r="BA317" s="119">
        <f t="shared" ca="1" si="146"/>
        <v>0.58368757101825308</v>
      </c>
      <c r="BB317" s="119">
        <f t="shared" ca="1" si="146"/>
        <v>9.5060421815273452E-2</v>
      </c>
      <c r="BC317" s="119">
        <f t="shared" ca="1" si="146"/>
        <v>-0.74417875879149098</v>
      </c>
      <c r="BD317" s="119">
        <f t="shared" ca="1" si="145"/>
        <v>-0.90955329950038821</v>
      </c>
      <c r="BE317" s="119">
        <f t="shared" ca="1" si="145"/>
        <v>0.17147609664570032</v>
      </c>
      <c r="BF317" s="119">
        <f t="shared" ca="1" si="145"/>
        <v>9.5060421815273452E-2</v>
      </c>
      <c r="BG317" s="119">
        <f t="shared" ca="1" si="145"/>
        <v>-0.74417875879149098</v>
      </c>
      <c r="BH317" s="119">
        <f t="shared" ca="1" si="145"/>
        <v>-0.90955329950038821</v>
      </c>
      <c r="BI317" s="119">
        <f t="shared" ca="1" si="145"/>
        <v>0.17147609664570032</v>
      </c>
      <c r="BJ317" s="119">
        <f t="shared" ca="1" si="145"/>
        <v>0.17147609664570032</v>
      </c>
      <c r="BK317" s="119">
        <f t="shared" ca="1" si="145"/>
        <v>0.17147609664570032</v>
      </c>
      <c r="BL317" s="121">
        <f t="shared" ca="1" si="143"/>
        <v>1</v>
      </c>
      <c r="BM317" s="116">
        <f t="shared" ca="1" si="144"/>
        <v>18</v>
      </c>
    </row>
    <row r="318" spans="1:65" ht="15" customHeight="1" x14ac:dyDescent="0.25">
      <c r="A318" s="13">
        <v>42894</v>
      </c>
      <c r="B318" s="23"/>
      <c r="C318" s="23"/>
      <c r="D318" s="88">
        <f>bering!B313</f>
        <v>5421.4643999999998</v>
      </c>
      <c r="E318" s="47"/>
      <c r="F318" s="47"/>
      <c r="G318" s="92">
        <f>conus!B313</f>
        <v>5736.7943999999998</v>
      </c>
      <c r="H318" s="100">
        <f t="shared" ca="1" si="135"/>
        <v>5245.6139999999996</v>
      </c>
      <c r="I318" s="101">
        <f ca="1">IF(H$1,OFFSET(D318,-$H$2,0),OFFSET(D318,-$L318,0))</f>
        <v>5486.9260000000004</v>
      </c>
      <c r="J318" s="29">
        <f t="shared" ca="1" si="141"/>
        <v>21</v>
      </c>
      <c r="K318" s="57">
        <f t="shared" ca="1" si="124"/>
        <v>21</v>
      </c>
      <c r="L318" s="30">
        <f t="shared" ca="1" si="126"/>
        <v>21</v>
      </c>
      <c r="M318" s="120">
        <f t="shared" ca="1" si="142"/>
        <v>0.41264007022733828</v>
      </c>
      <c r="N318" s="39">
        <f>ROW()</f>
        <v>318</v>
      </c>
      <c r="O318" s="39">
        <f t="shared" si="137"/>
        <v>315</v>
      </c>
      <c r="P318" s="45">
        <f t="shared" ca="1" si="138"/>
        <v>297</v>
      </c>
      <c r="Q318" s="45">
        <f t="shared" ca="1" si="139"/>
        <v>294</v>
      </c>
      <c r="R318" s="39">
        <f t="shared" ca="1" si="140"/>
        <v>0</v>
      </c>
      <c r="S318" s="58">
        <f t="shared" si="129"/>
        <v>-167.65570000000298</v>
      </c>
      <c r="T318">
        <f>A318-A315</f>
        <v>3</v>
      </c>
      <c r="U318" s="68">
        <f t="shared" si="127"/>
        <v>-55.885233333334327</v>
      </c>
      <c r="V318" s="58">
        <f t="shared" ca="1" si="130"/>
        <v>-269.90770000000157</v>
      </c>
      <c r="W318">
        <f>A318-A315</f>
        <v>3</v>
      </c>
      <c r="X318" s="77">
        <f t="shared" ca="1" si="131"/>
        <v>-179.93846666666772</v>
      </c>
      <c r="Y318" s="58">
        <f t="shared" ca="1" si="132"/>
        <v>161.44360000000233</v>
      </c>
      <c r="Z318">
        <f>A318-A315</f>
        <v>3</v>
      </c>
      <c r="AA318" s="68">
        <f t="shared" ca="1" si="128"/>
        <v>53.814533333334111</v>
      </c>
      <c r="AB318" s="68">
        <f t="shared" ca="1" si="147"/>
        <v>-63.061966666666805</v>
      </c>
      <c r="AE318" s="116">
        <f t="shared" si="133"/>
        <v>300</v>
      </c>
      <c r="AF318" s="116">
        <f t="shared" si="148"/>
        <v>301</v>
      </c>
      <c r="AG318" s="116">
        <f t="shared" si="148"/>
        <v>299</v>
      </c>
      <c r="AH318" s="116">
        <f t="shared" si="148"/>
        <v>298</v>
      </c>
      <c r="AI318" s="116">
        <f t="shared" si="148"/>
        <v>297</v>
      </c>
      <c r="AJ318" s="116">
        <f t="shared" si="148"/>
        <v>301</v>
      </c>
      <c r="AK318" s="116">
        <f t="shared" si="148"/>
        <v>299</v>
      </c>
      <c r="AL318" s="116">
        <f t="shared" si="148"/>
        <v>298</v>
      </c>
      <c r="AM318" s="116">
        <f t="shared" si="148"/>
        <v>297</v>
      </c>
      <c r="AN318" s="116">
        <f t="shared" si="148"/>
        <v>297</v>
      </c>
      <c r="AO318" s="116">
        <f t="shared" si="148"/>
        <v>297</v>
      </c>
      <c r="AP318" s="116">
        <f t="shared" si="123"/>
        <v>297</v>
      </c>
      <c r="AQ318" s="116">
        <f t="shared" si="123"/>
        <v>298</v>
      </c>
      <c r="AR318" s="116">
        <f t="shared" si="123"/>
        <v>296</v>
      </c>
      <c r="AS318" s="116">
        <f t="shared" si="123"/>
        <v>295</v>
      </c>
      <c r="AT318" s="116">
        <f t="shared" si="123"/>
        <v>294</v>
      </c>
      <c r="AU318" s="116">
        <f t="shared" si="136"/>
        <v>298</v>
      </c>
      <c r="AV318" s="116">
        <f t="shared" si="136"/>
        <v>296</v>
      </c>
      <c r="AW318" s="116">
        <f t="shared" si="136"/>
        <v>295</v>
      </c>
      <c r="AX318" s="116">
        <f t="shared" si="136"/>
        <v>294</v>
      </c>
      <c r="AY318" s="116">
        <f t="shared" si="136"/>
        <v>294</v>
      </c>
      <c r="AZ318" s="116">
        <f t="shared" si="136"/>
        <v>294</v>
      </c>
      <c r="BA318" s="119">
        <f t="shared" ca="1" si="146"/>
        <v>-0.62893742823955301</v>
      </c>
      <c r="BB318" s="119">
        <f t="shared" ca="1" si="146"/>
        <v>-0.77418358581929025</v>
      </c>
      <c r="BC318" s="119">
        <f t="shared" ca="1" si="146"/>
        <v>-0.42601695029547276</v>
      </c>
      <c r="BD318" s="119">
        <f t="shared" ca="1" si="145"/>
        <v>-0.50442833770207807</v>
      </c>
      <c r="BE318" s="119">
        <f t="shared" ca="1" si="145"/>
        <v>0.41264007022733828</v>
      </c>
      <c r="BF318" s="119">
        <f t="shared" ca="1" si="145"/>
        <v>-0.77418358581929025</v>
      </c>
      <c r="BG318" s="119">
        <f t="shared" ca="1" si="145"/>
        <v>-0.42601695029547276</v>
      </c>
      <c r="BH318" s="119">
        <f t="shared" ca="1" si="145"/>
        <v>-0.50442833770207807</v>
      </c>
      <c r="BI318" s="119">
        <f t="shared" ca="1" si="145"/>
        <v>0.41264007022733828</v>
      </c>
      <c r="BJ318" s="119">
        <f t="shared" ca="1" si="145"/>
        <v>0.41264007022733828</v>
      </c>
      <c r="BK318" s="119">
        <f t="shared" ca="1" si="145"/>
        <v>0.41264007022733828</v>
      </c>
      <c r="BL318" s="121">
        <f t="shared" ca="1" si="143"/>
        <v>5</v>
      </c>
      <c r="BM318" s="116">
        <f t="shared" ca="1" si="144"/>
        <v>21</v>
      </c>
    </row>
    <row r="319" spans="1:65" ht="15" customHeight="1" x14ac:dyDescent="0.25">
      <c r="A319" s="13">
        <v>42895</v>
      </c>
      <c r="B319" s="23"/>
      <c r="C319" s="23"/>
      <c r="D319" s="88">
        <f>bering!B314</f>
        <v>5448.7389999999996</v>
      </c>
      <c r="E319" s="47"/>
      <c r="F319" s="47"/>
      <c r="G319" s="92">
        <f>conus!B314</f>
        <v>5737.1769999999997</v>
      </c>
      <c r="H319" s="100">
        <f t="shared" ca="1" si="135"/>
        <v>5186.7772999999997</v>
      </c>
      <c r="I319" s="101">
        <f ca="1">IF(H$1,OFFSET(D319,-$H$2,0),OFFSET(D319,-$L319,0))</f>
        <v>5478.2939999999999</v>
      </c>
      <c r="J319" s="29">
        <f t="shared" ca="1" si="141"/>
        <v>21</v>
      </c>
      <c r="K319" s="57">
        <f t="shared" ca="1" si="124"/>
        <v>21</v>
      </c>
      <c r="L319" s="30">
        <f t="shared" ca="1" si="126"/>
        <v>21</v>
      </c>
      <c r="M319" s="120">
        <f t="shared" ca="1" si="142"/>
        <v>0.78524834900832285</v>
      </c>
      <c r="N319" s="39">
        <f>ROW()</f>
        <v>319</v>
      </c>
      <c r="O319" s="39">
        <f t="shared" si="137"/>
        <v>316</v>
      </c>
      <c r="P319" s="45">
        <f t="shared" ca="1" si="138"/>
        <v>298</v>
      </c>
      <c r="Q319" s="45">
        <f t="shared" ca="1" si="139"/>
        <v>295</v>
      </c>
      <c r="R319" s="39">
        <f t="shared" ca="1" si="140"/>
        <v>0</v>
      </c>
      <c r="S319" s="58">
        <f t="shared" si="129"/>
        <v>21.511499999996886</v>
      </c>
      <c r="T319">
        <f>A319-A316</f>
        <v>3</v>
      </c>
      <c r="U319" s="68">
        <f t="shared" si="127"/>
        <v>7.1704999999989623</v>
      </c>
      <c r="V319" s="58">
        <f t="shared" ca="1" si="130"/>
        <v>-605.91940000000432</v>
      </c>
      <c r="W319">
        <f>A319-A316</f>
        <v>3</v>
      </c>
      <c r="X319" s="77">
        <f t="shared" ca="1" si="131"/>
        <v>-403.94626666666954</v>
      </c>
      <c r="Y319" s="58">
        <f t="shared" ca="1" si="132"/>
        <v>182.76200000000244</v>
      </c>
      <c r="Z319">
        <f>A319-A316</f>
        <v>3</v>
      </c>
      <c r="AA319" s="68">
        <f t="shared" ca="1" si="128"/>
        <v>60.920666666667479</v>
      </c>
      <c r="AB319" s="68">
        <f t="shared" ca="1" si="147"/>
        <v>-171.51280000000102</v>
      </c>
      <c r="AE319" s="116">
        <f t="shared" si="133"/>
        <v>301</v>
      </c>
      <c r="AF319" s="116">
        <f t="shared" si="148"/>
        <v>302</v>
      </c>
      <c r="AG319" s="116">
        <f t="shared" si="148"/>
        <v>300</v>
      </c>
      <c r="AH319" s="116">
        <f t="shared" si="148"/>
        <v>299</v>
      </c>
      <c r="AI319" s="116">
        <f t="shared" si="148"/>
        <v>298</v>
      </c>
      <c r="AJ319" s="116">
        <f t="shared" si="148"/>
        <v>302</v>
      </c>
      <c r="AK319" s="116">
        <f t="shared" si="148"/>
        <v>300</v>
      </c>
      <c r="AL319" s="116">
        <f t="shared" si="148"/>
        <v>299</v>
      </c>
      <c r="AM319" s="116">
        <f t="shared" si="148"/>
        <v>298</v>
      </c>
      <c r="AN319" s="116">
        <f t="shared" si="148"/>
        <v>298</v>
      </c>
      <c r="AO319" s="116">
        <f t="shared" si="148"/>
        <v>298</v>
      </c>
      <c r="AP319" s="116">
        <f t="shared" si="123"/>
        <v>298</v>
      </c>
      <c r="AQ319" s="116">
        <f t="shared" si="123"/>
        <v>299</v>
      </c>
      <c r="AR319" s="116">
        <f t="shared" si="123"/>
        <v>297</v>
      </c>
      <c r="AS319" s="116">
        <f t="shared" si="123"/>
        <v>296</v>
      </c>
      <c r="AT319" s="116">
        <f t="shared" si="123"/>
        <v>295</v>
      </c>
      <c r="AU319" s="116">
        <f t="shared" si="136"/>
        <v>299</v>
      </c>
      <c r="AV319" s="116">
        <f t="shared" si="136"/>
        <v>297</v>
      </c>
      <c r="AW319" s="116">
        <f t="shared" si="136"/>
        <v>296</v>
      </c>
      <c r="AX319" s="116">
        <f t="shared" si="136"/>
        <v>295</v>
      </c>
      <c r="AY319" s="116">
        <f t="shared" si="136"/>
        <v>295</v>
      </c>
      <c r="AZ319" s="116">
        <f t="shared" si="136"/>
        <v>295</v>
      </c>
      <c r="BA319" s="119">
        <f t="shared" ca="1" si="146"/>
        <v>-0.72821581271638791</v>
      </c>
      <c r="BB319" s="119">
        <f t="shared" ca="1" si="146"/>
        <v>-0.984032150929672</v>
      </c>
      <c r="BC319" s="119">
        <f t="shared" ca="1" si="146"/>
        <v>-0.49247115850502843</v>
      </c>
      <c r="BD319" s="119">
        <f t="shared" ca="1" si="145"/>
        <v>-0.87601364828575279</v>
      </c>
      <c r="BE319" s="119">
        <f t="shared" ca="1" si="145"/>
        <v>0.78524834900832285</v>
      </c>
      <c r="BF319" s="119">
        <f t="shared" ca="1" si="145"/>
        <v>-0.984032150929672</v>
      </c>
      <c r="BG319" s="119">
        <f t="shared" ca="1" si="145"/>
        <v>-0.49247115850502843</v>
      </c>
      <c r="BH319" s="119">
        <f t="shared" ca="1" si="145"/>
        <v>-0.87601364828575279</v>
      </c>
      <c r="BI319" s="119">
        <f t="shared" ca="1" si="145"/>
        <v>0.78524834900832285</v>
      </c>
      <c r="BJ319" s="119">
        <f t="shared" ca="1" si="145"/>
        <v>0.78524834900832285</v>
      </c>
      <c r="BK319" s="119">
        <f t="shared" ca="1" si="145"/>
        <v>0.78524834900832285</v>
      </c>
      <c r="BL319" s="121">
        <f t="shared" ca="1" si="143"/>
        <v>5</v>
      </c>
      <c r="BM319" s="116">
        <f t="shared" ca="1" si="144"/>
        <v>21</v>
      </c>
    </row>
    <row r="320" spans="1:65" ht="15" customHeight="1" x14ac:dyDescent="0.25">
      <c r="A320" s="13">
        <v>42896</v>
      </c>
      <c r="B320" s="23"/>
      <c r="C320" s="23"/>
      <c r="D320" s="88">
        <f>bering!B315</f>
        <v>5526.8710000000001</v>
      </c>
      <c r="E320" s="47"/>
      <c r="F320" s="47"/>
      <c r="G320" s="92">
        <f>conus!B315</f>
        <v>5842.5379999999996</v>
      </c>
      <c r="H320" s="100">
        <f t="shared" ca="1" si="135"/>
        <v>5235.268</v>
      </c>
      <c r="I320" s="101">
        <f ca="1">IF(H$1,OFFSET(D320,-$H$2,0),OFFSET(D320,-$L320,0))</f>
        <v>5444.9472999999998</v>
      </c>
      <c r="J320" s="29">
        <f t="shared" ca="1" si="141"/>
        <v>17</v>
      </c>
      <c r="K320" s="57">
        <f t="shared" ca="1" si="124"/>
        <v>17</v>
      </c>
      <c r="L320" s="30">
        <f t="shared" ca="1" si="126"/>
        <v>17</v>
      </c>
      <c r="M320" s="120">
        <f t="shared" ca="1" si="142"/>
        <v>0.9647615020285174</v>
      </c>
      <c r="N320" s="39">
        <f>ROW()</f>
        <v>320</v>
      </c>
      <c r="O320" s="39">
        <f t="shared" si="137"/>
        <v>317</v>
      </c>
      <c r="P320" s="45">
        <f t="shared" ca="1" si="138"/>
        <v>303</v>
      </c>
      <c r="Q320" s="45">
        <f t="shared" ca="1" si="139"/>
        <v>300</v>
      </c>
      <c r="R320" s="39">
        <f t="shared" ca="1" si="140"/>
        <v>0</v>
      </c>
      <c r="S320" s="58">
        <f t="shared" si="129"/>
        <v>184.56199999999808</v>
      </c>
      <c r="T320">
        <f>A320-A317</f>
        <v>3</v>
      </c>
      <c r="U320" s="68">
        <f t="shared" si="127"/>
        <v>61.520666666666024</v>
      </c>
      <c r="V320" s="58">
        <f t="shared" ca="1" si="130"/>
        <v>-745.67500000000291</v>
      </c>
      <c r="W320">
        <f>A320-A317</f>
        <v>3</v>
      </c>
      <c r="X320" s="77">
        <f t="shared" ca="1" si="131"/>
        <v>-497.11666666666861</v>
      </c>
      <c r="Y320" s="58">
        <f t="shared" ca="1" si="132"/>
        <v>170.73370000000068</v>
      </c>
      <c r="Z320">
        <f>A320-A317</f>
        <v>3</v>
      </c>
      <c r="AA320" s="68">
        <f t="shared" ca="1" si="128"/>
        <v>56.911233333333563</v>
      </c>
      <c r="AB320" s="68">
        <f t="shared" ca="1" si="147"/>
        <v>-220.10271666666753</v>
      </c>
      <c r="AE320" s="116">
        <f t="shared" si="133"/>
        <v>302</v>
      </c>
      <c r="AF320" s="116">
        <f t="shared" si="148"/>
        <v>303</v>
      </c>
      <c r="AG320" s="116">
        <f t="shared" si="148"/>
        <v>301</v>
      </c>
      <c r="AH320" s="116">
        <f t="shared" si="148"/>
        <v>300</v>
      </c>
      <c r="AI320" s="116">
        <f t="shared" si="148"/>
        <v>299</v>
      </c>
      <c r="AJ320" s="116">
        <f t="shared" si="148"/>
        <v>303</v>
      </c>
      <c r="AK320" s="116">
        <f t="shared" si="148"/>
        <v>301</v>
      </c>
      <c r="AL320" s="116">
        <f t="shared" si="148"/>
        <v>300</v>
      </c>
      <c r="AM320" s="116">
        <f t="shared" si="148"/>
        <v>299</v>
      </c>
      <c r="AN320" s="116">
        <f t="shared" si="148"/>
        <v>299</v>
      </c>
      <c r="AO320" s="116">
        <f t="shared" si="148"/>
        <v>299</v>
      </c>
      <c r="AP320" s="116">
        <f t="shared" si="123"/>
        <v>299</v>
      </c>
      <c r="AQ320" s="116">
        <f t="shared" si="123"/>
        <v>300</v>
      </c>
      <c r="AR320" s="116">
        <f t="shared" si="123"/>
        <v>298</v>
      </c>
      <c r="AS320" s="116">
        <f t="shared" si="123"/>
        <v>297</v>
      </c>
      <c r="AT320" s="116">
        <f t="shared" si="123"/>
        <v>296</v>
      </c>
      <c r="AU320" s="116">
        <f t="shared" si="136"/>
        <v>300</v>
      </c>
      <c r="AV320" s="116">
        <f t="shared" si="136"/>
        <v>298</v>
      </c>
      <c r="AW320" s="116">
        <f t="shared" si="136"/>
        <v>297</v>
      </c>
      <c r="AX320" s="116">
        <f t="shared" si="136"/>
        <v>296</v>
      </c>
      <c r="AY320" s="116">
        <f t="shared" si="136"/>
        <v>296</v>
      </c>
      <c r="AZ320" s="116">
        <f t="shared" si="136"/>
        <v>296</v>
      </c>
      <c r="BA320" s="119">
        <f t="shared" ca="1" si="146"/>
        <v>-0.30779196853349178</v>
      </c>
      <c r="BB320" s="119">
        <f t="shared" ca="1" si="146"/>
        <v>0.9647615020285174</v>
      </c>
      <c r="BC320" s="119">
        <f t="shared" ca="1" si="146"/>
        <v>-0.7280535475960167</v>
      </c>
      <c r="BD320" s="119">
        <f t="shared" ca="1" si="145"/>
        <v>-0.99366463365888813</v>
      </c>
      <c r="BE320" s="119">
        <f t="shared" ca="1" si="145"/>
        <v>-0.82224355854391329</v>
      </c>
      <c r="BF320" s="119">
        <f t="shared" ca="1" si="145"/>
        <v>0.9647615020285174</v>
      </c>
      <c r="BG320" s="119">
        <f t="shared" ca="1" si="145"/>
        <v>-0.7280535475960167</v>
      </c>
      <c r="BH320" s="119">
        <f t="shared" ca="1" si="145"/>
        <v>-0.99366463365888813</v>
      </c>
      <c r="BI320" s="119">
        <f t="shared" ca="1" si="145"/>
        <v>-0.82224355854391329</v>
      </c>
      <c r="BJ320" s="119">
        <f t="shared" ca="1" si="145"/>
        <v>-0.82224355854391329</v>
      </c>
      <c r="BK320" s="119">
        <f t="shared" ca="1" si="145"/>
        <v>-0.82224355854391329</v>
      </c>
      <c r="BL320" s="121">
        <f t="shared" ca="1" si="143"/>
        <v>2</v>
      </c>
      <c r="BM320" s="116">
        <f t="shared" ca="1" si="144"/>
        <v>17</v>
      </c>
    </row>
    <row r="321" spans="1:65" ht="15" customHeight="1" x14ac:dyDescent="0.25">
      <c r="A321" s="13">
        <v>42897</v>
      </c>
      <c r="B321" s="23"/>
      <c r="C321" s="23"/>
      <c r="D321" s="88">
        <f>bering!B316</f>
        <v>5542.8789999999999</v>
      </c>
      <c r="E321" s="47"/>
      <c r="F321" s="47"/>
      <c r="G321" s="92">
        <f>conus!B316</f>
        <v>5905.3630000000003</v>
      </c>
      <c r="H321" s="100">
        <f t="shared" ca="1" si="135"/>
        <v>5444.9472999999998</v>
      </c>
      <c r="I321" s="101">
        <f ca="1">IF(H$1,OFFSET(D321,-$H$2,0),OFFSET(D321,-$L321,0))</f>
        <v>5481.5519999999997</v>
      </c>
      <c r="J321" s="29">
        <f t="shared" ca="1" si="141"/>
        <v>17</v>
      </c>
      <c r="K321" s="57">
        <f t="shared" ca="1" si="124"/>
        <v>17</v>
      </c>
      <c r="L321" s="30">
        <f t="shared" ca="1" si="126"/>
        <v>17</v>
      </c>
      <c r="M321" s="120">
        <f t="shared" ca="1" si="142"/>
        <v>0.96917322889283775</v>
      </c>
      <c r="N321" s="39">
        <f>ROW()</f>
        <v>321</v>
      </c>
      <c r="O321" s="39">
        <f t="shared" si="137"/>
        <v>318</v>
      </c>
      <c r="P321" s="45">
        <f t="shared" ca="1" si="138"/>
        <v>304</v>
      </c>
      <c r="Q321" s="45">
        <f t="shared" ca="1" si="139"/>
        <v>301</v>
      </c>
      <c r="R321" s="39">
        <f t="shared" ca="1" si="140"/>
        <v>0</v>
      </c>
      <c r="S321" s="58">
        <f t="shared" si="129"/>
        <v>333.15020000000368</v>
      </c>
      <c r="T321">
        <f>A321-A318</f>
        <v>3</v>
      </c>
      <c r="U321" s="68">
        <f t="shared" si="127"/>
        <v>111.05006666666789</v>
      </c>
      <c r="V321" s="58">
        <f t="shared" ca="1" si="130"/>
        <v>-305.02969999999914</v>
      </c>
      <c r="W321">
        <f>A321-A318</f>
        <v>3</v>
      </c>
      <c r="X321" s="77">
        <f t="shared" ca="1" si="131"/>
        <v>-203.35313333333275</v>
      </c>
      <c r="Y321" s="58">
        <f t="shared" ca="1" si="132"/>
        <v>21.638699999995879</v>
      </c>
      <c r="Z321">
        <f>A321-A318</f>
        <v>3</v>
      </c>
      <c r="AA321" s="68">
        <f t="shared" ca="1" si="128"/>
        <v>7.2128999999986263</v>
      </c>
      <c r="AB321" s="68">
        <f t="shared" ca="1" si="147"/>
        <v>-98.070116666667062</v>
      </c>
      <c r="AE321" s="116">
        <f t="shared" si="133"/>
        <v>303</v>
      </c>
      <c r="AF321" s="116">
        <f t="shared" si="148"/>
        <v>304</v>
      </c>
      <c r="AG321" s="116">
        <f t="shared" si="148"/>
        <v>302</v>
      </c>
      <c r="AH321" s="116">
        <f t="shared" si="148"/>
        <v>301</v>
      </c>
      <c r="AI321" s="116">
        <f t="shared" si="148"/>
        <v>300</v>
      </c>
      <c r="AJ321" s="116">
        <f t="shared" si="148"/>
        <v>304</v>
      </c>
      <c r="AK321" s="116">
        <f t="shared" si="148"/>
        <v>302</v>
      </c>
      <c r="AL321" s="116">
        <f t="shared" si="148"/>
        <v>301</v>
      </c>
      <c r="AM321" s="116">
        <f t="shared" si="148"/>
        <v>300</v>
      </c>
      <c r="AN321" s="116">
        <f t="shared" si="148"/>
        <v>300</v>
      </c>
      <c r="AO321" s="116">
        <f t="shared" si="148"/>
        <v>300</v>
      </c>
      <c r="AP321" s="116">
        <f t="shared" ref="AP321:AW355" si="149">AE321-$J$1</f>
        <v>300</v>
      </c>
      <c r="AQ321" s="116">
        <f t="shared" si="149"/>
        <v>301</v>
      </c>
      <c r="AR321" s="116">
        <f t="shared" si="149"/>
        <v>299</v>
      </c>
      <c r="AS321" s="116">
        <f t="shared" si="149"/>
        <v>298</v>
      </c>
      <c r="AT321" s="116">
        <f t="shared" si="149"/>
        <v>297</v>
      </c>
      <c r="AU321" s="116">
        <f t="shared" si="136"/>
        <v>301</v>
      </c>
      <c r="AV321" s="116">
        <f t="shared" si="136"/>
        <v>299</v>
      </c>
      <c r="AW321" s="116">
        <f t="shared" si="136"/>
        <v>298</v>
      </c>
      <c r="AX321" s="116">
        <f t="shared" si="136"/>
        <v>297</v>
      </c>
      <c r="AY321" s="116">
        <f t="shared" si="136"/>
        <v>297</v>
      </c>
      <c r="AZ321" s="116">
        <f t="shared" si="136"/>
        <v>297</v>
      </c>
      <c r="BA321" s="119">
        <f t="shared" ca="1" si="146"/>
        <v>0.82735863160951539</v>
      </c>
      <c r="BB321" s="119">
        <f t="shared" ca="1" si="146"/>
        <v>0.96917322889283775</v>
      </c>
      <c r="BC321" s="119">
        <f t="shared" ca="1" si="146"/>
        <v>-0.59354743318581304</v>
      </c>
      <c r="BD321" s="119">
        <f t="shared" ca="1" si="145"/>
        <v>-0.98583489264733204</v>
      </c>
      <c r="BE321" s="119">
        <f t="shared" ca="1" si="145"/>
        <v>-0.87796743387533849</v>
      </c>
      <c r="BF321" s="119">
        <f t="shared" ca="1" si="145"/>
        <v>0.96917322889283775</v>
      </c>
      <c r="BG321" s="119">
        <f t="shared" ca="1" si="145"/>
        <v>-0.59354743318581304</v>
      </c>
      <c r="BH321" s="119">
        <f t="shared" ca="1" si="145"/>
        <v>-0.98583489264733204</v>
      </c>
      <c r="BI321" s="119">
        <f t="shared" ca="1" si="145"/>
        <v>-0.87796743387533849</v>
      </c>
      <c r="BJ321" s="119">
        <f t="shared" ca="1" si="145"/>
        <v>-0.87796743387533849</v>
      </c>
      <c r="BK321" s="119">
        <f t="shared" ca="1" si="145"/>
        <v>-0.87796743387533849</v>
      </c>
      <c r="BL321" s="121">
        <f t="shared" ca="1" si="143"/>
        <v>2</v>
      </c>
      <c r="BM321" s="116">
        <f t="shared" ca="1" si="144"/>
        <v>17</v>
      </c>
    </row>
    <row r="322" spans="1:65" ht="15" customHeight="1" x14ac:dyDescent="0.25">
      <c r="A322" s="13">
        <v>42898</v>
      </c>
      <c r="B322" s="23"/>
      <c r="C322" s="23"/>
      <c r="D322" s="88">
        <f>bering!B317</f>
        <v>5550.4859999999999</v>
      </c>
      <c r="E322" s="47"/>
      <c r="F322" s="47"/>
      <c r="G322" s="92">
        <f>conus!B317</f>
        <v>5900.8630000000003</v>
      </c>
      <c r="H322" s="100">
        <f t="shared" ca="1" si="135"/>
        <v>5481.5519999999997</v>
      </c>
      <c r="I322" s="101">
        <f ca="1">IF(H$1,OFFSET(D322,-$H$2,0),OFFSET(D322,-$L322,0))</f>
        <v>5547.9520000000002</v>
      </c>
      <c r="J322" s="29">
        <f t="shared" ca="1" si="141"/>
        <v>17</v>
      </c>
      <c r="K322" s="57">
        <f t="shared" ca="1" si="124"/>
        <v>17</v>
      </c>
      <c r="L322" s="30">
        <f t="shared" ca="1" si="126"/>
        <v>17</v>
      </c>
      <c r="M322" s="120">
        <f t="shared" ca="1" si="142"/>
        <v>0.96737260395866809</v>
      </c>
      <c r="N322" s="39">
        <f>ROW()</f>
        <v>322</v>
      </c>
      <c r="O322" s="39">
        <f t="shared" si="137"/>
        <v>319</v>
      </c>
      <c r="P322" s="45">
        <f t="shared" ca="1" si="138"/>
        <v>305</v>
      </c>
      <c r="Q322" s="45">
        <f t="shared" ca="1" si="139"/>
        <v>302</v>
      </c>
      <c r="R322" s="39">
        <f t="shared" ca="1" si="140"/>
        <v>0</v>
      </c>
      <c r="S322" s="58">
        <f t="shared" si="129"/>
        <v>444.57960000000094</v>
      </c>
      <c r="T322">
        <f>A322-A319</f>
        <v>3</v>
      </c>
      <c r="U322" s="68">
        <f t="shared" si="127"/>
        <v>148.1932000000003</v>
      </c>
      <c r="V322" s="58">
        <f t="shared" ca="1" si="130"/>
        <v>281.26170000000093</v>
      </c>
      <c r="W322">
        <f>A322-A319</f>
        <v>3</v>
      </c>
      <c r="X322" s="77">
        <f t="shared" ca="1" si="131"/>
        <v>187.50780000000063</v>
      </c>
      <c r="Y322" s="58">
        <f t="shared" ca="1" si="132"/>
        <v>61.11699999999837</v>
      </c>
      <c r="Z322">
        <f>A322-A319</f>
        <v>3</v>
      </c>
      <c r="AA322" s="68">
        <f t="shared" ca="1" si="128"/>
        <v>20.37233333333279</v>
      </c>
      <c r="AB322" s="68">
        <f t="shared" ca="1" si="147"/>
        <v>103.94006666666671</v>
      </c>
      <c r="AE322" s="116">
        <f t="shared" si="133"/>
        <v>304</v>
      </c>
      <c r="AF322" s="116">
        <f t="shared" si="148"/>
        <v>305</v>
      </c>
      <c r="AG322" s="116">
        <f t="shared" si="148"/>
        <v>303</v>
      </c>
      <c r="AH322" s="116">
        <f t="shared" si="148"/>
        <v>302</v>
      </c>
      <c r="AI322" s="116">
        <f t="shared" si="148"/>
        <v>301</v>
      </c>
      <c r="AJ322" s="116">
        <f t="shared" si="148"/>
        <v>305</v>
      </c>
      <c r="AK322" s="116">
        <f t="shared" si="148"/>
        <v>303</v>
      </c>
      <c r="AL322" s="116">
        <f t="shared" si="148"/>
        <v>302</v>
      </c>
      <c r="AM322" s="116">
        <f t="shared" si="148"/>
        <v>301</v>
      </c>
      <c r="AN322" s="116">
        <f t="shared" si="148"/>
        <v>301</v>
      </c>
      <c r="AO322" s="116">
        <f t="shared" si="148"/>
        <v>301</v>
      </c>
      <c r="AP322" s="116">
        <f t="shared" si="149"/>
        <v>301</v>
      </c>
      <c r="AQ322" s="116">
        <f t="shared" si="149"/>
        <v>302</v>
      </c>
      <c r="AR322" s="116">
        <f t="shared" si="149"/>
        <v>300</v>
      </c>
      <c r="AS322" s="116">
        <f t="shared" si="149"/>
        <v>299</v>
      </c>
      <c r="AT322" s="116">
        <f t="shared" si="149"/>
        <v>298</v>
      </c>
      <c r="AU322" s="116">
        <f t="shared" si="136"/>
        <v>302</v>
      </c>
      <c r="AV322" s="116">
        <f t="shared" si="136"/>
        <v>300</v>
      </c>
      <c r="AW322" s="116">
        <f t="shared" si="136"/>
        <v>299</v>
      </c>
      <c r="AX322" s="116">
        <f t="shared" si="136"/>
        <v>298</v>
      </c>
      <c r="AY322" s="116">
        <f t="shared" si="136"/>
        <v>298</v>
      </c>
      <c r="AZ322" s="116">
        <f t="shared" si="136"/>
        <v>298</v>
      </c>
      <c r="BA322" s="119">
        <f t="shared" ca="1" si="146"/>
        <v>0.8946135131012497</v>
      </c>
      <c r="BB322" s="119">
        <f t="shared" ca="1" si="146"/>
        <v>0.96737260395866809</v>
      </c>
      <c r="BC322" s="119">
        <f t="shared" ca="1" si="146"/>
        <v>0.39035650607861822</v>
      </c>
      <c r="BD322" s="119">
        <f t="shared" ca="1" si="145"/>
        <v>-0.96307894178847275</v>
      </c>
      <c r="BE322" s="119">
        <f t="shared" ca="1" si="145"/>
        <v>-0.86339835734231063</v>
      </c>
      <c r="BF322" s="119">
        <f t="shared" ca="1" si="145"/>
        <v>0.96737260395866809</v>
      </c>
      <c r="BG322" s="119">
        <f t="shared" ca="1" si="145"/>
        <v>0.39035650607861822</v>
      </c>
      <c r="BH322" s="119">
        <f t="shared" ca="1" si="145"/>
        <v>-0.96307894178847275</v>
      </c>
      <c r="BI322" s="119">
        <f t="shared" ca="1" si="145"/>
        <v>-0.86339835734231063</v>
      </c>
      <c r="BJ322" s="119">
        <f t="shared" ca="1" si="145"/>
        <v>-0.86339835734231063</v>
      </c>
      <c r="BK322" s="119">
        <f t="shared" ca="1" si="145"/>
        <v>-0.86339835734231063</v>
      </c>
      <c r="BL322" s="121">
        <f t="shared" ca="1" si="143"/>
        <v>2</v>
      </c>
      <c r="BM322" s="116">
        <f t="shared" ca="1" si="144"/>
        <v>17</v>
      </c>
    </row>
    <row r="323" spans="1:65" ht="15" customHeight="1" x14ac:dyDescent="0.25">
      <c r="A323" s="13">
        <v>42899</v>
      </c>
      <c r="B323" s="23"/>
      <c r="C323" s="23"/>
      <c r="D323" s="88">
        <f>bering!B318</f>
        <v>5474.7460000000001</v>
      </c>
      <c r="E323" s="47"/>
      <c r="F323" s="47"/>
      <c r="G323" s="92">
        <f>conus!B318</f>
        <v>5876.7650000000003</v>
      </c>
      <c r="H323" s="100">
        <f t="shared" ca="1" si="135"/>
        <v>5547.9520000000002</v>
      </c>
      <c r="I323" s="101">
        <f ca="1">IF(H$1,OFFSET(D323,-$H$2,0),OFFSET(D323,-$L323,0))</f>
        <v>5547.9520000000002</v>
      </c>
      <c r="J323" s="29">
        <f t="shared" ca="1" si="141"/>
        <v>18</v>
      </c>
      <c r="K323" s="57">
        <f t="shared" ca="1" si="124"/>
        <v>18</v>
      </c>
      <c r="L323" s="30">
        <f t="shared" ca="1" si="126"/>
        <v>18</v>
      </c>
      <c r="M323" s="120">
        <f t="shared" ca="1" si="142"/>
        <v>0.71907784226620719</v>
      </c>
      <c r="N323" s="39">
        <f>ROW()</f>
        <v>323</v>
      </c>
      <c r="O323" s="39">
        <f t="shared" si="137"/>
        <v>320</v>
      </c>
      <c r="P323" s="45">
        <f t="shared" ca="1" si="138"/>
        <v>305</v>
      </c>
      <c r="Q323" s="45">
        <f t="shared" ca="1" si="139"/>
        <v>302</v>
      </c>
      <c r="R323" s="39">
        <f t="shared" ca="1" si="140"/>
        <v>0</v>
      </c>
      <c r="S323" s="58">
        <f t="shared" si="129"/>
        <v>366.4816000000028</v>
      </c>
      <c r="T323">
        <f>A323-A320</f>
        <v>3</v>
      </c>
      <c r="U323" s="68">
        <f t="shared" si="127"/>
        <v>122.16053333333427</v>
      </c>
      <c r="V323" s="58">
        <f t="shared" ca="1" si="130"/>
        <v>806.79200000000128</v>
      </c>
      <c r="W323">
        <f>A323-A320</f>
        <v>3</v>
      </c>
      <c r="X323" s="77">
        <f t="shared" ca="1" si="131"/>
        <v>537.86133333333419</v>
      </c>
      <c r="Y323" s="58">
        <f t="shared" ca="1" si="132"/>
        <v>167.28870000000097</v>
      </c>
      <c r="Z323">
        <f>A323-A320</f>
        <v>3</v>
      </c>
      <c r="AA323" s="68">
        <f t="shared" ca="1" si="128"/>
        <v>55.762900000000322</v>
      </c>
      <c r="AB323" s="68">
        <f t="shared" ca="1" si="147"/>
        <v>296.81211666666724</v>
      </c>
      <c r="AE323" s="116">
        <f t="shared" si="133"/>
        <v>305</v>
      </c>
      <c r="AF323" s="116">
        <f t="shared" si="148"/>
        <v>306</v>
      </c>
      <c r="AG323" s="116">
        <f t="shared" si="148"/>
        <v>304</v>
      </c>
      <c r="AH323" s="116">
        <f t="shared" si="148"/>
        <v>303</v>
      </c>
      <c r="AI323" s="116">
        <f t="shared" si="148"/>
        <v>302</v>
      </c>
      <c r="AJ323" s="116">
        <f t="shared" si="148"/>
        <v>306</v>
      </c>
      <c r="AK323" s="116">
        <f t="shared" si="148"/>
        <v>304</v>
      </c>
      <c r="AL323" s="116">
        <f t="shared" si="148"/>
        <v>303</v>
      </c>
      <c r="AM323" s="116">
        <f t="shared" si="148"/>
        <v>302</v>
      </c>
      <c r="AN323" s="116">
        <f t="shared" si="148"/>
        <v>302</v>
      </c>
      <c r="AO323" s="116">
        <f t="shared" si="148"/>
        <v>302</v>
      </c>
      <c r="AP323" s="116">
        <f t="shared" si="149"/>
        <v>302</v>
      </c>
      <c r="AQ323" s="116">
        <f t="shared" si="149"/>
        <v>303</v>
      </c>
      <c r="AR323" s="116">
        <f t="shared" si="149"/>
        <v>301</v>
      </c>
      <c r="AS323" s="116">
        <f t="shared" si="149"/>
        <v>300</v>
      </c>
      <c r="AT323" s="116">
        <f t="shared" si="149"/>
        <v>299</v>
      </c>
      <c r="AU323" s="116">
        <f t="shared" si="136"/>
        <v>303</v>
      </c>
      <c r="AV323" s="116">
        <f t="shared" si="136"/>
        <v>301</v>
      </c>
      <c r="AW323" s="116">
        <f t="shared" si="136"/>
        <v>300</v>
      </c>
      <c r="AX323" s="116">
        <f t="shared" si="136"/>
        <v>299</v>
      </c>
      <c r="AY323" s="116">
        <f t="shared" si="136"/>
        <v>299</v>
      </c>
      <c r="AZ323" s="116">
        <f t="shared" si="136"/>
        <v>299</v>
      </c>
      <c r="BA323" s="119">
        <f t="shared" ca="1" si="146"/>
        <v>0.71907784226620719</v>
      </c>
      <c r="BB323" s="119">
        <f t="shared" ca="1" si="146"/>
        <v>0.54810624642839467</v>
      </c>
      <c r="BC323" s="119">
        <f t="shared" ca="1" si="146"/>
        <v>0.37879559167357446</v>
      </c>
      <c r="BD323" s="119">
        <f t="shared" ca="1" si="145"/>
        <v>-0.25707512272340666</v>
      </c>
      <c r="BE323" s="119">
        <f t="shared" ca="1" si="145"/>
        <v>-0.89770403441189206</v>
      </c>
      <c r="BF323" s="119">
        <f t="shared" ca="1" si="145"/>
        <v>0.54810624642839467</v>
      </c>
      <c r="BG323" s="119">
        <f t="shared" ca="1" si="145"/>
        <v>0.37879559167357446</v>
      </c>
      <c r="BH323" s="119">
        <f t="shared" ca="1" si="145"/>
        <v>-0.25707512272340666</v>
      </c>
      <c r="BI323" s="119">
        <f t="shared" ca="1" si="145"/>
        <v>-0.89770403441189206</v>
      </c>
      <c r="BJ323" s="119">
        <f t="shared" ca="1" si="145"/>
        <v>-0.89770403441189206</v>
      </c>
      <c r="BK323" s="119">
        <f t="shared" ca="1" si="145"/>
        <v>-0.89770403441189206</v>
      </c>
      <c r="BL323" s="121">
        <f t="shared" ca="1" si="143"/>
        <v>1</v>
      </c>
      <c r="BM323" s="116">
        <f t="shared" ca="1" si="144"/>
        <v>18</v>
      </c>
    </row>
    <row r="324" spans="1:65" ht="15" customHeight="1" x14ac:dyDescent="0.25">
      <c r="A324" s="13">
        <v>42900</v>
      </c>
      <c r="B324" s="23"/>
      <c r="C324" s="23"/>
      <c r="D324" s="88">
        <f>bering!B319</f>
        <v>5446.6143000000002</v>
      </c>
      <c r="E324" s="47"/>
      <c r="F324" s="47"/>
      <c r="G324" s="92">
        <f>conus!B319</f>
        <v>5858.0703000000003</v>
      </c>
      <c r="H324" s="100">
        <f t="shared" ca="1" si="135"/>
        <v>5389.8657000000003</v>
      </c>
      <c r="I324" s="101">
        <f ca="1">IF(H$1,OFFSET(D324,-$H$2,0),OFFSET(D324,-$L324,0))</f>
        <v>5271.3013000000001</v>
      </c>
      <c r="J324" s="29">
        <f t="shared" ca="1" si="141"/>
        <v>17</v>
      </c>
      <c r="K324" s="57">
        <f t="shared" ca="1" si="124"/>
        <v>17</v>
      </c>
      <c r="L324" s="30">
        <f t="shared" ca="1" si="126"/>
        <v>17</v>
      </c>
      <c r="M324" s="120">
        <f t="shared" ca="1" si="142"/>
        <v>0.94935565302244396</v>
      </c>
      <c r="N324" s="39">
        <f>ROW()</f>
        <v>324</v>
      </c>
      <c r="O324" s="39">
        <f t="shared" si="137"/>
        <v>321</v>
      </c>
      <c r="P324" s="45">
        <f t="shared" ca="1" si="138"/>
        <v>307</v>
      </c>
      <c r="Q324" s="45">
        <f t="shared" ca="1" si="139"/>
        <v>304</v>
      </c>
      <c r="R324" s="39">
        <f t="shared" ca="1" si="140"/>
        <v>0</v>
      </c>
      <c r="S324" s="58">
        <f t="shared" si="129"/>
        <v>150.62029999999868</v>
      </c>
      <c r="T324">
        <f>A324-A321</f>
        <v>3</v>
      </c>
      <c r="U324" s="68">
        <f t="shared" si="127"/>
        <v>50.206766666666226</v>
      </c>
      <c r="V324" s="58">
        <f t="shared" ca="1" si="130"/>
        <v>552.37710000000334</v>
      </c>
      <c r="W324">
        <f>A324-A321</f>
        <v>3</v>
      </c>
      <c r="X324" s="77">
        <f t="shared" ca="1" si="131"/>
        <v>368.25140000000221</v>
      </c>
      <c r="Y324" s="58">
        <f t="shared" ca="1" si="132"/>
        <v>-37.5879999999961</v>
      </c>
      <c r="Z324">
        <f>A324-A321</f>
        <v>3</v>
      </c>
      <c r="AA324" s="68">
        <f t="shared" ca="1" si="128"/>
        <v>-12.529333333332033</v>
      </c>
      <c r="AB324" s="68">
        <f t="shared" ca="1" si="147"/>
        <v>177.86103333333509</v>
      </c>
      <c r="AE324" s="116">
        <f t="shared" si="133"/>
        <v>306</v>
      </c>
      <c r="AF324" s="116">
        <f t="shared" si="148"/>
        <v>307</v>
      </c>
      <c r="AG324" s="116">
        <f t="shared" si="148"/>
        <v>305</v>
      </c>
      <c r="AH324" s="116">
        <f t="shared" si="148"/>
        <v>304</v>
      </c>
      <c r="AI324" s="116">
        <f t="shared" si="148"/>
        <v>303</v>
      </c>
      <c r="AJ324" s="116">
        <f t="shared" si="148"/>
        <v>307</v>
      </c>
      <c r="AK324" s="116">
        <f t="shared" si="148"/>
        <v>305</v>
      </c>
      <c r="AL324" s="116">
        <f t="shared" si="148"/>
        <v>304</v>
      </c>
      <c r="AM324" s="116">
        <f t="shared" si="148"/>
        <v>303</v>
      </c>
      <c r="AN324" s="116">
        <f t="shared" si="148"/>
        <v>303</v>
      </c>
      <c r="AO324" s="116">
        <f t="shared" si="148"/>
        <v>303</v>
      </c>
      <c r="AP324" s="116">
        <f t="shared" si="149"/>
        <v>303</v>
      </c>
      <c r="AQ324" s="116">
        <f t="shared" si="149"/>
        <v>304</v>
      </c>
      <c r="AR324" s="116">
        <f t="shared" si="149"/>
        <v>302</v>
      </c>
      <c r="AS324" s="116">
        <f t="shared" si="149"/>
        <v>301</v>
      </c>
      <c r="AT324" s="116">
        <f t="shared" si="149"/>
        <v>300</v>
      </c>
      <c r="AU324" s="116">
        <f t="shared" si="136"/>
        <v>304</v>
      </c>
      <c r="AV324" s="116">
        <f t="shared" si="136"/>
        <v>302</v>
      </c>
      <c r="AW324" s="116">
        <f t="shared" si="136"/>
        <v>301</v>
      </c>
      <c r="AX324" s="116">
        <f t="shared" si="136"/>
        <v>300</v>
      </c>
      <c r="AY324" s="116">
        <f t="shared" si="136"/>
        <v>300</v>
      </c>
      <c r="AZ324" s="116">
        <f t="shared" si="136"/>
        <v>300</v>
      </c>
      <c r="BA324" s="119">
        <f t="shared" ca="1" si="146"/>
        <v>0.27194263332925944</v>
      </c>
      <c r="BB324" s="119">
        <f t="shared" ca="1" si="146"/>
        <v>0.94935565302244396</v>
      </c>
      <c r="BC324" s="119">
        <f t="shared" ca="1" si="146"/>
        <v>-0.82019159244144568</v>
      </c>
      <c r="BD324" s="119">
        <f t="shared" ca="1" si="145"/>
        <v>-0.96740714952175777</v>
      </c>
      <c r="BE324" s="119">
        <f t="shared" ca="1" si="145"/>
        <v>-0.82791094089635897</v>
      </c>
      <c r="BF324" s="119">
        <f t="shared" ca="1" si="145"/>
        <v>0.94935565302244396</v>
      </c>
      <c r="BG324" s="119">
        <f t="shared" ca="1" si="145"/>
        <v>-0.82019159244144568</v>
      </c>
      <c r="BH324" s="119">
        <f t="shared" ca="1" si="145"/>
        <v>-0.96740714952175777</v>
      </c>
      <c r="BI324" s="119">
        <f t="shared" ca="1" si="145"/>
        <v>-0.82791094089635897</v>
      </c>
      <c r="BJ324" s="119">
        <f t="shared" ca="1" si="145"/>
        <v>-0.82791094089635897</v>
      </c>
      <c r="BK324" s="119">
        <f t="shared" ca="1" si="145"/>
        <v>-0.82791094089635897</v>
      </c>
      <c r="BL324" s="121">
        <f t="shared" ca="1" si="143"/>
        <v>2</v>
      </c>
      <c r="BM324" s="116">
        <f t="shared" ca="1" si="144"/>
        <v>17</v>
      </c>
    </row>
    <row r="325" spans="1:65" ht="15" customHeight="1" x14ac:dyDescent="0.25">
      <c r="A325" s="13">
        <v>42901</v>
      </c>
      <c r="B325" s="23"/>
      <c r="C325" s="23"/>
      <c r="D325" s="88">
        <f>bering!B320</f>
        <v>5499.3027000000002</v>
      </c>
      <c r="E325" s="47"/>
      <c r="F325" s="47"/>
      <c r="G325" s="92">
        <f>conus!B320</f>
        <v>5812.3046999999997</v>
      </c>
      <c r="H325" s="100">
        <f t="shared" ca="1" si="135"/>
        <v>5271.3013000000001</v>
      </c>
      <c r="I325" s="101">
        <f ca="1">IF(H$1,OFFSET(D325,-$H$2,0),OFFSET(D325,-$L325,0))</f>
        <v>5271.3013000000001</v>
      </c>
      <c r="J325" s="29">
        <f t="shared" ca="1" si="141"/>
        <v>18</v>
      </c>
      <c r="K325" s="57">
        <f t="shared" ca="1" si="124"/>
        <v>18</v>
      </c>
      <c r="L325" s="30">
        <f t="shared" ca="1" si="126"/>
        <v>18</v>
      </c>
      <c r="M325" s="120">
        <f t="shared" ca="1" si="142"/>
        <v>0.87433185606915509</v>
      </c>
      <c r="N325" s="39">
        <f>ROW()</f>
        <v>325</v>
      </c>
      <c r="O325" s="39">
        <f t="shared" si="137"/>
        <v>322</v>
      </c>
      <c r="P325" s="45">
        <f t="shared" ca="1" si="138"/>
        <v>307</v>
      </c>
      <c r="Q325" s="45">
        <f t="shared" ca="1" si="139"/>
        <v>304</v>
      </c>
      <c r="R325" s="39">
        <f t="shared" ca="1" si="140"/>
        <v>0</v>
      </c>
      <c r="S325" s="58">
        <f t="shared" si="129"/>
        <v>-101.6239999999998</v>
      </c>
      <c r="T325">
        <f>A325-A322</f>
        <v>3</v>
      </c>
      <c r="U325" s="68">
        <f t="shared" si="127"/>
        <v>-33.874666666666599</v>
      </c>
      <c r="V325" s="58">
        <f t="shared" ca="1" si="130"/>
        <v>47.351699999999255</v>
      </c>
      <c r="W325">
        <f>A325-A322</f>
        <v>3</v>
      </c>
      <c r="X325" s="77">
        <f t="shared" ca="1" si="131"/>
        <v>31.567799999999504</v>
      </c>
      <c r="Y325" s="58">
        <f t="shared" ca="1" si="132"/>
        <v>-383.89670000000115</v>
      </c>
      <c r="Z325">
        <f>A325-A322</f>
        <v>3</v>
      </c>
      <c r="AA325" s="68">
        <f t="shared" ca="1" si="128"/>
        <v>-127.96556666666704</v>
      </c>
      <c r="AB325" s="68">
        <f t="shared" ca="1" si="147"/>
        <v>-48.198883333333768</v>
      </c>
      <c r="AE325" s="116">
        <f t="shared" si="133"/>
        <v>307</v>
      </c>
      <c r="AF325" s="116">
        <f t="shared" si="148"/>
        <v>308</v>
      </c>
      <c r="AG325" s="116">
        <f t="shared" si="148"/>
        <v>306</v>
      </c>
      <c r="AH325" s="116">
        <f t="shared" si="148"/>
        <v>305</v>
      </c>
      <c r="AI325" s="116">
        <f t="shared" si="148"/>
        <v>304</v>
      </c>
      <c r="AJ325" s="116">
        <f t="shared" si="148"/>
        <v>308</v>
      </c>
      <c r="AK325" s="116">
        <f t="shared" si="148"/>
        <v>306</v>
      </c>
      <c r="AL325" s="116">
        <f t="shared" si="148"/>
        <v>305</v>
      </c>
      <c r="AM325" s="116">
        <f t="shared" si="148"/>
        <v>304</v>
      </c>
      <c r="AN325" s="116">
        <f t="shared" si="148"/>
        <v>304</v>
      </c>
      <c r="AO325" s="116">
        <f t="shared" si="148"/>
        <v>304</v>
      </c>
      <c r="AP325" s="116">
        <f t="shared" si="149"/>
        <v>304</v>
      </c>
      <c r="AQ325" s="116">
        <f t="shared" si="149"/>
        <v>305</v>
      </c>
      <c r="AR325" s="116">
        <f t="shared" si="149"/>
        <v>303</v>
      </c>
      <c r="AS325" s="116">
        <f t="shared" si="149"/>
        <v>302</v>
      </c>
      <c r="AT325" s="116">
        <f t="shared" si="149"/>
        <v>301</v>
      </c>
      <c r="AU325" s="116">
        <f t="shared" si="136"/>
        <v>305</v>
      </c>
      <c r="AV325" s="116">
        <f t="shared" si="136"/>
        <v>303</v>
      </c>
      <c r="AW325" s="116">
        <f t="shared" si="136"/>
        <v>302</v>
      </c>
      <c r="AX325" s="116">
        <f t="shared" si="136"/>
        <v>301</v>
      </c>
      <c r="AY325" s="116">
        <f t="shared" si="136"/>
        <v>301</v>
      </c>
      <c r="AZ325" s="116">
        <f t="shared" si="136"/>
        <v>301</v>
      </c>
      <c r="BA325" s="119">
        <f t="shared" ca="1" si="146"/>
        <v>0.87433185606915509</v>
      </c>
      <c r="BB325" s="119">
        <f t="shared" ca="1" si="146"/>
        <v>0.87322344000399166</v>
      </c>
      <c r="BC325" s="119">
        <f t="shared" ca="1" si="146"/>
        <v>0.38526526561571861</v>
      </c>
      <c r="BD325" s="119">
        <f t="shared" ca="1" si="145"/>
        <v>-0.88351215752143208</v>
      </c>
      <c r="BE325" s="119">
        <f t="shared" ca="1" si="145"/>
        <v>-0.90004265123089455</v>
      </c>
      <c r="BF325" s="119">
        <f t="shared" ca="1" si="145"/>
        <v>0.87322344000399166</v>
      </c>
      <c r="BG325" s="119">
        <f t="shared" ca="1" si="145"/>
        <v>0.38526526561571861</v>
      </c>
      <c r="BH325" s="119">
        <f t="shared" ca="1" si="145"/>
        <v>-0.88351215752143208</v>
      </c>
      <c r="BI325" s="119">
        <f t="shared" ca="1" si="145"/>
        <v>-0.90004265123089455</v>
      </c>
      <c r="BJ325" s="119">
        <f t="shared" ca="1" si="145"/>
        <v>-0.90004265123089455</v>
      </c>
      <c r="BK325" s="119">
        <f t="shared" ca="1" si="145"/>
        <v>-0.90004265123089455</v>
      </c>
      <c r="BL325" s="121">
        <f t="shared" ca="1" si="143"/>
        <v>1</v>
      </c>
      <c r="BM325" s="116">
        <f t="shared" ca="1" si="144"/>
        <v>18</v>
      </c>
    </row>
    <row r="326" spans="1:65" ht="15" customHeight="1" x14ac:dyDescent="0.25">
      <c r="A326" s="13">
        <v>42902</v>
      </c>
      <c r="B326" s="23"/>
      <c r="C326" s="23"/>
      <c r="D326" s="88">
        <f>bering!B321</f>
        <v>5577.6959999999999</v>
      </c>
      <c r="E326" s="47"/>
      <c r="F326" s="47"/>
      <c r="G326" s="92">
        <f>conus!B321</f>
        <v>5784.8609999999999</v>
      </c>
      <c r="H326" s="100">
        <f t="shared" ca="1" si="135"/>
        <v>5256.009</v>
      </c>
      <c r="I326" s="101">
        <f ca="1">IF(H$1,OFFSET(D326,-$H$2,0),OFFSET(D326,-$L326,0))</f>
        <v>5256.009</v>
      </c>
      <c r="J326" s="29">
        <f t="shared" ca="1" si="141"/>
        <v>18</v>
      </c>
      <c r="K326" s="57">
        <f t="shared" ca="1" si="124"/>
        <v>18</v>
      </c>
      <c r="L326" s="30">
        <f t="shared" ca="1" si="126"/>
        <v>18</v>
      </c>
      <c r="M326" s="120">
        <f t="shared" ca="1" si="142"/>
        <v>0.92946192581958953</v>
      </c>
      <c r="N326" s="39">
        <f>ROW()</f>
        <v>326</v>
      </c>
      <c r="O326" s="39">
        <f t="shared" si="137"/>
        <v>323</v>
      </c>
      <c r="P326" s="45">
        <f t="shared" ca="1" si="138"/>
        <v>308</v>
      </c>
      <c r="Q326" s="45">
        <f t="shared" ca="1" si="139"/>
        <v>305</v>
      </c>
      <c r="R326" s="39">
        <f t="shared" ca="1" si="140"/>
        <v>0</v>
      </c>
      <c r="S326" s="58">
        <f t="shared" si="129"/>
        <v>-227.75500000000102</v>
      </c>
      <c r="T326">
        <f>A326-A323</f>
        <v>3</v>
      </c>
      <c r="U326" s="68">
        <f t="shared" si="127"/>
        <v>-75.918333333333678</v>
      </c>
      <c r="V326" s="58">
        <f t="shared" ca="1" si="130"/>
        <v>-557.27529999999933</v>
      </c>
      <c r="W326">
        <f>A326-A323</f>
        <v>3</v>
      </c>
      <c r="X326" s="77">
        <f t="shared" ca="1" si="131"/>
        <v>-371.5168666666662</v>
      </c>
      <c r="Y326" s="58">
        <f t="shared" ca="1" si="132"/>
        <v>-778.84440000000177</v>
      </c>
      <c r="Z326">
        <f>A326-A323</f>
        <v>3</v>
      </c>
      <c r="AA326" s="68">
        <f t="shared" ca="1" si="128"/>
        <v>-259.61480000000057</v>
      </c>
      <c r="AB326" s="68">
        <f t="shared" ca="1" si="147"/>
        <v>-315.56583333333339</v>
      </c>
      <c r="AE326" s="116">
        <f t="shared" si="133"/>
        <v>308</v>
      </c>
      <c r="AF326" s="116">
        <f t="shared" si="148"/>
        <v>309</v>
      </c>
      <c r="AG326" s="116">
        <f t="shared" si="148"/>
        <v>307</v>
      </c>
      <c r="AH326" s="116">
        <f t="shared" si="148"/>
        <v>306</v>
      </c>
      <c r="AI326" s="116">
        <f t="shared" si="148"/>
        <v>305</v>
      </c>
      <c r="AJ326" s="116">
        <f t="shared" si="148"/>
        <v>309</v>
      </c>
      <c r="AK326" s="116">
        <f t="shared" si="148"/>
        <v>307</v>
      </c>
      <c r="AL326" s="116">
        <f t="shared" si="148"/>
        <v>306</v>
      </c>
      <c r="AM326" s="116">
        <f t="shared" si="148"/>
        <v>305</v>
      </c>
      <c r="AN326" s="116">
        <f t="shared" si="148"/>
        <v>305</v>
      </c>
      <c r="AO326" s="116">
        <f t="shared" si="148"/>
        <v>305</v>
      </c>
      <c r="AP326" s="116">
        <f t="shared" si="149"/>
        <v>305</v>
      </c>
      <c r="AQ326" s="116">
        <f t="shared" si="149"/>
        <v>306</v>
      </c>
      <c r="AR326" s="116">
        <f t="shared" si="149"/>
        <v>304</v>
      </c>
      <c r="AS326" s="116">
        <f t="shared" si="149"/>
        <v>303</v>
      </c>
      <c r="AT326" s="116">
        <f t="shared" si="149"/>
        <v>302</v>
      </c>
      <c r="AU326" s="116">
        <f t="shared" si="136"/>
        <v>306</v>
      </c>
      <c r="AV326" s="116">
        <f t="shared" si="136"/>
        <v>304</v>
      </c>
      <c r="AW326" s="116">
        <f t="shared" si="136"/>
        <v>303</v>
      </c>
      <c r="AX326" s="116">
        <f t="shared" ref="AX326:AZ389" si="150">AM326-$J$1</f>
        <v>302</v>
      </c>
      <c r="AY326" s="116">
        <f t="shared" si="150"/>
        <v>302</v>
      </c>
      <c r="AZ326" s="116">
        <f t="shared" si="150"/>
        <v>302</v>
      </c>
      <c r="BA326" s="119">
        <f t="shared" ca="1" si="146"/>
        <v>0.92946192581958953</v>
      </c>
      <c r="BB326" s="119">
        <f t="shared" ca="1" si="146"/>
        <v>0.67569614009592616</v>
      </c>
      <c r="BC326" s="119">
        <f t="shared" ca="1" si="146"/>
        <v>0.9057109327828915</v>
      </c>
      <c r="BD326" s="119">
        <f t="shared" ca="1" si="145"/>
        <v>0.17205191679069715</v>
      </c>
      <c r="BE326" s="119">
        <f t="shared" ca="1" si="145"/>
        <v>-0.87562496637745024</v>
      </c>
      <c r="BF326" s="119">
        <f t="shared" ca="1" si="145"/>
        <v>0.67569614009592616</v>
      </c>
      <c r="BG326" s="119">
        <f t="shared" ca="1" si="145"/>
        <v>0.9057109327828915</v>
      </c>
      <c r="BH326" s="119">
        <f t="shared" ca="1" si="145"/>
        <v>0.17205191679069715</v>
      </c>
      <c r="BI326" s="119">
        <f t="shared" ca="1" si="145"/>
        <v>-0.87562496637745024</v>
      </c>
      <c r="BJ326" s="119">
        <f t="shared" ca="1" si="145"/>
        <v>-0.87562496637745024</v>
      </c>
      <c r="BK326" s="119">
        <f t="shared" ca="1" si="145"/>
        <v>-0.87562496637745024</v>
      </c>
      <c r="BL326" s="121">
        <f t="shared" ca="1" si="143"/>
        <v>1</v>
      </c>
      <c r="BM326" s="116">
        <f t="shared" ca="1" si="144"/>
        <v>18</v>
      </c>
    </row>
    <row r="327" spans="1:65" ht="15" customHeight="1" x14ac:dyDescent="0.25">
      <c r="A327" s="13">
        <v>42903</v>
      </c>
      <c r="B327" s="23"/>
      <c r="C327" s="23"/>
      <c r="D327" s="88">
        <f>bering!B322</f>
        <v>5582.2719999999999</v>
      </c>
      <c r="E327" s="47"/>
      <c r="F327" s="47"/>
      <c r="G327" s="92">
        <f>conus!B322</f>
        <v>5791.0630000000001</v>
      </c>
      <c r="H327" s="100">
        <f t="shared" ca="1" si="135"/>
        <v>5276.8530000000001</v>
      </c>
      <c r="I327" s="101">
        <f ca="1">IF(H$1,OFFSET(D327,-$H$2,0),OFFSET(D327,-$L327,0))</f>
        <v>5256.009</v>
      </c>
      <c r="J327" s="29">
        <f t="shared" ca="1" si="141"/>
        <v>19</v>
      </c>
      <c r="K327" s="57">
        <f t="shared" ref="K327:K390" ca="1" si="151">J327+$K$6</f>
        <v>19</v>
      </c>
      <c r="L327" s="30">
        <f t="shared" ca="1" si="126"/>
        <v>19</v>
      </c>
      <c r="M327" s="120">
        <f t="shared" ca="1" si="142"/>
        <v>0.98730072676581793</v>
      </c>
      <c r="N327" s="39">
        <f>ROW()</f>
        <v>327</v>
      </c>
      <c r="O327" s="39">
        <f t="shared" si="137"/>
        <v>324</v>
      </c>
      <c r="P327" s="45">
        <f t="shared" ca="1" si="138"/>
        <v>308</v>
      </c>
      <c r="Q327" s="45">
        <f t="shared" ca="1" si="139"/>
        <v>305</v>
      </c>
      <c r="R327" s="39">
        <f t="shared" ca="1" si="140"/>
        <v>0</v>
      </c>
      <c r="S327" s="58">
        <f t="shared" si="129"/>
        <v>-247.46960000000036</v>
      </c>
      <c r="T327">
        <f>A327-A324</f>
        <v>3</v>
      </c>
      <c r="U327" s="68">
        <f t="shared" si="127"/>
        <v>-82.489866666666785</v>
      </c>
      <c r="V327" s="58">
        <f t="shared" ca="1" si="130"/>
        <v>-615.20640000000276</v>
      </c>
      <c r="W327">
        <f>A327-A324</f>
        <v>3</v>
      </c>
      <c r="X327" s="77">
        <f t="shared" ca="1" si="131"/>
        <v>-410.13760000000184</v>
      </c>
      <c r="Y327" s="58">
        <f t="shared" ca="1" si="132"/>
        <v>-583.88600000000042</v>
      </c>
      <c r="Z327">
        <f>A327-A324</f>
        <v>3</v>
      </c>
      <c r="AA327" s="68">
        <f t="shared" ca="1" si="128"/>
        <v>-194.62866666666682</v>
      </c>
      <c r="AB327" s="68">
        <f t="shared" ca="1" si="147"/>
        <v>-302.38313333333434</v>
      </c>
      <c r="AE327" s="116">
        <f t="shared" si="133"/>
        <v>309</v>
      </c>
      <c r="AF327" s="116">
        <f t="shared" si="148"/>
        <v>310</v>
      </c>
      <c r="AG327" s="116">
        <f t="shared" si="148"/>
        <v>308</v>
      </c>
      <c r="AH327" s="116">
        <f t="shared" si="148"/>
        <v>307</v>
      </c>
      <c r="AI327" s="116">
        <f t="shared" si="148"/>
        <v>306</v>
      </c>
      <c r="AJ327" s="116">
        <f t="shared" si="148"/>
        <v>310</v>
      </c>
      <c r="AK327" s="116">
        <f t="shared" si="148"/>
        <v>308</v>
      </c>
      <c r="AL327" s="116">
        <f t="shared" si="148"/>
        <v>307</v>
      </c>
      <c r="AM327" s="116">
        <f t="shared" si="148"/>
        <v>306</v>
      </c>
      <c r="AN327" s="116">
        <f t="shared" si="148"/>
        <v>306</v>
      </c>
      <c r="AO327" s="116">
        <f t="shared" si="148"/>
        <v>306</v>
      </c>
      <c r="AP327" s="116">
        <f t="shared" si="149"/>
        <v>306</v>
      </c>
      <c r="AQ327" s="116">
        <f t="shared" si="149"/>
        <v>307</v>
      </c>
      <c r="AR327" s="116">
        <f t="shared" si="149"/>
        <v>305</v>
      </c>
      <c r="AS327" s="116">
        <f t="shared" si="149"/>
        <v>304</v>
      </c>
      <c r="AT327" s="116">
        <f t="shared" si="149"/>
        <v>303</v>
      </c>
      <c r="AU327" s="116">
        <f t="shared" si="149"/>
        <v>307</v>
      </c>
      <c r="AV327" s="116">
        <f t="shared" si="149"/>
        <v>305</v>
      </c>
      <c r="AW327" s="116">
        <f t="shared" si="149"/>
        <v>304</v>
      </c>
      <c r="AX327" s="116">
        <f t="shared" si="150"/>
        <v>303</v>
      </c>
      <c r="AY327" s="116">
        <f t="shared" si="150"/>
        <v>303</v>
      </c>
      <c r="AZ327" s="116">
        <f t="shared" si="150"/>
        <v>303</v>
      </c>
      <c r="BA327" s="119">
        <f t="shared" ca="1" si="146"/>
        <v>0.94889585757817452</v>
      </c>
      <c r="BB327" s="119">
        <f t="shared" ca="1" si="146"/>
        <v>-0.27902295032512536</v>
      </c>
      <c r="BC327" s="119">
        <f t="shared" ca="1" si="146"/>
        <v>0.98730072676581793</v>
      </c>
      <c r="BD327" s="119">
        <f t="shared" ca="1" si="145"/>
        <v>0.57099471302936067</v>
      </c>
      <c r="BE327" s="119">
        <f t="shared" ca="1" si="145"/>
        <v>-0.24182397669143121</v>
      </c>
      <c r="BF327" s="119">
        <f t="shared" ca="1" si="145"/>
        <v>-0.27902295032512536</v>
      </c>
      <c r="BG327" s="119">
        <f t="shared" ca="1" si="145"/>
        <v>0.98730072676581793</v>
      </c>
      <c r="BH327" s="119">
        <f t="shared" ca="1" si="145"/>
        <v>0.57099471302936067</v>
      </c>
      <c r="BI327" s="119">
        <f t="shared" ca="1" si="145"/>
        <v>-0.24182397669143121</v>
      </c>
      <c r="BJ327" s="119">
        <f t="shared" ca="1" si="145"/>
        <v>-0.24182397669143121</v>
      </c>
      <c r="BK327" s="119">
        <f t="shared" ca="1" si="145"/>
        <v>-0.24182397669143121</v>
      </c>
      <c r="BL327" s="121">
        <f t="shared" ca="1" si="143"/>
        <v>3</v>
      </c>
      <c r="BM327" s="116">
        <f t="shared" ca="1" si="144"/>
        <v>19</v>
      </c>
    </row>
    <row r="328" spans="1:65" ht="15" customHeight="1" x14ac:dyDescent="0.25">
      <c r="A328" s="13">
        <v>42904</v>
      </c>
      <c r="B328" s="23"/>
      <c r="C328" s="23"/>
      <c r="D328" s="88">
        <f>bering!B323</f>
        <v>5581.7290000000003</v>
      </c>
      <c r="E328" s="47"/>
      <c r="F328" s="47"/>
      <c r="G328" s="92">
        <f>conus!B323</f>
        <v>5746.0439999999999</v>
      </c>
      <c r="H328" s="100">
        <f t="shared" ca="1" si="135"/>
        <v>5276.8530000000001</v>
      </c>
      <c r="I328" s="101">
        <f ca="1">IF(H$1,OFFSET(D328,-$H$2,0),OFFSET(D328,-$L328,0))</f>
        <v>5256.009</v>
      </c>
      <c r="J328" s="29">
        <f t="shared" ca="1" si="141"/>
        <v>20</v>
      </c>
      <c r="K328" s="57">
        <f t="shared" ca="1" si="151"/>
        <v>20</v>
      </c>
      <c r="L328" s="30">
        <f t="shared" ref="L328:L391" ca="1" si="152">IF(K328,K328,K$3)</f>
        <v>20</v>
      </c>
      <c r="M328" s="120">
        <f t="shared" ca="1" si="142"/>
        <v>0.77470598504247712</v>
      </c>
      <c r="N328" s="39">
        <f>ROW()</f>
        <v>328</v>
      </c>
      <c r="O328" s="39">
        <f t="shared" si="137"/>
        <v>325</v>
      </c>
      <c r="P328" s="45">
        <f t="shared" ca="1" si="138"/>
        <v>308</v>
      </c>
      <c r="Q328" s="45">
        <f t="shared" ca="1" si="139"/>
        <v>305</v>
      </c>
      <c r="R328" s="39">
        <f t="shared" ca="1" si="140"/>
        <v>0</v>
      </c>
      <c r="S328" s="58">
        <f t="shared" si="129"/>
        <v>-225.17199999999866</v>
      </c>
      <c r="T328">
        <f>A328-A325</f>
        <v>3</v>
      </c>
      <c r="U328" s="68">
        <f t="shared" si="127"/>
        <v>-75.057333333332892</v>
      </c>
      <c r="V328" s="58">
        <f t="shared" ca="1" si="130"/>
        <v>-399.40399999999863</v>
      </c>
      <c r="W328">
        <f>A328-A325</f>
        <v>3</v>
      </c>
      <c r="X328" s="77">
        <f t="shared" ca="1" si="131"/>
        <v>-266.26933333333244</v>
      </c>
      <c r="Y328" s="58">
        <f t="shared" ca="1" si="132"/>
        <v>-322.52759999999944</v>
      </c>
      <c r="Z328">
        <f>A328-A325</f>
        <v>3</v>
      </c>
      <c r="AA328" s="68">
        <f t="shared" ca="1" si="128"/>
        <v>-107.50919999999981</v>
      </c>
      <c r="AB328" s="68">
        <f t="shared" ca="1" si="147"/>
        <v>-186.88926666666612</v>
      </c>
      <c r="AE328" s="116">
        <f t="shared" si="133"/>
        <v>310</v>
      </c>
      <c r="AF328" s="116">
        <f t="shared" si="148"/>
        <v>311</v>
      </c>
      <c r="AG328" s="116">
        <f t="shared" si="148"/>
        <v>309</v>
      </c>
      <c r="AH328" s="116">
        <f t="shared" si="148"/>
        <v>308</v>
      </c>
      <c r="AI328" s="116">
        <f t="shared" si="148"/>
        <v>307</v>
      </c>
      <c r="AJ328" s="116">
        <f t="shared" si="148"/>
        <v>311</v>
      </c>
      <c r="AK328" s="116">
        <f t="shared" si="148"/>
        <v>309</v>
      </c>
      <c r="AL328" s="116">
        <f t="shared" si="148"/>
        <v>308</v>
      </c>
      <c r="AM328" s="116">
        <f t="shared" si="148"/>
        <v>307</v>
      </c>
      <c r="AN328" s="116">
        <f t="shared" si="148"/>
        <v>307</v>
      </c>
      <c r="AO328" s="116">
        <f t="shared" si="148"/>
        <v>307</v>
      </c>
      <c r="AP328" s="116">
        <f t="shared" si="149"/>
        <v>307</v>
      </c>
      <c r="AQ328" s="116">
        <f t="shared" si="149"/>
        <v>308</v>
      </c>
      <c r="AR328" s="116">
        <f t="shared" si="149"/>
        <v>306</v>
      </c>
      <c r="AS328" s="116">
        <f t="shared" si="149"/>
        <v>305</v>
      </c>
      <c r="AT328" s="116">
        <f t="shared" si="149"/>
        <v>304</v>
      </c>
      <c r="AU328" s="116">
        <f t="shared" si="149"/>
        <v>308</v>
      </c>
      <c r="AV328" s="116">
        <f t="shared" si="149"/>
        <v>306</v>
      </c>
      <c r="AW328" s="116">
        <f t="shared" si="149"/>
        <v>305</v>
      </c>
      <c r="AX328" s="116">
        <f t="shared" si="150"/>
        <v>304</v>
      </c>
      <c r="AY328" s="116">
        <f t="shared" si="150"/>
        <v>304</v>
      </c>
      <c r="AZ328" s="116">
        <f t="shared" si="150"/>
        <v>304</v>
      </c>
      <c r="BA328" s="119">
        <f t="shared" ca="1" si="146"/>
        <v>-0.22831514071819947</v>
      </c>
      <c r="BB328" s="119">
        <f t="shared" ca="1" si="146"/>
        <v>-0.94751635051042793</v>
      </c>
      <c r="BC328" s="119">
        <f t="shared" ca="1" si="146"/>
        <v>0.60442790951641645</v>
      </c>
      <c r="BD328" s="119">
        <f t="shared" ca="1" si="145"/>
        <v>0.77470598504247712</v>
      </c>
      <c r="BE328" s="119">
        <f t="shared" ca="1" si="145"/>
        <v>0.73289596828882964</v>
      </c>
      <c r="BF328" s="119">
        <f t="shared" ca="1" si="145"/>
        <v>-0.94751635051042793</v>
      </c>
      <c r="BG328" s="119">
        <f t="shared" ca="1" si="145"/>
        <v>0.60442790951641645</v>
      </c>
      <c r="BH328" s="119">
        <f t="shared" ca="1" si="145"/>
        <v>0.77470598504247712</v>
      </c>
      <c r="BI328" s="119">
        <f t="shared" ca="1" si="145"/>
        <v>0.73289596828882964</v>
      </c>
      <c r="BJ328" s="119">
        <f t="shared" ca="1" si="145"/>
        <v>0.73289596828882964</v>
      </c>
      <c r="BK328" s="119">
        <f t="shared" ca="1" si="145"/>
        <v>0.73289596828882964</v>
      </c>
      <c r="BL328" s="121">
        <f t="shared" ca="1" si="143"/>
        <v>4</v>
      </c>
      <c r="BM328" s="116">
        <f t="shared" ca="1" si="144"/>
        <v>20</v>
      </c>
    </row>
    <row r="329" spans="1:65" ht="15" customHeight="1" x14ac:dyDescent="0.25">
      <c r="A329" s="13">
        <v>42905</v>
      </c>
      <c r="B329" s="23"/>
      <c r="C329" s="23"/>
      <c r="D329" s="88">
        <f>bering!B324</f>
        <v>5560.8647000000001</v>
      </c>
      <c r="E329" s="47"/>
      <c r="F329" s="47"/>
      <c r="G329" s="92">
        <f>conus!B324</f>
        <v>5679.9139999999998</v>
      </c>
      <c r="H329" s="100">
        <f t="shared" ca="1" si="135"/>
        <v>5436.5092999999997</v>
      </c>
      <c r="I329" s="101">
        <f ca="1">IF(H$1,OFFSET(D329,-$H$2,0),OFFSET(D329,-$L329,0))</f>
        <v>5256.009</v>
      </c>
      <c r="J329" s="29">
        <f t="shared" ca="1" si="141"/>
        <v>21</v>
      </c>
      <c r="K329" s="57">
        <f t="shared" ca="1" si="151"/>
        <v>21</v>
      </c>
      <c r="L329" s="30">
        <f t="shared" ca="1" si="152"/>
        <v>21</v>
      </c>
      <c r="M329" s="120">
        <f t="shared" ca="1" si="142"/>
        <v>0.7442120389016228</v>
      </c>
      <c r="N329" s="39">
        <f>ROW()</f>
        <v>329</v>
      </c>
      <c r="O329" s="39">
        <f t="shared" si="137"/>
        <v>326</v>
      </c>
      <c r="P329" s="45">
        <f t="shared" ca="1" si="138"/>
        <v>308</v>
      </c>
      <c r="Q329" s="45">
        <f t="shared" ca="1" si="139"/>
        <v>305</v>
      </c>
      <c r="R329" s="39">
        <f t="shared" ca="1" si="140"/>
        <v>0</v>
      </c>
      <c r="S329" s="58">
        <f t="shared" si="129"/>
        <v>-238.21500000000015</v>
      </c>
      <c r="T329">
        <f>A329-A326</f>
        <v>3</v>
      </c>
      <c r="U329" s="68">
        <f t="shared" ref="U329:U392" si="153">S329/T329</f>
        <v>-79.405000000000044</v>
      </c>
      <c r="V329" s="58">
        <f t="shared" ca="1" si="130"/>
        <v>73.039299999998548</v>
      </c>
      <c r="W329">
        <f>A329-A326</f>
        <v>3</v>
      </c>
      <c r="X329" s="77">
        <f t="shared" ca="1" si="131"/>
        <v>48.692866666665701</v>
      </c>
      <c r="Y329" s="58">
        <f t="shared" ca="1" si="132"/>
        <v>-30.584600000000137</v>
      </c>
      <c r="Z329">
        <f>A329-A326</f>
        <v>3</v>
      </c>
      <c r="AA329" s="68">
        <f t="shared" ref="AA329:AA392" ca="1" si="154">Y329/Z329</f>
        <v>-10.194866666666712</v>
      </c>
      <c r="AB329" s="68">
        <f t="shared" ca="1" si="147"/>
        <v>19.248999999999494</v>
      </c>
      <c r="AE329" s="116">
        <f t="shared" si="133"/>
        <v>311</v>
      </c>
      <c r="AF329" s="116">
        <f t="shared" si="148"/>
        <v>312</v>
      </c>
      <c r="AG329" s="116">
        <f t="shared" si="148"/>
        <v>310</v>
      </c>
      <c r="AH329" s="116">
        <f t="shared" si="148"/>
        <v>309</v>
      </c>
      <c r="AI329" s="116">
        <f t="shared" si="148"/>
        <v>308</v>
      </c>
      <c r="AJ329" s="116">
        <f t="shared" si="148"/>
        <v>312</v>
      </c>
      <c r="AK329" s="116">
        <f t="shared" si="148"/>
        <v>310</v>
      </c>
      <c r="AL329" s="116">
        <f t="shared" si="148"/>
        <v>309</v>
      </c>
      <c r="AM329" s="116">
        <f t="shared" si="148"/>
        <v>308</v>
      </c>
      <c r="AN329" s="116">
        <f t="shared" si="148"/>
        <v>308</v>
      </c>
      <c r="AO329" s="116">
        <f t="shared" si="148"/>
        <v>308</v>
      </c>
      <c r="AP329" s="116">
        <f t="shared" si="149"/>
        <v>308</v>
      </c>
      <c r="AQ329" s="116">
        <f t="shared" si="149"/>
        <v>309</v>
      </c>
      <c r="AR329" s="116">
        <f t="shared" si="149"/>
        <v>307</v>
      </c>
      <c r="AS329" s="116">
        <f t="shared" si="149"/>
        <v>306</v>
      </c>
      <c r="AT329" s="116">
        <f t="shared" si="149"/>
        <v>305</v>
      </c>
      <c r="AU329" s="116">
        <f t="shared" si="149"/>
        <v>309</v>
      </c>
      <c r="AV329" s="116">
        <f t="shared" si="149"/>
        <v>307</v>
      </c>
      <c r="AW329" s="116">
        <f t="shared" si="149"/>
        <v>306</v>
      </c>
      <c r="AX329" s="116">
        <f t="shared" si="150"/>
        <v>305</v>
      </c>
      <c r="AY329" s="116">
        <f t="shared" si="150"/>
        <v>305</v>
      </c>
      <c r="AZ329" s="116">
        <f t="shared" si="150"/>
        <v>305</v>
      </c>
      <c r="BA329" s="119">
        <f t="shared" ca="1" si="146"/>
        <v>-0.93210643948267058</v>
      </c>
      <c r="BB329" s="119">
        <f t="shared" ca="1" si="146"/>
        <v>-0.73991877110060966</v>
      </c>
      <c r="BC329" s="119">
        <f t="shared" ca="1" si="146"/>
        <v>-0.68696073512170741</v>
      </c>
      <c r="BD329" s="119">
        <f t="shared" ca="1" si="145"/>
        <v>0.39799871678237481</v>
      </c>
      <c r="BE329" s="119">
        <f t="shared" ca="1" si="145"/>
        <v>0.7442120389016228</v>
      </c>
      <c r="BF329" s="119">
        <f t="shared" ca="1" si="145"/>
        <v>-0.73991877110060966</v>
      </c>
      <c r="BG329" s="119">
        <f t="shared" ca="1" si="145"/>
        <v>-0.68696073512170741</v>
      </c>
      <c r="BH329" s="119">
        <f t="shared" ca="1" si="145"/>
        <v>0.39799871678237481</v>
      </c>
      <c r="BI329" s="119">
        <f t="shared" ca="1" si="145"/>
        <v>0.7442120389016228</v>
      </c>
      <c r="BJ329" s="119">
        <f t="shared" ca="1" si="145"/>
        <v>0.7442120389016228</v>
      </c>
      <c r="BK329" s="119">
        <f t="shared" ca="1" si="145"/>
        <v>0.7442120389016228</v>
      </c>
      <c r="BL329" s="121">
        <f t="shared" ca="1" si="143"/>
        <v>5</v>
      </c>
      <c r="BM329" s="116">
        <f t="shared" ca="1" si="144"/>
        <v>21</v>
      </c>
    </row>
    <row r="330" spans="1:65" ht="15" customHeight="1" x14ac:dyDescent="0.25">
      <c r="A330" s="13">
        <v>42906</v>
      </c>
      <c r="B330" s="23"/>
      <c r="C330" s="23"/>
      <c r="D330" s="88">
        <f>bering!B325</f>
        <v>5563.7383</v>
      </c>
      <c r="E330" s="47"/>
      <c r="F330" s="47"/>
      <c r="G330" s="92">
        <f>conus!B325</f>
        <v>5737.2974000000004</v>
      </c>
      <c r="H330" s="100">
        <f t="shared" ca="1" si="135"/>
        <v>5400.3109999999997</v>
      </c>
      <c r="I330" s="101">
        <f ca="1">IF(H$1,OFFSET(D330,-$H$2,0),OFFSET(D330,-$L330,0))</f>
        <v>5276.8530000000001</v>
      </c>
      <c r="J330" s="29">
        <f t="shared" ca="1" si="141"/>
        <v>21</v>
      </c>
      <c r="K330" s="57">
        <f t="shared" ca="1" si="151"/>
        <v>21</v>
      </c>
      <c r="L330" s="30">
        <f t="shared" ca="1" si="152"/>
        <v>21</v>
      </c>
      <c r="M330" s="120">
        <f t="shared" ca="1" si="142"/>
        <v>0.84382458806509919</v>
      </c>
      <c r="N330" s="39">
        <f>ROW()</f>
        <v>330</v>
      </c>
      <c r="O330" s="39">
        <f t="shared" si="137"/>
        <v>327</v>
      </c>
      <c r="P330" s="45">
        <f t="shared" ca="1" si="138"/>
        <v>309</v>
      </c>
      <c r="Q330" s="45">
        <f t="shared" ca="1" si="139"/>
        <v>306</v>
      </c>
      <c r="R330" s="39">
        <f t="shared" ca="1" si="140"/>
        <v>0</v>
      </c>
      <c r="S330" s="58">
        <f t="shared" si="129"/>
        <v>-224.97330000000147</v>
      </c>
      <c r="T330">
        <f>A330-A327</f>
        <v>3</v>
      </c>
      <c r="U330" s="68">
        <f t="shared" si="153"/>
        <v>-74.991100000000486</v>
      </c>
      <c r="V330" s="58">
        <f t="shared" ca="1" si="130"/>
        <v>309.51000000000022</v>
      </c>
      <c r="W330">
        <f>A330-A327</f>
        <v>3</v>
      </c>
      <c r="X330" s="77">
        <f t="shared" ca="1" si="131"/>
        <v>206.34000000000015</v>
      </c>
      <c r="Y330" s="58">
        <f t="shared" ca="1" si="132"/>
        <v>5.5516999999981635</v>
      </c>
      <c r="Z330">
        <f>A330-A327</f>
        <v>3</v>
      </c>
      <c r="AA330" s="68">
        <f t="shared" ca="1" si="154"/>
        <v>1.8505666666660545</v>
      </c>
      <c r="AB330" s="68">
        <f t="shared" ca="1" si="147"/>
        <v>104.0952833333331</v>
      </c>
      <c r="AE330" s="116">
        <f t="shared" si="133"/>
        <v>312</v>
      </c>
      <c r="AF330" s="116">
        <f t="shared" si="148"/>
        <v>313</v>
      </c>
      <c r="AG330" s="116">
        <f t="shared" si="148"/>
        <v>311</v>
      </c>
      <c r="AH330" s="116">
        <f t="shared" si="148"/>
        <v>310</v>
      </c>
      <c r="AI330" s="116">
        <f t="shared" si="148"/>
        <v>309</v>
      </c>
      <c r="AJ330" s="116">
        <f t="shared" si="148"/>
        <v>313</v>
      </c>
      <c r="AK330" s="116">
        <f t="shared" si="148"/>
        <v>311</v>
      </c>
      <c r="AL330" s="116">
        <f t="shared" si="148"/>
        <v>310</v>
      </c>
      <c r="AM330" s="116">
        <f t="shared" si="148"/>
        <v>309</v>
      </c>
      <c r="AN330" s="116">
        <f t="shared" si="148"/>
        <v>309</v>
      </c>
      <c r="AO330" s="116">
        <f t="shared" si="148"/>
        <v>309</v>
      </c>
      <c r="AP330" s="116">
        <f t="shared" si="149"/>
        <v>309</v>
      </c>
      <c r="AQ330" s="116">
        <f t="shared" si="149"/>
        <v>310</v>
      </c>
      <c r="AR330" s="116">
        <f t="shared" si="149"/>
        <v>308</v>
      </c>
      <c r="AS330" s="116">
        <f t="shared" si="149"/>
        <v>307</v>
      </c>
      <c r="AT330" s="116">
        <f t="shared" si="149"/>
        <v>306</v>
      </c>
      <c r="AU330" s="116">
        <f t="shared" si="149"/>
        <v>310</v>
      </c>
      <c r="AV330" s="116">
        <f t="shared" si="149"/>
        <v>308</v>
      </c>
      <c r="AW330" s="116">
        <f t="shared" si="149"/>
        <v>307</v>
      </c>
      <c r="AX330" s="116">
        <f t="shared" si="150"/>
        <v>306</v>
      </c>
      <c r="AY330" s="116">
        <f t="shared" si="150"/>
        <v>306</v>
      </c>
      <c r="AZ330" s="116">
        <f t="shared" si="150"/>
        <v>306</v>
      </c>
      <c r="BA330" s="119">
        <f t="shared" ca="1" si="146"/>
        <v>-0.83727467026019975</v>
      </c>
      <c r="BB330" s="119">
        <f t="shared" ca="1" si="146"/>
        <v>-0.56894357017459907</v>
      </c>
      <c r="BC330" s="119">
        <f t="shared" ca="1" si="146"/>
        <v>-0.11303709041093997</v>
      </c>
      <c r="BD330" s="119">
        <f t="shared" ca="1" si="145"/>
        <v>-0.33126647060790926</v>
      </c>
      <c r="BE330" s="119">
        <f t="shared" ca="1" si="145"/>
        <v>0.84382458806509919</v>
      </c>
      <c r="BF330" s="119">
        <f t="shared" ca="1" si="145"/>
        <v>-0.56894357017459907</v>
      </c>
      <c r="BG330" s="119">
        <f t="shared" ca="1" si="145"/>
        <v>-0.11303709041093997</v>
      </c>
      <c r="BH330" s="119">
        <f t="shared" ca="1" si="145"/>
        <v>-0.33126647060790926</v>
      </c>
      <c r="BI330" s="119">
        <f t="shared" ca="1" si="145"/>
        <v>0.84382458806509919</v>
      </c>
      <c r="BJ330" s="119">
        <f t="shared" ca="1" si="145"/>
        <v>0.84382458806509919</v>
      </c>
      <c r="BK330" s="119">
        <f t="shared" ca="1" si="145"/>
        <v>0.84382458806509919</v>
      </c>
      <c r="BL330" s="121">
        <f t="shared" ca="1" si="143"/>
        <v>5</v>
      </c>
      <c r="BM330" s="116">
        <f t="shared" ca="1" si="144"/>
        <v>21</v>
      </c>
    </row>
    <row r="331" spans="1:65" ht="15" customHeight="1" x14ac:dyDescent="0.25">
      <c r="A331" s="13">
        <v>42907</v>
      </c>
      <c r="B331" s="23"/>
      <c r="C331" s="23"/>
      <c r="D331" s="88">
        <f>bering!B326</f>
        <v>5594.9610000000002</v>
      </c>
      <c r="E331" s="47"/>
      <c r="F331" s="47"/>
      <c r="G331" s="92">
        <f>conus!B326</f>
        <v>5816.2550000000001</v>
      </c>
      <c r="H331" s="100">
        <f t="shared" ca="1" si="135"/>
        <v>5456.6940000000004</v>
      </c>
      <c r="I331" s="101">
        <f ca="1">IF(H$1,OFFSET(D331,-$H$2,0),OFFSET(D331,-$L331,0))</f>
        <v>5490.3959999999997</v>
      </c>
      <c r="J331" s="29">
        <f t="shared" ca="1" si="141"/>
        <v>17</v>
      </c>
      <c r="K331" s="57">
        <f t="shared" ca="1" si="151"/>
        <v>17</v>
      </c>
      <c r="L331" s="30">
        <f t="shared" ca="1" si="152"/>
        <v>17</v>
      </c>
      <c r="M331" s="120">
        <f t="shared" ca="1" si="142"/>
        <v>0.95625603600741893</v>
      </c>
      <c r="N331" s="39">
        <f>ROW()</f>
        <v>331</v>
      </c>
      <c r="O331" s="39">
        <f t="shared" si="137"/>
        <v>328</v>
      </c>
      <c r="P331" s="45">
        <f t="shared" ca="1" si="138"/>
        <v>314</v>
      </c>
      <c r="Q331" s="45">
        <f t="shared" ca="1" si="139"/>
        <v>311</v>
      </c>
      <c r="R331" s="39">
        <f t="shared" ca="1" si="140"/>
        <v>0</v>
      </c>
      <c r="S331" s="58">
        <f t="shared" si="129"/>
        <v>-88.501599999999598</v>
      </c>
      <c r="T331">
        <f>A331-A328</f>
        <v>3</v>
      </c>
      <c r="U331" s="68">
        <f t="shared" si="153"/>
        <v>-29.500533333333198</v>
      </c>
      <c r="V331" s="58">
        <f t="shared" ca="1" si="130"/>
        <v>483.79929999999877</v>
      </c>
      <c r="W331">
        <f>A331-A328</f>
        <v>3</v>
      </c>
      <c r="X331" s="77">
        <f t="shared" ca="1" si="131"/>
        <v>322.53286666666583</v>
      </c>
      <c r="Y331" s="58">
        <f t="shared" ca="1" si="132"/>
        <v>255.23100000000159</v>
      </c>
      <c r="Z331">
        <f>A331-A328</f>
        <v>3</v>
      </c>
      <c r="AA331" s="68">
        <f t="shared" ca="1" si="154"/>
        <v>85.077000000000524</v>
      </c>
      <c r="AB331" s="68">
        <f t="shared" ca="1" si="147"/>
        <v>203.80493333333317</v>
      </c>
      <c r="AE331" s="116">
        <f t="shared" si="133"/>
        <v>313</v>
      </c>
      <c r="AF331" s="116">
        <f t="shared" si="148"/>
        <v>314</v>
      </c>
      <c r="AG331" s="116">
        <f t="shared" si="148"/>
        <v>312</v>
      </c>
      <c r="AH331" s="116">
        <f t="shared" si="148"/>
        <v>311</v>
      </c>
      <c r="AI331" s="116">
        <f t="shared" si="148"/>
        <v>310</v>
      </c>
      <c r="AJ331" s="116">
        <f t="shared" si="148"/>
        <v>314</v>
      </c>
      <c r="AK331" s="116">
        <f t="shared" si="148"/>
        <v>312</v>
      </c>
      <c r="AL331" s="116">
        <f t="shared" si="148"/>
        <v>311</v>
      </c>
      <c r="AM331" s="116">
        <f t="shared" si="148"/>
        <v>310</v>
      </c>
      <c r="AN331" s="116">
        <f t="shared" si="148"/>
        <v>310</v>
      </c>
      <c r="AO331" s="116">
        <f t="shared" si="148"/>
        <v>310</v>
      </c>
      <c r="AP331" s="116">
        <f t="shared" si="149"/>
        <v>310</v>
      </c>
      <c r="AQ331" s="116">
        <f t="shared" si="149"/>
        <v>311</v>
      </c>
      <c r="AR331" s="116">
        <f t="shared" si="149"/>
        <v>309</v>
      </c>
      <c r="AS331" s="116">
        <f t="shared" si="149"/>
        <v>308</v>
      </c>
      <c r="AT331" s="116">
        <f t="shared" si="149"/>
        <v>307</v>
      </c>
      <c r="AU331" s="116">
        <f t="shared" si="149"/>
        <v>311</v>
      </c>
      <c r="AV331" s="116">
        <f t="shared" si="149"/>
        <v>309</v>
      </c>
      <c r="AW331" s="116">
        <f t="shared" si="149"/>
        <v>308</v>
      </c>
      <c r="AX331" s="116">
        <f t="shared" si="150"/>
        <v>307</v>
      </c>
      <c r="AY331" s="116">
        <f t="shared" si="150"/>
        <v>307</v>
      </c>
      <c r="AZ331" s="116">
        <f t="shared" si="150"/>
        <v>307</v>
      </c>
      <c r="BA331" s="119">
        <f t="shared" ca="1" si="146"/>
        <v>0.11310509440971116</v>
      </c>
      <c r="BB331" s="119">
        <f t="shared" ca="1" si="146"/>
        <v>0.95625603600741893</v>
      </c>
      <c r="BC331" s="119">
        <f t="shared" ca="1" si="146"/>
        <v>0.5458144477511585</v>
      </c>
      <c r="BD331" s="119">
        <f t="shared" ca="1" si="145"/>
        <v>0.80843217962929259</v>
      </c>
      <c r="BE331" s="119">
        <f t="shared" ca="1" si="145"/>
        <v>0.8157968766983752</v>
      </c>
      <c r="BF331" s="119">
        <f t="shared" ca="1" si="145"/>
        <v>0.95625603600741893</v>
      </c>
      <c r="BG331" s="119">
        <f t="shared" ca="1" si="145"/>
        <v>0.5458144477511585</v>
      </c>
      <c r="BH331" s="119">
        <f t="shared" ca="1" si="145"/>
        <v>0.80843217962929259</v>
      </c>
      <c r="BI331" s="119">
        <f t="shared" ca="1" si="145"/>
        <v>0.8157968766983752</v>
      </c>
      <c r="BJ331" s="119">
        <f t="shared" ca="1" si="145"/>
        <v>0.8157968766983752</v>
      </c>
      <c r="BK331" s="119">
        <f t="shared" ref="BK331:BK394" ca="1" si="155">IF(ISERROR(CORREL(INDIRECT("g" &amp; $N331 &amp; ":g" &amp; $O331), INDIRECT("d" &amp; AO331 &amp; ":d" &amp; AZ331))),0,CORREL(INDIRECT("g" &amp; $N331 &amp; ":g" &amp; $O331), INDIRECT("d" &amp; AO331 &amp; ":d" &amp; AZ331)))</f>
        <v>0.8157968766983752</v>
      </c>
      <c r="BL331" s="121">
        <f t="shared" ca="1" si="143"/>
        <v>2</v>
      </c>
      <c r="BM331" s="116">
        <f t="shared" ca="1" si="144"/>
        <v>17</v>
      </c>
    </row>
    <row r="332" spans="1:65" ht="15" customHeight="1" x14ac:dyDescent="0.25">
      <c r="A332" s="13">
        <v>42908</v>
      </c>
      <c r="B332" s="23"/>
      <c r="C332" s="23"/>
      <c r="D332" s="88">
        <f>bering!B327</f>
        <v>5583.9443000000001</v>
      </c>
      <c r="E332" s="47"/>
      <c r="F332" s="47"/>
      <c r="G332" s="92">
        <f>conus!B327</f>
        <v>5851.2803000000004</v>
      </c>
      <c r="H332" s="100">
        <f t="shared" ca="1" si="135"/>
        <v>5490.3959999999997</v>
      </c>
      <c r="I332" s="101">
        <f ca="1">IF(H$1,OFFSET(D332,-$H$2,0),OFFSET(D332,-$L332,0))</f>
        <v>5400.3109999999997</v>
      </c>
      <c r="J332" s="29">
        <f t="shared" ca="1" si="141"/>
        <v>20</v>
      </c>
      <c r="K332" s="57">
        <f t="shared" ca="1" si="151"/>
        <v>20</v>
      </c>
      <c r="L332" s="30">
        <f t="shared" ca="1" si="152"/>
        <v>20</v>
      </c>
      <c r="M332" s="120">
        <f t="shared" ca="1" si="142"/>
        <v>0.88701102845435087</v>
      </c>
      <c r="N332" s="39">
        <f>ROW()</f>
        <v>332</v>
      </c>
      <c r="O332" s="39">
        <f t="shared" si="137"/>
        <v>329</v>
      </c>
      <c r="P332" s="45">
        <f t="shared" ca="1" si="138"/>
        <v>312</v>
      </c>
      <c r="Q332" s="45">
        <f t="shared" ca="1" si="139"/>
        <v>309</v>
      </c>
      <c r="R332" s="39">
        <f t="shared" ca="1" si="140"/>
        <v>0</v>
      </c>
      <c r="S332" s="58">
        <f t="shared" si="129"/>
        <v>187.81169999999838</v>
      </c>
      <c r="T332">
        <f>A332-A329</f>
        <v>3</v>
      </c>
      <c r="U332" s="68">
        <f t="shared" si="153"/>
        <v>62.603899999999463</v>
      </c>
      <c r="V332" s="58">
        <f t="shared" ca="1" si="130"/>
        <v>357.18570000000182</v>
      </c>
      <c r="W332">
        <f>A332-A329</f>
        <v>3</v>
      </c>
      <c r="X332" s="77">
        <f t="shared" ca="1" si="131"/>
        <v>238.12380000000121</v>
      </c>
      <c r="Y332" s="58">
        <f t="shared" ca="1" si="132"/>
        <v>399.53299999999945</v>
      </c>
      <c r="Z332">
        <f>A332-A329</f>
        <v>3</v>
      </c>
      <c r="AA332" s="68">
        <f t="shared" ca="1" si="154"/>
        <v>133.17766666666648</v>
      </c>
      <c r="AB332" s="68">
        <f t="shared" ca="1" si="147"/>
        <v>185.65073333333385</v>
      </c>
      <c r="AE332" s="116">
        <f t="shared" si="133"/>
        <v>314</v>
      </c>
      <c r="AF332" s="116">
        <f t="shared" si="148"/>
        <v>315</v>
      </c>
      <c r="AG332" s="116">
        <f t="shared" si="148"/>
        <v>313</v>
      </c>
      <c r="AH332" s="116">
        <f t="shared" si="148"/>
        <v>312</v>
      </c>
      <c r="AI332" s="116">
        <f t="shared" si="148"/>
        <v>311</v>
      </c>
      <c r="AJ332" s="116">
        <f t="shared" si="148"/>
        <v>315</v>
      </c>
      <c r="AK332" s="116">
        <f t="shared" si="148"/>
        <v>313</v>
      </c>
      <c r="AL332" s="116">
        <f t="shared" si="148"/>
        <v>312</v>
      </c>
      <c r="AM332" s="116">
        <f t="shared" si="148"/>
        <v>311</v>
      </c>
      <c r="AN332" s="116">
        <f t="shared" si="148"/>
        <v>311</v>
      </c>
      <c r="AO332" s="116">
        <f t="shared" si="148"/>
        <v>311</v>
      </c>
      <c r="AP332" s="116">
        <f t="shared" si="149"/>
        <v>311</v>
      </c>
      <c r="AQ332" s="116">
        <f t="shared" si="149"/>
        <v>312</v>
      </c>
      <c r="AR332" s="116">
        <f t="shared" si="149"/>
        <v>310</v>
      </c>
      <c r="AS332" s="116">
        <f t="shared" si="149"/>
        <v>309</v>
      </c>
      <c r="AT332" s="116">
        <f t="shared" si="149"/>
        <v>308</v>
      </c>
      <c r="AU332" s="116">
        <f t="shared" si="149"/>
        <v>312</v>
      </c>
      <c r="AV332" s="116">
        <f t="shared" si="149"/>
        <v>310</v>
      </c>
      <c r="AW332" s="116">
        <f t="shared" si="149"/>
        <v>309</v>
      </c>
      <c r="AX332" s="116">
        <f t="shared" si="150"/>
        <v>308</v>
      </c>
      <c r="AY332" s="116">
        <f t="shared" si="150"/>
        <v>308</v>
      </c>
      <c r="AZ332" s="116">
        <f t="shared" si="150"/>
        <v>308</v>
      </c>
      <c r="BA332" s="119">
        <f t="shared" ca="1" si="146"/>
        <v>0.73813265222067914</v>
      </c>
      <c r="BB332" s="119">
        <f t="shared" ca="1" si="146"/>
        <v>0.62410190149122025</v>
      </c>
      <c r="BC332" s="119">
        <f t="shared" ca="1" si="146"/>
        <v>0.77878196004099642</v>
      </c>
      <c r="BD332" s="119">
        <f t="shared" ca="1" si="146"/>
        <v>0.88701102845435087</v>
      </c>
      <c r="BE332" s="119">
        <f t="shared" ca="1" si="146"/>
        <v>0.75521249738200147</v>
      </c>
      <c r="BF332" s="119">
        <f t="shared" ca="1" si="146"/>
        <v>0.62410190149122025</v>
      </c>
      <c r="BG332" s="119">
        <f t="shared" ca="1" si="146"/>
        <v>0.77878196004099642</v>
      </c>
      <c r="BH332" s="119">
        <f t="shared" ca="1" si="146"/>
        <v>0.88701102845435087</v>
      </c>
      <c r="BI332" s="119">
        <f t="shared" ca="1" si="146"/>
        <v>0.75521249738200147</v>
      </c>
      <c r="BJ332" s="119">
        <f t="shared" ca="1" si="146"/>
        <v>0.75521249738200147</v>
      </c>
      <c r="BK332" s="119">
        <f t="shared" ca="1" si="155"/>
        <v>0.75521249738200147</v>
      </c>
      <c r="BL332" s="121">
        <f t="shared" ca="1" si="143"/>
        <v>4</v>
      </c>
      <c r="BM332" s="116">
        <f t="shared" ca="1" si="144"/>
        <v>20</v>
      </c>
    </row>
    <row r="333" spans="1:65" ht="15" customHeight="1" x14ac:dyDescent="0.25">
      <c r="A333" s="13">
        <v>42909</v>
      </c>
      <c r="B333" s="23"/>
      <c r="C333" s="23"/>
      <c r="D333" s="88">
        <f>bering!B328</f>
        <v>5471.9030000000002</v>
      </c>
      <c r="E333" s="47"/>
      <c r="F333" s="47"/>
      <c r="G333" s="92">
        <f>conus!B328</f>
        <v>5768.03</v>
      </c>
      <c r="H333" s="100">
        <f t="shared" ca="1" si="135"/>
        <v>5441.0290000000005</v>
      </c>
      <c r="I333" s="101">
        <f ca="1">IF(H$1,OFFSET(D333,-$H$2,0),OFFSET(D333,-$L333,0))</f>
        <v>5441.0290000000005</v>
      </c>
      <c r="J333" s="29">
        <f t="shared" ca="1" si="141"/>
        <v>18</v>
      </c>
      <c r="K333" s="57">
        <f t="shared" ca="1" si="151"/>
        <v>18</v>
      </c>
      <c r="L333" s="30">
        <f t="shared" ca="1" si="152"/>
        <v>18</v>
      </c>
      <c r="M333" s="120">
        <f t="shared" ca="1" si="142"/>
        <v>0.97105056819844682</v>
      </c>
      <c r="N333" s="39">
        <f>ROW()</f>
        <v>333</v>
      </c>
      <c r="O333" s="39">
        <f t="shared" si="137"/>
        <v>330</v>
      </c>
      <c r="P333" s="45">
        <f t="shared" ca="1" si="138"/>
        <v>315</v>
      </c>
      <c r="Q333" s="45">
        <f t="shared" ca="1" si="139"/>
        <v>312</v>
      </c>
      <c r="R333" s="39">
        <f t="shared" ca="1" si="140"/>
        <v>0</v>
      </c>
      <c r="S333" s="58">
        <f t="shared" si="129"/>
        <v>272.3099000000002</v>
      </c>
      <c r="T333">
        <f>A333-A330</f>
        <v>3</v>
      </c>
      <c r="U333" s="68">
        <f t="shared" si="153"/>
        <v>90.769966666666733</v>
      </c>
      <c r="V333" s="58">
        <f t="shared" ca="1" si="130"/>
        <v>274.4456999999984</v>
      </c>
      <c r="W333">
        <f>A333-A330</f>
        <v>3</v>
      </c>
      <c r="X333" s="77">
        <f t="shared" ca="1" si="131"/>
        <v>182.96379999999894</v>
      </c>
      <c r="Y333" s="58">
        <f t="shared" ca="1" si="132"/>
        <v>542.86499999999978</v>
      </c>
      <c r="Z333">
        <f>A333-A330</f>
        <v>3</v>
      </c>
      <c r="AA333" s="68">
        <f t="shared" ca="1" si="154"/>
        <v>180.95499999999993</v>
      </c>
      <c r="AB333" s="68">
        <f t="shared" ca="1" si="147"/>
        <v>181.95939999999945</v>
      </c>
      <c r="AE333" s="116">
        <f t="shared" si="133"/>
        <v>315</v>
      </c>
      <c r="AF333" s="116">
        <f t="shared" si="148"/>
        <v>316</v>
      </c>
      <c r="AG333" s="116">
        <f t="shared" ref="AF333:AO358" si="156">$N333-AG$6</f>
        <v>314</v>
      </c>
      <c r="AH333" s="116">
        <f t="shared" si="156"/>
        <v>313</v>
      </c>
      <c r="AI333" s="116">
        <f t="shared" si="156"/>
        <v>312</v>
      </c>
      <c r="AJ333" s="116">
        <f t="shared" si="156"/>
        <v>316</v>
      </c>
      <c r="AK333" s="116">
        <f t="shared" si="156"/>
        <v>314</v>
      </c>
      <c r="AL333" s="116">
        <f t="shared" si="156"/>
        <v>313</v>
      </c>
      <c r="AM333" s="116">
        <f t="shared" si="156"/>
        <v>312</v>
      </c>
      <c r="AN333" s="116">
        <f t="shared" si="156"/>
        <v>312</v>
      </c>
      <c r="AO333" s="116">
        <f t="shared" si="156"/>
        <v>312</v>
      </c>
      <c r="AP333" s="116">
        <f t="shared" si="149"/>
        <v>312</v>
      </c>
      <c r="AQ333" s="116">
        <f t="shared" si="149"/>
        <v>313</v>
      </c>
      <c r="AR333" s="116">
        <f t="shared" si="149"/>
        <v>311</v>
      </c>
      <c r="AS333" s="116">
        <f t="shared" si="149"/>
        <v>310</v>
      </c>
      <c r="AT333" s="116">
        <f t="shared" si="149"/>
        <v>309</v>
      </c>
      <c r="AU333" s="116">
        <f t="shared" si="149"/>
        <v>313</v>
      </c>
      <c r="AV333" s="116">
        <f t="shared" si="149"/>
        <v>311</v>
      </c>
      <c r="AW333" s="116">
        <f t="shared" si="149"/>
        <v>310</v>
      </c>
      <c r="AX333" s="116">
        <f t="shared" si="150"/>
        <v>309</v>
      </c>
      <c r="AY333" s="116">
        <f t="shared" si="150"/>
        <v>309</v>
      </c>
      <c r="AZ333" s="116">
        <f t="shared" si="150"/>
        <v>309</v>
      </c>
      <c r="BA333" s="119">
        <f t="shared" ca="1" si="146"/>
        <v>0.97105056819844682</v>
      </c>
      <c r="BB333" s="119">
        <f t="shared" ca="1" si="146"/>
        <v>0.22598642446547515</v>
      </c>
      <c r="BC333" s="119">
        <f t="shared" ca="1" si="146"/>
        <v>-0.17830648874764257</v>
      </c>
      <c r="BD333" s="119">
        <f t="shared" ca="1" si="146"/>
        <v>0.51688497631644936</v>
      </c>
      <c r="BE333" s="119">
        <f t="shared" ca="1" si="146"/>
        <v>0.48923887323361331</v>
      </c>
      <c r="BF333" s="119">
        <f t="shared" ca="1" si="146"/>
        <v>0.22598642446547515</v>
      </c>
      <c r="BG333" s="119">
        <f t="shared" ca="1" si="146"/>
        <v>-0.17830648874764257</v>
      </c>
      <c r="BH333" s="119">
        <f t="shared" ca="1" si="146"/>
        <v>0.51688497631644936</v>
      </c>
      <c r="BI333" s="119">
        <f t="shared" ca="1" si="146"/>
        <v>0.48923887323361331</v>
      </c>
      <c r="BJ333" s="119">
        <f t="shared" ca="1" si="146"/>
        <v>0.48923887323361331</v>
      </c>
      <c r="BK333" s="119">
        <f t="shared" ca="1" si="155"/>
        <v>0.48923887323361331</v>
      </c>
      <c r="BL333" s="121">
        <f t="shared" ca="1" si="143"/>
        <v>1</v>
      </c>
      <c r="BM333" s="116">
        <f t="shared" ca="1" si="144"/>
        <v>18</v>
      </c>
    </row>
    <row r="334" spans="1:65" ht="15" customHeight="1" x14ac:dyDescent="0.25">
      <c r="A334" s="13">
        <v>42910</v>
      </c>
      <c r="B334" s="23"/>
      <c r="C334" s="23"/>
      <c r="D334" s="88">
        <f>bering!B329</f>
        <v>5381.4849999999997</v>
      </c>
      <c r="E334" s="47"/>
      <c r="F334" s="47"/>
      <c r="G334" s="92">
        <f>conus!B329</f>
        <v>5707.4449999999997</v>
      </c>
      <c r="H334" s="100">
        <f t="shared" ca="1" si="135"/>
        <v>5400.8573999999999</v>
      </c>
      <c r="I334" s="101">
        <f ca="1">IF(H$1,OFFSET(D334,-$H$2,0),OFFSET(D334,-$L334,0))</f>
        <v>5400.8573999999999</v>
      </c>
      <c r="J334" s="29">
        <f t="shared" ca="1" si="141"/>
        <v>18</v>
      </c>
      <c r="K334" s="57">
        <f t="shared" ca="1" si="151"/>
        <v>18</v>
      </c>
      <c r="L334" s="30">
        <f t="shared" ca="1" si="152"/>
        <v>18</v>
      </c>
      <c r="M334" s="120">
        <f t="shared" ca="1" si="142"/>
        <v>0.98648833267916691</v>
      </c>
      <c r="N334" s="39">
        <f>ROW()</f>
        <v>334</v>
      </c>
      <c r="O334" s="39">
        <f t="shared" si="137"/>
        <v>331</v>
      </c>
      <c r="P334" s="45">
        <f t="shared" ca="1" si="138"/>
        <v>316</v>
      </c>
      <c r="Q334" s="45">
        <f t="shared" ca="1" si="139"/>
        <v>313</v>
      </c>
      <c r="R334" s="39">
        <f t="shared" ca="1" si="140"/>
        <v>0</v>
      </c>
      <c r="S334" s="58">
        <f t="shared" ref="S334:S397" si="157">IF(G334&gt;0,SUM(G332:G334)-SUM(G329:G331),0)</f>
        <v>93.288899999999558</v>
      </c>
      <c r="T334">
        <f>A334-A331</f>
        <v>3</v>
      </c>
      <c r="U334" s="68">
        <f t="shared" si="153"/>
        <v>31.096299999999854</v>
      </c>
      <c r="V334" s="58">
        <f t="shared" ref="V334:V397" ca="1" si="158">IF(H334&gt;0,SUM(H332:H334)-SUM(H329:H331),0)</f>
        <v>38.768100000001141</v>
      </c>
      <c r="W334">
        <f>A334-A331</f>
        <v>3</v>
      </c>
      <c r="X334" s="77">
        <f t="shared" ref="X334:X397" ca="1" si="159">V334/W334*2</f>
        <v>25.845400000000762</v>
      </c>
      <c r="Y334" s="58">
        <f t="shared" ref="Y334:Y397" ca="1" si="160">IF(H334&gt;0,SUM(I332:I334)-SUM(I329:I331),0)</f>
        <v>218.9393999999993</v>
      </c>
      <c r="Z334">
        <f>A334-A331</f>
        <v>3</v>
      </c>
      <c r="AA334" s="68">
        <f t="shared" ca="1" si="154"/>
        <v>72.97979999999977</v>
      </c>
      <c r="AB334" s="68">
        <f t="shared" ca="1" si="147"/>
        <v>49.412600000000268</v>
      </c>
      <c r="AE334" s="116">
        <f t="shared" si="133"/>
        <v>316</v>
      </c>
      <c r="AF334" s="116">
        <f t="shared" si="156"/>
        <v>317</v>
      </c>
      <c r="AG334" s="116">
        <f t="shared" si="156"/>
        <v>315</v>
      </c>
      <c r="AH334" s="116">
        <f t="shared" si="156"/>
        <v>314</v>
      </c>
      <c r="AI334" s="116">
        <f t="shared" si="156"/>
        <v>313</v>
      </c>
      <c r="AJ334" s="116">
        <f t="shared" si="156"/>
        <v>317</v>
      </c>
      <c r="AK334" s="116">
        <f t="shared" si="156"/>
        <v>315</v>
      </c>
      <c r="AL334" s="116">
        <f t="shared" si="156"/>
        <v>314</v>
      </c>
      <c r="AM334" s="116">
        <f t="shared" si="156"/>
        <v>313</v>
      </c>
      <c r="AN334" s="116">
        <f t="shared" si="156"/>
        <v>313</v>
      </c>
      <c r="AO334" s="116">
        <f t="shared" si="156"/>
        <v>313</v>
      </c>
      <c r="AP334" s="116">
        <f t="shared" si="149"/>
        <v>313</v>
      </c>
      <c r="AQ334" s="116">
        <f t="shared" si="149"/>
        <v>314</v>
      </c>
      <c r="AR334" s="116">
        <f t="shared" si="149"/>
        <v>312</v>
      </c>
      <c r="AS334" s="116">
        <f t="shared" si="149"/>
        <v>311</v>
      </c>
      <c r="AT334" s="116">
        <f t="shared" si="149"/>
        <v>310</v>
      </c>
      <c r="AU334" s="116">
        <f t="shared" si="149"/>
        <v>314</v>
      </c>
      <c r="AV334" s="116">
        <f t="shared" si="149"/>
        <v>312</v>
      </c>
      <c r="AW334" s="116">
        <f t="shared" si="149"/>
        <v>311</v>
      </c>
      <c r="AX334" s="116">
        <f t="shared" si="150"/>
        <v>310</v>
      </c>
      <c r="AY334" s="116">
        <f t="shared" si="150"/>
        <v>310</v>
      </c>
      <c r="AZ334" s="116">
        <f t="shared" si="150"/>
        <v>310</v>
      </c>
      <c r="BA334" s="119">
        <f t="shared" ca="1" si="146"/>
        <v>0.98648833267916691</v>
      </c>
      <c r="BB334" s="119">
        <f t="shared" ca="1" si="146"/>
        <v>0.85145036406216279</v>
      </c>
      <c r="BC334" s="119">
        <f t="shared" ca="1" si="146"/>
        <v>-0.15588487799863693</v>
      </c>
      <c r="BD334" s="119">
        <f t="shared" ca="1" si="146"/>
        <v>-0.98526537149268545</v>
      </c>
      <c r="BE334" s="119">
        <f t="shared" ca="1" si="146"/>
        <v>-0.38514022648107837</v>
      </c>
      <c r="BF334" s="119">
        <f t="shared" ca="1" si="146"/>
        <v>0.85145036406216279</v>
      </c>
      <c r="BG334" s="119">
        <f t="shared" ca="1" si="146"/>
        <v>-0.15588487799863693</v>
      </c>
      <c r="BH334" s="119">
        <f t="shared" ca="1" si="146"/>
        <v>-0.98526537149268545</v>
      </c>
      <c r="BI334" s="119">
        <f t="shared" ca="1" si="146"/>
        <v>-0.38514022648107837</v>
      </c>
      <c r="BJ334" s="119">
        <f t="shared" ca="1" si="146"/>
        <v>-0.38514022648107837</v>
      </c>
      <c r="BK334" s="119">
        <f t="shared" ca="1" si="155"/>
        <v>-0.38514022648107837</v>
      </c>
      <c r="BL334" s="121">
        <f t="shared" ca="1" si="143"/>
        <v>1</v>
      </c>
      <c r="BM334" s="116">
        <f t="shared" ca="1" si="144"/>
        <v>18</v>
      </c>
    </row>
    <row r="335" spans="1:65" ht="15" customHeight="1" x14ac:dyDescent="0.25">
      <c r="A335" s="13">
        <v>42911</v>
      </c>
      <c r="B335" s="23"/>
      <c r="C335" s="23"/>
      <c r="D335" s="88">
        <f>bering!B330</f>
        <v>5397.0565999999999</v>
      </c>
      <c r="E335" s="47"/>
      <c r="F335" s="47"/>
      <c r="G335" s="92">
        <f>conus!B330</f>
        <v>5684.1405999999997</v>
      </c>
      <c r="H335" s="100">
        <f t="shared" ca="1" si="135"/>
        <v>5339.27</v>
      </c>
      <c r="I335" s="101">
        <f ca="1">IF(H$1,OFFSET(D335,-$H$2,0),OFFSET(D335,-$L335,0))</f>
        <v>5339.27</v>
      </c>
      <c r="J335" s="29">
        <f t="shared" ca="1" si="141"/>
        <v>18</v>
      </c>
      <c r="K335" s="57">
        <f t="shared" ca="1" si="151"/>
        <v>18</v>
      </c>
      <c r="L335" s="30">
        <f t="shared" ca="1" si="152"/>
        <v>18</v>
      </c>
      <c r="M335" s="120">
        <f t="shared" ca="1" si="142"/>
        <v>0.95470131404456349</v>
      </c>
      <c r="N335" s="39">
        <f>ROW()</f>
        <v>335</v>
      </c>
      <c r="O335" s="39">
        <f t="shared" si="137"/>
        <v>332</v>
      </c>
      <c r="P335" s="45">
        <f t="shared" ca="1" si="138"/>
        <v>317</v>
      </c>
      <c r="Q335" s="45">
        <f t="shared" ca="1" si="139"/>
        <v>314</v>
      </c>
      <c r="R335" s="39">
        <f t="shared" ca="1" si="140"/>
        <v>0</v>
      </c>
      <c r="S335" s="58">
        <f t="shared" si="157"/>
        <v>-245.21710000000166</v>
      </c>
      <c r="T335">
        <f>A335-A332</f>
        <v>3</v>
      </c>
      <c r="U335" s="68">
        <f t="shared" si="153"/>
        <v>-81.739033333333893</v>
      </c>
      <c r="V335" s="58">
        <f t="shared" ca="1" si="158"/>
        <v>-166.24460000000181</v>
      </c>
      <c r="W335">
        <f>A335-A332</f>
        <v>3</v>
      </c>
      <c r="X335" s="77">
        <f t="shared" ca="1" si="159"/>
        <v>-110.82973333333454</v>
      </c>
      <c r="Y335" s="58">
        <f t="shared" ca="1" si="160"/>
        <v>13.596400000000358</v>
      </c>
      <c r="Z335">
        <f>A335-A332</f>
        <v>3</v>
      </c>
      <c r="AA335" s="68">
        <f t="shared" ca="1" si="154"/>
        <v>4.5321333333334524</v>
      </c>
      <c r="AB335" s="68">
        <f t="shared" ca="1" si="147"/>
        <v>-53.148800000000548</v>
      </c>
      <c r="AE335" s="116">
        <f t="shared" ref="AE335:AE398" si="161">$N335-AE$6</f>
        <v>317</v>
      </c>
      <c r="AF335" s="116">
        <f t="shared" si="156"/>
        <v>318</v>
      </c>
      <c r="AG335" s="116">
        <f t="shared" si="156"/>
        <v>316</v>
      </c>
      <c r="AH335" s="116">
        <f t="shared" si="156"/>
        <v>315</v>
      </c>
      <c r="AI335" s="116">
        <f t="shared" si="156"/>
        <v>314</v>
      </c>
      <c r="AJ335" s="116">
        <f t="shared" si="156"/>
        <v>318</v>
      </c>
      <c r="AK335" s="116">
        <f t="shared" si="156"/>
        <v>316</v>
      </c>
      <c r="AL335" s="116">
        <f t="shared" si="156"/>
        <v>315</v>
      </c>
      <c r="AM335" s="116">
        <f t="shared" si="156"/>
        <v>314</v>
      </c>
      <c r="AN335" s="116">
        <f t="shared" si="156"/>
        <v>314</v>
      </c>
      <c r="AO335" s="116">
        <f t="shared" si="156"/>
        <v>314</v>
      </c>
      <c r="AP335" s="116">
        <f t="shared" si="149"/>
        <v>314</v>
      </c>
      <c r="AQ335" s="116">
        <f t="shared" si="149"/>
        <v>315</v>
      </c>
      <c r="AR335" s="116">
        <f t="shared" si="149"/>
        <v>313</v>
      </c>
      <c r="AS335" s="116">
        <f t="shared" si="149"/>
        <v>312</v>
      </c>
      <c r="AT335" s="116">
        <f t="shared" si="149"/>
        <v>311</v>
      </c>
      <c r="AU335" s="116">
        <f t="shared" si="149"/>
        <v>315</v>
      </c>
      <c r="AV335" s="116">
        <f t="shared" si="149"/>
        <v>313</v>
      </c>
      <c r="AW335" s="116">
        <f t="shared" si="149"/>
        <v>312</v>
      </c>
      <c r="AX335" s="116">
        <f t="shared" si="150"/>
        <v>311</v>
      </c>
      <c r="AY335" s="116">
        <f t="shared" si="150"/>
        <v>311</v>
      </c>
      <c r="AZ335" s="116">
        <f t="shared" si="150"/>
        <v>311</v>
      </c>
      <c r="BA335" s="119">
        <f t="shared" ca="1" si="146"/>
        <v>0.95470131404456349</v>
      </c>
      <c r="BB335" s="119">
        <f t="shared" ca="1" si="146"/>
        <v>0.54054745496246226</v>
      </c>
      <c r="BC335" s="119">
        <f t="shared" ca="1" si="146"/>
        <v>0.60774006966227534</v>
      </c>
      <c r="BD335" s="119">
        <f t="shared" ca="1" si="146"/>
        <v>-0.71803626807610677</v>
      </c>
      <c r="BE335" s="119">
        <f t="shared" ca="1" si="146"/>
        <v>-0.61197250397498859</v>
      </c>
      <c r="BF335" s="119">
        <f t="shared" ca="1" si="146"/>
        <v>0.54054745496246226</v>
      </c>
      <c r="BG335" s="119">
        <f t="shared" ca="1" si="146"/>
        <v>0.60774006966227534</v>
      </c>
      <c r="BH335" s="119">
        <f t="shared" ca="1" si="146"/>
        <v>-0.71803626807610677</v>
      </c>
      <c r="BI335" s="119">
        <f t="shared" ca="1" si="146"/>
        <v>-0.61197250397498859</v>
      </c>
      <c r="BJ335" s="119">
        <f t="shared" ca="1" si="146"/>
        <v>-0.61197250397498859</v>
      </c>
      <c r="BK335" s="119">
        <f t="shared" ca="1" si="155"/>
        <v>-0.61197250397498859</v>
      </c>
      <c r="BL335" s="121">
        <f t="shared" ca="1" si="143"/>
        <v>1</v>
      </c>
      <c r="BM335" s="116">
        <f t="shared" ca="1" si="144"/>
        <v>18</v>
      </c>
    </row>
    <row r="336" spans="1:65" ht="15" customHeight="1" x14ac:dyDescent="0.25">
      <c r="A336" s="13">
        <v>42912</v>
      </c>
      <c r="B336" s="23"/>
      <c r="C336" s="23"/>
      <c r="D336" s="88">
        <f>bering!B331</f>
        <v>5448.8135000000002</v>
      </c>
      <c r="E336" s="47"/>
      <c r="F336" s="47"/>
      <c r="G336" s="92">
        <f>conus!B331</f>
        <v>5663.56</v>
      </c>
      <c r="H336" s="100">
        <f t="shared" ca="1" si="135"/>
        <v>5421.4643999999998</v>
      </c>
      <c r="I336" s="101">
        <f ca="1">IF(H$1,OFFSET(D336,-$H$2,0),OFFSET(D336,-$L336,0))</f>
        <v>5339.27</v>
      </c>
      <c r="J336" s="29">
        <f t="shared" ca="1" si="141"/>
        <v>19</v>
      </c>
      <c r="K336" s="57">
        <f t="shared" ca="1" si="151"/>
        <v>19</v>
      </c>
      <c r="L336" s="30">
        <f t="shared" ca="1" si="152"/>
        <v>19</v>
      </c>
      <c r="M336" s="120">
        <f t="shared" ca="1" si="142"/>
        <v>0.9504531637627095</v>
      </c>
      <c r="N336" s="39">
        <f>ROW()</f>
        <v>336</v>
      </c>
      <c r="O336" s="39">
        <f t="shared" si="137"/>
        <v>333</v>
      </c>
      <c r="P336" s="45">
        <f t="shared" ca="1" si="138"/>
        <v>317</v>
      </c>
      <c r="Q336" s="45">
        <f t="shared" ca="1" si="139"/>
        <v>314</v>
      </c>
      <c r="R336" s="39">
        <f t="shared" ca="1" si="140"/>
        <v>0</v>
      </c>
      <c r="S336" s="58">
        <f t="shared" si="157"/>
        <v>-380.41969999999856</v>
      </c>
      <c r="T336">
        <f>A336-A333</f>
        <v>3</v>
      </c>
      <c r="U336" s="68">
        <f t="shared" si="153"/>
        <v>-126.80656666666619</v>
      </c>
      <c r="V336" s="58">
        <f t="shared" ca="1" si="158"/>
        <v>-226.52719999999681</v>
      </c>
      <c r="W336">
        <f>A336-A333</f>
        <v>3</v>
      </c>
      <c r="X336" s="77">
        <f t="shared" ca="1" si="159"/>
        <v>-151.01813333333121</v>
      </c>
      <c r="Y336" s="58">
        <f t="shared" ca="1" si="160"/>
        <v>-252.33859999999731</v>
      </c>
      <c r="Z336">
        <f>A336-A333</f>
        <v>3</v>
      </c>
      <c r="AA336" s="68">
        <f t="shared" ca="1" si="154"/>
        <v>-84.112866666665767</v>
      </c>
      <c r="AB336" s="68">
        <f t="shared" ca="1" si="147"/>
        <v>-117.56549999999848</v>
      </c>
      <c r="AE336" s="116">
        <f t="shared" si="161"/>
        <v>318</v>
      </c>
      <c r="AF336" s="116">
        <f t="shared" si="156"/>
        <v>319</v>
      </c>
      <c r="AG336" s="116">
        <f t="shared" si="156"/>
        <v>317</v>
      </c>
      <c r="AH336" s="116">
        <f t="shared" si="156"/>
        <v>316</v>
      </c>
      <c r="AI336" s="116">
        <f t="shared" si="156"/>
        <v>315</v>
      </c>
      <c r="AJ336" s="116">
        <f t="shared" si="156"/>
        <v>319</v>
      </c>
      <c r="AK336" s="116">
        <f t="shared" si="156"/>
        <v>317</v>
      </c>
      <c r="AL336" s="116">
        <f t="shared" si="156"/>
        <v>316</v>
      </c>
      <c r="AM336" s="116">
        <f t="shared" si="156"/>
        <v>315</v>
      </c>
      <c r="AN336" s="116">
        <f t="shared" si="156"/>
        <v>315</v>
      </c>
      <c r="AO336" s="116">
        <f t="shared" si="156"/>
        <v>315</v>
      </c>
      <c r="AP336" s="116">
        <f t="shared" si="149"/>
        <v>315</v>
      </c>
      <c r="AQ336" s="116">
        <f t="shared" si="149"/>
        <v>316</v>
      </c>
      <c r="AR336" s="116">
        <f t="shared" si="149"/>
        <v>314</v>
      </c>
      <c r="AS336" s="116">
        <f t="shared" si="149"/>
        <v>313</v>
      </c>
      <c r="AT336" s="116">
        <f t="shared" si="149"/>
        <v>312</v>
      </c>
      <c r="AU336" s="116">
        <f t="shared" si="149"/>
        <v>316</v>
      </c>
      <c r="AV336" s="116">
        <f t="shared" si="149"/>
        <v>314</v>
      </c>
      <c r="AW336" s="116">
        <f t="shared" si="149"/>
        <v>313</v>
      </c>
      <c r="AX336" s="116">
        <f t="shared" si="150"/>
        <v>312</v>
      </c>
      <c r="AY336" s="116">
        <f t="shared" si="150"/>
        <v>312</v>
      </c>
      <c r="AZ336" s="116">
        <f t="shared" si="150"/>
        <v>312</v>
      </c>
      <c r="BA336" s="119">
        <f t="shared" ca="1" si="146"/>
        <v>0.49570691335397549</v>
      </c>
      <c r="BB336" s="119">
        <f t="shared" ca="1" si="146"/>
        <v>-0.40725765541028563</v>
      </c>
      <c r="BC336" s="119">
        <f t="shared" ca="1" si="146"/>
        <v>0.9504531637627095</v>
      </c>
      <c r="BD336" s="119">
        <f t="shared" ca="1" si="146"/>
        <v>0.54643660997713528</v>
      </c>
      <c r="BE336" s="119">
        <f t="shared" ca="1" si="146"/>
        <v>-0.7056996653495089</v>
      </c>
      <c r="BF336" s="119">
        <f t="shared" ca="1" si="146"/>
        <v>-0.40725765541028563</v>
      </c>
      <c r="BG336" s="119">
        <f t="shared" ca="1" si="146"/>
        <v>0.9504531637627095</v>
      </c>
      <c r="BH336" s="119">
        <f t="shared" ca="1" si="146"/>
        <v>0.54643660997713528</v>
      </c>
      <c r="BI336" s="119">
        <f t="shared" ca="1" si="146"/>
        <v>-0.7056996653495089</v>
      </c>
      <c r="BJ336" s="119">
        <f t="shared" ca="1" si="146"/>
        <v>-0.7056996653495089</v>
      </c>
      <c r="BK336" s="119">
        <f t="shared" ca="1" si="155"/>
        <v>-0.7056996653495089</v>
      </c>
      <c r="BL336" s="121">
        <f t="shared" ca="1" si="143"/>
        <v>3</v>
      </c>
      <c r="BM336" s="116">
        <f t="shared" ca="1" si="144"/>
        <v>19</v>
      </c>
    </row>
    <row r="337" spans="1:65" ht="15" customHeight="1" x14ac:dyDescent="0.25">
      <c r="A337" s="13">
        <v>42913</v>
      </c>
      <c r="B337" s="23"/>
      <c r="C337" s="23"/>
      <c r="D337" s="88">
        <f>bering!B332</f>
        <v>5371.6980000000003</v>
      </c>
      <c r="E337" s="47"/>
      <c r="F337" s="47"/>
      <c r="G337" s="92">
        <f>conus!B332</f>
        <v>5695.4750000000004</v>
      </c>
      <c r="H337" s="100">
        <f t="shared" ca="1" si="135"/>
        <v>5448.7389999999996</v>
      </c>
      <c r="I337" s="101">
        <f ca="1">IF(H$1,OFFSET(D337,-$H$2,0),OFFSET(D337,-$L337,0))</f>
        <v>5421.4643999999998</v>
      </c>
      <c r="J337" s="29">
        <f t="shared" ca="1" si="141"/>
        <v>19</v>
      </c>
      <c r="K337" s="57">
        <f t="shared" ca="1" si="151"/>
        <v>19</v>
      </c>
      <c r="L337" s="30">
        <f t="shared" ca="1" si="152"/>
        <v>19</v>
      </c>
      <c r="M337" s="120">
        <f t="shared" ca="1" si="142"/>
        <v>0.98813945155841643</v>
      </c>
      <c r="N337" s="39">
        <f>ROW()</f>
        <v>337</v>
      </c>
      <c r="O337" s="39">
        <f t="shared" si="137"/>
        <v>334</v>
      </c>
      <c r="P337" s="45">
        <f t="shared" ca="1" si="138"/>
        <v>318</v>
      </c>
      <c r="Q337" s="45">
        <f t="shared" ca="1" si="139"/>
        <v>315</v>
      </c>
      <c r="R337" s="39">
        <f t="shared" ca="1" si="140"/>
        <v>0</v>
      </c>
      <c r="S337" s="58">
        <f t="shared" si="157"/>
        <v>-283.57969999999841</v>
      </c>
      <c r="T337">
        <f>A337-A334</f>
        <v>3</v>
      </c>
      <c r="U337" s="68">
        <f t="shared" si="153"/>
        <v>-94.526566666666142</v>
      </c>
      <c r="V337" s="58">
        <f t="shared" ca="1" si="158"/>
        <v>-122.80899999999929</v>
      </c>
      <c r="W337">
        <f>A337-A334</f>
        <v>3</v>
      </c>
      <c r="X337" s="77">
        <f t="shared" ca="1" si="159"/>
        <v>-81.872666666666191</v>
      </c>
      <c r="Y337" s="58">
        <f t="shared" ca="1" si="160"/>
        <v>-142.1929999999993</v>
      </c>
      <c r="Z337">
        <f>A337-A334</f>
        <v>3</v>
      </c>
      <c r="AA337" s="68">
        <f t="shared" ca="1" si="154"/>
        <v>-47.397666666666431</v>
      </c>
      <c r="AB337" s="68">
        <f t="shared" ca="1" si="147"/>
        <v>-64.635166666666308</v>
      </c>
      <c r="AE337" s="116">
        <f t="shared" si="161"/>
        <v>319</v>
      </c>
      <c r="AF337" s="116">
        <f t="shared" si="156"/>
        <v>320</v>
      </c>
      <c r="AG337" s="116">
        <f t="shared" si="156"/>
        <v>318</v>
      </c>
      <c r="AH337" s="116">
        <f t="shared" si="156"/>
        <v>317</v>
      </c>
      <c r="AI337" s="116">
        <f t="shared" si="156"/>
        <v>316</v>
      </c>
      <c r="AJ337" s="116">
        <f t="shared" si="156"/>
        <v>320</v>
      </c>
      <c r="AK337" s="116">
        <f t="shared" si="156"/>
        <v>318</v>
      </c>
      <c r="AL337" s="116">
        <f t="shared" si="156"/>
        <v>317</v>
      </c>
      <c r="AM337" s="116">
        <f t="shared" si="156"/>
        <v>316</v>
      </c>
      <c r="AN337" s="116">
        <f t="shared" si="156"/>
        <v>316</v>
      </c>
      <c r="AO337" s="116">
        <f t="shared" si="156"/>
        <v>316</v>
      </c>
      <c r="AP337" s="116">
        <f t="shared" si="149"/>
        <v>316</v>
      </c>
      <c r="AQ337" s="116">
        <f t="shared" si="149"/>
        <v>317</v>
      </c>
      <c r="AR337" s="116">
        <f t="shared" si="149"/>
        <v>315</v>
      </c>
      <c r="AS337" s="116">
        <f t="shared" si="149"/>
        <v>314</v>
      </c>
      <c r="AT337" s="116">
        <f t="shared" si="149"/>
        <v>313</v>
      </c>
      <c r="AU337" s="116">
        <f t="shared" si="149"/>
        <v>317</v>
      </c>
      <c r="AV337" s="116">
        <f t="shared" si="149"/>
        <v>315</v>
      </c>
      <c r="AW337" s="116">
        <f t="shared" si="149"/>
        <v>314</v>
      </c>
      <c r="AX337" s="116">
        <f t="shared" si="150"/>
        <v>313</v>
      </c>
      <c r="AY337" s="116">
        <f t="shared" si="150"/>
        <v>313</v>
      </c>
      <c r="AZ337" s="116">
        <f t="shared" si="150"/>
        <v>313</v>
      </c>
      <c r="BA337" s="119">
        <f t="shared" ca="1" si="146"/>
        <v>3.6193665886019369E-2</v>
      </c>
      <c r="BB337" s="119">
        <f t="shared" ca="1" si="146"/>
        <v>-0.33666344859667247</v>
      </c>
      <c r="BC337" s="119">
        <f t="shared" ca="1" si="146"/>
        <v>0.98813945155841643</v>
      </c>
      <c r="BD337" s="119">
        <f t="shared" ca="1" si="146"/>
        <v>0.32089595143296434</v>
      </c>
      <c r="BE337" s="119">
        <f t="shared" ca="1" si="146"/>
        <v>-8.5353147214336886E-2</v>
      </c>
      <c r="BF337" s="119">
        <f t="shared" ca="1" si="146"/>
        <v>-0.33666344859667247</v>
      </c>
      <c r="BG337" s="119">
        <f t="shared" ca="1" si="146"/>
        <v>0.98813945155841643</v>
      </c>
      <c r="BH337" s="119">
        <f t="shared" ca="1" si="146"/>
        <v>0.32089595143296434</v>
      </c>
      <c r="BI337" s="119">
        <f t="shared" ca="1" si="146"/>
        <v>-8.5353147214336886E-2</v>
      </c>
      <c r="BJ337" s="119">
        <f t="shared" ca="1" si="146"/>
        <v>-8.5353147214336886E-2</v>
      </c>
      <c r="BK337" s="119">
        <f t="shared" ca="1" si="155"/>
        <v>-8.5353147214336886E-2</v>
      </c>
      <c r="BL337" s="121">
        <f t="shared" ca="1" si="143"/>
        <v>3</v>
      </c>
      <c r="BM337" s="116">
        <f t="shared" ca="1" si="144"/>
        <v>19</v>
      </c>
    </row>
    <row r="338" spans="1:65" ht="15" customHeight="1" x14ac:dyDescent="0.25">
      <c r="A338" s="13">
        <v>42914</v>
      </c>
      <c r="B338" s="23"/>
      <c r="C338" s="23"/>
      <c r="D338" s="88">
        <f>bering!B333</f>
        <v>5399.7079999999996</v>
      </c>
      <c r="E338" s="47"/>
      <c r="F338" s="47"/>
      <c r="G338" s="92">
        <f>conus!B333</f>
        <v>5812.9129999999996</v>
      </c>
      <c r="H338" s="100">
        <f t="shared" ca="1" si="135"/>
        <v>5526.8710000000001</v>
      </c>
      <c r="I338" s="101">
        <f ca="1">IF(H$1,OFFSET(D338,-$H$2,0),OFFSET(D338,-$L338,0))</f>
        <v>5448.7389999999996</v>
      </c>
      <c r="J338" s="29">
        <f t="shared" ca="1" si="141"/>
        <v>19</v>
      </c>
      <c r="K338" s="57">
        <f t="shared" ca="1" si="151"/>
        <v>19</v>
      </c>
      <c r="L338" s="30">
        <f t="shared" ca="1" si="152"/>
        <v>19</v>
      </c>
      <c r="M338" s="120">
        <f t="shared" ca="1" si="142"/>
        <v>0.79469758844711036</v>
      </c>
      <c r="N338" s="39">
        <f>ROW()</f>
        <v>338</v>
      </c>
      <c r="O338" s="39">
        <f t="shared" si="137"/>
        <v>335</v>
      </c>
      <c r="P338" s="45">
        <f t="shared" ca="1" si="138"/>
        <v>319</v>
      </c>
      <c r="Q338" s="45">
        <f t="shared" ca="1" si="139"/>
        <v>316</v>
      </c>
      <c r="R338" s="39">
        <f t="shared" ca="1" si="140"/>
        <v>0</v>
      </c>
      <c r="S338" s="58">
        <f t="shared" si="157"/>
        <v>12.332400000002963</v>
      </c>
      <c r="T338">
        <f>A338-A335</f>
        <v>3</v>
      </c>
      <c r="U338" s="68">
        <f t="shared" si="153"/>
        <v>4.1108000000009879</v>
      </c>
      <c r="V338" s="58">
        <f t="shared" ca="1" si="158"/>
        <v>215.91799999999785</v>
      </c>
      <c r="W338">
        <f>A338-A335</f>
        <v>3</v>
      </c>
      <c r="X338" s="77">
        <f t="shared" ca="1" si="159"/>
        <v>143.94533333333189</v>
      </c>
      <c r="Y338" s="58">
        <f t="shared" ca="1" si="160"/>
        <v>28.317000000000917</v>
      </c>
      <c r="Z338">
        <f>A338-A335</f>
        <v>3</v>
      </c>
      <c r="AA338" s="68">
        <f t="shared" ca="1" si="154"/>
        <v>9.4390000000003056</v>
      </c>
      <c r="AB338" s="68">
        <f t="shared" ca="1" si="147"/>
        <v>76.692166666666097</v>
      </c>
      <c r="AE338" s="116">
        <f t="shared" si="161"/>
        <v>320</v>
      </c>
      <c r="AF338" s="116">
        <f t="shared" si="156"/>
        <v>321</v>
      </c>
      <c r="AG338" s="116">
        <f t="shared" si="156"/>
        <v>319</v>
      </c>
      <c r="AH338" s="116">
        <f t="shared" si="156"/>
        <v>318</v>
      </c>
      <c r="AI338" s="116">
        <f t="shared" si="156"/>
        <v>317</v>
      </c>
      <c r="AJ338" s="116">
        <f t="shared" si="156"/>
        <v>321</v>
      </c>
      <c r="AK338" s="116">
        <f t="shared" si="156"/>
        <v>319</v>
      </c>
      <c r="AL338" s="116">
        <f t="shared" si="156"/>
        <v>318</v>
      </c>
      <c r="AM338" s="116">
        <f t="shared" si="156"/>
        <v>317</v>
      </c>
      <c r="AN338" s="116">
        <f t="shared" si="156"/>
        <v>317</v>
      </c>
      <c r="AO338" s="116">
        <f t="shared" si="156"/>
        <v>317</v>
      </c>
      <c r="AP338" s="116">
        <f t="shared" si="149"/>
        <v>317</v>
      </c>
      <c r="AQ338" s="116">
        <f t="shared" si="149"/>
        <v>318</v>
      </c>
      <c r="AR338" s="116">
        <f t="shared" si="149"/>
        <v>316</v>
      </c>
      <c r="AS338" s="116">
        <f t="shared" si="149"/>
        <v>315</v>
      </c>
      <c r="AT338" s="116">
        <f t="shared" si="149"/>
        <v>314</v>
      </c>
      <c r="AU338" s="116">
        <f t="shared" si="149"/>
        <v>318</v>
      </c>
      <c r="AV338" s="116">
        <f t="shared" si="149"/>
        <v>316</v>
      </c>
      <c r="AW338" s="116">
        <f t="shared" si="149"/>
        <v>315</v>
      </c>
      <c r="AX338" s="116">
        <f t="shared" si="150"/>
        <v>314</v>
      </c>
      <c r="AY338" s="116">
        <f t="shared" si="150"/>
        <v>314</v>
      </c>
      <c r="AZ338" s="116">
        <f t="shared" si="150"/>
        <v>314</v>
      </c>
      <c r="BA338" s="119">
        <f t="shared" ca="1" si="146"/>
        <v>0.79254459061922344</v>
      </c>
      <c r="BB338" s="119">
        <f t="shared" ca="1" si="146"/>
        <v>0.72855363415557683</v>
      </c>
      <c r="BC338" s="119">
        <f t="shared" ca="1" si="146"/>
        <v>0.79469758844711036</v>
      </c>
      <c r="BD338" s="119">
        <f t="shared" ca="1" si="146"/>
        <v>0.22261293212427213</v>
      </c>
      <c r="BE338" s="119">
        <f t="shared" ca="1" si="146"/>
        <v>-0.83687794888540212</v>
      </c>
      <c r="BF338" s="119">
        <f t="shared" ca="1" si="146"/>
        <v>0.72855363415557683</v>
      </c>
      <c r="BG338" s="119">
        <f t="shared" ca="1" si="146"/>
        <v>0.79469758844711036</v>
      </c>
      <c r="BH338" s="119">
        <f t="shared" ca="1" si="146"/>
        <v>0.22261293212427213</v>
      </c>
      <c r="BI338" s="119">
        <f t="shared" ca="1" si="146"/>
        <v>-0.83687794888540212</v>
      </c>
      <c r="BJ338" s="119">
        <f t="shared" ca="1" si="146"/>
        <v>-0.83687794888540212</v>
      </c>
      <c r="BK338" s="119">
        <f t="shared" ca="1" si="155"/>
        <v>-0.83687794888540212</v>
      </c>
      <c r="BL338" s="121">
        <f t="shared" ca="1" si="143"/>
        <v>3</v>
      </c>
      <c r="BM338" s="116">
        <f t="shared" ca="1" si="144"/>
        <v>19</v>
      </c>
    </row>
    <row r="339" spans="1:65" ht="15" customHeight="1" x14ac:dyDescent="0.25">
      <c r="A339" s="13">
        <v>42915</v>
      </c>
      <c r="B339" s="23"/>
      <c r="C339" s="23"/>
      <c r="D339" s="88">
        <f>bering!B334</f>
        <v>5427.683</v>
      </c>
      <c r="E339" s="47"/>
      <c r="F339" s="47"/>
      <c r="G339" s="92">
        <f>conus!B334</f>
        <v>5818.1189999999997</v>
      </c>
      <c r="H339" s="100">
        <f t="shared" ca="1" si="135"/>
        <v>5542.8789999999999</v>
      </c>
      <c r="I339" s="101">
        <f ca="1">IF(H$1,OFFSET(D339,-$H$2,0),OFFSET(D339,-$L339,0))</f>
        <v>5542.8789999999999</v>
      </c>
      <c r="J339" s="29">
        <f t="shared" ca="1" si="141"/>
        <v>18</v>
      </c>
      <c r="K339" s="57">
        <f t="shared" ca="1" si="151"/>
        <v>18</v>
      </c>
      <c r="L339" s="30">
        <f t="shared" ca="1" si="152"/>
        <v>18</v>
      </c>
      <c r="M339" s="120">
        <f t="shared" ca="1" si="142"/>
        <v>0.99610537831950607</v>
      </c>
      <c r="N339" s="39">
        <f>ROW()</f>
        <v>339</v>
      </c>
      <c r="O339" s="39">
        <f t="shared" si="137"/>
        <v>336</v>
      </c>
      <c r="P339" s="45">
        <f t="shared" ca="1" si="138"/>
        <v>321</v>
      </c>
      <c r="Q339" s="45">
        <f t="shared" ca="1" si="139"/>
        <v>318</v>
      </c>
      <c r="R339" s="39">
        <f t="shared" ca="1" si="140"/>
        <v>0</v>
      </c>
      <c r="S339" s="58">
        <f t="shared" si="157"/>
        <v>271.36139999999796</v>
      </c>
      <c r="T339">
        <f>A339-A336</f>
        <v>3</v>
      </c>
      <c r="U339" s="68">
        <f t="shared" si="153"/>
        <v>90.453799999999319</v>
      </c>
      <c r="V339" s="58">
        <f t="shared" ca="1" si="158"/>
        <v>356.89719999999943</v>
      </c>
      <c r="W339">
        <f>A339-A336</f>
        <v>3</v>
      </c>
      <c r="X339" s="77">
        <f t="shared" ca="1" si="159"/>
        <v>237.9314666666663</v>
      </c>
      <c r="Y339" s="58">
        <f t="shared" ca="1" si="160"/>
        <v>333.68499999999767</v>
      </c>
      <c r="Z339">
        <f>A339-A336</f>
        <v>3</v>
      </c>
      <c r="AA339" s="68">
        <f t="shared" ca="1" si="154"/>
        <v>111.22833333333256</v>
      </c>
      <c r="AB339" s="68">
        <f t="shared" ca="1" si="147"/>
        <v>174.57989999999944</v>
      </c>
      <c r="AE339" s="116">
        <f t="shared" si="161"/>
        <v>321</v>
      </c>
      <c r="AF339" s="116">
        <f t="shared" si="156"/>
        <v>322</v>
      </c>
      <c r="AG339" s="116">
        <f t="shared" si="156"/>
        <v>320</v>
      </c>
      <c r="AH339" s="116">
        <f t="shared" si="156"/>
        <v>319</v>
      </c>
      <c r="AI339" s="116">
        <f t="shared" si="156"/>
        <v>318</v>
      </c>
      <c r="AJ339" s="116">
        <f t="shared" si="156"/>
        <v>322</v>
      </c>
      <c r="AK339" s="116">
        <f t="shared" si="156"/>
        <v>320</v>
      </c>
      <c r="AL339" s="116">
        <f t="shared" si="156"/>
        <v>319</v>
      </c>
      <c r="AM339" s="116">
        <f t="shared" si="156"/>
        <v>318</v>
      </c>
      <c r="AN339" s="116">
        <f t="shared" si="156"/>
        <v>318</v>
      </c>
      <c r="AO339" s="116">
        <f t="shared" si="156"/>
        <v>318</v>
      </c>
      <c r="AP339" s="116">
        <f t="shared" si="149"/>
        <v>318</v>
      </c>
      <c r="AQ339" s="116">
        <f t="shared" si="149"/>
        <v>319</v>
      </c>
      <c r="AR339" s="116">
        <f t="shared" si="149"/>
        <v>317</v>
      </c>
      <c r="AS339" s="116">
        <f t="shared" si="149"/>
        <v>316</v>
      </c>
      <c r="AT339" s="116">
        <f t="shared" si="149"/>
        <v>315</v>
      </c>
      <c r="AU339" s="116">
        <f t="shared" si="149"/>
        <v>319</v>
      </c>
      <c r="AV339" s="116">
        <f t="shared" si="149"/>
        <v>317</v>
      </c>
      <c r="AW339" s="116">
        <f t="shared" si="149"/>
        <v>316</v>
      </c>
      <c r="AX339" s="116">
        <f t="shared" si="150"/>
        <v>315</v>
      </c>
      <c r="AY339" s="116">
        <f t="shared" si="150"/>
        <v>315</v>
      </c>
      <c r="AZ339" s="116">
        <f t="shared" si="150"/>
        <v>315</v>
      </c>
      <c r="BA339" s="119">
        <f t="shared" ca="1" si="146"/>
        <v>0.99610537831950607</v>
      </c>
      <c r="BB339" s="119">
        <f t="shared" ca="1" si="146"/>
        <v>0.83104561244910891</v>
      </c>
      <c r="BC339" s="119">
        <f t="shared" ca="1" si="146"/>
        <v>0.87224281446347274</v>
      </c>
      <c r="BD339" s="119">
        <f t="shared" ca="1" si="146"/>
        <v>0.71361282831113559</v>
      </c>
      <c r="BE339" s="119">
        <f t="shared" ca="1" si="146"/>
        <v>-0.56456003033347057</v>
      </c>
      <c r="BF339" s="119">
        <f t="shared" ca="1" si="146"/>
        <v>0.83104561244910891</v>
      </c>
      <c r="BG339" s="119">
        <f t="shared" ca="1" si="146"/>
        <v>0.87224281446347274</v>
      </c>
      <c r="BH339" s="119">
        <f t="shared" ca="1" si="146"/>
        <v>0.71361282831113559</v>
      </c>
      <c r="BI339" s="119">
        <f t="shared" ca="1" si="146"/>
        <v>-0.56456003033347057</v>
      </c>
      <c r="BJ339" s="119">
        <f t="shared" ca="1" si="146"/>
        <v>-0.56456003033347057</v>
      </c>
      <c r="BK339" s="119">
        <f t="shared" ca="1" si="155"/>
        <v>-0.56456003033347057</v>
      </c>
      <c r="BL339" s="121">
        <f t="shared" ca="1" si="143"/>
        <v>1</v>
      </c>
      <c r="BM339" s="116">
        <f t="shared" ca="1" si="144"/>
        <v>18</v>
      </c>
    </row>
    <row r="340" spans="1:65" ht="15" customHeight="1" x14ac:dyDescent="0.25">
      <c r="A340" s="13">
        <v>42916</v>
      </c>
      <c r="B340" s="23"/>
      <c r="C340" s="23"/>
      <c r="D340" s="88">
        <f>bering!B335</f>
        <v>5427.683</v>
      </c>
      <c r="E340" s="47"/>
      <c r="F340" s="47"/>
      <c r="G340" s="92">
        <f>conus!B335</f>
        <v>5818.1189999999997</v>
      </c>
      <c r="H340" s="100">
        <f t="shared" ca="1" si="135"/>
        <v>5550.4859999999999</v>
      </c>
      <c r="I340" s="101">
        <f ca="1">IF(H$1,OFFSET(D340,-$H$2,0),OFFSET(D340,-$L340,0))</f>
        <v>5550.4859999999999</v>
      </c>
      <c r="J340" s="29">
        <f t="shared" ca="1" si="141"/>
        <v>18</v>
      </c>
      <c r="K340" s="57">
        <f t="shared" ca="1" si="151"/>
        <v>18</v>
      </c>
      <c r="L340" s="30">
        <f t="shared" ca="1" si="152"/>
        <v>18</v>
      </c>
      <c r="M340" s="120">
        <f t="shared" ca="1" si="142"/>
        <v>0.98486169313755223</v>
      </c>
      <c r="N340" s="39">
        <f>ROW()</f>
        <v>340</v>
      </c>
      <c r="O340" s="39">
        <f t="shared" si="137"/>
        <v>337</v>
      </c>
      <c r="P340" s="45">
        <f t="shared" ca="1" si="138"/>
        <v>322</v>
      </c>
      <c r="Q340" s="45">
        <f t="shared" ca="1" si="139"/>
        <v>319</v>
      </c>
      <c r="R340" s="39">
        <f t="shared" ca="1" si="140"/>
        <v>0</v>
      </c>
      <c r="S340" s="58">
        <f t="shared" si="157"/>
        <v>405.97539999999572</v>
      </c>
      <c r="T340">
        <f>A340-A337</f>
        <v>3</v>
      </c>
      <c r="U340" s="68">
        <f t="shared" si="153"/>
        <v>135.32513333333191</v>
      </c>
      <c r="V340" s="58">
        <f t="shared" ca="1" si="158"/>
        <v>410.76260000000002</v>
      </c>
      <c r="W340">
        <f>A340-A337</f>
        <v>3</v>
      </c>
      <c r="X340" s="77">
        <f t="shared" ca="1" si="159"/>
        <v>273.84173333333337</v>
      </c>
      <c r="Y340" s="58">
        <f t="shared" ca="1" si="160"/>
        <v>442.09959999999774</v>
      </c>
      <c r="Z340">
        <f>A340-A337</f>
        <v>3</v>
      </c>
      <c r="AA340" s="68">
        <f t="shared" ca="1" si="154"/>
        <v>147.36653333333257</v>
      </c>
      <c r="AB340" s="68">
        <f t="shared" ca="1" si="147"/>
        <v>210.60413333333298</v>
      </c>
      <c r="AE340" s="116">
        <f t="shared" si="161"/>
        <v>322</v>
      </c>
      <c r="AF340" s="116">
        <f t="shared" si="156"/>
        <v>323</v>
      </c>
      <c r="AG340" s="116">
        <f t="shared" si="156"/>
        <v>321</v>
      </c>
      <c r="AH340" s="116">
        <f t="shared" si="156"/>
        <v>320</v>
      </c>
      <c r="AI340" s="116">
        <f t="shared" si="156"/>
        <v>319</v>
      </c>
      <c r="AJ340" s="116">
        <f t="shared" si="156"/>
        <v>323</v>
      </c>
      <c r="AK340" s="116">
        <f t="shared" si="156"/>
        <v>321</v>
      </c>
      <c r="AL340" s="116">
        <f t="shared" si="156"/>
        <v>320</v>
      </c>
      <c r="AM340" s="116">
        <f t="shared" si="156"/>
        <v>319</v>
      </c>
      <c r="AN340" s="116">
        <f t="shared" si="156"/>
        <v>319</v>
      </c>
      <c r="AO340" s="116">
        <f t="shared" si="156"/>
        <v>319</v>
      </c>
      <c r="AP340" s="116">
        <f t="shared" si="149"/>
        <v>319</v>
      </c>
      <c r="AQ340" s="116">
        <f t="shared" si="149"/>
        <v>320</v>
      </c>
      <c r="AR340" s="116">
        <f t="shared" si="149"/>
        <v>318</v>
      </c>
      <c r="AS340" s="116">
        <f t="shared" si="149"/>
        <v>317</v>
      </c>
      <c r="AT340" s="116">
        <f t="shared" si="149"/>
        <v>316</v>
      </c>
      <c r="AU340" s="116">
        <f t="shared" si="149"/>
        <v>320</v>
      </c>
      <c r="AV340" s="116">
        <f t="shared" si="149"/>
        <v>318</v>
      </c>
      <c r="AW340" s="116">
        <f t="shared" si="149"/>
        <v>317</v>
      </c>
      <c r="AX340" s="116">
        <f t="shared" si="150"/>
        <v>316</v>
      </c>
      <c r="AY340" s="116">
        <f t="shared" si="150"/>
        <v>316</v>
      </c>
      <c r="AZ340" s="116">
        <f t="shared" si="150"/>
        <v>316</v>
      </c>
      <c r="BA340" s="119">
        <f t="shared" ca="1" si="146"/>
        <v>0.98486169313755223</v>
      </c>
      <c r="BB340" s="119">
        <f t="shared" ca="1" si="146"/>
        <v>-7.7985236257407678E-2</v>
      </c>
      <c r="BC340" s="119">
        <f t="shared" ca="1" si="146"/>
        <v>0.74468885343006075</v>
      </c>
      <c r="BD340" s="119">
        <f t="shared" ca="1" si="146"/>
        <v>0.83237274113413973</v>
      </c>
      <c r="BE340" s="119">
        <f t="shared" ca="1" si="146"/>
        <v>6.4063688709938366E-2</v>
      </c>
      <c r="BF340" s="119">
        <f t="shared" ca="1" si="146"/>
        <v>-7.7985236257407678E-2</v>
      </c>
      <c r="BG340" s="119">
        <f t="shared" ca="1" si="146"/>
        <v>0.74468885343006075</v>
      </c>
      <c r="BH340" s="119">
        <f t="shared" ca="1" si="146"/>
        <v>0.83237274113413973</v>
      </c>
      <c r="BI340" s="119">
        <f t="shared" ca="1" si="146"/>
        <v>6.4063688709938366E-2</v>
      </c>
      <c r="BJ340" s="119">
        <f t="shared" ca="1" si="146"/>
        <v>6.4063688709938366E-2</v>
      </c>
      <c r="BK340" s="119">
        <f t="shared" ca="1" si="155"/>
        <v>6.4063688709938366E-2</v>
      </c>
      <c r="BL340" s="121">
        <f t="shared" ca="1" si="143"/>
        <v>1</v>
      </c>
      <c r="BM340" s="116">
        <f t="shared" ca="1" si="144"/>
        <v>18</v>
      </c>
    </row>
    <row r="341" spans="1:65" ht="15" customHeight="1" x14ac:dyDescent="0.25">
      <c r="A341" s="13">
        <v>42917</v>
      </c>
      <c r="B341" s="23"/>
      <c r="C341" s="23"/>
      <c r="D341" s="88">
        <f>bering!B336</f>
        <v>5478.3609999999999</v>
      </c>
      <c r="E341" s="47"/>
      <c r="F341" s="47"/>
      <c r="G341" s="92">
        <f>conus!B336</f>
        <v>5777.8209999999999</v>
      </c>
      <c r="H341" s="100">
        <f t="shared" ca="1" si="135"/>
        <v>5474.7460000000001</v>
      </c>
      <c r="I341" s="101">
        <f ca="1">IF(H$1,OFFSET(D341,-$H$2,0),OFFSET(D341,-$L341,0))</f>
        <v>5474.7460000000001</v>
      </c>
      <c r="J341" s="29">
        <f t="shared" ca="1" si="141"/>
        <v>18</v>
      </c>
      <c r="K341" s="57">
        <f t="shared" ca="1" si="151"/>
        <v>18</v>
      </c>
      <c r="L341" s="30">
        <f t="shared" ca="1" si="152"/>
        <v>18</v>
      </c>
      <c r="M341" s="120">
        <f t="shared" ca="1" si="142"/>
        <v>0.98438615391876594</v>
      </c>
      <c r="N341" s="39">
        <f>ROW()</f>
        <v>341</v>
      </c>
      <c r="O341" s="39">
        <f t="shared" si="137"/>
        <v>338</v>
      </c>
      <c r="P341" s="45">
        <f t="shared" ca="1" si="138"/>
        <v>323</v>
      </c>
      <c r="Q341" s="45">
        <f t="shared" ca="1" si="139"/>
        <v>320</v>
      </c>
      <c r="R341" s="39">
        <f t="shared" ca="1" si="140"/>
        <v>0</v>
      </c>
      <c r="S341" s="58">
        <f t="shared" si="157"/>
        <v>242.11100000000079</v>
      </c>
      <c r="T341">
        <f>A341-A338</f>
        <v>3</v>
      </c>
      <c r="U341" s="68">
        <f t="shared" si="153"/>
        <v>80.703666666666933</v>
      </c>
      <c r="V341" s="58">
        <f t="shared" ca="1" si="158"/>
        <v>171.03660000000309</v>
      </c>
      <c r="W341">
        <f>A341-A338</f>
        <v>3</v>
      </c>
      <c r="X341" s="77">
        <f t="shared" ca="1" si="159"/>
        <v>114.02440000000206</v>
      </c>
      <c r="Y341" s="58">
        <f t="shared" ca="1" si="160"/>
        <v>358.63760000000002</v>
      </c>
      <c r="Z341">
        <f>A341-A338</f>
        <v>3</v>
      </c>
      <c r="AA341" s="68">
        <f t="shared" ca="1" si="154"/>
        <v>119.54586666666667</v>
      </c>
      <c r="AB341" s="68">
        <f t="shared" ca="1" si="147"/>
        <v>116.78513333333436</v>
      </c>
      <c r="AE341" s="116">
        <f t="shared" si="161"/>
        <v>323</v>
      </c>
      <c r="AF341" s="116">
        <f t="shared" si="156"/>
        <v>324</v>
      </c>
      <c r="AG341" s="116">
        <f t="shared" si="156"/>
        <v>322</v>
      </c>
      <c r="AH341" s="116">
        <f t="shared" si="156"/>
        <v>321</v>
      </c>
      <c r="AI341" s="116">
        <f t="shared" si="156"/>
        <v>320</v>
      </c>
      <c r="AJ341" s="116">
        <f t="shared" si="156"/>
        <v>324</v>
      </c>
      <c r="AK341" s="116">
        <f t="shared" si="156"/>
        <v>322</v>
      </c>
      <c r="AL341" s="116">
        <f t="shared" si="156"/>
        <v>321</v>
      </c>
      <c r="AM341" s="116">
        <f t="shared" si="156"/>
        <v>320</v>
      </c>
      <c r="AN341" s="116">
        <f t="shared" si="156"/>
        <v>320</v>
      </c>
      <c r="AO341" s="116">
        <f t="shared" si="156"/>
        <v>320</v>
      </c>
      <c r="AP341" s="116">
        <f t="shared" si="149"/>
        <v>320</v>
      </c>
      <c r="AQ341" s="116">
        <f t="shared" si="149"/>
        <v>321</v>
      </c>
      <c r="AR341" s="116">
        <f t="shared" si="149"/>
        <v>319</v>
      </c>
      <c r="AS341" s="116">
        <f t="shared" si="149"/>
        <v>318</v>
      </c>
      <c r="AT341" s="116">
        <f t="shared" si="149"/>
        <v>317</v>
      </c>
      <c r="AU341" s="116">
        <f t="shared" si="149"/>
        <v>321</v>
      </c>
      <c r="AV341" s="116">
        <f t="shared" si="149"/>
        <v>319</v>
      </c>
      <c r="AW341" s="116">
        <f t="shared" si="149"/>
        <v>318</v>
      </c>
      <c r="AX341" s="116">
        <f t="shared" si="150"/>
        <v>317</v>
      </c>
      <c r="AY341" s="116">
        <f t="shared" si="150"/>
        <v>317</v>
      </c>
      <c r="AZ341" s="116">
        <f t="shared" si="150"/>
        <v>317</v>
      </c>
      <c r="BA341" s="119">
        <f t="shared" ca="1" si="146"/>
        <v>0.98438615391876594</v>
      </c>
      <c r="BB341" s="119">
        <f t="shared" ca="1" si="146"/>
        <v>0.70387237527915658</v>
      </c>
      <c r="BC341" s="119">
        <f t="shared" ca="1" si="146"/>
        <v>-0.36082870216351492</v>
      </c>
      <c r="BD341" s="119">
        <f t="shared" ca="1" si="146"/>
        <v>-0.58164272701550579</v>
      </c>
      <c r="BE341" s="119">
        <f t="shared" ca="1" si="146"/>
        <v>-0.71907353449542577</v>
      </c>
      <c r="BF341" s="119">
        <f t="shared" ca="1" si="146"/>
        <v>0.70387237527915658</v>
      </c>
      <c r="BG341" s="119">
        <f t="shared" ca="1" si="146"/>
        <v>-0.36082870216351492</v>
      </c>
      <c r="BH341" s="119">
        <f t="shared" ca="1" si="146"/>
        <v>-0.58164272701550579</v>
      </c>
      <c r="BI341" s="119">
        <f t="shared" ca="1" si="146"/>
        <v>-0.71907353449542577</v>
      </c>
      <c r="BJ341" s="119">
        <f t="shared" ca="1" si="146"/>
        <v>-0.71907353449542577</v>
      </c>
      <c r="BK341" s="119">
        <f t="shared" ca="1" si="155"/>
        <v>-0.71907353449542577</v>
      </c>
      <c r="BL341" s="121">
        <f t="shared" ca="1" si="143"/>
        <v>1</v>
      </c>
      <c r="BM341" s="116">
        <f t="shared" ca="1" si="144"/>
        <v>18</v>
      </c>
    </row>
    <row r="342" spans="1:65" ht="15" customHeight="1" x14ac:dyDescent="0.25">
      <c r="A342" s="13">
        <v>42918</v>
      </c>
      <c r="B342" s="23"/>
      <c r="C342" s="23"/>
      <c r="D342" s="88">
        <f>bering!B337</f>
        <v>5569.3687</v>
      </c>
      <c r="E342" s="47"/>
      <c r="F342" s="47"/>
      <c r="G342" s="92">
        <f>conus!B337</f>
        <v>5842.6869999999999</v>
      </c>
      <c r="H342" s="100">
        <f t="shared" ca="1" si="135"/>
        <v>5446.6143000000002</v>
      </c>
      <c r="I342" s="101">
        <f ca="1">IF(H$1,OFFSET(D342,-$H$2,0),OFFSET(D342,-$L342,0))</f>
        <v>5499.3027000000002</v>
      </c>
      <c r="J342" s="29">
        <f t="shared" ca="1" si="141"/>
        <v>17</v>
      </c>
      <c r="K342" s="57">
        <f t="shared" ca="1" si="151"/>
        <v>17</v>
      </c>
      <c r="L342" s="30">
        <f t="shared" ca="1" si="152"/>
        <v>17</v>
      </c>
      <c r="M342" s="120">
        <f t="shared" ca="1" si="142"/>
        <v>0.56874761247881955</v>
      </c>
      <c r="N342" s="39">
        <f>ROW()</f>
        <v>342</v>
      </c>
      <c r="O342" s="39">
        <f t="shared" si="137"/>
        <v>339</v>
      </c>
      <c r="P342" s="45">
        <f t="shared" ca="1" si="138"/>
        <v>325</v>
      </c>
      <c r="Q342" s="45">
        <f t="shared" ca="1" si="139"/>
        <v>322</v>
      </c>
      <c r="R342" s="39">
        <f t="shared" ca="1" si="140"/>
        <v>0</v>
      </c>
      <c r="S342" s="58">
        <f t="shared" si="157"/>
        <v>112.12000000000262</v>
      </c>
      <c r="T342">
        <f>A342-A339</f>
        <v>3</v>
      </c>
      <c r="U342" s="68">
        <f t="shared" si="153"/>
        <v>37.373333333334209</v>
      </c>
      <c r="V342" s="58">
        <f t="shared" ca="1" si="158"/>
        <v>-46.642700000000332</v>
      </c>
      <c r="W342">
        <f>A342-A339</f>
        <v>3</v>
      </c>
      <c r="X342" s="77">
        <f t="shared" ca="1" si="159"/>
        <v>-31.095133333333553</v>
      </c>
      <c r="Y342" s="58">
        <f t="shared" ca="1" si="160"/>
        <v>111.45230000000083</v>
      </c>
      <c r="Z342">
        <f>A342-A339</f>
        <v>3</v>
      </c>
      <c r="AA342" s="68">
        <f t="shared" ca="1" si="154"/>
        <v>37.150766666666946</v>
      </c>
      <c r="AB342" s="68">
        <f t="shared" ca="1" si="147"/>
        <v>3.0278166666666966</v>
      </c>
      <c r="AE342" s="116">
        <f t="shared" si="161"/>
        <v>324</v>
      </c>
      <c r="AF342" s="116">
        <f t="shared" si="156"/>
        <v>325</v>
      </c>
      <c r="AG342" s="116">
        <f t="shared" si="156"/>
        <v>323</v>
      </c>
      <c r="AH342" s="116">
        <f t="shared" si="156"/>
        <v>322</v>
      </c>
      <c r="AI342" s="116">
        <f t="shared" si="156"/>
        <v>321</v>
      </c>
      <c r="AJ342" s="116">
        <f t="shared" si="156"/>
        <v>325</v>
      </c>
      <c r="AK342" s="116">
        <f t="shared" si="156"/>
        <v>323</v>
      </c>
      <c r="AL342" s="116">
        <f t="shared" si="156"/>
        <v>322</v>
      </c>
      <c r="AM342" s="116">
        <f t="shared" si="156"/>
        <v>321</v>
      </c>
      <c r="AN342" s="116">
        <f t="shared" si="156"/>
        <v>321</v>
      </c>
      <c r="AO342" s="116">
        <f t="shared" si="156"/>
        <v>321</v>
      </c>
      <c r="AP342" s="116">
        <f t="shared" si="149"/>
        <v>321</v>
      </c>
      <c r="AQ342" s="116">
        <f t="shared" si="149"/>
        <v>322</v>
      </c>
      <c r="AR342" s="116">
        <f t="shared" si="149"/>
        <v>320</v>
      </c>
      <c r="AS342" s="116">
        <f t="shared" si="149"/>
        <v>319</v>
      </c>
      <c r="AT342" s="116">
        <f t="shared" si="149"/>
        <v>318</v>
      </c>
      <c r="AU342" s="116">
        <f t="shared" si="149"/>
        <v>322</v>
      </c>
      <c r="AV342" s="116">
        <f t="shared" si="149"/>
        <v>320</v>
      </c>
      <c r="AW342" s="116">
        <f t="shared" si="149"/>
        <v>319</v>
      </c>
      <c r="AX342" s="116">
        <f t="shared" si="150"/>
        <v>318</v>
      </c>
      <c r="AY342" s="116">
        <f t="shared" si="150"/>
        <v>318</v>
      </c>
      <c r="AZ342" s="116">
        <f t="shared" si="150"/>
        <v>318</v>
      </c>
      <c r="BA342" s="119">
        <f t="shared" ca="1" si="146"/>
        <v>-5.7340442388648376E-2</v>
      </c>
      <c r="BB342" s="119">
        <f t="shared" ca="1" si="146"/>
        <v>0.56874761247881955</v>
      </c>
      <c r="BC342" s="119">
        <f t="shared" ca="1" si="146"/>
        <v>-0.82962046989174332</v>
      </c>
      <c r="BD342" s="119">
        <f t="shared" ca="1" si="146"/>
        <v>-5.7454208764491491E-2</v>
      </c>
      <c r="BE342" s="119">
        <f t="shared" ca="1" si="146"/>
        <v>-5.5803353976307445E-2</v>
      </c>
      <c r="BF342" s="119">
        <f t="shared" ca="1" si="146"/>
        <v>0.56874761247881955</v>
      </c>
      <c r="BG342" s="119">
        <f t="shared" ca="1" si="146"/>
        <v>-0.82962046989174332</v>
      </c>
      <c r="BH342" s="119">
        <f t="shared" ca="1" si="146"/>
        <v>-5.7454208764491491E-2</v>
      </c>
      <c r="BI342" s="119">
        <f t="shared" ca="1" si="146"/>
        <v>-5.5803353976307445E-2</v>
      </c>
      <c r="BJ342" s="119">
        <f t="shared" ca="1" si="146"/>
        <v>-5.5803353976307445E-2</v>
      </c>
      <c r="BK342" s="119">
        <f t="shared" ca="1" si="155"/>
        <v>-5.5803353976307445E-2</v>
      </c>
      <c r="BL342" s="121">
        <f t="shared" ca="1" si="143"/>
        <v>2</v>
      </c>
      <c r="BM342" s="116">
        <f t="shared" ca="1" si="144"/>
        <v>17</v>
      </c>
    </row>
    <row r="343" spans="1:65" ht="15" customHeight="1" x14ac:dyDescent="0.25">
      <c r="A343" s="13">
        <v>42919</v>
      </c>
      <c r="B343" s="23"/>
      <c r="C343" s="23"/>
      <c r="D343" s="88">
        <f>bering!B338</f>
        <v>5703.2520000000004</v>
      </c>
      <c r="E343" s="47"/>
      <c r="F343" s="47"/>
      <c r="G343" s="92">
        <f>conus!B338</f>
        <v>5851.3090000000002</v>
      </c>
      <c r="H343" s="100">
        <f t="shared" ca="1" si="135"/>
        <v>5499.3027000000002</v>
      </c>
      <c r="I343" s="101">
        <f ca="1">IF(H$1,OFFSET(D343,-$H$2,0),OFFSET(D343,-$L343,0))</f>
        <v>5577.6959999999999</v>
      </c>
      <c r="J343" s="29">
        <f t="shared" ca="1" si="141"/>
        <v>17</v>
      </c>
      <c r="K343" s="57">
        <f t="shared" ca="1" si="151"/>
        <v>17</v>
      </c>
      <c r="L343" s="30">
        <f t="shared" ca="1" si="152"/>
        <v>17</v>
      </c>
      <c r="M343" s="120">
        <f t="shared" ca="1" si="142"/>
        <v>0.84801027518043348</v>
      </c>
      <c r="N343" s="39">
        <f>ROW()</f>
        <v>343</v>
      </c>
      <c r="O343" s="39">
        <f t="shared" si="137"/>
        <v>340</v>
      </c>
      <c r="P343" s="45">
        <f t="shared" ca="1" si="138"/>
        <v>326</v>
      </c>
      <c r="Q343" s="45">
        <f t="shared" ca="1" si="139"/>
        <v>323</v>
      </c>
      <c r="R343" s="39">
        <f t="shared" ca="1" si="140"/>
        <v>0</v>
      </c>
      <c r="S343" s="58">
        <f t="shared" si="157"/>
        <v>22.666000000001077</v>
      </c>
      <c r="T343">
        <f>A343-A340</f>
        <v>3</v>
      </c>
      <c r="U343" s="68">
        <f t="shared" si="153"/>
        <v>7.5553333333336923</v>
      </c>
      <c r="V343" s="58">
        <f t="shared" ca="1" si="158"/>
        <v>-199.57300000000032</v>
      </c>
      <c r="W343">
        <f>A343-A340</f>
        <v>3</v>
      </c>
      <c r="X343" s="77">
        <f t="shared" ca="1" si="159"/>
        <v>-133.04866666666689</v>
      </c>
      <c r="Y343" s="58">
        <f t="shared" ca="1" si="160"/>
        <v>9.6406999999999243</v>
      </c>
      <c r="Z343">
        <f>A343-A340</f>
        <v>3</v>
      </c>
      <c r="AA343" s="68">
        <f t="shared" ca="1" si="154"/>
        <v>3.2135666666666416</v>
      </c>
      <c r="AB343" s="68">
        <f t="shared" ca="1" si="147"/>
        <v>-64.917550000000119</v>
      </c>
      <c r="AE343" s="116">
        <f t="shared" si="161"/>
        <v>325</v>
      </c>
      <c r="AF343" s="116">
        <f t="shared" si="156"/>
        <v>326</v>
      </c>
      <c r="AG343" s="116">
        <f t="shared" si="156"/>
        <v>324</v>
      </c>
      <c r="AH343" s="116">
        <f t="shared" si="156"/>
        <v>323</v>
      </c>
      <c r="AI343" s="116">
        <f t="shared" si="156"/>
        <v>322</v>
      </c>
      <c r="AJ343" s="116">
        <f t="shared" si="156"/>
        <v>326</v>
      </c>
      <c r="AK343" s="116">
        <f t="shared" si="156"/>
        <v>324</v>
      </c>
      <c r="AL343" s="116">
        <f t="shared" si="156"/>
        <v>323</v>
      </c>
      <c r="AM343" s="116">
        <f t="shared" si="156"/>
        <v>322</v>
      </c>
      <c r="AN343" s="116">
        <f t="shared" si="156"/>
        <v>322</v>
      </c>
      <c r="AO343" s="116">
        <f t="shared" si="156"/>
        <v>322</v>
      </c>
      <c r="AP343" s="116">
        <f t="shared" si="149"/>
        <v>322</v>
      </c>
      <c r="AQ343" s="116">
        <f t="shared" si="149"/>
        <v>323</v>
      </c>
      <c r="AR343" s="116">
        <f t="shared" si="149"/>
        <v>321</v>
      </c>
      <c r="AS343" s="116">
        <f t="shared" si="149"/>
        <v>320</v>
      </c>
      <c r="AT343" s="116">
        <f t="shared" si="149"/>
        <v>319</v>
      </c>
      <c r="AU343" s="116">
        <f t="shared" si="149"/>
        <v>323</v>
      </c>
      <c r="AV343" s="116">
        <f t="shared" si="149"/>
        <v>321</v>
      </c>
      <c r="AW343" s="116">
        <f t="shared" si="149"/>
        <v>320</v>
      </c>
      <c r="AX343" s="116">
        <f t="shared" si="150"/>
        <v>319</v>
      </c>
      <c r="AY343" s="116">
        <f t="shared" si="150"/>
        <v>319</v>
      </c>
      <c r="AZ343" s="116">
        <f t="shared" si="150"/>
        <v>319</v>
      </c>
      <c r="BA343" s="119">
        <f t="shared" ca="1" si="146"/>
        <v>-4.3886962685542596E-2</v>
      </c>
      <c r="BB343" s="119">
        <f t="shared" ca="1" si="146"/>
        <v>0.84801027518043348</v>
      </c>
      <c r="BC343" s="119">
        <f t="shared" ca="1" si="146"/>
        <v>-0.89039774159487062</v>
      </c>
      <c r="BD343" s="119">
        <f t="shared" ca="1" si="146"/>
        <v>-0.51639268987519005</v>
      </c>
      <c r="BE343" s="119">
        <f t="shared" ca="1" si="146"/>
        <v>0.29146861178790018</v>
      </c>
      <c r="BF343" s="119">
        <f t="shared" ca="1" si="146"/>
        <v>0.84801027518043348</v>
      </c>
      <c r="BG343" s="119">
        <f t="shared" ca="1" si="146"/>
        <v>-0.89039774159487062</v>
      </c>
      <c r="BH343" s="119">
        <f t="shared" ca="1" si="146"/>
        <v>-0.51639268987519005</v>
      </c>
      <c r="BI343" s="119">
        <f t="shared" ca="1" si="146"/>
        <v>0.29146861178790018</v>
      </c>
      <c r="BJ343" s="119">
        <f t="shared" ca="1" si="146"/>
        <v>0.29146861178790018</v>
      </c>
      <c r="BK343" s="119">
        <f t="shared" ca="1" si="155"/>
        <v>0.29146861178790018</v>
      </c>
      <c r="BL343" s="121">
        <f t="shared" ca="1" si="143"/>
        <v>2</v>
      </c>
      <c r="BM343" s="116">
        <f t="shared" ca="1" si="144"/>
        <v>17</v>
      </c>
    </row>
    <row r="344" spans="1:65" ht="15" customHeight="1" x14ac:dyDescent="0.25">
      <c r="A344" s="13">
        <v>42920</v>
      </c>
      <c r="B344" s="23"/>
      <c r="C344" s="23"/>
      <c r="D344" s="88">
        <f>bering!B339</f>
        <v>5638.0312000000004</v>
      </c>
      <c r="E344" s="47"/>
      <c r="F344" s="47"/>
      <c r="G344" s="92">
        <f>conus!B339</f>
        <v>5868.1513999999997</v>
      </c>
      <c r="H344" s="100">
        <f t="shared" ca="1" si="135"/>
        <v>5577.6959999999999</v>
      </c>
      <c r="I344" s="101">
        <f ca="1">IF(H$1,OFFSET(D344,-$H$2,0),OFFSET(D344,-$L344,0))</f>
        <v>5582.2719999999999</v>
      </c>
      <c r="J344" s="29">
        <f t="shared" ca="1" si="141"/>
        <v>17</v>
      </c>
      <c r="K344" s="57">
        <f t="shared" ca="1" si="151"/>
        <v>17</v>
      </c>
      <c r="L344" s="30">
        <f t="shared" ca="1" si="152"/>
        <v>17</v>
      </c>
      <c r="M344" s="120">
        <f t="shared" ca="1" si="142"/>
        <v>0.90673707020626282</v>
      </c>
      <c r="N344" s="39">
        <f>ROW()</f>
        <v>344</v>
      </c>
      <c r="O344" s="39">
        <f t="shared" si="137"/>
        <v>341</v>
      </c>
      <c r="P344" s="45">
        <f t="shared" ca="1" si="138"/>
        <v>327</v>
      </c>
      <c r="Q344" s="45">
        <f t="shared" ca="1" si="139"/>
        <v>324</v>
      </c>
      <c r="R344" s="39">
        <f t="shared" ca="1" si="140"/>
        <v>0</v>
      </c>
      <c r="S344" s="58">
        <f t="shared" si="157"/>
        <v>148.08839999999691</v>
      </c>
      <c r="T344">
        <f>A344-A341</f>
        <v>3</v>
      </c>
      <c r="U344" s="68">
        <f t="shared" si="153"/>
        <v>49.36279999999897</v>
      </c>
      <c r="V344" s="58">
        <f t="shared" ca="1" si="158"/>
        <v>-44.497999999999593</v>
      </c>
      <c r="W344">
        <f>A344-A341</f>
        <v>3</v>
      </c>
      <c r="X344" s="77">
        <f t="shared" ca="1" si="159"/>
        <v>-29.665333333333063</v>
      </c>
      <c r="Y344" s="58">
        <f t="shared" ca="1" si="160"/>
        <v>91.159700000000157</v>
      </c>
      <c r="Z344">
        <f>A344-A341</f>
        <v>3</v>
      </c>
      <c r="AA344" s="68">
        <f t="shared" ca="1" si="154"/>
        <v>30.38656666666672</v>
      </c>
      <c r="AB344" s="68">
        <f t="shared" ca="1" si="147"/>
        <v>0.36061666666682868</v>
      </c>
      <c r="AE344" s="116">
        <f t="shared" si="161"/>
        <v>326</v>
      </c>
      <c r="AF344" s="116">
        <f t="shared" si="156"/>
        <v>327</v>
      </c>
      <c r="AG344" s="116">
        <f t="shared" si="156"/>
        <v>325</v>
      </c>
      <c r="AH344" s="116">
        <f t="shared" si="156"/>
        <v>324</v>
      </c>
      <c r="AI344" s="116">
        <f t="shared" si="156"/>
        <v>323</v>
      </c>
      <c r="AJ344" s="116">
        <f t="shared" si="156"/>
        <v>327</v>
      </c>
      <c r="AK344" s="116">
        <f t="shared" si="156"/>
        <v>325</v>
      </c>
      <c r="AL344" s="116">
        <f t="shared" si="156"/>
        <v>324</v>
      </c>
      <c r="AM344" s="116">
        <f t="shared" si="156"/>
        <v>323</v>
      </c>
      <c r="AN344" s="116">
        <f t="shared" si="156"/>
        <v>323</v>
      </c>
      <c r="AO344" s="116">
        <f t="shared" si="156"/>
        <v>323</v>
      </c>
      <c r="AP344" s="116">
        <f t="shared" si="149"/>
        <v>323</v>
      </c>
      <c r="AQ344" s="116">
        <f t="shared" si="149"/>
        <v>324</v>
      </c>
      <c r="AR344" s="116">
        <f t="shared" si="149"/>
        <v>322</v>
      </c>
      <c r="AS344" s="116">
        <f t="shared" si="149"/>
        <v>321</v>
      </c>
      <c r="AT344" s="116">
        <f t="shared" si="149"/>
        <v>320</v>
      </c>
      <c r="AU344" s="116">
        <f t="shared" si="149"/>
        <v>324</v>
      </c>
      <c r="AV344" s="116">
        <f t="shared" si="149"/>
        <v>322</v>
      </c>
      <c r="AW344" s="116">
        <f t="shared" si="149"/>
        <v>321</v>
      </c>
      <c r="AX344" s="116">
        <f t="shared" si="150"/>
        <v>320</v>
      </c>
      <c r="AY344" s="116">
        <f t="shared" si="150"/>
        <v>320</v>
      </c>
      <c r="AZ344" s="116">
        <f t="shared" si="150"/>
        <v>320</v>
      </c>
      <c r="BA344" s="119">
        <f t="shared" ca="1" si="146"/>
        <v>0.53813553212291976</v>
      </c>
      <c r="BB344" s="119">
        <f t="shared" ca="1" si="146"/>
        <v>0.90673707020626282</v>
      </c>
      <c r="BC344" s="119">
        <f t="shared" ca="1" si="146"/>
        <v>-0.75993463611474055</v>
      </c>
      <c r="BD344" s="119">
        <f t="shared" ca="1" si="146"/>
        <v>-0.70068366485592648</v>
      </c>
      <c r="BE344" s="119">
        <f t="shared" ca="1" si="146"/>
        <v>-0.30133859565433363</v>
      </c>
      <c r="BF344" s="119">
        <f t="shared" ca="1" si="146"/>
        <v>0.90673707020626282</v>
      </c>
      <c r="BG344" s="119">
        <f t="shared" ca="1" si="146"/>
        <v>-0.75993463611474055</v>
      </c>
      <c r="BH344" s="119">
        <f t="shared" ca="1" si="146"/>
        <v>-0.70068366485592648</v>
      </c>
      <c r="BI344" s="119">
        <f t="shared" ca="1" si="146"/>
        <v>-0.30133859565433363</v>
      </c>
      <c r="BJ344" s="119">
        <f t="shared" ca="1" si="146"/>
        <v>-0.30133859565433363</v>
      </c>
      <c r="BK344" s="119">
        <f t="shared" ca="1" si="155"/>
        <v>-0.30133859565433363</v>
      </c>
      <c r="BL344" s="121">
        <f t="shared" ca="1" si="143"/>
        <v>2</v>
      </c>
      <c r="BM344" s="116">
        <f t="shared" ca="1" si="144"/>
        <v>17</v>
      </c>
    </row>
    <row r="345" spans="1:65" ht="15" customHeight="1" x14ac:dyDescent="0.25">
      <c r="A345" s="13">
        <v>42921</v>
      </c>
      <c r="B345" s="23"/>
      <c r="C345" s="23"/>
      <c r="D345" s="88">
        <f>bering!B340</f>
        <v>5619.85</v>
      </c>
      <c r="E345" s="47"/>
      <c r="F345" s="47"/>
      <c r="G345" s="92">
        <f>conus!B340</f>
        <v>5879.6580000000004</v>
      </c>
      <c r="H345" s="100">
        <f t="shared" ca="1" si="135"/>
        <v>5582.2719999999999</v>
      </c>
      <c r="I345" s="101">
        <f ca="1">IF(H$1,OFFSET(D345,-$H$2,0),OFFSET(D345,-$L345,0))</f>
        <v>5582.2719999999999</v>
      </c>
      <c r="J345" s="29">
        <f t="shared" ca="1" si="141"/>
        <v>18</v>
      </c>
      <c r="K345" s="57">
        <f t="shared" ca="1" si="151"/>
        <v>18</v>
      </c>
      <c r="L345" s="30">
        <f t="shared" ca="1" si="152"/>
        <v>18</v>
      </c>
      <c r="M345" s="120">
        <f t="shared" ca="1" si="142"/>
        <v>0.96081570912793335</v>
      </c>
      <c r="N345" s="39">
        <f>ROW()</f>
        <v>345</v>
      </c>
      <c r="O345" s="39">
        <f t="shared" si="137"/>
        <v>342</v>
      </c>
      <c r="P345" s="45">
        <f t="shared" ca="1" si="138"/>
        <v>327</v>
      </c>
      <c r="Q345" s="45">
        <f t="shared" ca="1" si="139"/>
        <v>324</v>
      </c>
      <c r="R345" s="39">
        <f t="shared" ca="1" si="140"/>
        <v>0</v>
      </c>
      <c r="S345" s="58">
        <f t="shared" si="157"/>
        <v>160.49139999999898</v>
      </c>
      <c r="T345">
        <f>A345-A342</f>
        <v>3</v>
      </c>
      <c r="U345" s="68">
        <f t="shared" si="153"/>
        <v>53.497133333332989</v>
      </c>
      <c r="V345" s="58">
        <f t="shared" ca="1" si="158"/>
        <v>187.42439999999988</v>
      </c>
      <c r="W345">
        <f>A345-A342</f>
        <v>3</v>
      </c>
      <c r="X345" s="77">
        <f t="shared" ca="1" si="159"/>
        <v>124.94959999999992</v>
      </c>
      <c r="Y345" s="58">
        <f t="shared" ca="1" si="160"/>
        <v>217.70530000000144</v>
      </c>
      <c r="Z345">
        <f>A345-A342</f>
        <v>3</v>
      </c>
      <c r="AA345" s="68">
        <f t="shared" ca="1" si="154"/>
        <v>72.568433333333815</v>
      </c>
      <c r="AB345" s="68">
        <f t="shared" ca="1" si="147"/>
        <v>98.759016666666867</v>
      </c>
      <c r="AE345" s="116">
        <f t="shared" si="161"/>
        <v>327</v>
      </c>
      <c r="AF345" s="116">
        <f t="shared" si="156"/>
        <v>328</v>
      </c>
      <c r="AG345" s="116">
        <f t="shared" si="156"/>
        <v>326</v>
      </c>
      <c r="AH345" s="116">
        <f t="shared" si="156"/>
        <v>325</v>
      </c>
      <c r="AI345" s="116">
        <f t="shared" si="156"/>
        <v>324</v>
      </c>
      <c r="AJ345" s="116">
        <f t="shared" si="156"/>
        <v>328</v>
      </c>
      <c r="AK345" s="116">
        <f t="shared" si="156"/>
        <v>326</v>
      </c>
      <c r="AL345" s="116">
        <f t="shared" si="156"/>
        <v>325</v>
      </c>
      <c r="AM345" s="116">
        <f t="shared" si="156"/>
        <v>324</v>
      </c>
      <c r="AN345" s="116">
        <f t="shared" si="156"/>
        <v>324</v>
      </c>
      <c r="AO345" s="116">
        <f t="shared" si="156"/>
        <v>324</v>
      </c>
      <c r="AP345" s="116">
        <f t="shared" si="149"/>
        <v>324</v>
      </c>
      <c r="AQ345" s="116">
        <f t="shared" si="149"/>
        <v>325</v>
      </c>
      <c r="AR345" s="116">
        <f t="shared" si="149"/>
        <v>323</v>
      </c>
      <c r="AS345" s="116">
        <f t="shared" si="149"/>
        <v>322</v>
      </c>
      <c r="AT345" s="116">
        <f t="shared" si="149"/>
        <v>321</v>
      </c>
      <c r="AU345" s="116">
        <f t="shared" si="149"/>
        <v>325</v>
      </c>
      <c r="AV345" s="116">
        <f t="shared" si="149"/>
        <v>323</v>
      </c>
      <c r="AW345" s="116">
        <f t="shared" si="149"/>
        <v>322</v>
      </c>
      <c r="AX345" s="116">
        <f t="shared" si="150"/>
        <v>321</v>
      </c>
      <c r="AY345" s="116">
        <f t="shared" si="150"/>
        <v>321</v>
      </c>
      <c r="AZ345" s="116">
        <f t="shared" si="150"/>
        <v>321</v>
      </c>
      <c r="BA345" s="119">
        <f t="shared" ca="1" si="146"/>
        <v>0.96081570912793335</v>
      </c>
      <c r="BB345" s="119">
        <f t="shared" ca="1" si="146"/>
        <v>0.74269534907105461</v>
      </c>
      <c r="BC345" s="119">
        <f t="shared" ca="1" si="146"/>
        <v>0.86338214213578279</v>
      </c>
      <c r="BD345" s="119">
        <f t="shared" ca="1" si="146"/>
        <v>-0.49654631004853644</v>
      </c>
      <c r="BE345" s="119">
        <f t="shared" ca="1" si="146"/>
        <v>-0.9604310077612449</v>
      </c>
      <c r="BF345" s="119">
        <f t="shared" ca="1" si="146"/>
        <v>0.74269534907105461</v>
      </c>
      <c r="BG345" s="119">
        <f t="shared" ca="1" si="146"/>
        <v>0.86338214213578279</v>
      </c>
      <c r="BH345" s="119">
        <f t="shared" ca="1" si="146"/>
        <v>-0.49654631004853644</v>
      </c>
      <c r="BI345" s="119">
        <f t="shared" ca="1" si="146"/>
        <v>-0.9604310077612449</v>
      </c>
      <c r="BJ345" s="119">
        <f t="shared" ca="1" si="146"/>
        <v>-0.9604310077612449</v>
      </c>
      <c r="BK345" s="119">
        <f t="shared" ca="1" si="155"/>
        <v>-0.9604310077612449</v>
      </c>
      <c r="BL345" s="121">
        <f t="shared" ca="1" si="143"/>
        <v>1</v>
      </c>
      <c r="BM345" s="116">
        <f t="shared" ca="1" si="144"/>
        <v>18</v>
      </c>
    </row>
    <row r="346" spans="1:65" ht="15" customHeight="1" x14ac:dyDescent="0.25">
      <c r="A346" s="13">
        <v>42922</v>
      </c>
      <c r="B346" s="23"/>
      <c r="C346" s="23"/>
      <c r="D346" s="88">
        <f>bering!B341</f>
        <v>5587.9840000000004</v>
      </c>
      <c r="E346" s="47"/>
      <c r="F346" s="47"/>
      <c r="G346" s="92">
        <f>conus!B341</f>
        <v>5850.9960000000001</v>
      </c>
      <c r="H346" s="100">
        <f t="shared" ca="1" si="135"/>
        <v>5581.7290000000003</v>
      </c>
      <c r="I346" s="101">
        <f ca="1">IF(H$1,OFFSET(D346,-$H$2,0),OFFSET(D346,-$L346,0))</f>
        <v>5560.8647000000001</v>
      </c>
      <c r="J346" s="29">
        <f t="shared" ca="1" si="141"/>
        <v>17</v>
      </c>
      <c r="K346" s="57">
        <f t="shared" ca="1" si="151"/>
        <v>17</v>
      </c>
      <c r="L346" s="30">
        <f t="shared" ca="1" si="152"/>
        <v>17</v>
      </c>
      <c r="M346" s="120">
        <f t="shared" ca="1" si="142"/>
        <v>0.68621135318885362</v>
      </c>
      <c r="N346" s="39">
        <f>ROW()</f>
        <v>346</v>
      </c>
      <c r="O346" s="39">
        <f t="shared" si="137"/>
        <v>343</v>
      </c>
      <c r="P346" s="45">
        <f t="shared" ca="1" si="138"/>
        <v>329</v>
      </c>
      <c r="Q346" s="45">
        <f t="shared" ca="1" si="139"/>
        <v>326</v>
      </c>
      <c r="R346" s="39">
        <f t="shared" ca="1" si="140"/>
        <v>0</v>
      </c>
      <c r="S346" s="58">
        <f t="shared" si="157"/>
        <v>126.988400000002</v>
      </c>
      <c r="T346">
        <f>A346-A343</f>
        <v>3</v>
      </c>
      <c r="U346" s="68">
        <f t="shared" si="153"/>
        <v>42.329466666667336</v>
      </c>
      <c r="V346" s="58">
        <f t="shared" ca="1" si="158"/>
        <v>321.03399999999965</v>
      </c>
      <c r="W346">
        <f>A346-A343</f>
        <v>3</v>
      </c>
      <c r="X346" s="77">
        <f t="shared" ca="1" si="159"/>
        <v>214.02266666666642</v>
      </c>
      <c r="Y346" s="58">
        <f t="shared" ca="1" si="160"/>
        <v>173.66400000000067</v>
      </c>
      <c r="Z346">
        <f>A346-A343</f>
        <v>3</v>
      </c>
      <c r="AA346" s="68">
        <f t="shared" ca="1" si="154"/>
        <v>57.888000000000225</v>
      </c>
      <c r="AB346" s="68">
        <f t="shared" ca="1" si="147"/>
        <v>135.95533333333333</v>
      </c>
      <c r="AE346" s="116">
        <f t="shared" si="161"/>
        <v>328</v>
      </c>
      <c r="AF346" s="116">
        <f t="shared" si="156"/>
        <v>329</v>
      </c>
      <c r="AG346" s="116">
        <f t="shared" si="156"/>
        <v>327</v>
      </c>
      <c r="AH346" s="116">
        <f t="shared" si="156"/>
        <v>326</v>
      </c>
      <c r="AI346" s="116">
        <f t="shared" si="156"/>
        <v>325</v>
      </c>
      <c r="AJ346" s="116">
        <f t="shared" si="156"/>
        <v>329</v>
      </c>
      <c r="AK346" s="116">
        <f t="shared" si="156"/>
        <v>327</v>
      </c>
      <c r="AL346" s="116">
        <f t="shared" si="156"/>
        <v>326</v>
      </c>
      <c r="AM346" s="116">
        <f t="shared" si="156"/>
        <v>325</v>
      </c>
      <c r="AN346" s="116">
        <f t="shared" si="156"/>
        <v>325</v>
      </c>
      <c r="AO346" s="116">
        <f t="shared" si="156"/>
        <v>325</v>
      </c>
      <c r="AP346" s="116">
        <f t="shared" si="149"/>
        <v>325</v>
      </c>
      <c r="AQ346" s="116">
        <f t="shared" si="149"/>
        <v>326</v>
      </c>
      <c r="AR346" s="116">
        <f t="shared" si="149"/>
        <v>324</v>
      </c>
      <c r="AS346" s="116">
        <f t="shared" si="149"/>
        <v>323</v>
      </c>
      <c r="AT346" s="116">
        <f t="shared" si="149"/>
        <v>322</v>
      </c>
      <c r="AU346" s="116">
        <f t="shared" si="149"/>
        <v>326</v>
      </c>
      <c r="AV346" s="116">
        <f t="shared" si="149"/>
        <v>324</v>
      </c>
      <c r="AW346" s="116">
        <f t="shared" si="149"/>
        <v>323</v>
      </c>
      <c r="AX346" s="116">
        <f t="shared" si="150"/>
        <v>322</v>
      </c>
      <c r="AY346" s="116">
        <f t="shared" si="150"/>
        <v>322</v>
      </c>
      <c r="AZ346" s="116">
        <f t="shared" si="150"/>
        <v>322</v>
      </c>
      <c r="BA346" s="119">
        <f t="shared" ca="1" si="146"/>
        <v>0.53526820485673643</v>
      </c>
      <c r="BB346" s="119">
        <f t="shared" ca="1" si="146"/>
        <v>0.68621135318885362</v>
      </c>
      <c r="BC346" s="119">
        <f t="shared" ca="1" si="146"/>
        <v>0.35667523272178286</v>
      </c>
      <c r="BD346" s="119">
        <f t="shared" ca="1" si="146"/>
        <v>-0.39216297842292769</v>
      </c>
      <c r="BE346" s="119">
        <f t="shared" ca="1" si="146"/>
        <v>-0.87530918442912942</v>
      </c>
      <c r="BF346" s="119">
        <f t="shared" ca="1" si="146"/>
        <v>0.68621135318885362</v>
      </c>
      <c r="BG346" s="119">
        <f t="shared" ca="1" si="146"/>
        <v>0.35667523272178286</v>
      </c>
      <c r="BH346" s="119">
        <f t="shared" ca="1" si="146"/>
        <v>-0.39216297842292769</v>
      </c>
      <c r="BI346" s="119">
        <f t="shared" ca="1" si="146"/>
        <v>-0.87530918442912942</v>
      </c>
      <c r="BJ346" s="119">
        <f t="shared" ca="1" si="146"/>
        <v>-0.87530918442912942</v>
      </c>
      <c r="BK346" s="119">
        <f t="shared" ca="1" si="155"/>
        <v>-0.87530918442912942</v>
      </c>
      <c r="BL346" s="121">
        <f t="shared" ca="1" si="143"/>
        <v>2</v>
      </c>
      <c r="BM346" s="116">
        <f t="shared" ca="1" si="144"/>
        <v>17</v>
      </c>
    </row>
    <row r="347" spans="1:65" ht="15" customHeight="1" x14ac:dyDescent="0.25">
      <c r="A347" s="13">
        <v>42923</v>
      </c>
      <c r="B347" s="23"/>
      <c r="C347" s="23"/>
      <c r="D347" s="88">
        <f>bering!B342</f>
        <v>5494.0780000000004</v>
      </c>
      <c r="E347" s="47"/>
      <c r="F347" s="47"/>
      <c r="G347" s="92">
        <f>conus!B342</f>
        <v>5815.7849999999999</v>
      </c>
      <c r="H347" s="100">
        <f t="shared" ref="H347:H401" ca="1" si="162">OFFSET(D347,-$H$2,0)</f>
        <v>5560.8647000000001</v>
      </c>
      <c r="I347" s="101">
        <f ca="1">IF(H$1,OFFSET(D347,-$H$2,0),OFFSET(D347,-$L347,0))</f>
        <v>5560.8647000000001</v>
      </c>
      <c r="J347" s="29">
        <f t="shared" ca="1" si="141"/>
        <v>18</v>
      </c>
      <c r="K347" s="57">
        <f t="shared" ca="1" si="151"/>
        <v>18</v>
      </c>
      <c r="L347" s="30">
        <f t="shared" ca="1" si="152"/>
        <v>18</v>
      </c>
      <c r="M347" s="120">
        <f t="shared" ca="1" si="142"/>
        <v>0.88698447642754263</v>
      </c>
      <c r="N347" s="39">
        <f>ROW()</f>
        <v>347</v>
      </c>
      <c r="O347" s="39">
        <f t="shared" si="137"/>
        <v>344</v>
      </c>
      <c r="P347" s="45">
        <f t="shared" ca="1" si="138"/>
        <v>329</v>
      </c>
      <c r="Q347" s="45">
        <f t="shared" ca="1" si="139"/>
        <v>326</v>
      </c>
      <c r="R347" s="39">
        <f t="shared" ca="1" si="140"/>
        <v>0</v>
      </c>
      <c r="S347" s="58">
        <f t="shared" si="157"/>
        <v>-15.708399999999529</v>
      </c>
      <c r="T347">
        <f>A347-A344</f>
        <v>3</v>
      </c>
      <c r="U347" s="68">
        <f t="shared" si="153"/>
        <v>-5.2361333333331759</v>
      </c>
      <c r="V347" s="58">
        <f t="shared" ca="1" si="158"/>
        <v>201.25270000000091</v>
      </c>
      <c r="W347">
        <f>A347-A344</f>
        <v>3</v>
      </c>
      <c r="X347" s="77">
        <f t="shared" ca="1" si="159"/>
        <v>134.16846666666729</v>
      </c>
      <c r="Y347" s="58">
        <f t="shared" ca="1" si="160"/>
        <v>44.73070000000007</v>
      </c>
      <c r="Z347">
        <f>A347-A344</f>
        <v>3</v>
      </c>
      <c r="AA347" s="68">
        <f t="shared" ca="1" si="154"/>
        <v>14.910233333333357</v>
      </c>
      <c r="AB347" s="68">
        <f t="shared" ca="1" si="147"/>
        <v>74.539350000000326</v>
      </c>
      <c r="AE347" s="116">
        <f t="shared" si="161"/>
        <v>329</v>
      </c>
      <c r="AF347" s="116">
        <f t="shared" si="156"/>
        <v>330</v>
      </c>
      <c r="AG347" s="116">
        <f t="shared" si="156"/>
        <v>328</v>
      </c>
      <c r="AH347" s="116">
        <f t="shared" si="156"/>
        <v>327</v>
      </c>
      <c r="AI347" s="116">
        <f t="shared" si="156"/>
        <v>326</v>
      </c>
      <c r="AJ347" s="116">
        <f t="shared" si="156"/>
        <v>330</v>
      </c>
      <c r="AK347" s="116">
        <f t="shared" si="156"/>
        <v>328</v>
      </c>
      <c r="AL347" s="116">
        <f t="shared" si="156"/>
        <v>327</v>
      </c>
      <c r="AM347" s="116">
        <f t="shared" si="156"/>
        <v>326</v>
      </c>
      <c r="AN347" s="116">
        <f t="shared" si="156"/>
        <v>326</v>
      </c>
      <c r="AO347" s="116">
        <f t="shared" si="156"/>
        <v>326</v>
      </c>
      <c r="AP347" s="116">
        <f t="shared" si="149"/>
        <v>326</v>
      </c>
      <c r="AQ347" s="116">
        <f t="shared" si="149"/>
        <v>327</v>
      </c>
      <c r="AR347" s="116">
        <f t="shared" si="149"/>
        <v>325</v>
      </c>
      <c r="AS347" s="116">
        <f t="shared" si="149"/>
        <v>324</v>
      </c>
      <c r="AT347" s="116">
        <f t="shared" si="149"/>
        <v>323</v>
      </c>
      <c r="AU347" s="116">
        <f t="shared" si="149"/>
        <v>327</v>
      </c>
      <c r="AV347" s="116">
        <f t="shared" si="149"/>
        <v>325</v>
      </c>
      <c r="AW347" s="116">
        <f t="shared" si="149"/>
        <v>324</v>
      </c>
      <c r="AX347" s="116">
        <f t="shared" si="150"/>
        <v>323</v>
      </c>
      <c r="AY347" s="116">
        <f t="shared" si="150"/>
        <v>323</v>
      </c>
      <c r="AZ347" s="116">
        <f t="shared" si="150"/>
        <v>323</v>
      </c>
      <c r="BA347" s="119">
        <f t="shared" ca="1" si="146"/>
        <v>0.88698447642754263</v>
      </c>
      <c r="BB347" s="119">
        <f t="shared" ca="1" si="146"/>
        <v>0.77897149386277176</v>
      </c>
      <c r="BC347" s="119">
        <f t="shared" ca="1" si="146"/>
        <v>-0.38294765798963731</v>
      </c>
      <c r="BD347" s="119">
        <f t="shared" ca="1" si="146"/>
        <v>-0.75207728674664553</v>
      </c>
      <c r="BE347" s="119">
        <f t="shared" ca="1" si="146"/>
        <v>-0.9971353238017957</v>
      </c>
      <c r="BF347" s="119">
        <f t="shared" ca="1" si="146"/>
        <v>0.77897149386277176</v>
      </c>
      <c r="BG347" s="119">
        <f t="shared" ca="1" si="146"/>
        <v>-0.38294765798963731</v>
      </c>
      <c r="BH347" s="119">
        <f t="shared" ca="1" si="146"/>
        <v>-0.75207728674664553</v>
      </c>
      <c r="BI347" s="119">
        <f t="shared" ca="1" si="146"/>
        <v>-0.9971353238017957</v>
      </c>
      <c r="BJ347" s="119">
        <f t="shared" ca="1" si="146"/>
        <v>-0.9971353238017957</v>
      </c>
      <c r="BK347" s="119">
        <f t="shared" ca="1" si="155"/>
        <v>-0.9971353238017957</v>
      </c>
      <c r="BL347" s="121">
        <f t="shared" ca="1" si="143"/>
        <v>1</v>
      </c>
      <c r="BM347" s="116">
        <f t="shared" ca="1" si="144"/>
        <v>18</v>
      </c>
    </row>
    <row r="348" spans="1:65" ht="15" customHeight="1" x14ac:dyDescent="0.25">
      <c r="A348" s="13">
        <v>42924</v>
      </c>
      <c r="B348" s="23"/>
      <c r="C348" s="23"/>
      <c r="D348" s="88">
        <f>bering!B343</f>
        <v>5544.2089999999998</v>
      </c>
      <c r="E348" s="47"/>
      <c r="F348" s="47"/>
      <c r="G348" s="92">
        <f>conus!B343</f>
        <v>5772.8842999999997</v>
      </c>
      <c r="H348" s="100">
        <f t="shared" ca="1" si="162"/>
        <v>5563.7383</v>
      </c>
      <c r="I348" s="101">
        <f ca="1">IF(H$1,OFFSET(D348,-$H$2,0),OFFSET(D348,-$L348,0))</f>
        <v>5563.7383</v>
      </c>
      <c r="J348" s="29">
        <f t="shared" ca="1" si="141"/>
        <v>18</v>
      </c>
      <c r="K348" s="57">
        <f t="shared" ca="1" si="151"/>
        <v>18</v>
      </c>
      <c r="L348" s="30">
        <f t="shared" ca="1" si="152"/>
        <v>18</v>
      </c>
      <c r="M348" s="120">
        <f t="shared" ca="1" si="142"/>
        <v>0.85050161697174309</v>
      </c>
      <c r="N348" s="39">
        <f>ROW()</f>
        <v>348</v>
      </c>
      <c r="O348" s="39">
        <f t="shared" si="137"/>
        <v>345</v>
      </c>
      <c r="P348" s="45">
        <f t="shared" ca="1" si="138"/>
        <v>330</v>
      </c>
      <c r="Q348" s="45">
        <f t="shared" ca="1" si="139"/>
        <v>327</v>
      </c>
      <c r="R348" s="39">
        <f t="shared" ca="1" si="140"/>
        <v>0</v>
      </c>
      <c r="S348" s="58">
        <f t="shared" si="157"/>
        <v>-159.45309999999881</v>
      </c>
      <c r="T348">
        <f>A348-A345</f>
        <v>3</v>
      </c>
      <c r="U348" s="68">
        <f t="shared" si="153"/>
        <v>-53.15103333333294</v>
      </c>
      <c r="V348" s="58">
        <f t="shared" ca="1" si="158"/>
        <v>47.061300000001211</v>
      </c>
      <c r="W348">
        <f>A348-A345</f>
        <v>3</v>
      </c>
      <c r="X348" s="77">
        <f t="shared" ca="1" si="159"/>
        <v>31.374200000000808</v>
      </c>
      <c r="Y348" s="58">
        <f t="shared" ca="1" si="160"/>
        <v>-56.772300000000541</v>
      </c>
      <c r="Z348">
        <f>A348-A345</f>
        <v>3</v>
      </c>
      <c r="AA348" s="68">
        <f t="shared" ca="1" si="154"/>
        <v>-18.92410000000018</v>
      </c>
      <c r="AB348" s="68">
        <f t="shared" ca="1" si="147"/>
        <v>6.2250500000003139</v>
      </c>
      <c r="AE348" s="116">
        <f t="shared" si="161"/>
        <v>330</v>
      </c>
      <c r="AF348" s="116">
        <f t="shared" si="156"/>
        <v>331</v>
      </c>
      <c r="AG348" s="116">
        <f t="shared" si="156"/>
        <v>329</v>
      </c>
      <c r="AH348" s="116">
        <f t="shared" si="156"/>
        <v>328</v>
      </c>
      <c r="AI348" s="116">
        <f t="shared" si="156"/>
        <v>327</v>
      </c>
      <c r="AJ348" s="116">
        <f t="shared" si="156"/>
        <v>331</v>
      </c>
      <c r="AK348" s="116">
        <f t="shared" si="156"/>
        <v>329</v>
      </c>
      <c r="AL348" s="116">
        <f t="shared" si="156"/>
        <v>328</v>
      </c>
      <c r="AM348" s="116">
        <f t="shared" si="156"/>
        <v>327</v>
      </c>
      <c r="AN348" s="116">
        <f t="shared" si="156"/>
        <v>327</v>
      </c>
      <c r="AO348" s="116">
        <f t="shared" si="156"/>
        <v>327</v>
      </c>
      <c r="AP348" s="116">
        <f t="shared" si="149"/>
        <v>327</v>
      </c>
      <c r="AQ348" s="116">
        <f t="shared" si="149"/>
        <v>328</v>
      </c>
      <c r="AR348" s="116">
        <f t="shared" si="149"/>
        <v>326</v>
      </c>
      <c r="AS348" s="116">
        <f t="shared" si="149"/>
        <v>325</v>
      </c>
      <c r="AT348" s="116">
        <f t="shared" si="149"/>
        <v>324</v>
      </c>
      <c r="AU348" s="116">
        <f t="shared" si="149"/>
        <v>328</v>
      </c>
      <c r="AV348" s="116">
        <f t="shared" si="149"/>
        <v>326</v>
      </c>
      <c r="AW348" s="116">
        <f t="shared" si="149"/>
        <v>325</v>
      </c>
      <c r="AX348" s="116">
        <f t="shared" si="150"/>
        <v>324</v>
      </c>
      <c r="AY348" s="116">
        <f t="shared" si="150"/>
        <v>324</v>
      </c>
      <c r="AZ348" s="116">
        <f t="shared" si="150"/>
        <v>324</v>
      </c>
      <c r="BA348" s="119">
        <f t="shared" ca="1" si="146"/>
        <v>0.85050161697174309</v>
      </c>
      <c r="BB348" s="119">
        <f t="shared" ca="1" si="146"/>
        <v>-0.42551629403528879</v>
      </c>
      <c r="BC348" s="119">
        <f t="shared" ref="BC348:BJ379" ca="1" si="163">IF(ISERROR(CORREL(INDIRECT("g" &amp; $N348 &amp; ":g" &amp; $O348), INDIRECT("d" &amp; AG348 &amp; ":d" &amp; AR348))),0,CORREL(INDIRECT("g" &amp; $N348 &amp; ":g" &amp; $O348), INDIRECT("d" &amp; AG348 &amp; ":d" &amp; AR348)))</f>
        <v>0.71809478049658526</v>
      </c>
      <c r="BD348" s="119">
        <f t="shared" ca="1" si="163"/>
        <v>-0.74676484770972185</v>
      </c>
      <c r="BE348" s="119">
        <f t="shared" ca="1" si="163"/>
        <v>-0.93393701734437684</v>
      </c>
      <c r="BF348" s="119">
        <f t="shared" ca="1" si="163"/>
        <v>-0.42551629403528879</v>
      </c>
      <c r="BG348" s="119">
        <f t="shared" ca="1" si="163"/>
        <v>0.71809478049658526</v>
      </c>
      <c r="BH348" s="119">
        <f t="shared" ca="1" si="163"/>
        <v>-0.74676484770972185</v>
      </c>
      <c r="BI348" s="119">
        <f t="shared" ca="1" si="163"/>
        <v>-0.93393701734437684</v>
      </c>
      <c r="BJ348" s="119">
        <f t="shared" ca="1" si="163"/>
        <v>-0.93393701734437684</v>
      </c>
      <c r="BK348" s="119">
        <f t="shared" ca="1" si="155"/>
        <v>-0.93393701734437684</v>
      </c>
      <c r="BL348" s="121">
        <f t="shared" ca="1" si="143"/>
        <v>1</v>
      </c>
      <c r="BM348" s="116">
        <f t="shared" ca="1" si="144"/>
        <v>18</v>
      </c>
    </row>
    <row r="349" spans="1:65" ht="15" customHeight="1" x14ac:dyDescent="0.25">
      <c r="A349" s="13">
        <v>42925</v>
      </c>
      <c r="B349" s="23"/>
      <c r="C349" s="23"/>
      <c r="D349" s="88">
        <f>bering!B344</f>
        <v>5606.9809999999998</v>
      </c>
      <c r="E349" s="47"/>
      <c r="F349" s="47"/>
      <c r="G349" s="92">
        <f>conus!B344</f>
        <v>5828.0673999999999</v>
      </c>
      <c r="H349" s="100">
        <f t="shared" ca="1" si="162"/>
        <v>5594.9610000000002</v>
      </c>
      <c r="I349" s="101">
        <f ca="1">IF(H$1,OFFSET(D349,-$H$2,0),OFFSET(D349,-$L349,0))</f>
        <v>5563.7383</v>
      </c>
      <c r="J349" s="29">
        <f t="shared" ca="1" si="141"/>
        <v>19</v>
      </c>
      <c r="K349" s="57">
        <f t="shared" ca="1" si="151"/>
        <v>19</v>
      </c>
      <c r="L349" s="30">
        <f t="shared" ca="1" si="152"/>
        <v>19</v>
      </c>
      <c r="M349" s="120">
        <f t="shared" ca="1" si="142"/>
        <v>0.65532564719437492</v>
      </c>
      <c r="N349" s="39">
        <f>ROW()</f>
        <v>349</v>
      </c>
      <c r="O349" s="39">
        <f t="shared" si="137"/>
        <v>346</v>
      </c>
      <c r="P349" s="45">
        <f t="shared" ca="1" si="138"/>
        <v>330</v>
      </c>
      <c r="Q349" s="45">
        <f t="shared" ca="1" si="139"/>
        <v>327</v>
      </c>
      <c r="R349" s="39">
        <f t="shared" ca="1" si="140"/>
        <v>0</v>
      </c>
      <c r="S349" s="58">
        <f t="shared" si="157"/>
        <v>-182.06869999999981</v>
      </c>
      <c r="T349">
        <f>A349-A346</f>
        <v>3</v>
      </c>
      <c r="U349" s="68">
        <f t="shared" si="153"/>
        <v>-60.6895666666666</v>
      </c>
      <c r="V349" s="58">
        <f t="shared" ca="1" si="158"/>
        <v>-22.13300000000163</v>
      </c>
      <c r="W349">
        <f>A349-A346</f>
        <v>3</v>
      </c>
      <c r="X349" s="77">
        <f t="shared" ca="1" si="159"/>
        <v>-14.75533333333442</v>
      </c>
      <c r="Y349" s="58">
        <f t="shared" ca="1" si="160"/>
        <v>-37.067399999999907</v>
      </c>
      <c r="Z349">
        <f>A349-A346</f>
        <v>3</v>
      </c>
      <c r="AA349" s="68">
        <f t="shared" ca="1" si="154"/>
        <v>-12.355799999999968</v>
      </c>
      <c r="AB349" s="68">
        <f t="shared" ca="1" si="147"/>
        <v>-13.555566666667193</v>
      </c>
      <c r="AE349" s="116">
        <f t="shared" si="161"/>
        <v>331</v>
      </c>
      <c r="AF349" s="116">
        <f t="shared" si="156"/>
        <v>332</v>
      </c>
      <c r="AG349" s="116">
        <f t="shared" si="156"/>
        <v>330</v>
      </c>
      <c r="AH349" s="116">
        <f t="shared" si="156"/>
        <v>329</v>
      </c>
      <c r="AI349" s="116">
        <f t="shared" si="156"/>
        <v>328</v>
      </c>
      <c r="AJ349" s="116">
        <f t="shared" si="156"/>
        <v>332</v>
      </c>
      <c r="AK349" s="116">
        <f t="shared" si="156"/>
        <v>330</v>
      </c>
      <c r="AL349" s="116">
        <f t="shared" si="156"/>
        <v>329</v>
      </c>
      <c r="AM349" s="116">
        <f t="shared" si="156"/>
        <v>328</v>
      </c>
      <c r="AN349" s="116">
        <f t="shared" si="156"/>
        <v>328</v>
      </c>
      <c r="AO349" s="116">
        <f t="shared" si="156"/>
        <v>328</v>
      </c>
      <c r="AP349" s="116">
        <f t="shared" si="149"/>
        <v>328</v>
      </c>
      <c r="AQ349" s="116">
        <f t="shared" si="149"/>
        <v>329</v>
      </c>
      <c r="AR349" s="116">
        <f t="shared" si="149"/>
        <v>327</v>
      </c>
      <c r="AS349" s="116">
        <f t="shared" si="149"/>
        <v>326</v>
      </c>
      <c r="AT349" s="116">
        <f t="shared" si="149"/>
        <v>325</v>
      </c>
      <c r="AU349" s="116">
        <f t="shared" si="149"/>
        <v>329</v>
      </c>
      <c r="AV349" s="116">
        <f t="shared" si="149"/>
        <v>327</v>
      </c>
      <c r="AW349" s="116">
        <f t="shared" si="149"/>
        <v>326</v>
      </c>
      <c r="AX349" s="116">
        <f t="shared" si="150"/>
        <v>325</v>
      </c>
      <c r="AY349" s="116">
        <f t="shared" si="150"/>
        <v>325</v>
      </c>
      <c r="AZ349" s="116">
        <f t="shared" si="150"/>
        <v>325</v>
      </c>
      <c r="BA349" s="119">
        <f t="shared" ref="BA349:BI401" ca="1" si="164">IF(ISERROR(CORREL(INDIRECT("g" &amp; $N349 &amp; ":g" &amp; $O349), INDIRECT("d" &amp; AE349 &amp; ":d" &amp; AP349))),0,CORREL(INDIRECT("g" &amp; $N349 &amp; ":g" &amp; $O349), INDIRECT("d" &amp; AE349 &amp; ":d" &amp; AP349)))</f>
        <v>0.61152703862520008</v>
      </c>
      <c r="BB349" s="119">
        <f t="shared" ca="1" si="164"/>
        <v>-0.77604088703458873</v>
      </c>
      <c r="BC349" s="119">
        <f t="shared" ca="1" si="163"/>
        <v>0.65532564719437492</v>
      </c>
      <c r="BD349" s="119">
        <f t="shared" ca="1" si="163"/>
        <v>-0.37418826003667249</v>
      </c>
      <c r="BE349" s="119">
        <f t="shared" ca="1" si="163"/>
        <v>-0.70635943732032958</v>
      </c>
      <c r="BF349" s="119">
        <f t="shared" ca="1" si="163"/>
        <v>-0.77604088703458873</v>
      </c>
      <c r="BG349" s="119">
        <f t="shared" ca="1" si="163"/>
        <v>0.65532564719437492</v>
      </c>
      <c r="BH349" s="119">
        <f t="shared" ca="1" si="163"/>
        <v>-0.37418826003667249</v>
      </c>
      <c r="BI349" s="119">
        <f t="shared" ca="1" si="163"/>
        <v>-0.70635943732032958</v>
      </c>
      <c r="BJ349" s="119">
        <f t="shared" ca="1" si="163"/>
        <v>-0.70635943732032958</v>
      </c>
      <c r="BK349" s="119">
        <f t="shared" ca="1" si="155"/>
        <v>-0.70635943732032958</v>
      </c>
      <c r="BL349" s="121">
        <f t="shared" ca="1" si="143"/>
        <v>3</v>
      </c>
      <c r="BM349" s="116">
        <f t="shared" ca="1" si="144"/>
        <v>19</v>
      </c>
    </row>
    <row r="350" spans="1:65" ht="15" customHeight="1" x14ac:dyDescent="0.25">
      <c r="A350" s="13">
        <v>42926</v>
      </c>
      <c r="B350" s="23"/>
      <c r="C350" s="23"/>
      <c r="D350" s="88">
        <f>bering!B345</f>
        <v>5665.98</v>
      </c>
      <c r="E350" s="47"/>
      <c r="F350" s="47"/>
      <c r="G350" s="92">
        <f>conus!B345</f>
        <v>5826.9610000000002</v>
      </c>
      <c r="H350" s="100">
        <f t="shared" ca="1" si="162"/>
        <v>5583.9443000000001</v>
      </c>
      <c r="I350" s="101">
        <f ca="1">IF(H$1,OFFSET(D350,-$H$2,0),OFFSET(D350,-$L350,0))</f>
        <v>5583.9443000000001</v>
      </c>
      <c r="J350" s="29">
        <f t="shared" ca="1" si="141"/>
        <v>18</v>
      </c>
      <c r="K350" s="57">
        <f t="shared" ca="1" si="151"/>
        <v>18</v>
      </c>
      <c r="L350" s="30">
        <f t="shared" ca="1" si="152"/>
        <v>18</v>
      </c>
      <c r="M350" s="120">
        <f t="shared" ca="1" si="142"/>
        <v>0.66385292418987429</v>
      </c>
      <c r="N350" s="39">
        <f>ROW()</f>
        <v>350</v>
      </c>
      <c r="O350" s="39">
        <f t="shared" si="137"/>
        <v>347</v>
      </c>
      <c r="P350" s="45">
        <f t="shared" ca="1" si="138"/>
        <v>332</v>
      </c>
      <c r="Q350" s="45">
        <f t="shared" ca="1" si="139"/>
        <v>329</v>
      </c>
      <c r="R350" s="39">
        <f t="shared" ca="1" si="140"/>
        <v>0</v>
      </c>
      <c r="S350" s="58">
        <f t="shared" si="157"/>
        <v>-118.52629999999772</v>
      </c>
      <c r="T350">
        <f>A350-A347</f>
        <v>3</v>
      </c>
      <c r="U350" s="68">
        <f t="shared" si="153"/>
        <v>-39.508766666665906</v>
      </c>
      <c r="V350" s="58">
        <f t="shared" ca="1" si="158"/>
        <v>17.777899999997317</v>
      </c>
      <c r="W350">
        <f>A350-A347</f>
        <v>3</v>
      </c>
      <c r="X350" s="77">
        <f t="shared" ca="1" si="159"/>
        <v>11.851933333331544</v>
      </c>
      <c r="Y350" s="58">
        <f t="shared" ca="1" si="160"/>
        <v>7.4194999999999709</v>
      </c>
      <c r="Z350">
        <f>A350-A347</f>
        <v>3</v>
      </c>
      <c r="AA350" s="68">
        <f t="shared" ca="1" si="154"/>
        <v>2.473166666666657</v>
      </c>
      <c r="AB350" s="68">
        <f t="shared" ca="1" si="147"/>
        <v>7.1625499999991007</v>
      </c>
      <c r="AE350" s="116">
        <f t="shared" si="161"/>
        <v>332</v>
      </c>
      <c r="AF350" s="116">
        <f t="shared" si="156"/>
        <v>333</v>
      </c>
      <c r="AG350" s="116">
        <f t="shared" si="156"/>
        <v>331</v>
      </c>
      <c r="AH350" s="116">
        <f t="shared" si="156"/>
        <v>330</v>
      </c>
      <c r="AI350" s="116">
        <f t="shared" si="156"/>
        <v>329</v>
      </c>
      <c r="AJ350" s="116">
        <f t="shared" si="156"/>
        <v>333</v>
      </c>
      <c r="AK350" s="116">
        <f t="shared" si="156"/>
        <v>331</v>
      </c>
      <c r="AL350" s="116">
        <f t="shared" si="156"/>
        <v>330</v>
      </c>
      <c r="AM350" s="116">
        <f t="shared" si="156"/>
        <v>329</v>
      </c>
      <c r="AN350" s="116">
        <f t="shared" si="156"/>
        <v>329</v>
      </c>
      <c r="AO350" s="116">
        <f t="shared" si="156"/>
        <v>329</v>
      </c>
      <c r="AP350" s="116">
        <f t="shared" si="149"/>
        <v>329</v>
      </c>
      <c r="AQ350" s="116">
        <f t="shared" si="149"/>
        <v>330</v>
      </c>
      <c r="AR350" s="116">
        <f t="shared" si="149"/>
        <v>328</v>
      </c>
      <c r="AS350" s="116">
        <f t="shared" si="149"/>
        <v>327</v>
      </c>
      <c r="AT350" s="116">
        <f t="shared" si="149"/>
        <v>326</v>
      </c>
      <c r="AU350" s="116">
        <f t="shared" si="149"/>
        <v>330</v>
      </c>
      <c r="AV350" s="116">
        <f t="shared" si="149"/>
        <v>328</v>
      </c>
      <c r="AW350" s="116">
        <f t="shared" si="149"/>
        <v>327</v>
      </c>
      <c r="AX350" s="116">
        <f t="shared" si="150"/>
        <v>326</v>
      </c>
      <c r="AY350" s="116">
        <f t="shared" si="150"/>
        <v>326</v>
      </c>
      <c r="AZ350" s="116">
        <f t="shared" si="150"/>
        <v>326</v>
      </c>
      <c r="BA350" s="119">
        <f t="shared" ca="1" si="164"/>
        <v>0.66385292418987429</v>
      </c>
      <c r="BB350" s="119">
        <f t="shared" ca="1" si="164"/>
        <v>-0.53057441882923584</v>
      </c>
      <c r="BC350" s="119">
        <f t="shared" ca="1" si="163"/>
        <v>0.55902608876475157</v>
      </c>
      <c r="BD350" s="119">
        <f t="shared" ca="1" si="163"/>
        <v>-0.7225936204299781</v>
      </c>
      <c r="BE350" s="119">
        <f t="shared" ca="1" si="163"/>
        <v>-0.47846308666779291</v>
      </c>
      <c r="BF350" s="119">
        <f t="shared" ca="1" si="163"/>
        <v>-0.53057441882923584</v>
      </c>
      <c r="BG350" s="119">
        <f t="shared" ca="1" si="163"/>
        <v>0.55902608876475157</v>
      </c>
      <c r="BH350" s="119">
        <f t="shared" ca="1" si="163"/>
        <v>-0.7225936204299781</v>
      </c>
      <c r="BI350" s="119">
        <f t="shared" ca="1" si="163"/>
        <v>-0.47846308666779291</v>
      </c>
      <c r="BJ350" s="119">
        <f t="shared" ca="1" si="163"/>
        <v>-0.47846308666779291</v>
      </c>
      <c r="BK350" s="119">
        <f t="shared" ca="1" si="155"/>
        <v>-0.47846308666779291</v>
      </c>
      <c r="BL350" s="121">
        <f t="shared" ca="1" si="143"/>
        <v>1</v>
      </c>
      <c r="BM350" s="116">
        <f t="shared" ca="1" si="144"/>
        <v>18</v>
      </c>
    </row>
    <row r="351" spans="1:65" ht="15" customHeight="1" x14ac:dyDescent="0.25">
      <c r="A351" s="13">
        <v>42927</v>
      </c>
      <c r="B351" s="23"/>
      <c r="C351" s="23"/>
      <c r="D351" s="88">
        <f>bering!B346</f>
        <v>5638.6310000000003</v>
      </c>
      <c r="E351" s="47"/>
      <c r="F351" s="47"/>
      <c r="G351" s="92">
        <f>conus!B346</f>
        <v>5863.2030000000004</v>
      </c>
      <c r="H351" s="100">
        <f t="shared" ca="1" si="162"/>
        <v>5471.9030000000002</v>
      </c>
      <c r="I351" s="101">
        <f ca="1">IF(H$1,OFFSET(D351,-$H$2,0),OFFSET(D351,-$L351,0))</f>
        <v>5583.9443000000001</v>
      </c>
      <c r="J351" s="29">
        <f t="shared" ca="1" si="141"/>
        <v>19</v>
      </c>
      <c r="K351" s="57">
        <f t="shared" ca="1" si="151"/>
        <v>19</v>
      </c>
      <c r="L351" s="30">
        <f t="shared" ca="1" si="152"/>
        <v>19</v>
      </c>
      <c r="M351" s="120">
        <f t="shared" ca="1" si="142"/>
        <v>0.59652064707630748</v>
      </c>
      <c r="N351" s="39">
        <f>ROW()</f>
        <v>351</v>
      </c>
      <c r="O351" s="39">
        <f t="shared" si="137"/>
        <v>348</v>
      </c>
      <c r="P351" s="45">
        <f t="shared" ca="1" si="138"/>
        <v>332</v>
      </c>
      <c r="Q351" s="45">
        <f t="shared" ca="1" si="139"/>
        <v>329</v>
      </c>
      <c r="R351" s="39">
        <f t="shared" ca="1" si="140"/>
        <v>0</v>
      </c>
      <c r="S351" s="58">
        <f t="shared" si="157"/>
        <v>78.566100000000006</v>
      </c>
      <c r="T351">
        <f>A351-A348</f>
        <v>3</v>
      </c>
      <c r="U351" s="68">
        <f t="shared" si="153"/>
        <v>26.188700000000001</v>
      </c>
      <c r="V351" s="58">
        <f t="shared" ca="1" si="158"/>
        <v>-55.523700000001554</v>
      </c>
      <c r="W351">
        <f>A351-A348</f>
        <v>3</v>
      </c>
      <c r="X351" s="77">
        <f t="shared" ca="1" si="159"/>
        <v>-37.015800000001036</v>
      </c>
      <c r="Y351" s="58">
        <f t="shared" ca="1" si="160"/>
        <v>46.159199999998236</v>
      </c>
      <c r="Z351">
        <f>A351-A348</f>
        <v>3</v>
      </c>
      <c r="AA351" s="68">
        <f t="shared" ca="1" si="154"/>
        <v>15.386399999999412</v>
      </c>
      <c r="AB351" s="68">
        <f t="shared" ca="1" si="147"/>
        <v>-10.814700000000812</v>
      </c>
      <c r="AE351" s="116">
        <f t="shared" si="161"/>
        <v>333</v>
      </c>
      <c r="AF351" s="116">
        <f t="shared" si="156"/>
        <v>334</v>
      </c>
      <c r="AG351" s="116">
        <f t="shared" si="156"/>
        <v>332</v>
      </c>
      <c r="AH351" s="116">
        <f t="shared" si="156"/>
        <v>331</v>
      </c>
      <c r="AI351" s="116">
        <f t="shared" si="156"/>
        <v>330</v>
      </c>
      <c r="AJ351" s="116">
        <f t="shared" si="156"/>
        <v>334</v>
      </c>
      <c r="AK351" s="116">
        <f t="shared" si="156"/>
        <v>332</v>
      </c>
      <c r="AL351" s="116">
        <f t="shared" si="156"/>
        <v>331</v>
      </c>
      <c r="AM351" s="116">
        <f t="shared" si="156"/>
        <v>330</v>
      </c>
      <c r="AN351" s="116">
        <f t="shared" si="156"/>
        <v>330</v>
      </c>
      <c r="AO351" s="116">
        <f t="shared" si="156"/>
        <v>330</v>
      </c>
      <c r="AP351" s="116">
        <f t="shared" si="149"/>
        <v>330</v>
      </c>
      <c r="AQ351" s="116">
        <f t="shared" si="149"/>
        <v>331</v>
      </c>
      <c r="AR351" s="116">
        <f t="shared" si="149"/>
        <v>329</v>
      </c>
      <c r="AS351" s="116">
        <f t="shared" si="149"/>
        <v>328</v>
      </c>
      <c r="AT351" s="116">
        <f t="shared" si="149"/>
        <v>327</v>
      </c>
      <c r="AU351" s="116">
        <f t="shared" si="149"/>
        <v>331</v>
      </c>
      <c r="AV351" s="116">
        <f t="shared" si="149"/>
        <v>329</v>
      </c>
      <c r="AW351" s="116">
        <f t="shared" si="149"/>
        <v>328</v>
      </c>
      <c r="AX351" s="116">
        <f t="shared" si="150"/>
        <v>327</v>
      </c>
      <c r="AY351" s="116">
        <f t="shared" si="150"/>
        <v>327</v>
      </c>
      <c r="AZ351" s="116">
        <f t="shared" si="150"/>
        <v>327</v>
      </c>
      <c r="BA351" s="119">
        <f t="shared" ca="1" si="164"/>
        <v>-0.55288734787924465</v>
      </c>
      <c r="BB351" s="119">
        <f t="shared" ca="1" si="164"/>
        <v>-0.81423699165798169</v>
      </c>
      <c r="BC351" s="119">
        <f t="shared" ca="1" si="163"/>
        <v>0.59652064707630748</v>
      </c>
      <c r="BD351" s="119">
        <f t="shared" ca="1" si="163"/>
        <v>0.19497060455062032</v>
      </c>
      <c r="BE351" s="119">
        <f t="shared" ca="1" si="163"/>
        <v>-0.65806239783170661</v>
      </c>
      <c r="BF351" s="119">
        <f t="shared" ca="1" si="163"/>
        <v>-0.81423699165798169</v>
      </c>
      <c r="BG351" s="119">
        <f t="shared" ca="1" si="163"/>
        <v>0.59652064707630748</v>
      </c>
      <c r="BH351" s="119">
        <f t="shared" ca="1" si="163"/>
        <v>0.19497060455062032</v>
      </c>
      <c r="BI351" s="119">
        <f t="shared" ca="1" si="163"/>
        <v>-0.65806239783170661</v>
      </c>
      <c r="BJ351" s="119">
        <f t="shared" ca="1" si="163"/>
        <v>-0.65806239783170661</v>
      </c>
      <c r="BK351" s="119">
        <f t="shared" ca="1" si="155"/>
        <v>-0.65806239783170661</v>
      </c>
      <c r="BL351" s="121">
        <f t="shared" ca="1" si="143"/>
        <v>3</v>
      </c>
      <c r="BM351" s="116">
        <f t="shared" ca="1" si="144"/>
        <v>19</v>
      </c>
    </row>
    <row r="352" spans="1:65" ht="15" customHeight="1" x14ac:dyDescent="0.25">
      <c r="A352" s="13">
        <v>42928</v>
      </c>
      <c r="B352" s="23"/>
      <c r="C352" s="23"/>
      <c r="D352" s="88">
        <f>bering!B347</f>
        <v>5581.1972999999998</v>
      </c>
      <c r="E352" s="47"/>
      <c r="F352" s="47"/>
      <c r="G352" s="92">
        <f>conus!B347</f>
        <v>5898.7714999999998</v>
      </c>
      <c r="H352" s="100">
        <f t="shared" ca="1" si="162"/>
        <v>5381.4849999999997</v>
      </c>
      <c r="I352" s="101">
        <f ca="1">IF(H$1,OFFSET(D352,-$H$2,0),OFFSET(D352,-$L352,0))</f>
        <v>5583.9443000000001</v>
      </c>
      <c r="J352" s="29">
        <f t="shared" ca="1" si="141"/>
        <v>20</v>
      </c>
      <c r="K352" s="57">
        <f t="shared" ca="1" si="151"/>
        <v>20</v>
      </c>
      <c r="L352" s="30">
        <f t="shared" ca="1" si="152"/>
        <v>20</v>
      </c>
      <c r="M352" s="120">
        <f t="shared" ca="1" si="142"/>
        <v>0.74947756549699918</v>
      </c>
      <c r="N352" s="39">
        <f>ROW()</f>
        <v>352</v>
      </c>
      <c r="O352" s="39">
        <f t="shared" si="137"/>
        <v>349</v>
      </c>
      <c r="P352" s="45">
        <f t="shared" ca="1" si="138"/>
        <v>332</v>
      </c>
      <c r="Q352" s="45">
        <f t="shared" ca="1" si="139"/>
        <v>329</v>
      </c>
      <c r="R352" s="39">
        <f t="shared" ca="1" si="140"/>
        <v>0</v>
      </c>
      <c r="S352" s="58">
        <f t="shared" si="157"/>
        <v>172.1987999999983</v>
      </c>
      <c r="T352">
        <f>A352-A349</f>
        <v>3</v>
      </c>
      <c r="U352" s="68">
        <f t="shared" si="153"/>
        <v>57.399599999999431</v>
      </c>
      <c r="V352" s="58">
        <f t="shared" ca="1" si="158"/>
        <v>-282.23169999999664</v>
      </c>
      <c r="W352">
        <f>A352-A349</f>
        <v>3</v>
      </c>
      <c r="X352" s="77">
        <f t="shared" ca="1" si="159"/>
        <v>-188.15446666666443</v>
      </c>
      <c r="Y352" s="58">
        <f t="shared" ca="1" si="160"/>
        <v>63.491600000001199</v>
      </c>
      <c r="Z352">
        <f>A352-A349</f>
        <v>3</v>
      </c>
      <c r="AA352" s="68">
        <f t="shared" ca="1" si="154"/>
        <v>21.163866666667065</v>
      </c>
      <c r="AB352" s="68">
        <f t="shared" ca="1" si="147"/>
        <v>-83.495299999998679</v>
      </c>
      <c r="AE352" s="116">
        <f t="shared" si="161"/>
        <v>334</v>
      </c>
      <c r="AF352" s="116">
        <f t="shared" si="156"/>
        <v>335</v>
      </c>
      <c r="AG352" s="116">
        <f t="shared" si="156"/>
        <v>333</v>
      </c>
      <c r="AH352" s="116">
        <f t="shared" si="156"/>
        <v>332</v>
      </c>
      <c r="AI352" s="116">
        <f t="shared" si="156"/>
        <v>331</v>
      </c>
      <c r="AJ352" s="116">
        <f t="shared" si="156"/>
        <v>335</v>
      </c>
      <c r="AK352" s="116">
        <f t="shared" si="156"/>
        <v>333</v>
      </c>
      <c r="AL352" s="116">
        <f t="shared" si="156"/>
        <v>332</v>
      </c>
      <c r="AM352" s="116">
        <f t="shared" si="156"/>
        <v>331</v>
      </c>
      <c r="AN352" s="116">
        <f t="shared" si="156"/>
        <v>331</v>
      </c>
      <c r="AO352" s="116">
        <f t="shared" si="156"/>
        <v>331</v>
      </c>
      <c r="AP352" s="116">
        <f t="shared" si="149"/>
        <v>331</v>
      </c>
      <c r="AQ352" s="116">
        <f t="shared" si="149"/>
        <v>332</v>
      </c>
      <c r="AR352" s="116">
        <f t="shared" si="149"/>
        <v>330</v>
      </c>
      <c r="AS352" s="116">
        <f t="shared" si="149"/>
        <v>329</v>
      </c>
      <c r="AT352" s="116">
        <f t="shared" si="149"/>
        <v>328</v>
      </c>
      <c r="AU352" s="116">
        <f t="shared" si="149"/>
        <v>332</v>
      </c>
      <c r="AV352" s="116">
        <f t="shared" si="149"/>
        <v>330</v>
      </c>
      <c r="AW352" s="116">
        <f t="shared" si="149"/>
        <v>329</v>
      </c>
      <c r="AX352" s="116">
        <f t="shared" si="150"/>
        <v>328</v>
      </c>
      <c r="AY352" s="116">
        <f t="shared" si="150"/>
        <v>328</v>
      </c>
      <c r="AZ352" s="116">
        <f t="shared" si="150"/>
        <v>328</v>
      </c>
      <c r="BA352" s="119">
        <f t="shared" ca="1" si="164"/>
        <v>-0.99620094553273897</v>
      </c>
      <c r="BB352" s="119">
        <f t="shared" ca="1" si="164"/>
        <v>-0.74793268571264748</v>
      </c>
      <c r="BC352" s="119">
        <f t="shared" ca="1" si="163"/>
        <v>-0.83032636500403323</v>
      </c>
      <c r="BD352" s="119">
        <f t="shared" ca="1" si="163"/>
        <v>0.74947756549699918</v>
      </c>
      <c r="BE352" s="119">
        <f t="shared" ca="1" si="163"/>
        <v>0.60824878743914079</v>
      </c>
      <c r="BF352" s="119">
        <f t="shared" ca="1" si="163"/>
        <v>-0.74793268571264748</v>
      </c>
      <c r="BG352" s="119">
        <f t="shared" ca="1" si="163"/>
        <v>-0.83032636500403323</v>
      </c>
      <c r="BH352" s="119">
        <f t="shared" ca="1" si="163"/>
        <v>0.74947756549699918</v>
      </c>
      <c r="BI352" s="119">
        <f t="shared" ca="1" si="163"/>
        <v>0.60824878743914079</v>
      </c>
      <c r="BJ352" s="119">
        <f t="shared" ca="1" si="163"/>
        <v>0.60824878743914079</v>
      </c>
      <c r="BK352" s="119">
        <f t="shared" ca="1" si="155"/>
        <v>0.60824878743914079</v>
      </c>
      <c r="BL352" s="121">
        <f t="shared" ca="1" si="143"/>
        <v>4</v>
      </c>
      <c r="BM352" s="116">
        <f t="shared" ca="1" si="144"/>
        <v>20</v>
      </c>
    </row>
    <row r="353" spans="1:65" ht="15" customHeight="1" x14ac:dyDescent="0.25">
      <c r="A353" s="13">
        <v>42929</v>
      </c>
      <c r="B353" s="23"/>
      <c r="C353" s="23"/>
      <c r="D353" s="88">
        <f>bering!B348</f>
        <v>5605.991</v>
      </c>
      <c r="E353" s="47"/>
      <c r="F353" s="47"/>
      <c r="G353" s="92">
        <f>conus!B348</f>
        <v>5904.5063</v>
      </c>
      <c r="H353" s="100">
        <f t="shared" ca="1" si="162"/>
        <v>5397.0565999999999</v>
      </c>
      <c r="I353" s="101">
        <f ca="1">IF(H$1,OFFSET(D353,-$H$2,0),OFFSET(D353,-$L353,0))</f>
        <v>5583.9443000000001</v>
      </c>
      <c r="J353" s="29">
        <f t="shared" ca="1" si="141"/>
        <v>21</v>
      </c>
      <c r="K353" s="57">
        <f t="shared" ca="1" si="151"/>
        <v>21</v>
      </c>
      <c r="L353" s="30">
        <f t="shared" ca="1" si="152"/>
        <v>21</v>
      </c>
      <c r="M353" s="120">
        <f t="shared" ca="1" si="142"/>
        <v>0.88304287186351327</v>
      </c>
      <c r="N353" s="39">
        <f>ROW()</f>
        <v>353</v>
      </c>
      <c r="O353" s="39">
        <f t="shared" si="137"/>
        <v>350</v>
      </c>
      <c r="P353" s="45">
        <f t="shared" ca="1" si="138"/>
        <v>332</v>
      </c>
      <c r="Q353" s="45">
        <f t="shared" ca="1" si="139"/>
        <v>329</v>
      </c>
      <c r="R353" s="39">
        <f t="shared" ca="1" si="140"/>
        <v>0</v>
      </c>
      <c r="S353" s="58">
        <f t="shared" si="157"/>
        <v>238.56810000000041</v>
      </c>
      <c r="T353">
        <f>A353-A350</f>
        <v>3</v>
      </c>
      <c r="U353" s="68">
        <f t="shared" si="153"/>
        <v>79.522700000000142</v>
      </c>
      <c r="V353" s="58">
        <f t="shared" ca="1" si="158"/>
        <v>-492.19900000000052</v>
      </c>
      <c r="W353">
        <f>A353-A350</f>
        <v>3</v>
      </c>
      <c r="X353" s="77">
        <f t="shared" ca="1" si="159"/>
        <v>-328.13266666666703</v>
      </c>
      <c r="Y353" s="58">
        <f t="shared" ca="1" si="160"/>
        <v>40.412000000000262</v>
      </c>
      <c r="Z353">
        <f>A353-A350</f>
        <v>3</v>
      </c>
      <c r="AA353" s="68">
        <f t="shared" ca="1" si="154"/>
        <v>13.470666666666753</v>
      </c>
      <c r="AB353" s="68">
        <f t="shared" ca="1" si="147"/>
        <v>-157.33100000000013</v>
      </c>
      <c r="AE353" s="116">
        <f t="shared" si="161"/>
        <v>335</v>
      </c>
      <c r="AF353" s="116">
        <f t="shared" si="156"/>
        <v>336</v>
      </c>
      <c r="AG353" s="116">
        <f t="shared" si="156"/>
        <v>334</v>
      </c>
      <c r="AH353" s="116">
        <f t="shared" si="156"/>
        <v>333</v>
      </c>
      <c r="AI353" s="116">
        <f t="shared" si="156"/>
        <v>332</v>
      </c>
      <c r="AJ353" s="116">
        <f t="shared" si="156"/>
        <v>336</v>
      </c>
      <c r="AK353" s="116">
        <f t="shared" si="156"/>
        <v>334</v>
      </c>
      <c r="AL353" s="116">
        <f t="shared" si="156"/>
        <v>333</v>
      </c>
      <c r="AM353" s="116">
        <f t="shared" si="156"/>
        <v>332</v>
      </c>
      <c r="AN353" s="116">
        <f t="shared" si="156"/>
        <v>332</v>
      </c>
      <c r="AO353" s="116">
        <f t="shared" si="156"/>
        <v>332</v>
      </c>
      <c r="AP353" s="116">
        <f t="shared" si="149"/>
        <v>332</v>
      </c>
      <c r="AQ353" s="116">
        <f t="shared" si="149"/>
        <v>333</v>
      </c>
      <c r="AR353" s="116">
        <f t="shared" si="149"/>
        <v>331</v>
      </c>
      <c r="AS353" s="116">
        <f t="shared" si="149"/>
        <v>330</v>
      </c>
      <c r="AT353" s="116">
        <f t="shared" si="149"/>
        <v>329</v>
      </c>
      <c r="AU353" s="116">
        <f t="shared" si="149"/>
        <v>333</v>
      </c>
      <c r="AV353" s="116">
        <f t="shared" si="149"/>
        <v>331</v>
      </c>
      <c r="AW353" s="116">
        <f t="shared" si="149"/>
        <v>330</v>
      </c>
      <c r="AX353" s="116">
        <f t="shared" si="150"/>
        <v>329</v>
      </c>
      <c r="AY353" s="116">
        <f t="shared" si="150"/>
        <v>329</v>
      </c>
      <c r="AZ353" s="116">
        <f t="shared" si="150"/>
        <v>329</v>
      </c>
      <c r="BA353" s="119">
        <f t="shared" ca="1" si="164"/>
        <v>-0.98666321531559886</v>
      </c>
      <c r="BB353" s="119">
        <f t="shared" ca="1" si="164"/>
        <v>-0.37095147267904433</v>
      </c>
      <c r="BC353" s="119">
        <f t="shared" ca="1" si="163"/>
        <v>-0.88728269071665899</v>
      </c>
      <c r="BD353" s="119">
        <f t="shared" ca="1" si="163"/>
        <v>-0.4413726849993444</v>
      </c>
      <c r="BE353" s="119">
        <f t="shared" ca="1" si="163"/>
        <v>0.88304287186351327</v>
      </c>
      <c r="BF353" s="119">
        <f t="shared" ca="1" si="163"/>
        <v>-0.37095147267904433</v>
      </c>
      <c r="BG353" s="119">
        <f t="shared" ca="1" si="163"/>
        <v>-0.88728269071665899</v>
      </c>
      <c r="BH353" s="119">
        <f t="shared" ca="1" si="163"/>
        <v>-0.4413726849993444</v>
      </c>
      <c r="BI353" s="119">
        <f t="shared" ca="1" si="163"/>
        <v>0.88304287186351327</v>
      </c>
      <c r="BJ353" s="119">
        <f t="shared" ca="1" si="163"/>
        <v>0.88304287186351327</v>
      </c>
      <c r="BK353" s="119">
        <f t="shared" ca="1" si="155"/>
        <v>0.88304287186351327</v>
      </c>
      <c r="BL353" s="121">
        <f t="shared" ca="1" si="143"/>
        <v>5</v>
      </c>
      <c r="BM353" s="116">
        <f t="shared" ca="1" si="144"/>
        <v>21</v>
      </c>
    </row>
    <row r="354" spans="1:65" ht="15" customHeight="1" x14ac:dyDescent="0.25">
      <c r="A354" s="13">
        <v>42930</v>
      </c>
      <c r="B354" s="23"/>
      <c r="C354" s="23"/>
      <c r="D354" s="88">
        <f>bering!B349</f>
        <v>5662.5727999999999</v>
      </c>
      <c r="E354" s="47"/>
      <c r="F354" s="47"/>
      <c r="G354" s="92">
        <f>conus!B349</f>
        <v>5879.8729999999996</v>
      </c>
      <c r="H354" s="100">
        <f t="shared" ca="1" si="162"/>
        <v>5448.8135000000002</v>
      </c>
      <c r="I354" s="101">
        <f ca="1">IF(H$1,OFFSET(D354,-$H$2,0),OFFSET(D354,-$L354,0))</f>
        <v>5371.6980000000003</v>
      </c>
      <c r="J354" s="29">
        <f t="shared" ca="1" si="141"/>
        <v>17</v>
      </c>
      <c r="K354" s="57">
        <f t="shared" ca="1" si="151"/>
        <v>17</v>
      </c>
      <c r="L354" s="30">
        <f t="shared" ca="1" si="152"/>
        <v>17</v>
      </c>
      <c r="M354" s="120">
        <f t="shared" ca="1" si="142"/>
        <v>0.75465290773961047</v>
      </c>
      <c r="N354" s="39">
        <f>ROW()</f>
        <v>354</v>
      </c>
      <c r="O354" s="39">
        <f t="shared" si="137"/>
        <v>351</v>
      </c>
      <c r="P354" s="45">
        <f t="shared" ca="1" si="138"/>
        <v>337</v>
      </c>
      <c r="Q354" s="45">
        <f t="shared" ca="1" si="139"/>
        <v>334</v>
      </c>
      <c r="R354" s="39">
        <f t="shared" ca="1" si="140"/>
        <v>0</v>
      </c>
      <c r="S354" s="58">
        <f t="shared" si="157"/>
        <v>164.91939999999886</v>
      </c>
      <c r="T354">
        <f>A354-A351</f>
        <v>3</v>
      </c>
      <c r="U354" s="68">
        <f t="shared" si="153"/>
        <v>54.973133333332953</v>
      </c>
      <c r="V354" s="58">
        <f t="shared" ca="1" si="158"/>
        <v>-423.45319999999992</v>
      </c>
      <c r="W354">
        <f>A354-A351</f>
        <v>3</v>
      </c>
      <c r="X354" s="77">
        <f t="shared" ca="1" si="159"/>
        <v>-282.3021333333333</v>
      </c>
      <c r="Y354" s="58">
        <f t="shared" ca="1" si="160"/>
        <v>-192.04029999999693</v>
      </c>
      <c r="Z354">
        <f>A354-A351</f>
        <v>3</v>
      </c>
      <c r="AA354" s="68">
        <f t="shared" ca="1" si="154"/>
        <v>-64.013433333332316</v>
      </c>
      <c r="AB354" s="68">
        <f t="shared" ca="1" si="147"/>
        <v>-173.15778333333282</v>
      </c>
      <c r="AE354" s="116">
        <f t="shared" si="161"/>
        <v>336</v>
      </c>
      <c r="AF354" s="116">
        <f t="shared" si="156"/>
        <v>337</v>
      </c>
      <c r="AG354" s="116">
        <f t="shared" si="156"/>
        <v>335</v>
      </c>
      <c r="AH354" s="116">
        <f t="shared" si="156"/>
        <v>334</v>
      </c>
      <c r="AI354" s="116">
        <f t="shared" si="156"/>
        <v>333</v>
      </c>
      <c r="AJ354" s="116">
        <f t="shared" si="156"/>
        <v>337</v>
      </c>
      <c r="AK354" s="116">
        <f t="shared" si="156"/>
        <v>335</v>
      </c>
      <c r="AL354" s="116">
        <f t="shared" si="156"/>
        <v>334</v>
      </c>
      <c r="AM354" s="116">
        <f t="shared" si="156"/>
        <v>333</v>
      </c>
      <c r="AN354" s="116">
        <f t="shared" si="156"/>
        <v>333</v>
      </c>
      <c r="AO354" s="116">
        <f t="shared" si="156"/>
        <v>333</v>
      </c>
      <c r="AP354" s="116">
        <f t="shared" si="149"/>
        <v>333</v>
      </c>
      <c r="AQ354" s="116">
        <f t="shared" si="149"/>
        <v>334</v>
      </c>
      <c r="AR354" s="116">
        <f t="shared" si="149"/>
        <v>332</v>
      </c>
      <c r="AS354" s="116">
        <f t="shared" si="149"/>
        <v>331</v>
      </c>
      <c r="AT354" s="116">
        <f t="shared" si="149"/>
        <v>330</v>
      </c>
      <c r="AU354" s="116">
        <f t="shared" si="149"/>
        <v>334</v>
      </c>
      <c r="AV354" s="116">
        <f t="shared" si="149"/>
        <v>332</v>
      </c>
      <c r="AW354" s="116">
        <f t="shared" si="149"/>
        <v>331</v>
      </c>
      <c r="AX354" s="116">
        <f t="shared" si="150"/>
        <v>330</v>
      </c>
      <c r="AY354" s="116">
        <f t="shared" si="150"/>
        <v>330</v>
      </c>
      <c r="AZ354" s="116">
        <f t="shared" si="150"/>
        <v>330</v>
      </c>
      <c r="BA354" s="119">
        <f t="shared" ca="1" si="164"/>
        <v>-0.9518771366896116</v>
      </c>
      <c r="BB354" s="119">
        <f t="shared" ca="1" si="164"/>
        <v>0.75465290773961047</v>
      </c>
      <c r="BC354" s="119">
        <f t="shared" ca="1" si="163"/>
        <v>-0.71669200829055502</v>
      </c>
      <c r="BD354" s="119">
        <f t="shared" ca="1" si="163"/>
        <v>-0.15879373897194543</v>
      </c>
      <c r="BE354" s="119">
        <f t="shared" ca="1" si="163"/>
        <v>0.43008363150290807</v>
      </c>
      <c r="BF354" s="119">
        <f t="shared" ca="1" si="163"/>
        <v>0.75465290773961047</v>
      </c>
      <c r="BG354" s="119">
        <f t="shared" ca="1" si="163"/>
        <v>-0.71669200829055502</v>
      </c>
      <c r="BH354" s="119">
        <f t="shared" ca="1" si="163"/>
        <v>-0.15879373897194543</v>
      </c>
      <c r="BI354" s="119">
        <f t="shared" ca="1" si="163"/>
        <v>0.43008363150290807</v>
      </c>
      <c r="BJ354" s="119">
        <f t="shared" ca="1" si="163"/>
        <v>0.43008363150290807</v>
      </c>
      <c r="BK354" s="119">
        <f t="shared" ca="1" si="155"/>
        <v>0.43008363150290807</v>
      </c>
      <c r="BL354" s="121">
        <f t="shared" ca="1" si="143"/>
        <v>2</v>
      </c>
      <c r="BM354" s="116">
        <f t="shared" ca="1" si="144"/>
        <v>17</v>
      </c>
    </row>
    <row r="355" spans="1:65" ht="15" customHeight="1" x14ac:dyDescent="0.25">
      <c r="A355" s="13">
        <v>42931</v>
      </c>
      <c r="B355" s="23"/>
      <c r="C355" s="23"/>
      <c r="D355" s="88">
        <f>bering!B350</f>
        <v>5638.0990000000002</v>
      </c>
      <c r="E355" s="47"/>
      <c r="F355" s="47"/>
      <c r="G355" s="92">
        <f>conus!B350</f>
        <v>5890.9853999999996</v>
      </c>
      <c r="H355" s="100">
        <f t="shared" ca="1" si="162"/>
        <v>5371.6980000000003</v>
      </c>
      <c r="I355" s="101">
        <f ca="1">IF(H$1,OFFSET(D355,-$H$2,0),OFFSET(D355,-$L355,0))</f>
        <v>5399.7079999999996</v>
      </c>
      <c r="J355" s="29">
        <f t="shared" ca="1" si="141"/>
        <v>17</v>
      </c>
      <c r="K355" s="57">
        <f t="shared" ca="1" si="151"/>
        <v>17</v>
      </c>
      <c r="L355" s="30">
        <f t="shared" ca="1" si="152"/>
        <v>17</v>
      </c>
      <c r="M355" s="120">
        <f t="shared" ca="1" si="142"/>
        <v>0.88024529747673341</v>
      </c>
      <c r="N355" s="39">
        <f>ROW()</f>
        <v>355</v>
      </c>
      <c r="O355" s="39">
        <f t="shared" si="137"/>
        <v>352</v>
      </c>
      <c r="P355" s="45">
        <f t="shared" ca="1" si="138"/>
        <v>338</v>
      </c>
      <c r="Q355" s="45">
        <f t="shared" ca="1" si="139"/>
        <v>335</v>
      </c>
      <c r="R355" s="39">
        <f t="shared" ca="1" si="140"/>
        <v>0</v>
      </c>
      <c r="S355" s="58">
        <f t="shared" si="157"/>
        <v>86.429199999998673</v>
      </c>
      <c r="T355">
        <f>A355-A352</f>
        <v>3</v>
      </c>
      <c r="U355" s="68">
        <f t="shared" si="153"/>
        <v>28.80973333333289</v>
      </c>
      <c r="V355" s="58">
        <f t="shared" ca="1" si="158"/>
        <v>-219.76420000000144</v>
      </c>
      <c r="W355">
        <f>A355-A352</f>
        <v>3</v>
      </c>
      <c r="X355" s="77">
        <f t="shared" ca="1" si="159"/>
        <v>-146.50946666666763</v>
      </c>
      <c r="Y355" s="58">
        <f t="shared" ca="1" si="160"/>
        <v>-396.482600000003</v>
      </c>
      <c r="Z355">
        <f>A355-A352</f>
        <v>3</v>
      </c>
      <c r="AA355" s="68">
        <f t="shared" ca="1" si="154"/>
        <v>-132.16086666666766</v>
      </c>
      <c r="AB355" s="68">
        <f t="shared" ca="1" si="147"/>
        <v>-139.33516666666765</v>
      </c>
      <c r="AE355" s="116">
        <f t="shared" si="161"/>
        <v>337</v>
      </c>
      <c r="AF355" s="116">
        <f t="shared" si="156"/>
        <v>338</v>
      </c>
      <c r="AG355" s="116">
        <f t="shared" si="156"/>
        <v>336</v>
      </c>
      <c r="AH355" s="116">
        <f t="shared" si="156"/>
        <v>335</v>
      </c>
      <c r="AI355" s="116">
        <f t="shared" si="156"/>
        <v>334</v>
      </c>
      <c r="AJ355" s="116">
        <f t="shared" si="156"/>
        <v>338</v>
      </c>
      <c r="AK355" s="116">
        <f t="shared" si="156"/>
        <v>336</v>
      </c>
      <c r="AL355" s="116">
        <f t="shared" si="156"/>
        <v>335</v>
      </c>
      <c r="AM355" s="116">
        <f t="shared" si="156"/>
        <v>334</v>
      </c>
      <c r="AN355" s="116">
        <f t="shared" si="156"/>
        <v>334</v>
      </c>
      <c r="AO355" s="116">
        <f t="shared" si="156"/>
        <v>334</v>
      </c>
      <c r="AP355" s="116">
        <f t="shared" si="149"/>
        <v>334</v>
      </c>
      <c r="AQ355" s="116">
        <f t="shared" ref="AQ355:AZ390" si="165">AF355-$J$1</f>
        <v>335</v>
      </c>
      <c r="AR355" s="116">
        <f t="shared" si="165"/>
        <v>333</v>
      </c>
      <c r="AS355" s="116">
        <f t="shared" si="165"/>
        <v>332</v>
      </c>
      <c r="AT355" s="116">
        <f t="shared" si="165"/>
        <v>331</v>
      </c>
      <c r="AU355" s="116">
        <f t="shared" si="165"/>
        <v>335</v>
      </c>
      <c r="AV355" s="116">
        <f t="shared" si="165"/>
        <v>333</v>
      </c>
      <c r="AW355" s="116">
        <f t="shared" si="165"/>
        <v>332</v>
      </c>
      <c r="AX355" s="116">
        <f t="shared" si="150"/>
        <v>331</v>
      </c>
      <c r="AY355" s="116">
        <f t="shared" si="150"/>
        <v>331</v>
      </c>
      <c r="AZ355" s="116">
        <f t="shared" si="150"/>
        <v>331</v>
      </c>
      <c r="BA355" s="119">
        <f t="shared" ca="1" si="164"/>
        <v>-0.65946414597659497</v>
      </c>
      <c r="BB355" s="119">
        <f t="shared" ca="1" si="164"/>
        <v>0.88024529747673341</v>
      </c>
      <c r="BC355" s="119">
        <f t="shared" ca="1" si="163"/>
        <v>6.5518594817740541E-2</v>
      </c>
      <c r="BD355" s="119">
        <f t="shared" ca="1" si="163"/>
        <v>0.68099598494917502</v>
      </c>
      <c r="BE355" s="119">
        <f t="shared" ca="1" si="163"/>
        <v>0.6510767125142175</v>
      </c>
      <c r="BF355" s="119">
        <f t="shared" ca="1" si="163"/>
        <v>0.88024529747673341</v>
      </c>
      <c r="BG355" s="119">
        <f t="shared" ca="1" si="163"/>
        <v>6.5518594817740541E-2</v>
      </c>
      <c r="BH355" s="119">
        <f t="shared" ca="1" si="163"/>
        <v>0.68099598494917502</v>
      </c>
      <c r="BI355" s="119">
        <f t="shared" ca="1" si="163"/>
        <v>0.6510767125142175</v>
      </c>
      <c r="BJ355" s="119">
        <f t="shared" ca="1" si="163"/>
        <v>0.6510767125142175</v>
      </c>
      <c r="BK355" s="119">
        <f t="shared" ca="1" si="155"/>
        <v>0.6510767125142175</v>
      </c>
      <c r="BL355" s="121">
        <f t="shared" ca="1" si="143"/>
        <v>2</v>
      </c>
      <c r="BM355" s="116">
        <f t="shared" ca="1" si="144"/>
        <v>17</v>
      </c>
    </row>
    <row r="356" spans="1:65" ht="15" customHeight="1" x14ac:dyDescent="0.25">
      <c r="A356" s="13">
        <v>42932</v>
      </c>
      <c r="B356" s="23"/>
      <c r="C356" s="23"/>
      <c r="D356" s="88">
        <f>bering!B351</f>
        <v>5638.0990000000002</v>
      </c>
      <c r="E356" s="47"/>
      <c r="F356" s="47"/>
      <c r="G356" s="92">
        <f>conus!B351</f>
        <v>5890.9853999999996</v>
      </c>
      <c r="H356" s="100">
        <f t="shared" ca="1" si="162"/>
        <v>5399.7079999999996</v>
      </c>
      <c r="I356" s="101">
        <f ca="1">IF(H$1,OFFSET(D356,-$H$2,0),OFFSET(D356,-$L356,0))</f>
        <v>5427.683</v>
      </c>
      <c r="J356" s="29">
        <f t="shared" ca="1" si="141"/>
        <v>17</v>
      </c>
      <c r="K356" s="57">
        <f t="shared" ca="1" si="151"/>
        <v>17</v>
      </c>
      <c r="L356" s="30">
        <f t="shared" ca="1" si="152"/>
        <v>17</v>
      </c>
      <c r="M356" s="120">
        <f t="shared" ca="1" si="142"/>
        <v>0.93208936643807849</v>
      </c>
      <c r="N356" s="39">
        <f>ROW()</f>
        <v>356</v>
      </c>
      <c r="O356" s="39">
        <f t="shared" si="137"/>
        <v>353</v>
      </c>
      <c r="P356" s="45">
        <f t="shared" ca="1" si="138"/>
        <v>339</v>
      </c>
      <c r="Q356" s="45">
        <f t="shared" ca="1" si="139"/>
        <v>336</v>
      </c>
      <c r="R356" s="39">
        <f t="shared" ca="1" si="140"/>
        <v>0</v>
      </c>
      <c r="S356" s="58">
        <f t="shared" si="157"/>
        <v>-4.6370000000024447</v>
      </c>
      <c r="T356">
        <f>A356-A353</f>
        <v>3</v>
      </c>
      <c r="U356" s="68">
        <f t="shared" si="153"/>
        <v>-1.5456666666674816</v>
      </c>
      <c r="V356" s="58">
        <f t="shared" ca="1" si="158"/>
        <v>-30.225099999999657</v>
      </c>
      <c r="W356">
        <f>A356-A353</f>
        <v>3</v>
      </c>
      <c r="X356" s="77">
        <f t="shared" ca="1" si="159"/>
        <v>-20.150066666666437</v>
      </c>
      <c r="Y356" s="58">
        <f t="shared" ca="1" si="160"/>
        <v>-552.7439000000013</v>
      </c>
      <c r="Z356">
        <f>A356-A353</f>
        <v>3</v>
      </c>
      <c r="AA356" s="68">
        <f t="shared" ca="1" si="154"/>
        <v>-184.24796666666711</v>
      </c>
      <c r="AB356" s="68">
        <f t="shared" ca="1" si="147"/>
        <v>-102.19901666666678</v>
      </c>
      <c r="AE356" s="116">
        <f t="shared" si="161"/>
        <v>338</v>
      </c>
      <c r="AF356" s="116">
        <f t="shared" si="156"/>
        <v>339</v>
      </c>
      <c r="AG356" s="116">
        <f t="shared" si="156"/>
        <v>337</v>
      </c>
      <c r="AH356" s="116">
        <f t="shared" si="156"/>
        <v>336</v>
      </c>
      <c r="AI356" s="116">
        <f t="shared" si="156"/>
        <v>335</v>
      </c>
      <c r="AJ356" s="116">
        <f t="shared" si="156"/>
        <v>339</v>
      </c>
      <c r="AK356" s="116">
        <f t="shared" si="156"/>
        <v>337</v>
      </c>
      <c r="AL356" s="116">
        <f t="shared" si="156"/>
        <v>336</v>
      </c>
      <c r="AM356" s="116">
        <f t="shared" si="156"/>
        <v>335</v>
      </c>
      <c r="AN356" s="116">
        <f t="shared" si="156"/>
        <v>335</v>
      </c>
      <c r="AO356" s="116">
        <f t="shared" si="156"/>
        <v>335</v>
      </c>
      <c r="AP356" s="116">
        <f t="shared" ref="AP356:AZ401" si="166">AE356-$J$1</f>
        <v>335</v>
      </c>
      <c r="AQ356" s="116">
        <f t="shared" si="165"/>
        <v>336</v>
      </c>
      <c r="AR356" s="116">
        <f t="shared" si="165"/>
        <v>334</v>
      </c>
      <c r="AS356" s="116">
        <f t="shared" si="165"/>
        <v>333</v>
      </c>
      <c r="AT356" s="116">
        <f t="shared" si="165"/>
        <v>332</v>
      </c>
      <c r="AU356" s="116">
        <f t="shared" si="165"/>
        <v>336</v>
      </c>
      <c r="AV356" s="116">
        <f t="shared" si="165"/>
        <v>334</v>
      </c>
      <c r="AW356" s="116">
        <f t="shared" si="165"/>
        <v>333</v>
      </c>
      <c r="AX356" s="116">
        <f t="shared" si="150"/>
        <v>332</v>
      </c>
      <c r="AY356" s="116">
        <f t="shared" si="150"/>
        <v>332</v>
      </c>
      <c r="AZ356" s="116">
        <f t="shared" si="150"/>
        <v>332</v>
      </c>
      <c r="BA356" s="119">
        <f t="shared" ca="1" si="164"/>
        <v>-0.60787391480581077</v>
      </c>
      <c r="BB356" s="119">
        <f t="shared" ca="1" si="164"/>
        <v>0.93208936643807849</v>
      </c>
      <c r="BC356" s="119">
        <f t="shared" ca="1" si="163"/>
        <v>-0.20909508447333353</v>
      </c>
      <c r="BD356" s="119">
        <f t="shared" ca="1" si="163"/>
        <v>0.86819603863021799</v>
      </c>
      <c r="BE356" s="119">
        <f t="shared" ca="1" si="163"/>
        <v>0.55350504479071905</v>
      </c>
      <c r="BF356" s="119">
        <f t="shared" ca="1" si="163"/>
        <v>0.93208936643807849</v>
      </c>
      <c r="BG356" s="119">
        <f t="shared" ca="1" si="163"/>
        <v>-0.20909508447333353</v>
      </c>
      <c r="BH356" s="119">
        <f t="shared" ca="1" si="163"/>
        <v>0.86819603863021799</v>
      </c>
      <c r="BI356" s="119">
        <f t="shared" ca="1" si="163"/>
        <v>0.55350504479071905</v>
      </c>
      <c r="BJ356" s="119">
        <f t="shared" ca="1" si="163"/>
        <v>0.55350504479071905</v>
      </c>
      <c r="BK356" s="119">
        <f t="shared" ca="1" si="155"/>
        <v>0.55350504479071905</v>
      </c>
      <c r="BL356" s="121">
        <f t="shared" ca="1" si="143"/>
        <v>2</v>
      </c>
      <c r="BM356" s="116">
        <f t="shared" ca="1" si="144"/>
        <v>17</v>
      </c>
    </row>
    <row r="357" spans="1:65" ht="15" customHeight="1" x14ac:dyDescent="0.25">
      <c r="A357" s="13">
        <v>42933</v>
      </c>
      <c r="B357" s="23"/>
      <c r="C357" s="23"/>
      <c r="D357" s="88">
        <f>bering!B352</f>
        <v>5638.0990000000002</v>
      </c>
      <c r="E357" s="47"/>
      <c r="F357" s="47"/>
      <c r="G357" s="92">
        <f>conus!B352</f>
        <v>5890.9853999999996</v>
      </c>
      <c r="H357" s="100">
        <f t="shared" ca="1" si="162"/>
        <v>5427.683</v>
      </c>
      <c r="I357" s="101">
        <f ca="1">IF(H$1,OFFSET(D357,-$H$2,0),OFFSET(D357,-$L357,0))</f>
        <v>5427.683</v>
      </c>
      <c r="J357" s="29">
        <f t="shared" ca="1" si="141"/>
        <v>17</v>
      </c>
      <c r="K357" s="57">
        <f t="shared" ca="1" si="151"/>
        <v>17</v>
      </c>
      <c r="L357" s="30">
        <f t="shared" ca="1" si="152"/>
        <v>17</v>
      </c>
      <c r="M357" s="120">
        <f t="shared" ca="1" si="142"/>
        <v>0.87054653859487241</v>
      </c>
      <c r="N357" s="39">
        <f>ROW()</f>
        <v>357</v>
      </c>
      <c r="O357" s="39">
        <f t="shared" si="137"/>
        <v>354</v>
      </c>
      <c r="P357" s="45">
        <f t="shared" ca="1" si="138"/>
        <v>340</v>
      </c>
      <c r="Q357" s="45">
        <f t="shared" ca="1" si="139"/>
        <v>337</v>
      </c>
      <c r="R357" s="39">
        <f t="shared" ca="1" si="140"/>
        <v>0</v>
      </c>
      <c r="S357" s="58">
        <f t="shared" si="157"/>
        <v>-10.1945999999989</v>
      </c>
      <c r="T357">
        <f>A357-A354</f>
        <v>3</v>
      </c>
      <c r="U357" s="68">
        <f t="shared" si="153"/>
        <v>-3.3981999999996333</v>
      </c>
      <c r="V357" s="58">
        <f t="shared" ca="1" si="158"/>
        <v>-28.266100000000733</v>
      </c>
      <c r="W357">
        <f>A357-A354</f>
        <v>3</v>
      </c>
      <c r="X357" s="77">
        <f t="shared" ca="1" si="159"/>
        <v>-18.844066666667157</v>
      </c>
      <c r="Y357" s="58">
        <f t="shared" ca="1" si="160"/>
        <v>-284.51260000000184</v>
      </c>
      <c r="Z357">
        <f>A357-A354</f>
        <v>3</v>
      </c>
      <c r="AA357" s="68">
        <f t="shared" ca="1" si="154"/>
        <v>-94.837533333333951</v>
      </c>
      <c r="AB357" s="68">
        <f t="shared" ca="1" si="147"/>
        <v>-56.840800000000556</v>
      </c>
      <c r="AE357" s="116">
        <f t="shared" si="161"/>
        <v>339</v>
      </c>
      <c r="AF357" s="116">
        <f t="shared" si="156"/>
        <v>340</v>
      </c>
      <c r="AG357" s="116">
        <f t="shared" si="156"/>
        <v>338</v>
      </c>
      <c r="AH357" s="116">
        <f t="shared" si="156"/>
        <v>337</v>
      </c>
      <c r="AI357" s="116">
        <f t="shared" si="156"/>
        <v>336</v>
      </c>
      <c r="AJ357" s="116">
        <f t="shared" si="156"/>
        <v>340</v>
      </c>
      <c r="AK357" s="116">
        <f t="shared" si="156"/>
        <v>338</v>
      </c>
      <c r="AL357" s="116">
        <f t="shared" si="156"/>
        <v>337</v>
      </c>
      <c r="AM357" s="116">
        <f t="shared" si="156"/>
        <v>336</v>
      </c>
      <c r="AN357" s="116">
        <f t="shared" si="156"/>
        <v>336</v>
      </c>
      <c r="AO357" s="116">
        <f t="shared" si="156"/>
        <v>336</v>
      </c>
      <c r="AP357" s="116">
        <f t="shared" si="166"/>
        <v>336</v>
      </c>
      <c r="AQ357" s="116">
        <f t="shared" si="165"/>
        <v>337</v>
      </c>
      <c r="AR357" s="116">
        <f t="shared" si="165"/>
        <v>335</v>
      </c>
      <c r="AS357" s="116">
        <f t="shared" si="165"/>
        <v>334</v>
      </c>
      <c r="AT357" s="116">
        <f t="shared" si="165"/>
        <v>333</v>
      </c>
      <c r="AU357" s="116">
        <f t="shared" si="165"/>
        <v>337</v>
      </c>
      <c r="AV357" s="116">
        <f t="shared" si="165"/>
        <v>335</v>
      </c>
      <c r="AW357" s="116">
        <f t="shared" si="165"/>
        <v>334</v>
      </c>
      <c r="AX357" s="116">
        <f t="shared" si="150"/>
        <v>333</v>
      </c>
      <c r="AY357" s="116">
        <f t="shared" si="150"/>
        <v>333</v>
      </c>
      <c r="AZ357" s="116">
        <f t="shared" si="150"/>
        <v>333</v>
      </c>
      <c r="BA357" s="119">
        <f t="shared" ca="1" si="164"/>
        <v>-0.73202932617335836</v>
      </c>
      <c r="BB357" s="119">
        <f t="shared" ca="1" si="164"/>
        <v>0.87054653859487241</v>
      </c>
      <c r="BC357" s="119">
        <f t="shared" ca="1" si="163"/>
        <v>0.15018285612830642</v>
      </c>
      <c r="BD357" s="119">
        <f t="shared" ca="1" si="163"/>
        <v>0.35498460475129096</v>
      </c>
      <c r="BE357" s="119">
        <f t="shared" ca="1" si="163"/>
        <v>-0.73711565511535737</v>
      </c>
      <c r="BF357" s="119">
        <f t="shared" ca="1" si="163"/>
        <v>0.87054653859487241</v>
      </c>
      <c r="BG357" s="119">
        <f t="shared" ca="1" si="163"/>
        <v>0.15018285612830642</v>
      </c>
      <c r="BH357" s="119">
        <f t="shared" ca="1" si="163"/>
        <v>0.35498460475129096</v>
      </c>
      <c r="BI357" s="119">
        <f t="shared" ca="1" si="163"/>
        <v>-0.73711565511535737</v>
      </c>
      <c r="BJ357" s="119">
        <f t="shared" ca="1" si="163"/>
        <v>-0.73711565511535737</v>
      </c>
      <c r="BK357" s="119">
        <f t="shared" ca="1" si="155"/>
        <v>-0.73711565511535737</v>
      </c>
      <c r="BL357" s="121">
        <f t="shared" ca="1" si="143"/>
        <v>2</v>
      </c>
      <c r="BM357" s="116">
        <f t="shared" ca="1" si="144"/>
        <v>17</v>
      </c>
    </row>
    <row r="358" spans="1:65" ht="15" customHeight="1" x14ac:dyDescent="0.25">
      <c r="A358" s="13">
        <v>42934</v>
      </c>
      <c r="B358" s="23"/>
      <c r="C358" s="23"/>
      <c r="D358" s="88">
        <f>bering!B353</f>
        <v>5638.0990000000002</v>
      </c>
      <c r="E358" s="47"/>
      <c r="F358" s="47"/>
      <c r="G358" s="92">
        <f>conus!B353</f>
        <v>5890.9853999999996</v>
      </c>
      <c r="H358" s="100">
        <f t="shared" ca="1" si="162"/>
        <v>5427.683</v>
      </c>
      <c r="I358" s="101">
        <f ca="1">IF(H$1,OFFSET(D358,-$H$2,0),OFFSET(D358,-$L358,0))</f>
        <v>5427.683</v>
      </c>
      <c r="J358" s="29">
        <f t="shared" ca="1" si="141"/>
        <v>18</v>
      </c>
      <c r="K358" s="57">
        <f t="shared" ca="1" si="151"/>
        <v>18</v>
      </c>
      <c r="L358" s="30">
        <f t="shared" ca="1" si="152"/>
        <v>18</v>
      </c>
      <c r="M358" s="120">
        <f t="shared" ca="1" si="142"/>
        <v>0</v>
      </c>
      <c r="N358" s="39">
        <f>ROW()</f>
        <v>358</v>
      </c>
      <c r="O358" s="39">
        <f t="shared" ref="O358:O401" si="167">N358-J$1</f>
        <v>355</v>
      </c>
      <c r="P358" s="45">
        <f t="shared" ref="P358:P401" ca="1" si="168">N358-L358</f>
        <v>340</v>
      </c>
      <c r="Q358" s="45">
        <f t="shared" ref="Q358:Q401" ca="1" si="169">P358-J$1</f>
        <v>337</v>
      </c>
      <c r="R358" s="39">
        <f t="shared" ref="R358:R401" ca="1" si="170">IF(Q358=28,ROW(),0)</f>
        <v>0</v>
      </c>
      <c r="S358" s="58">
        <f t="shared" si="157"/>
        <v>-2.4084999999977299</v>
      </c>
      <c r="T358">
        <f>A358-A355</f>
        <v>3</v>
      </c>
      <c r="U358" s="68">
        <f t="shared" si="153"/>
        <v>-0.80283333333257667</v>
      </c>
      <c r="V358" s="58">
        <f t="shared" ca="1" si="158"/>
        <v>37.505900000000111</v>
      </c>
      <c r="W358">
        <f>A358-A355</f>
        <v>3</v>
      </c>
      <c r="X358" s="77">
        <f t="shared" ca="1" si="159"/>
        <v>25.003933333333407</v>
      </c>
      <c r="Y358" s="58">
        <f t="shared" ca="1" si="160"/>
        <v>-72.301299999999173</v>
      </c>
      <c r="Z358">
        <f>A358-A355</f>
        <v>3</v>
      </c>
      <c r="AA358" s="68">
        <f t="shared" ca="1" si="154"/>
        <v>-24.100433333333058</v>
      </c>
      <c r="AB358" s="68">
        <f t="shared" ca="1" si="147"/>
        <v>0.45175000000017462</v>
      </c>
      <c r="AE358" s="116">
        <f t="shared" si="161"/>
        <v>340</v>
      </c>
      <c r="AF358" s="116">
        <f t="shared" si="156"/>
        <v>341</v>
      </c>
      <c r="AG358" s="116">
        <f t="shared" si="156"/>
        <v>339</v>
      </c>
      <c r="AH358" s="116">
        <f t="shared" si="156"/>
        <v>338</v>
      </c>
      <c r="AI358" s="116">
        <f t="shared" si="156"/>
        <v>337</v>
      </c>
      <c r="AJ358" s="116">
        <f t="shared" si="156"/>
        <v>341</v>
      </c>
      <c r="AK358" s="116">
        <f t="shared" si="156"/>
        <v>339</v>
      </c>
      <c r="AL358" s="116">
        <f t="shared" ref="AF358:AO384" si="171">$N358-AL$6</f>
        <v>338</v>
      </c>
      <c r="AM358" s="116">
        <f t="shared" si="171"/>
        <v>337</v>
      </c>
      <c r="AN358" s="116">
        <f t="shared" si="171"/>
        <v>337</v>
      </c>
      <c r="AO358" s="116">
        <f t="shared" si="171"/>
        <v>337</v>
      </c>
      <c r="AP358" s="116">
        <f t="shared" si="166"/>
        <v>337</v>
      </c>
      <c r="AQ358" s="116">
        <f t="shared" si="165"/>
        <v>338</v>
      </c>
      <c r="AR358" s="116">
        <f t="shared" si="165"/>
        <v>336</v>
      </c>
      <c r="AS358" s="116">
        <f t="shared" si="165"/>
        <v>335</v>
      </c>
      <c r="AT358" s="116">
        <f t="shared" si="165"/>
        <v>334</v>
      </c>
      <c r="AU358" s="116">
        <f t="shared" si="165"/>
        <v>338</v>
      </c>
      <c r="AV358" s="116">
        <f t="shared" si="165"/>
        <v>336</v>
      </c>
      <c r="AW358" s="116">
        <f t="shared" si="165"/>
        <v>335</v>
      </c>
      <c r="AX358" s="116">
        <f t="shared" si="150"/>
        <v>334</v>
      </c>
      <c r="AY358" s="116">
        <f t="shared" si="150"/>
        <v>334</v>
      </c>
      <c r="AZ358" s="116">
        <f t="shared" si="150"/>
        <v>334</v>
      </c>
      <c r="BA358" s="119">
        <f t="shared" ca="1" si="164"/>
        <v>0</v>
      </c>
      <c r="BB358" s="119">
        <f t="shared" ca="1" si="164"/>
        <v>0</v>
      </c>
      <c r="BC358" s="119">
        <f t="shared" ca="1" si="163"/>
        <v>0</v>
      </c>
      <c r="BD358" s="119">
        <f t="shared" ca="1" si="163"/>
        <v>0</v>
      </c>
      <c r="BE358" s="119">
        <f t="shared" ca="1" si="163"/>
        <v>0</v>
      </c>
      <c r="BF358" s="119">
        <f t="shared" ca="1" si="163"/>
        <v>0</v>
      </c>
      <c r="BG358" s="119">
        <f t="shared" ca="1" si="163"/>
        <v>0</v>
      </c>
      <c r="BH358" s="119">
        <f t="shared" ca="1" si="163"/>
        <v>0</v>
      </c>
      <c r="BI358" s="119">
        <f t="shared" ca="1" si="163"/>
        <v>0</v>
      </c>
      <c r="BJ358" s="119">
        <f t="shared" ca="1" si="163"/>
        <v>0</v>
      </c>
      <c r="BK358" s="119">
        <f t="shared" ca="1" si="155"/>
        <v>0</v>
      </c>
      <c r="BL358" s="121">
        <f t="shared" ca="1" si="143"/>
        <v>6</v>
      </c>
      <c r="BM358" s="116">
        <f t="shared" ca="1" si="144"/>
        <v>17</v>
      </c>
    </row>
    <row r="359" spans="1:65" ht="15" customHeight="1" x14ac:dyDescent="0.25">
      <c r="A359" s="13">
        <v>42935</v>
      </c>
      <c r="B359" s="23"/>
      <c r="C359" s="23"/>
      <c r="D359" s="88">
        <f>bering!B354</f>
        <v>5638.0990000000002</v>
      </c>
      <c r="E359" s="47"/>
      <c r="F359" s="47"/>
      <c r="G359" s="92">
        <f>conus!B354</f>
        <v>5890.9853999999996</v>
      </c>
      <c r="H359" s="100">
        <f t="shared" ca="1" si="162"/>
        <v>5478.3609999999999</v>
      </c>
      <c r="I359" s="101">
        <f ca="1">IF(H$1,OFFSET(D359,-$H$2,0),OFFSET(D359,-$L359,0))</f>
        <v>5478.3609999999999</v>
      </c>
      <c r="J359" s="29">
        <f t="shared" ref="J359:J401" ca="1" si="172">IF(ROW()&lt;M$5,INDEX($BA$6:$BK$6,,BL359),$K$3)</f>
        <v>18</v>
      </c>
      <c r="K359" s="57">
        <f t="shared" ca="1" si="151"/>
        <v>18</v>
      </c>
      <c r="L359" s="30">
        <f t="shared" ca="1" si="152"/>
        <v>18</v>
      </c>
      <c r="M359" s="120">
        <f t="shared" ref="M359:M401" ca="1" si="173">MAX(BA359:BK359)</f>
        <v>0</v>
      </c>
      <c r="N359" s="39">
        <f>ROW()</f>
        <v>359</v>
      </c>
      <c r="O359" s="39">
        <f t="shared" si="167"/>
        <v>356</v>
      </c>
      <c r="P359" s="45">
        <f t="shared" ca="1" si="168"/>
        <v>341</v>
      </c>
      <c r="Q359" s="45">
        <f t="shared" ca="1" si="169"/>
        <v>338</v>
      </c>
      <c r="R359" s="39">
        <f t="shared" ca="1" si="170"/>
        <v>0</v>
      </c>
      <c r="S359" s="58">
        <f t="shared" si="157"/>
        <v>11.112400000001799</v>
      </c>
      <c r="T359">
        <f>A359-A356</f>
        <v>3</v>
      </c>
      <c r="U359" s="68">
        <f t="shared" si="153"/>
        <v>3.704133333333933</v>
      </c>
      <c r="V359" s="58">
        <f t="shared" ca="1" si="158"/>
        <v>113.50749999999971</v>
      </c>
      <c r="W359">
        <f>A359-A356</f>
        <v>3</v>
      </c>
      <c r="X359" s="77">
        <f t="shared" ca="1" si="159"/>
        <v>75.671666666666468</v>
      </c>
      <c r="Y359" s="58">
        <f t="shared" ca="1" si="160"/>
        <v>134.63799999999901</v>
      </c>
      <c r="Z359">
        <f>A359-A356</f>
        <v>3</v>
      </c>
      <c r="AA359" s="68">
        <f t="shared" ca="1" si="154"/>
        <v>44.879333333333001</v>
      </c>
      <c r="AB359" s="68">
        <f t="shared" ca="1" si="147"/>
        <v>60.275499999999738</v>
      </c>
      <c r="AE359" s="116">
        <f t="shared" si="161"/>
        <v>341</v>
      </c>
      <c r="AF359" s="116">
        <f t="shared" si="171"/>
        <v>342</v>
      </c>
      <c r="AG359" s="116">
        <f t="shared" si="171"/>
        <v>340</v>
      </c>
      <c r="AH359" s="116">
        <f t="shared" si="171"/>
        <v>339</v>
      </c>
      <c r="AI359" s="116">
        <f t="shared" si="171"/>
        <v>338</v>
      </c>
      <c r="AJ359" s="116">
        <f t="shared" si="171"/>
        <v>342</v>
      </c>
      <c r="AK359" s="116">
        <f t="shared" si="171"/>
        <v>340</v>
      </c>
      <c r="AL359" s="116">
        <f t="shared" si="171"/>
        <v>339</v>
      </c>
      <c r="AM359" s="116">
        <f t="shared" si="171"/>
        <v>338</v>
      </c>
      <c r="AN359" s="116">
        <f t="shared" si="171"/>
        <v>338</v>
      </c>
      <c r="AO359" s="116">
        <f t="shared" si="171"/>
        <v>338</v>
      </c>
      <c r="AP359" s="116">
        <f t="shared" si="166"/>
        <v>338</v>
      </c>
      <c r="AQ359" s="116">
        <f t="shared" si="165"/>
        <v>339</v>
      </c>
      <c r="AR359" s="116">
        <f t="shared" si="165"/>
        <v>337</v>
      </c>
      <c r="AS359" s="116">
        <f t="shared" si="165"/>
        <v>336</v>
      </c>
      <c r="AT359" s="116">
        <f t="shared" si="165"/>
        <v>335</v>
      </c>
      <c r="AU359" s="116">
        <f t="shared" si="165"/>
        <v>339</v>
      </c>
      <c r="AV359" s="116">
        <f t="shared" si="165"/>
        <v>337</v>
      </c>
      <c r="AW359" s="116">
        <f t="shared" si="165"/>
        <v>336</v>
      </c>
      <c r="AX359" s="116">
        <f t="shared" si="150"/>
        <v>335</v>
      </c>
      <c r="AY359" s="116">
        <f t="shared" si="150"/>
        <v>335</v>
      </c>
      <c r="AZ359" s="116">
        <f t="shared" si="150"/>
        <v>335</v>
      </c>
      <c r="BA359" s="119">
        <f t="shared" ca="1" si="164"/>
        <v>0</v>
      </c>
      <c r="BB359" s="119">
        <f t="shared" ca="1" si="164"/>
        <v>0</v>
      </c>
      <c r="BC359" s="119">
        <f t="shared" ca="1" si="163"/>
        <v>0</v>
      </c>
      <c r="BD359" s="119">
        <f t="shared" ca="1" si="163"/>
        <v>0</v>
      </c>
      <c r="BE359" s="119">
        <f t="shared" ca="1" si="163"/>
        <v>0</v>
      </c>
      <c r="BF359" s="119">
        <f t="shared" ca="1" si="163"/>
        <v>0</v>
      </c>
      <c r="BG359" s="119">
        <f t="shared" ca="1" si="163"/>
        <v>0</v>
      </c>
      <c r="BH359" s="119">
        <f t="shared" ca="1" si="163"/>
        <v>0</v>
      </c>
      <c r="BI359" s="119">
        <f t="shared" ca="1" si="163"/>
        <v>0</v>
      </c>
      <c r="BJ359" s="119">
        <f t="shared" ca="1" si="163"/>
        <v>0</v>
      </c>
      <c r="BK359" s="119">
        <f t="shared" ca="1" si="155"/>
        <v>0</v>
      </c>
      <c r="BL359" s="121">
        <f t="shared" ref="BL359:BL401" ca="1" si="174">IF(COUNTIF(BA359:BK359,"=0")=11,6,MATCH(MAX(BA359:BK359),BA359:BK359,0))</f>
        <v>6</v>
      </c>
      <c r="BM359" s="116">
        <f t="shared" ref="BM359:BM401" ca="1" si="175">INDEX(BA$6:BK$6,,BL359)</f>
        <v>17</v>
      </c>
    </row>
    <row r="360" spans="1:65" ht="15" customHeight="1" x14ac:dyDescent="0.25">
      <c r="A360" s="13">
        <v>42936</v>
      </c>
      <c r="B360" s="23"/>
      <c r="C360" s="23"/>
      <c r="D360" s="88">
        <f>bering!B355</f>
        <v>5638.0990000000002</v>
      </c>
      <c r="E360" s="47"/>
      <c r="F360" s="47"/>
      <c r="G360" s="92">
        <f>conus!B355</f>
        <v>5890.9853999999996</v>
      </c>
      <c r="H360" s="100">
        <f t="shared" ca="1" si="162"/>
        <v>5569.3687</v>
      </c>
      <c r="I360" s="101">
        <f ca="1">IF(H$1,OFFSET(D360,-$H$2,0),OFFSET(D360,-$L360,0))</f>
        <v>5569.3687</v>
      </c>
      <c r="J360" s="29">
        <f t="shared" ca="1" si="172"/>
        <v>18</v>
      </c>
      <c r="K360" s="57">
        <f t="shared" ca="1" si="151"/>
        <v>18</v>
      </c>
      <c r="L360" s="30">
        <f t="shared" ca="1" si="152"/>
        <v>18</v>
      </c>
      <c r="M360" s="120">
        <f t="shared" ca="1" si="173"/>
        <v>0</v>
      </c>
      <c r="N360" s="39">
        <f>ROW()</f>
        <v>360</v>
      </c>
      <c r="O360" s="39">
        <f t="shared" si="167"/>
        <v>357</v>
      </c>
      <c r="P360" s="45">
        <f t="shared" ca="1" si="168"/>
        <v>342</v>
      </c>
      <c r="Q360" s="45">
        <f t="shared" ca="1" si="169"/>
        <v>339</v>
      </c>
      <c r="R360" s="39">
        <f t="shared" ca="1" si="170"/>
        <v>0</v>
      </c>
      <c r="S360" s="58">
        <f t="shared" si="157"/>
        <v>0</v>
      </c>
      <c r="T360">
        <f>A360-A357</f>
        <v>3</v>
      </c>
      <c r="U360" s="68">
        <f t="shared" si="153"/>
        <v>0</v>
      </c>
      <c r="V360" s="58">
        <f t="shared" ca="1" si="158"/>
        <v>276.32370000000083</v>
      </c>
      <c r="W360">
        <f>A360-A357</f>
        <v>3</v>
      </c>
      <c r="X360" s="77">
        <f t="shared" ca="1" si="159"/>
        <v>184.21580000000054</v>
      </c>
      <c r="Y360" s="58">
        <f t="shared" ca="1" si="160"/>
        <v>220.33870000000024</v>
      </c>
      <c r="Z360">
        <f>A360-A357</f>
        <v>3</v>
      </c>
      <c r="AA360" s="68">
        <f t="shared" ca="1" si="154"/>
        <v>73.44623333333341</v>
      </c>
      <c r="AB360" s="68">
        <f t="shared" ca="1" si="147"/>
        <v>128.83101666666698</v>
      </c>
      <c r="AE360" s="116">
        <f t="shared" si="161"/>
        <v>342</v>
      </c>
      <c r="AF360" s="116">
        <f t="shared" si="171"/>
        <v>343</v>
      </c>
      <c r="AG360" s="116">
        <f t="shared" si="171"/>
        <v>341</v>
      </c>
      <c r="AH360" s="116">
        <f t="shared" si="171"/>
        <v>340</v>
      </c>
      <c r="AI360" s="116">
        <f t="shared" si="171"/>
        <v>339</v>
      </c>
      <c r="AJ360" s="116">
        <f t="shared" si="171"/>
        <v>343</v>
      </c>
      <c r="AK360" s="116">
        <f t="shared" si="171"/>
        <v>341</v>
      </c>
      <c r="AL360" s="116">
        <f t="shared" si="171"/>
        <v>340</v>
      </c>
      <c r="AM360" s="116">
        <f t="shared" si="171"/>
        <v>339</v>
      </c>
      <c r="AN360" s="116">
        <f t="shared" si="171"/>
        <v>339</v>
      </c>
      <c r="AO360" s="116">
        <f t="shared" si="171"/>
        <v>339</v>
      </c>
      <c r="AP360" s="116">
        <f t="shared" si="166"/>
        <v>339</v>
      </c>
      <c r="AQ360" s="116">
        <f t="shared" si="165"/>
        <v>340</v>
      </c>
      <c r="AR360" s="116">
        <f t="shared" si="165"/>
        <v>338</v>
      </c>
      <c r="AS360" s="116">
        <f t="shared" si="165"/>
        <v>337</v>
      </c>
      <c r="AT360" s="116">
        <f t="shared" si="165"/>
        <v>336</v>
      </c>
      <c r="AU360" s="116">
        <f t="shared" si="165"/>
        <v>340</v>
      </c>
      <c r="AV360" s="116">
        <f t="shared" si="165"/>
        <v>338</v>
      </c>
      <c r="AW360" s="116">
        <f t="shared" si="165"/>
        <v>337</v>
      </c>
      <c r="AX360" s="116">
        <f t="shared" si="150"/>
        <v>336</v>
      </c>
      <c r="AY360" s="116">
        <f t="shared" si="150"/>
        <v>336</v>
      </c>
      <c r="AZ360" s="116">
        <f t="shared" si="150"/>
        <v>336</v>
      </c>
      <c r="BA360" s="119">
        <f t="shared" ca="1" si="164"/>
        <v>0</v>
      </c>
      <c r="BB360" s="119">
        <f t="shared" ca="1" si="164"/>
        <v>0</v>
      </c>
      <c r="BC360" s="119">
        <f t="shared" ca="1" si="163"/>
        <v>0</v>
      </c>
      <c r="BD360" s="119">
        <f t="shared" ca="1" si="163"/>
        <v>0</v>
      </c>
      <c r="BE360" s="119">
        <f t="shared" ca="1" si="163"/>
        <v>0</v>
      </c>
      <c r="BF360" s="119">
        <f t="shared" ca="1" si="163"/>
        <v>0</v>
      </c>
      <c r="BG360" s="119">
        <f t="shared" ca="1" si="163"/>
        <v>0</v>
      </c>
      <c r="BH360" s="119">
        <f t="shared" ca="1" si="163"/>
        <v>0</v>
      </c>
      <c r="BI360" s="119">
        <f t="shared" ca="1" si="163"/>
        <v>0</v>
      </c>
      <c r="BJ360" s="119">
        <f t="shared" ca="1" si="163"/>
        <v>0</v>
      </c>
      <c r="BK360" s="119">
        <f t="shared" ca="1" si="155"/>
        <v>0</v>
      </c>
      <c r="BL360" s="121">
        <f t="shared" ca="1" si="174"/>
        <v>6</v>
      </c>
      <c r="BM360" s="116">
        <f t="shared" ca="1" si="175"/>
        <v>17</v>
      </c>
    </row>
    <row r="361" spans="1:65" ht="15" customHeight="1" x14ac:dyDescent="0.25">
      <c r="A361" s="13">
        <v>42937</v>
      </c>
      <c r="B361" s="23"/>
      <c r="C361" s="23"/>
      <c r="D361" s="88">
        <f>bering!B356</f>
        <v>5638.0990000000002</v>
      </c>
      <c r="E361" s="47"/>
      <c r="F361" s="47"/>
      <c r="G361" s="92">
        <f>conus!B356</f>
        <v>5890.9853999999996</v>
      </c>
      <c r="H361" s="100">
        <f t="shared" ca="1" si="162"/>
        <v>5703.2520000000004</v>
      </c>
      <c r="I361" s="101">
        <f ca="1">IF(H$1,OFFSET(D361,-$H$2,0),OFFSET(D361,-$L361,0))</f>
        <v>5703.2520000000004</v>
      </c>
      <c r="J361" s="29">
        <f t="shared" ca="1" si="172"/>
        <v>18</v>
      </c>
      <c r="K361" s="57">
        <f t="shared" ca="1" si="151"/>
        <v>18</v>
      </c>
      <c r="L361" s="30">
        <f t="shared" ca="1" si="152"/>
        <v>18</v>
      </c>
      <c r="M361" s="120">
        <f t="shared" ca="1" si="173"/>
        <v>0</v>
      </c>
      <c r="N361" s="39">
        <f>ROW()</f>
        <v>361</v>
      </c>
      <c r="O361" s="39">
        <f t="shared" si="167"/>
        <v>358</v>
      </c>
      <c r="P361" s="45">
        <f t="shared" ca="1" si="168"/>
        <v>343</v>
      </c>
      <c r="Q361" s="45">
        <f t="shared" ca="1" si="169"/>
        <v>340</v>
      </c>
      <c r="R361" s="39">
        <f t="shared" ca="1" si="170"/>
        <v>0</v>
      </c>
      <c r="S361" s="58">
        <f t="shared" si="157"/>
        <v>0</v>
      </c>
      <c r="T361">
        <f>A361-A358</f>
        <v>3</v>
      </c>
      <c r="U361" s="68">
        <f t="shared" si="153"/>
        <v>0</v>
      </c>
      <c r="V361" s="58">
        <f t="shared" ca="1" si="158"/>
        <v>495.90769999999975</v>
      </c>
      <c r="W361">
        <f>A361-A358</f>
        <v>3</v>
      </c>
      <c r="X361" s="77">
        <f t="shared" ca="1" si="159"/>
        <v>330.60513333333319</v>
      </c>
      <c r="Y361" s="58">
        <f t="shared" ca="1" si="160"/>
        <v>467.9327000000012</v>
      </c>
      <c r="Z361">
        <f>A361-A358</f>
        <v>3</v>
      </c>
      <c r="AA361" s="68">
        <f t="shared" ca="1" si="154"/>
        <v>155.97756666666706</v>
      </c>
      <c r="AB361" s="68">
        <f t="shared" ca="1" si="147"/>
        <v>243.29135000000014</v>
      </c>
      <c r="AE361" s="116">
        <f t="shared" si="161"/>
        <v>343</v>
      </c>
      <c r="AF361" s="116">
        <f t="shared" si="171"/>
        <v>344</v>
      </c>
      <c r="AG361" s="116">
        <f t="shared" si="171"/>
        <v>342</v>
      </c>
      <c r="AH361" s="116">
        <f t="shared" si="171"/>
        <v>341</v>
      </c>
      <c r="AI361" s="116">
        <f t="shared" si="171"/>
        <v>340</v>
      </c>
      <c r="AJ361" s="116">
        <f t="shared" si="171"/>
        <v>344</v>
      </c>
      <c r="AK361" s="116">
        <f t="shared" si="171"/>
        <v>342</v>
      </c>
      <c r="AL361" s="116">
        <f t="shared" si="171"/>
        <v>341</v>
      </c>
      <c r="AM361" s="116">
        <f t="shared" si="171"/>
        <v>340</v>
      </c>
      <c r="AN361" s="116">
        <f t="shared" si="171"/>
        <v>340</v>
      </c>
      <c r="AO361" s="116">
        <f t="shared" si="171"/>
        <v>340</v>
      </c>
      <c r="AP361" s="116">
        <f t="shared" si="166"/>
        <v>340</v>
      </c>
      <c r="AQ361" s="116">
        <f t="shared" si="165"/>
        <v>341</v>
      </c>
      <c r="AR361" s="116">
        <f t="shared" si="165"/>
        <v>339</v>
      </c>
      <c r="AS361" s="116">
        <f t="shared" si="165"/>
        <v>338</v>
      </c>
      <c r="AT361" s="116">
        <f t="shared" si="165"/>
        <v>337</v>
      </c>
      <c r="AU361" s="116">
        <f t="shared" si="165"/>
        <v>341</v>
      </c>
      <c r="AV361" s="116">
        <f t="shared" si="165"/>
        <v>339</v>
      </c>
      <c r="AW361" s="116">
        <f t="shared" si="165"/>
        <v>338</v>
      </c>
      <c r="AX361" s="116">
        <f t="shared" si="150"/>
        <v>337</v>
      </c>
      <c r="AY361" s="116">
        <f t="shared" si="150"/>
        <v>337</v>
      </c>
      <c r="AZ361" s="116">
        <f t="shared" si="150"/>
        <v>337</v>
      </c>
      <c r="BA361" s="119">
        <f t="shared" ca="1" si="164"/>
        <v>0</v>
      </c>
      <c r="BB361" s="119">
        <f t="shared" ca="1" si="164"/>
        <v>0</v>
      </c>
      <c r="BC361" s="119">
        <f t="shared" ca="1" si="163"/>
        <v>0</v>
      </c>
      <c r="BD361" s="119">
        <f t="shared" ca="1" si="163"/>
        <v>0</v>
      </c>
      <c r="BE361" s="119">
        <f t="shared" ca="1" si="163"/>
        <v>0</v>
      </c>
      <c r="BF361" s="119">
        <f t="shared" ca="1" si="163"/>
        <v>0</v>
      </c>
      <c r="BG361" s="119">
        <f t="shared" ca="1" si="163"/>
        <v>0</v>
      </c>
      <c r="BH361" s="119">
        <f t="shared" ca="1" si="163"/>
        <v>0</v>
      </c>
      <c r="BI361" s="119">
        <f t="shared" ca="1" si="163"/>
        <v>0</v>
      </c>
      <c r="BJ361" s="119">
        <f t="shared" ca="1" si="163"/>
        <v>0</v>
      </c>
      <c r="BK361" s="119">
        <f t="shared" ca="1" si="155"/>
        <v>0</v>
      </c>
      <c r="BL361" s="121">
        <f t="shared" ca="1" si="174"/>
        <v>6</v>
      </c>
      <c r="BM361" s="116">
        <f t="shared" ca="1" si="175"/>
        <v>17</v>
      </c>
    </row>
    <row r="362" spans="1:65" ht="15" customHeight="1" x14ac:dyDescent="0.25">
      <c r="A362" s="13">
        <v>42938</v>
      </c>
      <c r="B362" s="23"/>
      <c r="C362" s="23"/>
      <c r="D362" s="88">
        <f>bering!B357</f>
        <v>5638.0990000000002</v>
      </c>
      <c r="E362" s="47"/>
      <c r="F362" s="47"/>
      <c r="G362" s="92">
        <f>conus!B357</f>
        <v>5890.9853999999996</v>
      </c>
      <c r="H362" s="100">
        <f t="shared" ca="1" si="162"/>
        <v>5638.0312000000004</v>
      </c>
      <c r="I362" s="101">
        <f ca="1">IF(H$1,OFFSET(D362,-$H$2,0),OFFSET(D362,-$L362,0))</f>
        <v>5638.0312000000004</v>
      </c>
      <c r="J362" s="29">
        <f t="shared" ca="1" si="172"/>
        <v>18</v>
      </c>
      <c r="K362" s="57">
        <f t="shared" ca="1" si="151"/>
        <v>18</v>
      </c>
      <c r="L362" s="30">
        <f t="shared" ca="1" si="152"/>
        <v>18</v>
      </c>
      <c r="M362" s="120">
        <f t="shared" ca="1" si="173"/>
        <v>0</v>
      </c>
      <c r="N362" s="39">
        <f>ROW()</f>
        <v>362</v>
      </c>
      <c r="O362" s="39">
        <f t="shared" si="167"/>
        <v>359</v>
      </c>
      <c r="P362" s="45">
        <f t="shared" ca="1" si="168"/>
        <v>344</v>
      </c>
      <c r="Q362" s="45">
        <f t="shared" ca="1" si="169"/>
        <v>341</v>
      </c>
      <c r="R362" s="39">
        <f t="shared" ca="1" si="170"/>
        <v>0</v>
      </c>
      <c r="S362" s="58">
        <f t="shared" si="157"/>
        <v>0</v>
      </c>
      <c r="T362">
        <f>A362-A359</f>
        <v>3</v>
      </c>
      <c r="U362" s="68">
        <f t="shared" si="153"/>
        <v>0</v>
      </c>
      <c r="V362" s="58">
        <f t="shared" ca="1" si="158"/>
        <v>576.9249000000018</v>
      </c>
      <c r="W362">
        <f>A362-A359</f>
        <v>3</v>
      </c>
      <c r="X362" s="77">
        <f t="shared" ca="1" si="159"/>
        <v>384.6166000000012</v>
      </c>
      <c r="Y362" s="58">
        <f t="shared" ca="1" si="160"/>
        <v>576.9249000000018</v>
      </c>
      <c r="Z362">
        <f>A362-A359</f>
        <v>3</v>
      </c>
      <c r="AA362" s="68">
        <f t="shared" ca="1" si="154"/>
        <v>192.3083000000006</v>
      </c>
      <c r="AB362" s="68">
        <f t="shared" ca="1" si="147"/>
        <v>288.4624500000009</v>
      </c>
      <c r="AE362" s="116">
        <f t="shared" si="161"/>
        <v>344</v>
      </c>
      <c r="AF362" s="116">
        <f t="shared" si="171"/>
        <v>345</v>
      </c>
      <c r="AG362" s="116">
        <f t="shared" si="171"/>
        <v>343</v>
      </c>
      <c r="AH362" s="116">
        <f t="shared" si="171"/>
        <v>342</v>
      </c>
      <c r="AI362" s="116">
        <f t="shared" si="171"/>
        <v>341</v>
      </c>
      <c r="AJ362" s="116">
        <f t="shared" si="171"/>
        <v>345</v>
      </c>
      <c r="AK362" s="116">
        <f t="shared" si="171"/>
        <v>343</v>
      </c>
      <c r="AL362" s="116">
        <f t="shared" si="171"/>
        <v>342</v>
      </c>
      <c r="AM362" s="116">
        <f t="shared" si="171"/>
        <v>341</v>
      </c>
      <c r="AN362" s="116">
        <f t="shared" si="171"/>
        <v>341</v>
      </c>
      <c r="AO362" s="116">
        <f t="shared" si="171"/>
        <v>341</v>
      </c>
      <c r="AP362" s="116">
        <f t="shared" si="166"/>
        <v>341</v>
      </c>
      <c r="AQ362" s="116">
        <f t="shared" si="165"/>
        <v>342</v>
      </c>
      <c r="AR362" s="116">
        <f t="shared" si="165"/>
        <v>340</v>
      </c>
      <c r="AS362" s="116">
        <f t="shared" si="165"/>
        <v>339</v>
      </c>
      <c r="AT362" s="116">
        <f t="shared" si="165"/>
        <v>338</v>
      </c>
      <c r="AU362" s="116">
        <f t="shared" si="165"/>
        <v>342</v>
      </c>
      <c r="AV362" s="116">
        <f t="shared" si="165"/>
        <v>340</v>
      </c>
      <c r="AW362" s="116">
        <f t="shared" si="165"/>
        <v>339</v>
      </c>
      <c r="AX362" s="116">
        <f t="shared" si="150"/>
        <v>338</v>
      </c>
      <c r="AY362" s="116">
        <f t="shared" si="150"/>
        <v>338</v>
      </c>
      <c r="AZ362" s="116">
        <f t="shared" si="150"/>
        <v>338</v>
      </c>
      <c r="BA362" s="119">
        <f t="shared" ca="1" si="164"/>
        <v>0</v>
      </c>
      <c r="BB362" s="119">
        <f t="shared" ca="1" si="164"/>
        <v>0</v>
      </c>
      <c r="BC362" s="119">
        <f t="shared" ca="1" si="163"/>
        <v>0</v>
      </c>
      <c r="BD362" s="119">
        <f t="shared" ca="1" si="163"/>
        <v>0</v>
      </c>
      <c r="BE362" s="119">
        <f t="shared" ca="1" si="163"/>
        <v>0</v>
      </c>
      <c r="BF362" s="119">
        <f t="shared" ca="1" si="163"/>
        <v>0</v>
      </c>
      <c r="BG362" s="119">
        <f t="shared" ca="1" si="163"/>
        <v>0</v>
      </c>
      <c r="BH362" s="119">
        <f t="shared" ca="1" si="163"/>
        <v>0</v>
      </c>
      <c r="BI362" s="119">
        <f t="shared" ca="1" si="163"/>
        <v>0</v>
      </c>
      <c r="BJ362" s="119">
        <f t="shared" ca="1" si="163"/>
        <v>0</v>
      </c>
      <c r="BK362" s="119">
        <f t="shared" ca="1" si="155"/>
        <v>0</v>
      </c>
      <c r="BL362" s="121">
        <f t="shared" ca="1" si="174"/>
        <v>6</v>
      </c>
      <c r="BM362" s="116">
        <f t="shared" ca="1" si="175"/>
        <v>17</v>
      </c>
    </row>
    <row r="363" spans="1:65" ht="15" customHeight="1" x14ac:dyDescent="0.25">
      <c r="A363" s="13">
        <v>42939</v>
      </c>
      <c r="B363" s="23"/>
      <c r="C363" s="23"/>
      <c r="D363" s="88">
        <f>bering!B358</f>
        <v>5638.0990000000002</v>
      </c>
      <c r="E363" s="47"/>
      <c r="F363" s="47"/>
      <c r="G363" s="92">
        <f>conus!B358</f>
        <v>5890.9853999999996</v>
      </c>
      <c r="H363" s="100">
        <f t="shared" ca="1" si="162"/>
        <v>5619.85</v>
      </c>
      <c r="I363" s="101">
        <f ca="1">IF(H$1,OFFSET(D363,-$H$2,0),OFFSET(D363,-$L363,0))</f>
        <v>5619.85</v>
      </c>
      <c r="J363" s="29">
        <f t="shared" ca="1" si="172"/>
        <v>18</v>
      </c>
      <c r="K363" s="57">
        <f t="shared" ca="1" si="151"/>
        <v>18</v>
      </c>
      <c r="L363" s="30">
        <f t="shared" ca="1" si="152"/>
        <v>18</v>
      </c>
      <c r="M363" s="120">
        <f t="shared" ca="1" si="173"/>
        <v>0</v>
      </c>
      <c r="N363" s="39">
        <f>ROW()</f>
        <v>363</v>
      </c>
      <c r="O363" s="39">
        <f t="shared" si="167"/>
        <v>360</v>
      </c>
      <c r="P363" s="45">
        <f t="shared" ca="1" si="168"/>
        <v>345</v>
      </c>
      <c r="Q363" s="45">
        <f t="shared" ca="1" si="169"/>
        <v>342</v>
      </c>
      <c r="R363" s="39">
        <f t="shared" ca="1" si="170"/>
        <v>0</v>
      </c>
      <c r="S363" s="58">
        <f t="shared" si="157"/>
        <v>0</v>
      </c>
      <c r="T363">
        <f>A363-A360</f>
        <v>3</v>
      </c>
      <c r="U363" s="68">
        <f t="shared" si="153"/>
        <v>0</v>
      </c>
      <c r="V363" s="58">
        <f t="shared" ca="1" si="158"/>
        <v>485.72050000000309</v>
      </c>
      <c r="W363">
        <f>A363-A360</f>
        <v>3</v>
      </c>
      <c r="X363" s="77">
        <f t="shared" ca="1" si="159"/>
        <v>323.81366666666872</v>
      </c>
      <c r="Y363" s="58">
        <f t="shared" ca="1" si="160"/>
        <v>485.72050000000309</v>
      </c>
      <c r="Z363">
        <f>A363-A360</f>
        <v>3</v>
      </c>
      <c r="AA363" s="68">
        <f t="shared" ca="1" si="154"/>
        <v>161.90683333333436</v>
      </c>
      <c r="AB363" s="68">
        <f t="shared" ca="1" si="147"/>
        <v>242.86025000000154</v>
      </c>
      <c r="AE363" s="116">
        <f t="shared" si="161"/>
        <v>345</v>
      </c>
      <c r="AF363" s="116">
        <f t="shared" si="171"/>
        <v>346</v>
      </c>
      <c r="AG363" s="116">
        <f t="shared" si="171"/>
        <v>344</v>
      </c>
      <c r="AH363" s="116">
        <f t="shared" si="171"/>
        <v>343</v>
      </c>
      <c r="AI363" s="116">
        <f t="shared" si="171"/>
        <v>342</v>
      </c>
      <c r="AJ363" s="116">
        <f t="shared" si="171"/>
        <v>346</v>
      </c>
      <c r="AK363" s="116">
        <f t="shared" si="171"/>
        <v>344</v>
      </c>
      <c r="AL363" s="116">
        <f t="shared" si="171"/>
        <v>343</v>
      </c>
      <c r="AM363" s="116">
        <f t="shared" si="171"/>
        <v>342</v>
      </c>
      <c r="AN363" s="116">
        <f t="shared" si="171"/>
        <v>342</v>
      </c>
      <c r="AO363" s="116">
        <f t="shared" si="171"/>
        <v>342</v>
      </c>
      <c r="AP363" s="116">
        <f t="shared" si="166"/>
        <v>342</v>
      </c>
      <c r="AQ363" s="116">
        <f t="shared" si="165"/>
        <v>343</v>
      </c>
      <c r="AR363" s="116">
        <f t="shared" si="165"/>
        <v>341</v>
      </c>
      <c r="AS363" s="116">
        <f t="shared" si="165"/>
        <v>340</v>
      </c>
      <c r="AT363" s="116">
        <f t="shared" si="165"/>
        <v>339</v>
      </c>
      <c r="AU363" s="116">
        <f t="shared" si="165"/>
        <v>343</v>
      </c>
      <c r="AV363" s="116">
        <f t="shared" si="165"/>
        <v>341</v>
      </c>
      <c r="AW363" s="116">
        <f t="shared" si="165"/>
        <v>340</v>
      </c>
      <c r="AX363" s="116">
        <f t="shared" si="150"/>
        <v>339</v>
      </c>
      <c r="AY363" s="116">
        <f t="shared" si="150"/>
        <v>339</v>
      </c>
      <c r="AZ363" s="116">
        <f t="shared" si="150"/>
        <v>339</v>
      </c>
      <c r="BA363" s="119">
        <f t="shared" ca="1" si="164"/>
        <v>0</v>
      </c>
      <c r="BB363" s="119">
        <f t="shared" ca="1" si="164"/>
        <v>0</v>
      </c>
      <c r="BC363" s="119">
        <f t="shared" ca="1" si="163"/>
        <v>0</v>
      </c>
      <c r="BD363" s="119">
        <f t="shared" ca="1" si="163"/>
        <v>0</v>
      </c>
      <c r="BE363" s="119">
        <f t="shared" ca="1" si="163"/>
        <v>0</v>
      </c>
      <c r="BF363" s="119">
        <f t="shared" ca="1" si="163"/>
        <v>0</v>
      </c>
      <c r="BG363" s="119">
        <f t="shared" ca="1" si="163"/>
        <v>0</v>
      </c>
      <c r="BH363" s="119">
        <f t="shared" ca="1" si="163"/>
        <v>0</v>
      </c>
      <c r="BI363" s="119">
        <f t="shared" ca="1" si="163"/>
        <v>0</v>
      </c>
      <c r="BJ363" s="119">
        <f t="shared" ca="1" si="163"/>
        <v>0</v>
      </c>
      <c r="BK363" s="119">
        <f t="shared" ca="1" si="155"/>
        <v>0</v>
      </c>
      <c r="BL363" s="121">
        <f t="shared" ca="1" si="174"/>
        <v>6</v>
      </c>
      <c r="BM363" s="116">
        <f t="shared" ca="1" si="175"/>
        <v>17</v>
      </c>
    </row>
    <row r="364" spans="1:65" ht="15" customHeight="1" x14ac:dyDescent="0.25">
      <c r="A364" s="13">
        <v>42940</v>
      </c>
      <c r="B364" s="23"/>
      <c r="C364" s="23"/>
      <c r="D364" s="88">
        <f>bering!B359</f>
        <v>5638.0990000000002</v>
      </c>
      <c r="E364" s="47"/>
      <c r="F364" s="47"/>
      <c r="G364" s="92">
        <f>conus!B359</f>
        <v>5890.9853999999996</v>
      </c>
      <c r="H364" s="100">
        <f t="shared" ca="1" si="162"/>
        <v>5587.9840000000004</v>
      </c>
      <c r="I364" s="101">
        <f ca="1">IF(H$1,OFFSET(D364,-$H$2,0),OFFSET(D364,-$L364,0))</f>
        <v>5587.9840000000004</v>
      </c>
      <c r="J364" s="29">
        <f t="shared" ca="1" si="172"/>
        <v>18</v>
      </c>
      <c r="K364" s="57">
        <f t="shared" ca="1" si="151"/>
        <v>18</v>
      </c>
      <c r="L364" s="30">
        <f t="shared" ca="1" si="152"/>
        <v>18</v>
      </c>
      <c r="M364" s="120">
        <f t="shared" ca="1" si="173"/>
        <v>0</v>
      </c>
      <c r="N364" s="39">
        <f>ROW()</f>
        <v>364</v>
      </c>
      <c r="O364" s="39">
        <f t="shared" si="167"/>
        <v>361</v>
      </c>
      <c r="P364" s="45">
        <f t="shared" ca="1" si="168"/>
        <v>346</v>
      </c>
      <c r="Q364" s="45">
        <f t="shared" ca="1" si="169"/>
        <v>343</v>
      </c>
      <c r="R364" s="39">
        <f t="shared" ca="1" si="170"/>
        <v>0</v>
      </c>
      <c r="S364" s="58">
        <f t="shared" si="157"/>
        <v>0</v>
      </c>
      <c r="T364">
        <f>A364-A361</f>
        <v>3</v>
      </c>
      <c r="U364" s="68">
        <f t="shared" si="153"/>
        <v>0</v>
      </c>
      <c r="V364" s="58">
        <f t="shared" ca="1" si="158"/>
        <v>94.883499999999913</v>
      </c>
      <c r="W364">
        <f>A364-A361</f>
        <v>3</v>
      </c>
      <c r="X364" s="77">
        <f t="shared" ca="1" si="159"/>
        <v>63.255666666666606</v>
      </c>
      <c r="Y364" s="58">
        <f t="shared" ca="1" si="160"/>
        <v>94.883499999999913</v>
      </c>
      <c r="Z364">
        <f>A364-A361</f>
        <v>3</v>
      </c>
      <c r="AA364" s="68">
        <f t="shared" ca="1" si="154"/>
        <v>31.627833333333303</v>
      </c>
      <c r="AB364" s="68">
        <f t="shared" ca="1" si="147"/>
        <v>47.441749999999956</v>
      </c>
      <c r="AE364" s="116">
        <f t="shared" si="161"/>
        <v>346</v>
      </c>
      <c r="AF364" s="116">
        <f t="shared" si="171"/>
        <v>347</v>
      </c>
      <c r="AG364" s="116">
        <f t="shared" si="171"/>
        <v>345</v>
      </c>
      <c r="AH364" s="116">
        <f t="shared" si="171"/>
        <v>344</v>
      </c>
      <c r="AI364" s="116">
        <f t="shared" si="171"/>
        <v>343</v>
      </c>
      <c r="AJ364" s="116">
        <f t="shared" si="171"/>
        <v>347</v>
      </c>
      <c r="AK364" s="116">
        <f t="shared" si="171"/>
        <v>345</v>
      </c>
      <c r="AL364" s="116">
        <f t="shared" si="171"/>
        <v>344</v>
      </c>
      <c r="AM364" s="116">
        <f t="shared" si="171"/>
        <v>343</v>
      </c>
      <c r="AN364" s="116">
        <f t="shared" si="171"/>
        <v>343</v>
      </c>
      <c r="AO364" s="116">
        <f t="shared" si="171"/>
        <v>343</v>
      </c>
      <c r="AP364" s="116">
        <f t="shared" si="166"/>
        <v>343</v>
      </c>
      <c r="AQ364" s="116">
        <f t="shared" si="165"/>
        <v>344</v>
      </c>
      <c r="AR364" s="116">
        <f t="shared" si="165"/>
        <v>342</v>
      </c>
      <c r="AS364" s="116">
        <f t="shared" si="165"/>
        <v>341</v>
      </c>
      <c r="AT364" s="116">
        <f t="shared" si="165"/>
        <v>340</v>
      </c>
      <c r="AU364" s="116">
        <f t="shared" si="165"/>
        <v>344</v>
      </c>
      <c r="AV364" s="116">
        <f t="shared" si="165"/>
        <v>342</v>
      </c>
      <c r="AW364" s="116">
        <f t="shared" si="165"/>
        <v>341</v>
      </c>
      <c r="AX364" s="116">
        <f t="shared" si="150"/>
        <v>340</v>
      </c>
      <c r="AY364" s="116">
        <f t="shared" si="150"/>
        <v>340</v>
      </c>
      <c r="AZ364" s="116">
        <f t="shared" si="150"/>
        <v>340</v>
      </c>
      <c r="BA364" s="119">
        <f t="shared" ca="1" si="164"/>
        <v>0</v>
      </c>
      <c r="BB364" s="119">
        <f t="shared" ca="1" si="164"/>
        <v>0</v>
      </c>
      <c r="BC364" s="119">
        <f t="shared" ca="1" si="163"/>
        <v>0</v>
      </c>
      <c r="BD364" s="119">
        <f t="shared" ca="1" si="163"/>
        <v>0</v>
      </c>
      <c r="BE364" s="119">
        <f t="shared" ca="1" si="163"/>
        <v>0</v>
      </c>
      <c r="BF364" s="119">
        <f t="shared" ca="1" si="163"/>
        <v>0</v>
      </c>
      <c r="BG364" s="119">
        <f t="shared" ca="1" si="163"/>
        <v>0</v>
      </c>
      <c r="BH364" s="119">
        <f t="shared" ca="1" si="163"/>
        <v>0</v>
      </c>
      <c r="BI364" s="119">
        <f t="shared" ca="1" si="163"/>
        <v>0</v>
      </c>
      <c r="BJ364" s="119">
        <f t="shared" ca="1" si="163"/>
        <v>0</v>
      </c>
      <c r="BK364" s="119">
        <f t="shared" ca="1" si="155"/>
        <v>0</v>
      </c>
      <c r="BL364" s="121">
        <f t="shared" ca="1" si="174"/>
        <v>6</v>
      </c>
      <c r="BM364" s="116">
        <f t="shared" ca="1" si="175"/>
        <v>17</v>
      </c>
    </row>
    <row r="365" spans="1:65" ht="15" customHeight="1" x14ac:dyDescent="0.25">
      <c r="A365" s="13">
        <v>42941</v>
      </c>
      <c r="B365" s="23"/>
      <c r="C365" s="23"/>
      <c r="D365" s="88">
        <f>bering!B360</f>
        <v>5638.0990000000002</v>
      </c>
      <c r="E365" s="47"/>
      <c r="F365" s="47"/>
      <c r="G365" s="92">
        <f>conus!B360</f>
        <v>5890.9853999999996</v>
      </c>
      <c r="H365" s="100">
        <f t="shared" ca="1" si="162"/>
        <v>5494.0780000000004</v>
      </c>
      <c r="I365" s="101">
        <f ca="1">IF(H$1,OFFSET(D365,-$H$2,0),OFFSET(D365,-$L365,0))</f>
        <v>5494.0780000000004</v>
      </c>
      <c r="J365" s="29">
        <f t="shared" ca="1" si="172"/>
        <v>18</v>
      </c>
      <c r="K365" s="57">
        <f t="shared" ca="1" si="151"/>
        <v>18</v>
      </c>
      <c r="L365" s="30">
        <f t="shared" ca="1" si="152"/>
        <v>18</v>
      </c>
      <c r="M365" s="120">
        <f t="shared" ca="1" si="173"/>
        <v>0</v>
      </c>
      <c r="N365" s="39">
        <f>ROW()</f>
        <v>365</v>
      </c>
      <c r="O365" s="39">
        <f t="shared" si="167"/>
        <v>362</v>
      </c>
      <c r="P365" s="45">
        <f t="shared" ca="1" si="168"/>
        <v>347</v>
      </c>
      <c r="Q365" s="45">
        <f t="shared" ca="1" si="169"/>
        <v>344</v>
      </c>
      <c r="R365" s="39">
        <f t="shared" ca="1" si="170"/>
        <v>0</v>
      </c>
      <c r="S365" s="58">
        <f t="shared" si="157"/>
        <v>0</v>
      </c>
      <c r="T365">
        <f>A365-A362</f>
        <v>3</v>
      </c>
      <c r="U365" s="68">
        <f t="shared" si="153"/>
        <v>0</v>
      </c>
      <c r="V365" s="58">
        <f t="shared" ca="1" si="158"/>
        <v>-208.73990000000049</v>
      </c>
      <c r="W365">
        <f>A365-A362</f>
        <v>3</v>
      </c>
      <c r="X365" s="77">
        <f t="shared" ca="1" si="159"/>
        <v>-139.15993333333367</v>
      </c>
      <c r="Y365" s="58">
        <f t="shared" ca="1" si="160"/>
        <v>-208.73990000000049</v>
      </c>
      <c r="Z365">
        <f>A365-A362</f>
        <v>3</v>
      </c>
      <c r="AA365" s="68">
        <f t="shared" ca="1" si="154"/>
        <v>-69.579966666666834</v>
      </c>
      <c r="AB365" s="68">
        <f t="shared" ca="1" si="147"/>
        <v>-104.36995000000024</v>
      </c>
      <c r="AE365" s="116">
        <f t="shared" si="161"/>
        <v>347</v>
      </c>
      <c r="AF365" s="116">
        <f t="shared" si="171"/>
        <v>348</v>
      </c>
      <c r="AG365" s="116">
        <f t="shared" si="171"/>
        <v>346</v>
      </c>
      <c r="AH365" s="116">
        <f t="shared" si="171"/>
        <v>345</v>
      </c>
      <c r="AI365" s="116">
        <f t="shared" si="171"/>
        <v>344</v>
      </c>
      <c r="AJ365" s="116">
        <f t="shared" si="171"/>
        <v>348</v>
      </c>
      <c r="AK365" s="116">
        <f t="shared" si="171"/>
        <v>346</v>
      </c>
      <c r="AL365" s="116">
        <f t="shared" si="171"/>
        <v>345</v>
      </c>
      <c r="AM365" s="116">
        <f t="shared" si="171"/>
        <v>344</v>
      </c>
      <c r="AN365" s="116">
        <f t="shared" si="171"/>
        <v>344</v>
      </c>
      <c r="AO365" s="116">
        <f t="shared" si="171"/>
        <v>344</v>
      </c>
      <c r="AP365" s="116">
        <f t="shared" si="166"/>
        <v>344</v>
      </c>
      <c r="AQ365" s="116">
        <f t="shared" si="165"/>
        <v>345</v>
      </c>
      <c r="AR365" s="116">
        <f t="shared" si="165"/>
        <v>343</v>
      </c>
      <c r="AS365" s="116">
        <f t="shared" si="165"/>
        <v>342</v>
      </c>
      <c r="AT365" s="116">
        <f t="shared" si="165"/>
        <v>341</v>
      </c>
      <c r="AU365" s="116">
        <f t="shared" si="165"/>
        <v>345</v>
      </c>
      <c r="AV365" s="116">
        <f t="shared" si="165"/>
        <v>343</v>
      </c>
      <c r="AW365" s="116">
        <f t="shared" si="165"/>
        <v>342</v>
      </c>
      <c r="AX365" s="116">
        <f t="shared" si="150"/>
        <v>341</v>
      </c>
      <c r="AY365" s="116">
        <f t="shared" si="150"/>
        <v>341</v>
      </c>
      <c r="AZ365" s="116">
        <f t="shared" si="150"/>
        <v>341</v>
      </c>
      <c r="BA365" s="119">
        <f t="shared" ca="1" si="164"/>
        <v>0</v>
      </c>
      <c r="BB365" s="119">
        <f t="shared" ca="1" si="164"/>
        <v>0</v>
      </c>
      <c r="BC365" s="119">
        <f t="shared" ca="1" si="163"/>
        <v>0</v>
      </c>
      <c r="BD365" s="119">
        <f t="shared" ca="1" si="163"/>
        <v>0</v>
      </c>
      <c r="BE365" s="119">
        <f t="shared" ca="1" si="163"/>
        <v>0</v>
      </c>
      <c r="BF365" s="119">
        <f t="shared" ca="1" si="163"/>
        <v>0</v>
      </c>
      <c r="BG365" s="119">
        <f t="shared" ca="1" si="163"/>
        <v>0</v>
      </c>
      <c r="BH365" s="119">
        <f t="shared" ca="1" si="163"/>
        <v>0</v>
      </c>
      <c r="BI365" s="119">
        <f t="shared" ca="1" si="163"/>
        <v>0</v>
      </c>
      <c r="BJ365" s="119">
        <f t="shared" ca="1" si="163"/>
        <v>0</v>
      </c>
      <c r="BK365" s="119">
        <f t="shared" ca="1" si="155"/>
        <v>0</v>
      </c>
      <c r="BL365" s="121">
        <f t="shared" ca="1" si="174"/>
        <v>6</v>
      </c>
      <c r="BM365" s="116">
        <f t="shared" ca="1" si="175"/>
        <v>17</v>
      </c>
    </row>
    <row r="366" spans="1:65" ht="15" customHeight="1" x14ac:dyDescent="0.25">
      <c r="A366" s="13">
        <v>42942</v>
      </c>
      <c r="B366" s="23"/>
      <c r="C366" s="23"/>
      <c r="D366" s="88">
        <f>bering!B361</f>
        <v>5638.0990000000002</v>
      </c>
      <c r="E366" s="47"/>
      <c r="F366" s="47"/>
      <c r="G366" s="92">
        <f>conus!B361</f>
        <v>5890.9853999999996</v>
      </c>
      <c r="H366" s="100">
        <f t="shared" ca="1" si="162"/>
        <v>5544.2089999999998</v>
      </c>
      <c r="I366" s="101">
        <f ca="1">IF(H$1,OFFSET(D366,-$H$2,0),OFFSET(D366,-$L366,0))</f>
        <v>5544.2089999999998</v>
      </c>
      <c r="J366" s="29">
        <f t="shared" ca="1" si="172"/>
        <v>18</v>
      </c>
      <c r="K366" s="57">
        <f t="shared" ca="1" si="151"/>
        <v>18</v>
      </c>
      <c r="L366" s="30">
        <f t="shared" ca="1" si="152"/>
        <v>18</v>
      </c>
      <c r="M366" s="120">
        <f t="shared" ca="1" si="173"/>
        <v>0</v>
      </c>
      <c r="N366" s="39">
        <f>ROW()</f>
        <v>366</v>
      </c>
      <c r="O366" s="39">
        <f t="shared" si="167"/>
        <v>363</v>
      </c>
      <c r="P366" s="45">
        <f t="shared" ca="1" si="168"/>
        <v>348</v>
      </c>
      <c r="Q366" s="45">
        <f t="shared" ca="1" si="169"/>
        <v>345</v>
      </c>
      <c r="R366" s="39">
        <f t="shared" ca="1" si="170"/>
        <v>0</v>
      </c>
      <c r="S366" s="58">
        <f t="shared" si="157"/>
        <v>0</v>
      </c>
      <c r="T366">
        <f>A366-A363</f>
        <v>3</v>
      </c>
      <c r="U366" s="68">
        <f t="shared" si="153"/>
        <v>0</v>
      </c>
      <c r="V366" s="58">
        <f t="shared" ca="1" si="158"/>
        <v>-334.86220000000321</v>
      </c>
      <c r="W366">
        <f>A366-A363</f>
        <v>3</v>
      </c>
      <c r="X366" s="77">
        <f t="shared" ca="1" si="159"/>
        <v>-223.2414666666688</v>
      </c>
      <c r="Y366" s="58">
        <f t="shared" ca="1" si="160"/>
        <v>-334.86220000000321</v>
      </c>
      <c r="Z366">
        <f>A366-A363</f>
        <v>3</v>
      </c>
      <c r="AA366" s="68">
        <f t="shared" ca="1" si="154"/>
        <v>-111.6207333333344</v>
      </c>
      <c r="AB366" s="68">
        <f t="shared" ca="1" si="147"/>
        <v>-167.43110000000161</v>
      </c>
      <c r="AE366" s="116">
        <f t="shared" si="161"/>
        <v>348</v>
      </c>
      <c r="AF366" s="116">
        <f t="shared" si="171"/>
        <v>349</v>
      </c>
      <c r="AG366" s="116">
        <f t="shared" si="171"/>
        <v>347</v>
      </c>
      <c r="AH366" s="116">
        <f t="shared" si="171"/>
        <v>346</v>
      </c>
      <c r="AI366" s="116">
        <f t="shared" si="171"/>
        <v>345</v>
      </c>
      <c r="AJ366" s="116">
        <f t="shared" si="171"/>
        <v>349</v>
      </c>
      <c r="AK366" s="116">
        <f t="shared" si="171"/>
        <v>347</v>
      </c>
      <c r="AL366" s="116">
        <f t="shared" si="171"/>
        <v>346</v>
      </c>
      <c r="AM366" s="116">
        <f t="shared" si="171"/>
        <v>345</v>
      </c>
      <c r="AN366" s="116">
        <f t="shared" si="171"/>
        <v>345</v>
      </c>
      <c r="AO366" s="116">
        <f t="shared" si="171"/>
        <v>345</v>
      </c>
      <c r="AP366" s="116">
        <f t="shared" si="166"/>
        <v>345</v>
      </c>
      <c r="AQ366" s="116">
        <f t="shared" si="165"/>
        <v>346</v>
      </c>
      <c r="AR366" s="116">
        <f t="shared" si="165"/>
        <v>344</v>
      </c>
      <c r="AS366" s="116">
        <f t="shared" si="165"/>
        <v>343</v>
      </c>
      <c r="AT366" s="116">
        <f t="shared" si="165"/>
        <v>342</v>
      </c>
      <c r="AU366" s="116">
        <f t="shared" si="165"/>
        <v>346</v>
      </c>
      <c r="AV366" s="116">
        <f t="shared" si="165"/>
        <v>344</v>
      </c>
      <c r="AW366" s="116">
        <f t="shared" si="165"/>
        <v>343</v>
      </c>
      <c r="AX366" s="116">
        <f t="shared" si="150"/>
        <v>342</v>
      </c>
      <c r="AY366" s="116">
        <f t="shared" si="150"/>
        <v>342</v>
      </c>
      <c r="AZ366" s="116">
        <f t="shared" si="150"/>
        <v>342</v>
      </c>
      <c r="BA366" s="119">
        <f t="shared" ca="1" si="164"/>
        <v>0</v>
      </c>
      <c r="BB366" s="119">
        <f t="shared" ca="1" si="164"/>
        <v>0</v>
      </c>
      <c r="BC366" s="119">
        <f t="shared" ca="1" si="163"/>
        <v>0</v>
      </c>
      <c r="BD366" s="119">
        <f t="shared" ca="1" si="163"/>
        <v>0</v>
      </c>
      <c r="BE366" s="119">
        <f t="shared" ca="1" si="163"/>
        <v>0</v>
      </c>
      <c r="BF366" s="119">
        <f t="shared" ca="1" si="163"/>
        <v>0</v>
      </c>
      <c r="BG366" s="119">
        <f t="shared" ca="1" si="163"/>
        <v>0</v>
      </c>
      <c r="BH366" s="119">
        <f t="shared" ca="1" si="163"/>
        <v>0</v>
      </c>
      <c r="BI366" s="119">
        <f t="shared" ca="1" si="163"/>
        <v>0</v>
      </c>
      <c r="BJ366" s="119">
        <f t="shared" ca="1" si="163"/>
        <v>0</v>
      </c>
      <c r="BK366" s="119">
        <f t="shared" ca="1" si="155"/>
        <v>0</v>
      </c>
      <c r="BL366" s="121">
        <f t="shared" ca="1" si="174"/>
        <v>6</v>
      </c>
      <c r="BM366" s="116">
        <f t="shared" ca="1" si="175"/>
        <v>17</v>
      </c>
    </row>
    <row r="367" spans="1:65" ht="15" customHeight="1" x14ac:dyDescent="0.25">
      <c r="A367" s="13">
        <v>42943</v>
      </c>
      <c r="B367" s="23"/>
      <c r="C367" s="23"/>
      <c r="D367" s="88">
        <f>bering!B362</f>
        <v>5638.0990000000002</v>
      </c>
      <c r="E367" s="47"/>
      <c r="F367" s="47"/>
      <c r="G367" s="92">
        <f>conus!B362</f>
        <v>5890.9853999999996</v>
      </c>
      <c r="H367" s="100">
        <f t="shared" ca="1" si="162"/>
        <v>5606.9809999999998</v>
      </c>
      <c r="I367" s="101">
        <f ca="1">IF(H$1,OFFSET(D367,-$H$2,0),OFFSET(D367,-$L367,0))</f>
        <v>5606.9809999999998</v>
      </c>
      <c r="J367" s="29">
        <f t="shared" ca="1" si="172"/>
        <v>18</v>
      </c>
      <c r="K367" s="57">
        <f t="shared" ca="1" si="151"/>
        <v>18</v>
      </c>
      <c r="L367" s="30">
        <f t="shared" ca="1" si="152"/>
        <v>18</v>
      </c>
      <c r="M367" s="120">
        <f t="shared" ca="1" si="173"/>
        <v>0</v>
      </c>
      <c r="N367" s="39">
        <f>ROW()</f>
        <v>367</v>
      </c>
      <c r="O367" s="39">
        <f t="shared" si="167"/>
        <v>364</v>
      </c>
      <c r="P367" s="45">
        <f t="shared" ca="1" si="168"/>
        <v>349</v>
      </c>
      <c r="Q367" s="45">
        <f t="shared" ca="1" si="169"/>
        <v>346</v>
      </c>
      <c r="R367" s="39">
        <f t="shared" ca="1" si="170"/>
        <v>0</v>
      </c>
      <c r="S367" s="58">
        <f t="shared" si="157"/>
        <v>0</v>
      </c>
      <c r="T367">
        <f>A367-A364</f>
        <v>3</v>
      </c>
      <c r="U367" s="68">
        <f t="shared" si="153"/>
        <v>0</v>
      </c>
      <c r="V367" s="58">
        <f t="shared" ca="1" si="158"/>
        <v>-200.59720000000016</v>
      </c>
      <c r="W367">
        <f>A367-A364</f>
        <v>3</v>
      </c>
      <c r="X367" s="77">
        <f t="shared" ca="1" si="159"/>
        <v>-133.73146666666676</v>
      </c>
      <c r="Y367" s="58">
        <f t="shared" ca="1" si="160"/>
        <v>-200.59720000000016</v>
      </c>
      <c r="Z367">
        <f>A367-A364</f>
        <v>3</v>
      </c>
      <c r="AA367" s="68">
        <f t="shared" ca="1" si="154"/>
        <v>-66.865733333333381</v>
      </c>
      <c r="AB367" s="68">
        <f t="shared" ca="1" si="147"/>
        <v>-100.29860000000008</v>
      </c>
      <c r="AE367" s="116">
        <f t="shared" si="161"/>
        <v>349</v>
      </c>
      <c r="AF367" s="116">
        <f t="shared" si="171"/>
        <v>350</v>
      </c>
      <c r="AG367" s="116">
        <f t="shared" si="171"/>
        <v>348</v>
      </c>
      <c r="AH367" s="116">
        <f t="shared" si="171"/>
        <v>347</v>
      </c>
      <c r="AI367" s="116">
        <f t="shared" si="171"/>
        <v>346</v>
      </c>
      <c r="AJ367" s="116">
        <f t="shared" si="171"/>
        <v>350</v>
      </c>
      <c r="AK367" s="116">
        <f t="shared" si="171"/>
        <v>348</v>
      </c>
      <c r="AL367" s="116">
        <f t="shared" si="171"/>
        <v>347</v>
      </c>
      <c r="AM367" s="116">
        <f t="shared" si="171"/>
        <v>346</v>
      </c>
      <c r="AN367" s="116">
        <f t="shared" si="171"/>
        <v>346</v>
      </c>
      <c r="AO367" s="116">
        <f t="shared" si="171"/>
        <v>346</v>
      </c>
      <c r="AP367" s="116">
        <f t="shared" si="166"/>
        <v>346</v>
      </c>
      <c r="AQ367" s="116">
        <f t="shared" si="165"/>
        <v>347</v>
      </c>
      <c r="AR367" s="116">
        <f t="shared" si="165"/>
        <v>345</v>
      </c>
      <c r="AS367" s="116">
        <f t="shared" si="165"/>
        <v>344</v>
      </c>
      <c r="AT367" s="116">
        <f t="shared" si="165"/>
        <v>343</v>
      </c>
      <c r="AU367" s="116">
        <f t="shared" si="165"/>
        <v>347</v>
      </c>
      <c r="AV367" s="116">
        <f t="shared" si="165"/>
        <v>345</v>
      </c>
      <c r="AW367" s="116">
        <f t="shared" si="165"/>
        <v>344</v>
      </c>
      <c r="AX367" s="116">
        <f t="shared" si="150"/>
        <v>343</v>
      </c>
      <c r="AY367" s="116">
        <f t="shared" si="150"/>
        <v>343</v>
      </c>
      <c r="AZ367" s="116">
        <f t="shared" si="150"/>
        <v>343</v>
      </c>
      <c r="BA367" s="119">
        <f t="shared" ca="1" si="164"/>
        <v>0</v>
      </c>
      <c r="BB367" s="119">
        <f t="shared" ca="1" si="164"/>
        <v>0</v>
      </c>
      <c r="BC367" s="119">
        <f t="shared" ca="1" si="163"/>
        <v>0</v>
      </c>
      <c r="BD367" s="119">
        <f t="shared" ca="1" si="163"/>
        <v>0</v>
      </c>
      <c r="BE367" s="119">
        <f t="shared" ca="1" si="163"/>
        <v>0</v>
      </c>
      <c r="BF367" s="119">
        <f t="shared" ca="1" si="163"/>
        <v>0</v>
      </c>
      <c r="BG367" s="119">
        <f t="shared" ca="1" si="163"/>
        <v>0</v>
      </c>
      <c r="BH367" s="119">
        <f t="shared" ca="1" si="163"/>
        <v>0</v>
      </c>
      <c r="BI367" s="119">
        <f t="shared" ca="1" si="163"/>
        <v>0</v>
      </c>
      <c r="BJ367" s="119">
        <f t="shared" ca="1" si="163"/>
        <v>0</v>
      </c>
      <c r="BK367" s="119">
        <f t="shared" ca="1" si="155"/>
        <v>0</v>
      </c>
      <c r="BL367" s="121">
        <f t="shared" ca="1" si="174"/>
        <v>6</v>
      </c>
      <c r="BM367" s="116">
        <f t="shared" ca="1" si="175"/>
        <v>17</v>
      </c>
    </row>
    <row r="368" spans="1:65" ht="15" customHeight="1" x14ac:dyDescent="0.25">
      <c r="A368" s="13">
        <v>42944</v>
      </c>
      <c r="B368" s="23"/>
      <c r="C368" s="23"/>
      <c r="D368" s="88">
        <f>bering!B363</f>
        <v>5638.0990000000002</v>
      </c>
      <c r="E368" s="47"/>
      <c r="F368" s="47"/>
      <c r="G368" s="92">
        <f>conus!B363</f>
        <v>5890.9853999999996</v>
      </c>
      <c r="H368" s="100">
        <f t="shared" ca="1" si="162"/>
        <v>5665.98</v>
      </c>
      <c r="I368" s="101">
        <f ca="1">IF(H$1,OFFSET(D368,-$H$2,0),OFFSET(D368,-$L368,0))</f>
        <v>5665.98</v>
      </c>
      <c r="J368" s="29">
        <f t="shared" ca="1" si="172"/>
        <v>18</v>
      </c>
      <c r="K368" s="57">
        <f t="shared" ca="1" si="151"/>
        <v>18</v>
      </c>
      <c r="L368" s="30">
        <f t="shared" ca="1" si="152"/>
        <v>18</v>
      </c>
      <c r="M368" s="120">
        <f t="shared" ca="1" si="173"/>
        <v>0</v>
      </c>
      <c r="N368" s="39">
        <f>ROW()</f>
        <v>368</v>
      </c>
      <c r="O368" s="39">
        <f t="shared" si="167"/>
        <v>365</v>
      </c>
      <c r="P368" s="45">
        <f t="shared" ca="1" si="168"/>
        <v>350</v>
      </c>
      <c r="Q368" s="45">
        <f t="shared" ca="1" si="169"/>
        <v>347</v>
      </c>
      <c r="R368" s="39">
        <f t="shared" ca="1" si="170"/>
        <v>0</v>
      </c>
      <c r="S368" s="58">
        <f t="shared" si="157"/>
        <v>0</v>
      </c>
      <c r="T368">
        <f>A368-A365</f>
        <v>3</v>
      </c>
      <c r="U368" s="68">
        <f t="shared" si="153"/>
        <v>0</v>
      </c>
      <c r="V368" s="58">
        <f t="shared" ca="1" si="158"/>
        <v>115.25799999999799</v>
      </c>
      <c r="W368">
        <f>A368-A365</f>
        <v>3</v>
      </c>
      <c r="X368" s="77">
        <f t="shared" ca="1" si="159"/>
        <v>76.838666666665333</v>
      </c>
      <c r="Y368" s="58">
        <f t="shared" ca="1" si="160"/>
        <v>115.25799999999799</v>
      </c>
      <c r="Z368">
        <f>A368-A365</f>
        <v>3</v>
      </c>
      <c r="AA368" s="68">
        <f t="shared" ca="1" si="154"/>
        <v>38.419333333332666</v>
      </c>
      <c r="AB368" s="68">
        <f t="shared" ref="AB368:AB401" ca="1" si="176">AVERAGE(X368,AA368)</f>
        <v>57.628999999998996</v>
      </c>
      <c r="AE368" s="116">
        <f t="shared" si="161"/>
        <v>350</v>
      </c>
      <c r="AF368" s="116">
        <f t="shared" si="171"/>
        <v>351</v>
      </c>
      <c r="AG368" s="116">
        <f t="shared" si="171"/>
        <v>349</v>
      </c>
      <c r="AH368" s="116">
        <f t="shared" si="171"/>
        <v>348</v>
      </c>
      <c r="AI368" s="116">
        <f t="shared" si="171"/>
        <v>347</v>
      </c>
      <c r="AJ368" s="116">
        <f t="shared" si="171"/>
        <v>351</v>
      </c>
      <c r="AK368" s="116">
        <f t="shared" si="171"/>
        <v>349</v>
      </c>
      <c r="AL368" s="116">
        <f t="shared" si="171"/>
        <v>348</v>
      </c>
      <c r="AM368" s="116">
        <f t="shared" si="171"/>
        <v>347</v>
      </c>
      <c r="AN368" s="116">
        <f t="shared" si="171"/>
        <v>347</v>
      </c>
      <c r="AO368" s="116">
        <f t="shared" si="171"/>
        <v>347</v>
      </c>
      <c r="AP368" s="116">
        <f t="shared" si="166"/>
        <v>347</v>
      </c>
      <c r="AQ368" s="116">
        <f t="shared" si="165"/>
        <v>348</v>
      </c>
      <c r="AR368" s="116">
        <f t="shared" si="165"/>
        <v>346</v>
      </c>
      <c r="AS368" s="116">
        <f t="shared" si="165"/>
        <v>345</v>
      </c>
      <c r="AT368" s="116">
        <f t="shared" si="165"/>
        <v>344</v>
      </c>
      <c r="AU368" s="116">
        <f t="shared" si="165"/>
        <v>348</v>
      </c>
      <c r="AV368" s="116">
        <f t="shared" si="165"/>
        <v>346</v>
      </c>
      <c r="AW368" s="116">
        <f t="shared" si="165"/>
        <v>345</v>
      </c>
      <c r="AX368" s="116">
        <f t="shared" si="150"/>
        <v>344</v>
      </c>
      <c r="AY368" s="116">
        <f t="shared" si="150"/>
        <v>344</v>
      </c>
      <c r="AZ368" s="116">
        <f t="shared" si="150"/>
        <v>344</v>
      </c>
      <c r="BA368" s="119">
        <f t="shared" ca="1" si="164"/>
        <v>0</v>
      </c>
      <c r="BB368" s="119">
        <f t="shared" ca="1" si="164"/>
        <v>0</v>
      </c>
      <c r="BC368" s="119">
        <f t="shared" ca="1" si="163"/>
        <v>0</v>
      </c>
      <c r="BD368" s="119">
        <f t="shared" ca="1" si="163"/>
        <v>0</v>
      </c>
      <c r="BE368" s="119">
        <f t="shared" ca="1" si="163"/>
        <v>0</v>
      </c>
      <c r="BF368" s="119">
        <f t="shared" ca="1" si="163"/>
        <v>0</v>
      </c>
      <c r="BG368" s="119">
        <f t="shared" ca="1" si="163"/>
        <v>0</v>
      </c>
      <c r="BH368" s="119">
        <f t="shared" ca="1" si="163"/>
        <v>0</v>
      </c>
      <c r="BI368" s="119">
        <f t="shared" ca="1" si="163"/>
        <v>0</v>
      </c>
      <c r="BJ368" s="119">
        <f t="shared" ca="1" si="163"/>
        <v>0</v>
      </c>
      <c r="BK368" s="119">
        <f t="shared" ca="1" si="155"/>
        <v>0</v>
      </c>
      <c r="BL368" s="121">
        <f t="shared" ca="1" si="174"/>
        <v>6</v>
      </c>
      <c r="BM368" s="116">
        <f t="shared" ca="1" si="175"/>
        <v>17</v>
      </c>
    </row>
    <row r="369" spans="1:65" ht="15" customHeight="1" x14ac:dyDescent="0.25">
      <c r="A369" s="13">
        <v>42945</v>
      </c>
      <c r="B369" s="23"/>
      <c r="C369" s="23"/>
      <c r="D369" s="88">
        <f>bering!B364</f>
        <v>5638.0990000000002</v>
      </c>
      <c r="E369" s="47"/>
      <c r="F369" s="47"/>
      <c r="G369" s="92">
        <f>conus!B364</f>
        <v>5890.9853999999996</v>
      </c>
      <c r="H369" s="100">
        <f t="shared" ca="1" si="162"/>
        <v>5638.6310000000003</v>
      </c>
      <c r="I369" s="101">
        <f ca="1">IF(H$1,OFFSET(D369,-$H$2,0),OFFSET(D369,-$L369,0))</f>
        <v>5638.6310000000003</v>
      </c>
      <c r="J369" s="29">
        <f t="shared" ca="1" si="172"/>
        <v>18</v>
      </c>
      <c r="K369" s="57">
        <f t="shared" ca="1" si="151"/>
        <v>18</v>
      </c>
      <c r="L369" s="30">
        <f t="shared" ca="1" si="152"/>
        <v>18</v>
      </c>
      <c r="M369" s="120">
        <f t="shared" ca="1" si="173"/>
        <v>0</v>
      </c>
      <c r="N369" s="39">
        <f>ROW()</f>
        <v>369</v>
      </c>
      <c r="O369" s="39">
        <f t="shared" si="167"/>
        <v>366</v>
      </c>
      <c r="P369" s="45">
        <f t="shared" ca="1" si="168"/>
        <v>351</v>
      </c>
      <c r="Q369" s="45">
        <f t="shared" ca="1" si="169"/>
        <v>348</v>
      </c>
      <c r="R369" s="39">
        <f t="shared" ca="1" si="170"/>
        <v>0</v>
      </c>
      <c r="S369" s="58">
        <f t="shared" si="157"/>
        <v>0</v>
      </c>
      <c r="T369">
        <f>A369-A366</f>
        <v>3</v>
      </c>
      <c r="U369" s="68">
        <f t="shared" si="153"/>
        <v>0</v>
      </c>
      <c r="V369" s="58">
        <f t="shared" ca="1" si="158"/>
        <v>285.32099999999991</v>
      </c>
      <c r="W369">
        <f>A369-A366</f>
        <v>3</v>
      </c>
      <c r="X369" s="77">
        <f t="shared" ca="1" si="159"/>
        <v>190.21399999999994</v>
      </c>
      <c r="Y369" s="58">
        <f t="shared" ca="1" si="160"/>
        <v>285.32099999999991</v>
      </c>
      <c r="Z369">
        <f>A369-A366</f>
        <v>3</v>
      </c>
      <c r="AA369" s="68">
        <f t="shared" ca="1" si="154"/>
        <v>95.106999999999971</v>
      </c>
      <c r="AB369" s="68">
        <f t="shared" ca="1" si="176"/>
        <v>142.66049999999996</v>
      </c>
      <c r="AE369" s="116">
        <f t="shared" si="161"/>
        <v>351</v>
      </c>
      <c r="AF369" s="116">
        <f t="shared" si="171"/>
        <v>352</v>
      </c>
      <c r="AG369" s="116">
        <f t="shared" si="171"/>
        <v>350</v>
      </c>
      <c r="AH369" s="116">
        <f t="shared" si="171"/>
        <v>349</v>
      </c>
      <c r="AI369" s="116">
        <f t="shared" si="171"/>
        <v>348</v>
      </c>
      <c r="AJ369" s="116">
        <f t="shared" si="171"/>
        <v>352</v>
      </c>
      <c r="AK369" s="116">
        <f t="shared" si="171"/>
        <v>350</v>
      </c>
      <c r="AL369" s="116">
        <f t="shared" si="171"/>
        <v>349</v>
      </c>
      <c r="AM369" s="116">
        <f t="shared" si="171"/>
        <v>348</v>
      </c>
      <c r="AN369" s="116">
        <f t="shared" si="171"/>
        <v>348</v>
      </c>
      <c r="AO369" s="116">
        <f t="shared" si="171"/>
        <v>348</v>
      </c>
      <c r="AP369" s="116">
        <f t="shared" si="166"/>
        <v>348</v>
      </c>
      <c r="AQ369" s="116">
        <f t="shared" si="165"/>
        <v>349</v>
      </c>
      <c r="AR369" s="116">
        <f t="shared" si="165"/>
        <v>347</v>
      </c>
      <c r="AS369" s="116">
        <f t="shared" si="165"/>
        <v>346</v>
      </c>
      <c r="AT369" s="116">
        <f t="shared" si="165"/>
        <v>345</v>
      </c>
      <c r="AU369" s="116">
        <f t="shared" si="165"/>
        <v>349</v>
      </c>
      <c r="AV369" s="116">
        <f t="shared" si="165"/>
        <v>347</v>
      </c>
      <c r="AW369" s="116">
        <f t="shared" si="165"/>
        <v>346</v>
      </c>
      <c r="AX369" s="116">
        <f t="shared" si="150"/>
        <v>345</v>
      </c>
      <c r="AY369" s="116">
        <f t="shared" si="150"/>
        <v>345</v>
      </c>
      <c r="AZ369" s="116">
        <f t="shared" si="150"/>
        <v>345</v>
      </c>
      <c r="BA369" s="119">
        <f t="shared" ca="1" si="164"/>
        <v>0</v>
      </c>
      <c r="BB369" s="119">
        <f t="shared" ca="1" si="164"/>
        <v>0</v>
      </c>
      <c r="BC369" s="119">
        <f t="shared" ca="1" si="163"/>
        <v>0</v>
      </c>
      <c r="BD369" s="119">
        <f t="shared" ca="1" si="163"/>
        <v>0</v>
      </c>
      <c r="BE369" s="119">
        <f t="shared" ca="1" si="163"/>
        <v>0</v>
      </c>
      <c r="BF369" s="119">
        <f t="shared" ca="1" si="163"/>
        <v>0</v>
      </c>
      <c r="BG369" s="119">
        <f t="shared" ca="1" si="163"/>
        <v>0</v>
      </c>
      <c r="BH369" s="119">
        <f t="shared" ca="1" si="163"/>
        <v>0</v>
      </c>
      <c r="BI369" s="119">
        <f t="shared" ca="1" si="163"/>
        <v>0</v>
      </c>
      <c r="BJ369" s="119">
        <f t="shared" ca="1" si="163"/>
        <v>0</v>
      </c>
      <c r="BK369" s="119">
        <f t="shared" ca="1" si="155"/>
        <v>0</v>
      </c>
      <c r="BL369" s="121">
        <f t="shared" ca="1" si="174"/>
        <v>6</v>
      </c>
      <c r="BM369" s="116">
        <f t="shared" ca="1" si="175"/>
        <v>17</v>
      </c>
    </row>
    <row r="370" spans="1:65" ht="15" customHeight="1" x14ac:dyDescent="0.25">
      <c r="A370" s="13">
        <v>42946</v>
      </c>
      <c r="B370" s="23"/>
      <c r="C370" s="23"/>
      <c r="D370" s="88">
        <f>bering!B365</f>
        <v>5638.0990000000002</v>
      </c>
      <c r="E370" s="47"/>
      <c r="F370" s="47"/>
      <c r="G370" s="92">
        <f>conus!B365</f>
        <v>5890.9853999999996</v>
      </c>
      <c r="H370" s="100">
        <f t="shared" ca="1" si="162"/>
        <v>5581.1972999999998</v>
      </c>
      <c r="I370" s="101">
        <f ca="1">IF(H$1,OFFSET(D370,-$H$2,0),OFFSET(D370,-$L370,0))</f>
        <v>5581.1972999999998</v>
      </c>
      <c r="J370" s="29">
        <f t="shared" ca="1" si="172"/>
        <v>18</v>
      </c>
      <c r="K370" s="57">
        <f t="shared" ca="1" si="151"/>
        <v>18</v>
      </c>
      <c r="L370" s="30">
        <f t="shared" ca="1" si="152"/>
        <v>18</v>
      </c>
      <c r="M370" s="120">
        <f t="shared" ca="1" si="173"/>
        <v>0</v>
      </c>
      <c r="N370" s="39">
        <f>ROW()</f>
        <v>370</v>
      </c>
      <c r="O370" s="39">
        <f t="shared" si="167"/>
        <v>367</v>
      </c>
      <c r="P370" s="45">
        <f t="shared" ca="1" si="168"/>
        <v>352</v>
      </c>
      <c r="Q370" s="45">
        <f t="shared" ca="1" si="169"/>
        <v>349</v>
      </c>
      <c r="R370" s="39">
        <f t="shared" ca="1" si="170"/>
        <v>0</v>
      </c>
      <c r="S370" s="58">
        <f t="shared" si="157"/>
        <v>0</v>
      </c>
      <c r="T370">
        <f>A370-A367</f>
        <v>3</v>
      </c>
      <c r="U370" s="68">
        <f t="shared" si="153"/>
        <v>0</v>
      </c>
      <c r="V370" s="58">
        <f t="shared" ca="1" si="158"/>
        <v>240.54030000000057</v>
      </c>
      <c r="W370">
        <f>A370-A367</f>
        <v>3</v>
      </c>
      <c r="X370" s="77">
        <f t="shared" ca="1" si="159"/>
        <v>160.36020000000039</v>
      </c>
      <c r="Y370" s="58">
        <f t="shared" ca="1" si="160"/>
        <v>240.54030000000057</v>
      </c>
      <c r="Z370">
        <f>A370-A367</f>
        <v>3</v>
      </c>
      <c r="AA370" s="68">
        <f t="shared" ca="1" si="154"/>
        <v>80.180100000000195</v>
      </c>
      <c r="AB370" s="68">
        <f t="shared" ca="1" si="176"/>
        <v>120.27015000000029</v>
      </c>
      <c r="AE370" s="116">
        <f t="shared" si="161"/>
        <v>352</v>
      </c>
      <c r="AF370" s="116">
        <f t="shared" si="171"/>
        <v>353</v>
      </c>
      <c r="AG370" s="116">
        <f t="shared" si="171"/>
        <v>351</v>
      </c>
      <c r="AH370" s="116">
        <f t="shared" si="171"/>
        <v>350</v>
      </c>
      <c r="AI370" s="116">
        <f t="shared" si="171"/>
        <v>349</v>
      </c>
      <c r="AJ370" s="116">
        <f t="shared" si="171"/>
        <v>353</v>
      </c>
      <c r="AK370" s="116">
        <f t="shared" si="171"/>
        <v>351</v>
      </c>
      <c r="AL370" s="116">
        <f t="shared" si="171"/>
        <v>350</v>
      </c>
      <c r="AM370" s="116">
        <f t="shared" si="171"/>
        <v>349</v>
      </c>
      <c r="AN370" s="116">
        <f t="shared" si="171"/>
        <v>349</v>
      </c>
      <c r="AO370" s="116">
        <f t="shared" si="171"/>
        <v>349</v>
      </c>
      <c r="AP370" s="116">
        <f t="shared" si="166"/>
        <v>349</v>
      </c>
      <c r="AQ370" s="116">
        <f t="shared" si="165"/>
        <v>350</v>
      </c>
      <c r="AR370" s="116">
        <f t="shared" si="165"/>
        <v>348</v>
      </c>
      <c r="AS370" s="116">
        <f t="shared" si="165"/>
        <v>347</v>
      </c>
      <c r="AT370" s="116">
        <f t="shared" si="165"/>
        <v>346</v>
      </c>
      <c r="AU370" s="116">
        <f t="shared" si="165"/>
        <v>350</v>
      </c>
      <c r="AV370" s="116">
        <f t="shared" si="165"/>
        <v>348</v>
      </c>
      <c r="AW370" s="116">
        <f t="shared" si="165"/>
        <v>347</v>
      </c>
      <c r="AX370" s="116">
        <f t="shared" si="150"/>
        <v>346</v>
      </c>
      <c r="AY370" s="116">
        <f t="shared" si="150"/>
        <v>346</v>
      </c>
      <c r="AZ370" s="116">
        <f t="shared" si="150"/>
        <v>346</v>
      </c>
      <c r="BA370" s="119">
        <f t="shared" ca="1" si="164"/>
        <v>0</v>
      </c>
      <c r="BB370" s="119">
        <f t="shared" ca="1" si="164"/>
        <v>0</v>
      </c>
      <c r="BC370" s="119">
        <f t="shared" ca="1" si="163"/>
        <v>0</v>
      </c>
      <c r="BD370" s="119">
        <f t="shared" ca="1" si="163"/>
        <v>0</v>
      </c>
      <c r="BE370" s="119">
        <f t="shared" ca="1" si="163"/>
        <v>0</v>
      </c>
      <c r="BF370" s="119">
        <f t="shared" ca="1" si="163"/>
        <v>0</v>
      </c>
      <c r="BG370" s="119">
        <f t="shared" ca="1" si="163"/>
        <v>0</v>
      </c>
      <c r="BH370" s="119">
        <f t="shared" ca="1" si="163"/>
        <v>0</v>
      </c>
      <c r="BI370" s="119">
        <f t="shared" ca="1" si="163"/>
        <v>0</v>
      </c>
      <c r="BJ370" s="119">
        <f t="shared" ca="1" si="163"/>
        <v>0</v>
      </c>
      <c r="BK370" s="119">
        <f t="shared" ca="1" si="155"/>
        <v>0</v>
      </c>
      <c r="BL370" s="121">
        <f t="shared" ca="1" si="174"/>
        <v>6</v>
      </c>
      <c r="BM370" s="116">
        <f t="shared" ca="1" si="175"/>
        <v>17</v>
      </c>
    </row>
    <row r="371" spans="1:65" ht="15" customHeight="1" x14ac:dyDescent="0.25">
      <c r="A371" s="13">
        <v>42947</v>
      </c>
      <c r="B371" s="23"/>
      <c r="C371" s="23"/>
      <c r="D371" s="88">
        <f>bering!B366</f>
        <v>5638.0990000000002</v>
      </c>
      <c r="E371" s="47"/>
      <c r="F371" s="47"/>
      <c r="G371" s="92">
        <f>conus!B366</f>
        <v>5890.9853999999996</v>
      </c>
      <c r="H371" s="100">
        <f t="shared" ca="1" si="162"/>
        <v>5605.991</v>
      </c>
      <c r="I371" s="101">
        <f ca="1">IF(H$1,OFFSET(D371,-$H$2,0),OFFSET(D371,-$L371,0))</f>
        <v>5605.991</v>
      </c>
      <c r="J371" s="29">
        <f t="shared" ca="1" si="172"/>
        <v>18</v>
      </c>
      <c r="K371" s="57">
        <f t="shared" ca="1" si="151"/>
        <v>18</v>
      </c>
      <c r="L371" s="30">
        <f t="shared" ca="1" si="152"/>
        <v>18</v>
      </c>
      <c r="M371" s="120">
        <f t="shared" ca="1" si="173"/>
        <v>0</v>
      </c>
      <c r="N371" s="39">
        <f>ROW()</f>
        <v>371</v>
      </c>
      <c r="O371" s="39">
        <f t="shared" si="167"/>
        <v>368</v>
      </c>
      <c r="P371" s="45">
        <f t="shared" ca="1" si="168"/>
        <v>353</v>
      </c>
      <c r="Q371" s="45">
        <f t="shared" ca="1" si="169"/>
        <v>350</v>
      </c>
      <c r="R371" s="39">
        <f t="shared" ca="1" si="170"/>
        <v>0</v>
      </c>
      <c r="S371" s="58">
        <f t="shared" si="157"/>
        <v>0</v>
      </c>
      <c r="T371">
        <f>A371-A368</f>
        <v>3</v>
      </c>
      <c r="U371" s="68">
        <f t="shared" si="153"/>
        <v>0</v>
      </c>
      <c r="V371" s="58">
        <f t="shared" ca="1" si="158"/>
        <v>8.6493000000045868</v>
      </c>
      <c r="W371">
        <f>A371-A368</f>
        <v>3</v>
      </c>
      <c r="X371" s="77">
        <f t="shared" ca="1" si="159"/>
        <v>5.7662000000030575</v>
      </c>
      <c r="Y371" s="58">
        <f t="shared" ca="1" si="160"/>
        <v>8.6493000000045868</v>
      </c>
      <c r="Z371">
        <f>A371-A368</f>
        <v>3</v>
      </c>
      <c r="AA371" s="68">
        <f t="shared" ca="1" si="154"/>
        <v>2.8831000000015288</v>
      </c>
      <c r="AB371" s="68">
        <f t="shared" ca="1" si="176"/>
        <v>4.3246500000022934</v>
      </c>
      <c r="AE371" s="116">
        <f t="shared" si="161"/>
        <v>353</v>
      </c>
      <c r="AF371" s="116">
        <f t="shared" si="171"/>
        <v>354</v>
      </c>
      <c r="AG371" s="116">
        <f t="shared" si="171"/>
        <v>352</v>
      </c>
      <c r="AH371" s="116">
        <f t="shared" si="171"/>
        <v>351</v>
      </c>
      <c r="AI371" s="116">
        <f t="shared" si="171"/>
        <v>350</v>
      </c>
      <c r="AJ371" s="116">
        <f t="shared" si="171"/>
        <v>354</v>
      </c>
      <c r="AK371" s="116">
        <f t="shared" si="171"/>
        <v>352</v>
      </c>
      <c r="AL371" s="116">
        <f t="shared" si="171"/>
        <v>351</v>
      </c>
      <c r="AM371" s="116">
        <f t="shared" si="171"/>
        <v>350</v>
      </c>
      <c r="AN371" s="116">
        <f t="shared" si="171"/>
        <v>350</v>
      </c>
      <c r="AO371" s="116">
        <f t="shared" si="171"/>
        <v>350</v>
      </c>
      <c r="AP371" s="116">
        <f t="shared" si="166"/>
        <v>350</v>
      </c>
      <c r="AQ371" s="116">
        <f t="shared" si="165"/>
        <v>351</v>
      </c>
      <c r="AR371" s="116">
        <f t="shared" si="165"/>
        <v>349</v>
      </c>
      <c r="AS371" s="116">
        <f t="shared" si="165"/>
        <v>348</v>
      </c>
      <c r="AT371" s="116">
        <f t="shared" si="165"/>
        <v>347</v>
      </c>
      <c r="AU371" s="116">
        <f t="shared" si="165"/>
        <v>351</v>
      </c>
      <c r="AV371" s="116">
        <f t="shared" si="165"/>
        <v>349</v>
      </c>
      <c r="AW371" s="116">
        <f t="shared" si="165"/>
        <v>348</v>
      </c>
      <c r="AX371" s="116">
        <f t="shared" si="150"/>
        <v>347</v>
      </c>
      <c r="AY371" s="116">
        <f t="shared" si="150"/>
        <v>347</v>
      </c>
      <c r="AZ371" s="116">
        <f t="shared" si="150"/>
        <v>347</v>
      </c>
      <c r="BA371" s="119">
        <f t="shared" ca="1" si="164"/>
        <v>0</v>
      </c>
      <c r="BB371" s="119">
        <f t="shared" ca="1" si="164"/>
        <v>0</v>
      </c>
      <c r="BC371" s="119">
        <f t="shared" ca="1" si="163"/>
        <v>0</v>
      </c>
      <c r="BD371" s="119">
        <f t="shared" ca="1" si="163"/>
        <v>0</v>
      </c>
      <c r="BE371" s="119">
        <f t="shared" ca="1" si="163"/>
        <v>0</v>
      </c>
      <c r="BF371" s="119">
        <f t="shared" ca="1" si="163"/>
        <v>0</v>
      </c>
      <c r="BG371" s="119">
        <f t="shared" ca="1" si="163"/>
        <v>0</v>
      </c>
      <c r="BH371" s="119">
        <f t="shared" ca="1" si="163"/>
        <v>0</v>
      </c>
      <c r="BI371" s="119">
        <f t="shared" ca="1" si="163"/>
        <v>0</v>
      </c>
      <c r="BJ371" s="119">
        <f t="shared" ca="1" si="163"/>
        <v>0</v>
      </c>
      <c r="BK371" s="119">
        <f t="shared" ca="1" si="155"/>
        <v>0</v>
      </c>
      <c r="BL371" s="121">
        <f t="shared" ca="1" si="174"/>
        <v>6</v>
      </c>
      <c r="BM371" s="116">
        <f t="shared" ca="1" si="175"/>
        <v>17</v>
      </c>
    </row>
    <row r="372" spans="1:65" ht="15" customHeight="1" x14ac:dyDescent="0.25">
      <c r="A372" s="13">
        <v>42948</v>
      </c>
      <c r="B372" s="23"/>
      <c r="C372" s="23"/>
      <c r="D372" s="88">
        <f>bering!B367</f>
        <v>5638.0990000000002</v>
      </c>
      <c r="E372" s="47"/>
      <c r="F372" s="47"/>
      <c r="G372" s="92">
        <f>conus!B367</f>
        <v>5890.9853999999996</v>
      </c>
      <c r="H372" s="100">
        <f t="shared" ca="1" si="162"/>
        <v>5662.5727999999999</v>
      </c>
      <c r="I372" s="101">
        <f ca="1">IF(H$1,OFFSET(D372,-$H$2,0),OFFSET(D372,-$L372,0))</f>
        <v>5662.5727999999999</v>
      </c>
      <c r="J372" s="29">
        <f t="shared" ca="1" si="172"/>
        <v>18</v>
      </c>
      <c r="K372" s="57">
        <f t="shared" ca="1" si="151"/>
        <v>18</v>
      </c>
      <c r="L372" s="30">
        <f t="shared" ca="1" si="152"/>
        <v>18</v>
      </c>
      <c r="M372" s="120">
        <f t="shared" ca="1" si="173"/>
        <v>0</v>
      </c>
      <c r="N372" s="39">
        <f>ROW()</f>
        <v>372</v>
      </c>
      <c r="O372" s="39">
        <f t="shared" si="167"/>
        <v>369</v>
      </c>
      <c r="P372" s="45">
        <f t="shared" ca="1" si="168"/>
        <v>354</v>
      </c>
      <c r="Q372" s="45">
        <f t="shared" ca="1" si="169"/>
        <v>351</v>
      </c>
      <c r="R372" s="39">
        <f t="shared" ca="1" si="170"/>
        <v>0</v>
      </c>
      <c r="S372" s="58">
        <f t="shared" si="157"/>
        <v>0</v>
      </c>
      <c r="T372">
        <f>A372-A369</f>
        <v>3</v>
      </c>
      <c r="U372" s="68">
        <f t="shared" si="153"/>
        <v>0</v>
      </c>
      <c r="V372" s="58">
        <f t="shared" ca="1" si="158"/>
        <v>-61.830900000000838</v>
      </c>
      <c r="W372">
        <f>A372-A369</f>
        <v>3</v>
      </c>
      <c r="X372" s="77">
        <f t="shared" ca="1" si="159"/>
        <v>-41.220600000000559</v>
      </c>
      <c r="Y372" s="58">
        <f t="shared" ca="1" si="160"/>
        <v>-61.830900000000838</v>
      </c>
      <c r="Z372">
        <f>A372-A369</f>
        <v>3</v>
      </c>
      <c r="AA372" s="68">
        <f t="shared" ca="1" si="154"/>
        <v>-20.610300000000279</v>
      </c>
      <c r="AB372" s="68">
        <f t="shared" ca="1" si="176"/>
        <v>-30.915450000000419</v>
      </c>
      <c r="AE372" s="116">
        <f t="shared" si="161"/>
        <v>354</v>
      </c>
      <c r="AF372" s="116">
        <f t="shared" si="171"/>
        <v>355</v>
      </c>
      <c r="AG372" s="116">
        <f t="shared" si="171"/>
        <v>353</v>
      </c>
      <c r="AH372" s="116">
        <f t="shared" si="171"/>
        <v>352</v>
      </c>
      <c r="AI372" s="116">
        <f t="shared" si="171"/>
        <v>351</v>
      </c>
      <c r="AJ372" s="116">
        <f t="shared" si="171"/>
        <v>355</v>
      </c>
      <c r="AK372" s="116">
        <f t="shared" si="171"/>
        <v>353</v>
      </c>
      <c r="AL372" s="116">
        <f t="shared" si="171"/>
        <v>352</v>
      </c>
      <c r="AM372" s="116">
        <f t="shared" si="171"/>
        <v>351</v>
      </c>
      <c r="AN372" s="116">
        <f t="shared" si="171"/>
        <v>351</v>
      </c>
      <c r="AO372" s="116">
        <f t="shared" si="171"/>
        <v>351</v>
      </c>
      <c r="AP372" s="116">
        <f t="shared" si="166"/>
        <v>351</v>
      </c>
      <c r="AQ372" s="116">
        <f t="shared" si="165"/>
        <v>352</v>
      </c>
      <c r="AR372" s="116">
        <f t="shared" si="165"/>
        <v>350</v>
      </c>
      <c r="AS372" s="116">
        <f t="shared" si="165"/>
        <v>349</v>
      </c>
      <c r="AT372" s="116">
        <f t="shared" si="165"/>
        <v>348</v>
      </c>
      <c r="AU372" s="116">
        <f t="shared" si="165"/>
        <v>352</v>
      </c>
      <c r="AV372" s="116">
        <f t="shared" si="165"/>
        <v>350</v>
      </c>
      <c r="AW372" s="116">
        <f t="shared" si="165"/>
        <v>349</v>
      </c>
      <c r="AX372" s="116">
        <f t="shared" si="150"/>
        <v>348</v>
      </c>
      <c r="AY372" s="116">
        <f t="shared" si="150"/>
        <v>348</v>
      </c>
      <c r="AZ372" s="116">
        <f t="shared" si="150"/>
        <v>348</v>
      </c>
      <c r="BA372" s="119">
        <f t="shared" ca="1" si="164"/>
        <v>0</v>
      </c>
      <c r="BB372" s="119">
        <f t="shared" ca="1" si="164"/>
        <v>0</v>
      </c>
      <c r="BC372" s="119">
        <f t="shared" ca="1" si="163"/>
        <v>0</v>
      </c>
      <c r="BD372" s="119">
        <f t="shared" ca="1" si="163"/>
        <v>0</v>
      </c>
      <c r="BE372" s="119">
        <f t="shared" ca="1" si="163"/>
        <v>0</v>
      </c>
      <c r="BF372" s="119">
        <f t="shared" ca="1" si="163"/>
        <v>0</v>
      </c>
      <c r="BG372" s="119">
        <f t="shared" ca="1" si="163"/>
        <v>0</v>
      </c>
      <c r="BH372" s="119">
        <f t="shared" ca="1" si="163"/>
        <v>0</v>
      </c>
      <c r="BI372" s="119">
        <f t="shared" ca="1" si="163"/>
        <v>0</v>
      </c>
      <c r="BJ372" s="119">
        <f t="shared" ca="1" si="163"/>
        <v>0</v>
      </c>
      <c r="BK372" s="119">
        <f t="shared" ca="1" si="155"/>
        <v>0</v>
      </c>
      <c r="BL372" s="121">
        <f t="shared" ca="1" si="174"/>
        <v>6</v>
      </c>
      <c r="BM372" s="116">
        <f t="shared" ca="1" si="175"/>
        <v>17</v>
      </c>
    </row>
    <row r="373" spans="1:65" ht="15" customHeight="1" x14ac:dyDescent="0.25">
      <c r="A373" s="13">
        <v>42949</v>
      </c>
      <c r="B373" s="23"/>
      <c r="C373" s="23"/>
      <c r="D373" s="88">
        <f>bering!B368</f>
        <v>5638.0990000000002</v>
      </c>
      <c r="E373" s="47"/>
      <c r="F373" s="47"/>
      <c r="G373" s="92">
        <f>conus!B368</f>
        <v>5890.9853999999996</v>
      </c>
      <c r="H373" s="100">
        <f t="shared" ca="1" si="162"/>
        <v>5638.0990000000002</v>
      </c>
      <c r="I373" s="101">
        <f ca="1">IF(H$1,OFFSET(D373,-$H$2,0),OFFSET(D373,-$L373,0))</f>
        <v>5638.0990000000002</v>
      </c>
      <c r="J373" s="29">
        <f t="shared" ca="1" si="172"/>
        <v>18</v>
      </c>
      <c r="K373" s="57">
        <f t="shared" ca="1" si="151"/>
        <v>18</v>
      </c>
      <c r="L373" s="30">
        <f t="shared" ca="1" si="152"/>
        <v>18</v>
      </c>
      <c r="M373" s="120">
        <f t="shared" ca="1" si="173"/>
        <v>0</v>
      </c>
      <c r="N373" s="39">
        <f>ROW()</f>
        <v>373</v>
      </c>
      <c r="O373" s="39">
        <f t="shared" si="167"/>
        <v>370</v>
      </c>
      <c r="P373" s="45">
        <f t="shared" ca="1" si="168"/>
        <v>355</v>
      </c>
      <c r="Q373" s="45">
        <f t="shared" ca="1" si="169"/>
        <v>352</v>
      </c>
      <c r="R373" s="39">
        <f t="shared" ca="1" si="170"/>
        <v>0</v>
      </c>
      <c r="S373" s="58">
        <f t="shared" si="157"/>
        <v>0</v>
      </c>
      <c r="T373">
        <f>A373-A370</f>
        <v>3</v>
      </c>
      <c r="U373" s="68">
        <f t="shared" si="153"/>
        <v>0</v>
      </c>
      <c r="V373" s="58">
        <f t="shared" ca="1" si="158"/>
        <v>20.854499999997643</v>
      </c>
      <c r="W373">
        <f>A373-A370</f>
        <v>3</v>
      </c>
      <c r="X373" s="77">
        <f t="shared" ca="1" si="159"/>
        <v>13.902999999998428</v>
      </c>
      <c r="Y373" s="58">
        <f t="shared" ca="1" si="160"/>
        <v>20.854499999997643</v>
      </c>
      <c r="Z373">
        <f>A373-A370</f>
        <v>3</v>
      </c>
      <c r="AA373" s="68">
        <f t="shared" ca="1" si="154"/>
        <v>6.9514999999992142</v>
      </c>
      <c r="AB373" s="68">
        <f t="shared" ca="1" si="176"/>
        <v>10.427249999998821</v>
      </c>
      <c r="AE373" s="116">
        <f t="shared" si="161"/>
        <v>355</v>
      </c>
      <c r="AF373" s="116">
        <f t="shared" si="171"/>
        <v>356</v>
      </c>
      <c r="AG373" s="116">
        <f t="shared" si="171"/>
        <v>354</v>
      </c>
      <c r="AH373" s="116">
        <f t="shared" si="171"/>
        <v>353</v>
      </c>
      <c r="AI373" s="116">
        <f t="shared" si="171"/>
        <v>352</v>
      </c>
      <c r="AJ373" s="116">
        <f t="shared" si="171"/>
        <v>356</v>
      </c>
      <c r="AK373" s="116">
        <f t="shared" si="171"/>
        <v>354</v>
      </c>
      <c r="AL373" s="116">
        <f t="shared" si="171"/>
        <v>353</v>
      </c>
      <c r="AM373" s="116">
        <f t="shared" si="171"/>
        <v>352</v>
      </c>
      <c r="AN373" s="116">
        <f t="shared" si="171"/>
        <v>352</v>
      </c>
      <c r="AO373" s="116">
        <f t="shared" si="171"/>
        <v>352</v>
      </c>
      <c r="AP373" s="116">
        <f t="shared" si="166"/>
        <v>352</v>
      </c>
      <c r="AQ373" s="116">
        <f t="shared" si="165"/>
        <v>353</v>
      </c>
      <c r="AR373" s="116">
        <f t="shared" si="165"/>
        <v>351</v>
      </c>
      <c r="AS373" s="116">
        <f t="shared" si="165"/>
        <v>350</v>
      </c>
      <c r="AT373" s="116">
        <f t="shared" si="165"/>
        <v>349</v>
      </c>
      <c r="AU373" s="116">
        <f t="shared" si="165"/>
        <v>353</v>
      </c>
      <c r="AV373" s="116">
        <f t="shared" si="165"/>
        <v>351</v>
      </c>
      <c r="AW373" s="116">
        <f t="shared" si="165"/>
        <v>350</v>
      </c>
      <c r="AX373" s="116">
        <f t="shared" si="150"/>
        <v>349</v>
      </c>
      <c r="AY373" s="116">
        <f t="shared" si="150"/>
        <v>349</v>
      </c>
      <c r="AZ373" s="116">
        <f t="shared" si="150"/>
        <v>349</v>
      </c>
      <c r="BA373" s="119">
        <f t="shared" ca="1" si="164"/>
        <v>0</v>
      </c>
      <c r="BB373" s="119">
        <f t="shared" ca="1" si="164"/>
        <v>0</v>
      </c>
      <c r="BC373" s="119">
        <f t="shared" ca="1" si="163"/>
        <v>0</v>
      </c>
      <c r="BD373" s="119">
        <f t="shared" ca="1" si="163"/>
        <v>0</v>
      </c>
      <c r="BE373" s="119">
        <f t="shared" ca="1" si="163"/>
        <v>0</v>
      </c>
      <c r="BF373" s="119">
        <f t="shared" ca="1" si="163"/>
        <v>0</v>
      </c>
      <c r="BG373" s="119">
        <f t="shared" ca="1" si="163"/>
        <v>0</v>
      </c>
      <c r="BH373" s="119">
        <f t="shared" ca="1" si="163"/>
        <v>0</v>
      </c>
      <c r="BI373" s="119">
        <f t="shared" ca="1" si="163"/>
        <v>0</v>
      </c>
      <c r="BJ373" s="119">
        <f t="shared" ca="1" si="163"/>
        <v>0</v>
      </c>
      <c r="BK373" s="119">
        <f t="shared" ca="1" si="155"/>
        <v>0</v>
      </c>
      <c r="BL373" s="121">
        <f t="shared" ca="1" si="174"/>
        <v>6</v>
      </c>
      <c r="BM373" s="116">
        <f t="shared" ca="1" si="175"/>
        <v>17</v>
      </c>
    </row>
    <row r="374" spans="1:65" ht="15" customHeight="1" x14ac:dyDescent="0.25">
      <c r="A374" s="13">
        <v>42950</v>
      </c>
      <c r="B374" s="23"/>
      <c r="C374" s="23"/>
      <c r="D374" s="88">
        <f>bering!B369</f>
        <v>5638.0990000000002</v>
      </c>
      <c r="E374" s="47"/>
      <c r="F374" s="47"/>
      <c r="G374" s="92">
        <f>conus!B369</f>
        <v>5890.9853999999996</v>
      </c>
      <c r="H374" s="100">
        <f t="shared" ca="1" si="162"/>
        <v>5638.0990000000002</v>
      </c>
      <c r="I374" s="101">
        <f ca="1">IF(H$1,OFFSET(D374,-$H$2,0),OFFSET(D374,-$L374,0))</f>
        <v>5638.0990000000002</v>
      </c>
      <c r="J374" s="29">
        <f t="shared" ca="1" si="172"/>
        <v>18</v>
      </c>
      <c r="K374" s="57">
        <f t="shared" ca="1" si="151"/>
        <v>18</v>
      </c>
      <c r="L374" s="30">
        <f t="shared" ca="1" si="152"/>
        <v>18</v>
      </c>
      <c r="M374" s="120">
        <f t="shared" ca="1" si="173"/>
        <v>0</v>
      </c>
      <c r="N374" s="39">
        <f>ROW()</f>
        <v>374</v>
      </c>
      <c r="O374" s="39">
        <f t="shared" si="167"/>
        <v>371</v>
      </c>
      <c r="P374" s="45">
        <f t="shared" ca="1" si="168"/>
        <v>356</v>
      </c>
      <c r="Q374" s="45">
        <f t="shared" ca="1" si="169"/>
        <v>353</v>
      </c>
      <c r="R374" s="39">
        <f t="shared" ca="1" si="170"/>
        <v>0</v>
      </c>
      <c r="S374" s="58">
        <f t="shared" si="157"/>
        <v>0</v>
      </c>
      <c r="T374">
        <f>A374-A371</f>
        <v>3</v>
      </c>
      <c r="U374" s="68">
        <f t="shared" si="153"/>
        <v>0</v>
      </c>
      <c r="V374" s="58">
        <f t="shared" ca="1" si="158"/>
        <v>112.95149999999558</v>
      </c>
      <c r="W374">
        <f>A374-A371</f>
        <v>3</v>
      </c>
      <c r="X374" s="77">
        <f t="shared" ca="1" si="159"/>
        <v>75.300999999997046</v>
      </c>
      <c r="Y374" s="58">
        <f t="shared" ca="1" si="160"/>
        <v>112.95149999999558</v>
      </c>
      <c r="Z374">
        <f>A374-A371</f>
        <v>3</v>
      </c>
      <c r="AA374" s="68">
        <f t="shared" ca="1" si="154"/>
        <v>37.650499999998523</v>
      </c>
      <c r="AB374" s="68">
        <f t="shared" ca="1" si="176"/>
        <v>56.475749999997788</v>
      </c>
      <c r="AE374" s="116">
        <f t="shared" si="161"/>
        <v>356</v>
      </c>
      <c r="AF374" s="116">
        <f t="shared" si="171"/>
        <v>357</v>
      </c>
      <c r="AG374" s="116">
        <f t="shared" si="171"/>
        <v>355</v>
      </c>
      <c r="AH374" s="116">
        <f t="shared" si="171"/>
        <v>354</v>
      </c>
      <c r="AI374" s="116">
        <f t="shared" si="171"/>
        <v>353</v>
      </c>
      <c r="AJ374" s="116">
        <f t="shared" si="171"/>
        <v>357</v>
      </c>
      <c r="AK374" s="116">
        <f t="shared" si="171"/>
        <v>355</v>
      </c>
      <c r="AL374" s="116">
        <f t="shared" si="171"/>
        <v>354</v>
      </c>
      <c r="AM374" s="116">
        <f t="shared" si="171"/>
        <v>353</v>
      </c>
      <c r="AN374" s="116">
        <f t="shared" si="171"/>
        <v>353</v>
      </c>
      <c r="AO374" s="116">
        <f t="shared" si="171"/>
        <v>353</v>
      </c>
      <c r="AP374" s="116">
        <f t="shared" si="166"/>
        <v>353</v>
      </c>
      <c r="AQ374" s="116">
        <f t="shared" si="165"/>
        <v>354</v>
      </c>
      <c r="AR374" s="116">
        <f t="shared" si="165"/>
        <v>352</v>
      </c>
      <c r="AS374" s="116">
        <f t="shared" si="165"/>
        <v>351</v>
      </c>
      <c r="AT374" s="116">
        <f t="shared" si="165"/>
        <v>350</v>
      </c>
      <c r="AU374" s="116">
        <f t="shared" si="165"/>
        <v>354</v>
      </c>
      <c r="AV374" s="116">
        <f t="shared" si="165"/>
        <v>352</v>
      </c>
      <c r="AW374" s="116">
        <f t="shared" si="165"/>
        <v>351</v>
      </c>
      <c r="AX374" s="116">
        <f t="shared" si="150"/>
        <v>350</v>
      </c>
      <c r="AY374" s="116">
        <f t="shared" si="150"/>
        <v>350</v>
      </c>
      <c r="AZ374" s="116">
        <f t="shared" si="150"/>
        <v>350</v>
      </c>
      <c r="BA374" s="119">
        <f t="shared" ca="1" si="164"/>
        <v>0</v>
      </c>
      <c r="BB374" s="119">
        <f t="shared" ca="1" si="164"/>
        <v>0</v>
      </c>
      <c r="BC374" s="119">
        <f t="shared" ca="1" si="163"/>
        <v>0</v>
      </c>
      <c r="BD374" s="119">
        <f t="shared" ca="1" si="163"/>
        <v>0</v>
      </c>
      <c r="BE374" s="119">
        <f t="shared" ca="1" si="163"/>
        <v>0</v>
      </c>
      <c r="BF374" s="119">
        <f t="shared" ca="1" si="163"/>
        <v>0</v>
      </c>
      <c r="BG374" s="119">
        <f t="shared" ca="1" si="163"/>
        <v>0</v>
      </c>
      <c r="BH374" s="119">
        <f t="shared" ca="1" si="163"/>
        <v>0</v>
      </c>
      <c r="BI374" s="119">
        <f t="shared" ca="1" si="163"/>
        <v>0</v>
      </c>
      <c r="BJ374" s="119">
        <f t="shared" ca="1" si="163"/>
        <v>0</v>
      </c>
      <c r="BK374" s="119">
        <f t="shared" ca="1" si="155"/>
        <v>0</v>
      </c>
      <c r="BL374" s="121">
        <f t="shared" ca="1" si="174"/>
        <v>6</v>
      </c>
      <c r="BM374" s="116">
        <f t="shared" ca="1" si="175"/>
        <v>17</v>
      </c>
    </row>
    <row r="375" spans="1:65" ht="15" customHeight="1" x14ac:dyDescent="0.25">
      <c r="A375" s="13">
        <v>42951</v>
      </c>
      <c r="B375" s="23"/>
      <c r="C375" s="23"/>
      <c r="D375" s="88">
        <f>bering!B370</f>
        <v>5638.0990000000002</v>
      </c>
      <c r="E375" s="47"/>
      <c r="F375" s="47"/>
      <c r="G375" s="92">
        <f>conus!B370</f>
        <v>5890.9853999999996</v>
      </c>
      <c r="H375" s="100">
        <f t="shared" ca="1" si="162"/>
        <v>5638.0990000000002</v>
      </c>
      <c r="I375" s="101">
        <f ca="1">IF(H$1,OFFSET(D375,-$H$2,0),OFFSET(D375,-$L375,0))</f>
        <v>5638.0990000000002</v>
      </c>
      <c r="J375" s="29">
        <f t="shared" ca="1" si="172"/>
        <v>18</v>
      </c>
      <c r="K375" s="57">
        <f t="shared" ca="1" si="151"/>
        <v>18</v>
      </c>
      <c r="L375" s="30">
        <f t="shared" ca="1" si="152"/>
        <v>18</v>
      </c>
      <c r="M375" s="120">
        <f t="shared" ca="1" si="173"/>
        <v>0</v>
      </c>
      <c r="N375" s="39">
        <f>ROW()</f>
        <v>375</v>
      </c>
      <c r="O375" s="39">
        <f t="shared" si="167"/>
        <v>372</v>
      </c>
      <c r="P375" s="45">
        <f t="shared" ca="1" si="168"/>
        <v>357</v>
      </c>
      <c r="Q375" s="45">
        <f t="shared" ca="1" si="169"/>
        <v>354</v>
      </c>
      <c r="R375" s="39">
        <f t="shared" ca="1" si="170"/>
        <v>0</v>
      </c>
      <c r="S375" s="58">
        <f t="shared" si="157"/>
        <v>0</v>
      </c>
      <c r="T375">
        <f>A375-A372</f>
        <v>3</v>
      </c>
      <c r="U375" s="68">
        <f t="shared" si="153"/>
        <v>0</v>
      </c>
      <c r="V375" s="58">
        <f t="shared" ca="1" si="158"/>
        <v>64.535899999998946</v>
      </c>
      <c r="W375">
        <f>A375-A372</f>
        <v>3</v>
      </c>
      <c r="X375" s="77">
        <f t="shared" ca="1" si="159"/>
        <v>43.023933333332629</v>
      </c>
      <c r="Y375" s="58">
        <f t="shared" ca="1" si="160"/>
        <v>64.535899999998946</v>
      </c>
      <c r="Z375">
        <f>A375-A372</f>
        <v>3</v>
      </c>
      <c r="AA375" s="68">
        <f t="shared" ca="1" si="154"/>
        <v>21.511966666666314</v>
      </c>
      <c r="AB375" s="68">
        <f t="shared" ca="1" si="176"/>
        <v>32.267949999999473</v>
      </c>
      <c r="AE375" s="116">
        <f t="shared" si="161"/>
        <v>357</v>
      </c>
      <c r="AF375" s="116">
        <f t="shared" si="171"/>
        <v>358</v>
      </c>
      <c r="AG375" s="116">
        <f t="shared" si="171"/>
        <v>356</v>
      </c>
      <c r="AH375" s="116">
        <f t="shared" si="171"/>
        <v>355</v>
      </c>
      <c r="AI375" s="116">
        <f t="shared" si="171"/>
        <v>354</v>
      </c>
      <c r="AJ375" s="116">
        <f t="shared" si="171"/>
        <v>358</v>
      </c>
      <c r="AK375" s="116">
        <f t="shared" si="171"/>
        <v>356</v>
      </c>
      <c r="AL375" s="116">
        <f t="shared" si="171"/>
        <v>355</v>
      </c>
      <c r="AM375" s="116">
        <f t="shared" si="171"/>
        <v>354</v>
      </c>
      <c r="AN375" s="116">
        <f t="shared" si="171"/>
        <v>354</v>
      </c>
      <c r="AO375" s="116">
        <f t="shared" si="171"/>
        <v>354</v>
      </c>
      <c r="AP375" s="116">
        <f t="shared" si="166"/>
        <v>354</v>
      </c>
      <c r="AQ375" s="116">
        <f t="shared" si="165"/>
        <v>355</v>
      </c>
      <c r="AR375" s="116">
        <f t="shared" si="165"/>
        <v>353</v>
      </c>
      <c r="AS375" s="116">
        <f t="shared" si="165"/>
        <v>352</v>
      </c>
      <c r="AT375" s="116">
        <f t="shared" si="165"/>
        <v>351</v>
      </c>
      <c r="AU375" s="116">
        <f t="shared" si="165"/>
        <v>355</v>
      </c>
      <c r="AV375" s="116">
        <f t="shared" si="165"/>
        <v>353</v>
      </c>
      <c r="AW375" s="116">
        <f t="shared" si="165"/>
        <v>352</v>
      </c>
      <c r="AX375" s="116">
        <f t="shared" si="150"/>
        <v>351</v>
      </c>
      <c r="AY375" s="116">
        <f t="shared" si="150"/>
        <v>351</v>
      </c>
      <c r="AZ375" s="116">
        <f t="shared" si="150"/>
        <v>351</v>
      </c>
      <c r="BA375" s="119">
        <f t="shared" ca="1" si="164"/>
        <v>0</v>
      </c>
      <c r="BB375" s="119">
        <f t="shared" ca="1" si="164"/>
        <v>0</v>
      </c>
      <c r="BC375" s="119">
        <f t="shared" ca="1" si="163"/>
        <v>0</v>
      </c>
      <c r="BD375" s="119">
        <f t="shared" ca="1" si="163"/>
        <v>0</v>
      </c>
      <c r="BE375" s="119">
        <f t="shared" ca="1" si="163"/>
        <v>0</v>
      </c>
      <c r="BF375" s="119">
        <f t="shared" ca="1" si="163"/>
        <v>0</v>
      </c>
      <c r="BG375" s="119">
        <f t="shared" ca="1" si="163"/>
        <v>0</v>
      </c>
      <c r="BH375" s="119">
        <f t="shared" ca="1" si="163"/>
        <v>0</v>
      </c>
      <c r="BI375" s="119">
        <f t="shared" ca="1" si="163"/>
        <v>0</v>
      </c>
      <c r="BJ375" s="119">
        <f t="shared" ca="1" si="163"/>
        <v>0</v>
      </c>
      <c r="BK375" s="119">
        <f t="shared" ca="1" si="155"/>
        <v>0</v>
      </c>
      <c r="BL375" s="121">
        <f t="shared" ca="1" si="174"/>
        <v>6</v>
      </c>
      <c r="BM375" s="116">
        <f t="shared" ca="1" si="175"/>
        <v>17</v>
      </c>
    </row>
    <row r="376" spans="1:65" ht="15" customHeight="1" x14ac:dyDescent="0.25">
      <c r="A376" s="13">
        <v>42952</v>
      </c>
      <c r="B376" s="23"/>
      <c r="C376" s="23"/>
      <c r="D376" s="88">
        <f>bering!B371</f>
        <v>5638.0990000000002</v>
      </c>
      <c r="E376" s="47"/>
      <c r="F376" s="47"/>
      <c r="G376" s="92">
        <f>conus!B371</f>
        <v>5890.9853999999996</v>
      </c>
      <c r="H376" s="100">
        <f t="shared" ca="1" si="162"/>
        <v>5638.0990000000002</v>
      </c>
      <c r="I376" s="101">
        <f ca="1">IF(H$1,OFFSET(D376,-$H$2,0),OFFSET(D376,-$L376,0))</f>
        <v>5638.0990000000002</v>
      </c>
      <c r="J376" s="29">
        <f t="shared" ca="1" si="172"/>
        <v>18</v>
      </c>
      <c r="K376" s="57">
        <f t="shared" ca="1" si="151"/>
        <v>18</v>
      </c>
      <c r="L376" s="30">
        <f t="shared" ca="1" si="152"/>
        <v>18</v>
      </c>
      <c r="M376" s="120">
        <f t="shared" ca="1" si="173"/>
        <v>0</v>
      </c>
      <c r="N376" s="39">
        <f>ROW()</f>
        <v>376</v>
      </c>
      <c r="O376" s="39">
        <f t="shared" si="167"/>
        <v>373</v>
      </c>
      <c r="P376" s="45">
        <f t="shared" ca="1" si="168"/>
        <v>358</v>
      </c>
      <c r="Q376" s="45">
        <f t="shared" ca="1" si="169"/>
        <v>355</v>
      </c>
      <c r="R376" s="39">
        <f t="shared" ca="1" si="170"/>
        <v>0</v>
      </c>
      <c r="S376" s="58">
        <f t="shared" si="157"/>
        <v>0</v>
      </c>
      <c r="T376">
        <f>A376-A373</f>
        <v>3</v>
      </c>
      <c r="U376" s="68">
        <f t="shared" si="153"/>
        <v>0</v>
      </c>
      <c r="V376" s="58">
        <f t="shared" ca="1" si="158"/>
        <v>7.6342000000004191</v>
      </c>
      <c r="W376">
        <f>A376-A373</f>
        <v>3</v>
      </c>
      <c r="X376" s="77">
        <f t="shared" ca="1" si="159"/>
        <v>5.0894666666669464</v>
      </c>
      <c r="Y376" s="58">
        <f t="shared" ca="1" si="160"/>
        <v>7.6342000000004191</v>
      </c>
      <c r="Z376">
        <f>A376-A373</f>
        <v>3</v>
      </c>
      <c r="AA376" s="68">
        <f t="shared" ca="1" si="154"/>
        <v>2.5447333333334732</v>
      </c>
      <c r="AB376" s="68">
        <f t="shared" ca="1" si="176"/>
        <v>3.8171000000002095</v>
      </c>
      <c r="AE376" s="116">
        <f t="shared" si="161"/>
        <v>358</v>
      </c>
      <c r="AF376" s="116">
        <f t="shared" si="171"/>
        <v>359</v>
      </c>
      <c r="AG376" s="116">
        <f t="shared" si="171"/>
        <v>357</v>
      </c>
      <c r="AH376" s="116">
        <f t="shared" si="171"/>
        <v>356</v>
      </c>
      <c r="AI376" s="116">
        <f t="shared" si="171"/>
        <v>355</v>
      </c>
      <c r="AJ376" s="116">
        <f t="shared" si="171"/>
        <v>359</v>
      </c>
      <c r="AK376" s="116">
        <f t="shared" si="171"/>
        <v>357</v>
      </c>
      <c r="AL376" s="116">
        <f t="shared" si="171"/>
        <v>356</v>
      </c>
      <c r="AM376" s="116">
        <f t="shared" si="171"/>
        <v>355</v>
      </c>
      <c r="AN376" s="116">
        <f t="shared" si="171"/>
        <v>355</v>
      </c>
      <c r="AO376" s="116">
        <f t="shared" si="171"/>
        <v>355</v>
      </c>
      <c r="AP376" s="116">
        <f t="shared" si="166"/>
        <v>355</v>
      </c>
      <c r="AQ376" s="116">
        <f t="shared" si="165"/>
        <v>356</v>
      </c>
      <c r="AR376" s="116">
        <f t="shared" si="165"/>
        <v>354</v>
      </c>
      <c r="AS376" s="116">
        <f t="shared" si="165"/>
        <v>353</v>
      </c>
      <c r="AT376" s="116">
        <f t="shared" si="165"/>
        <v>352</v>
      </c>
      <c r="AU376" s="116">
        <f t="shared" si="165"/>
        <v>356</v>
      </c>
      <c r="AV376" s="116">
        <f t="shared" si="165"/>
        <v>354</v>
      </c>
      <c r="AW376" s="116">
        <f t="shared" si="165"/>
        <v>353</v>
      </c>
      <c r="AX376" s="116">
        <f t="shared" si="150"/>
        <v>352</v>
      </c>
      <c r="AY376" s="116">
        <f t="shared" si="150"/>
        <v>352</v>
      </c>
      <c r="AZ376" s="116">
        <f t="shared" si="150"/>
        <v>352</v>
      </c>
      <c r="BA376" s="119">
        <f t="shared" ca="1" si="164"/>
        <v>0</v>
      </c>
      <c r="BB376" s="119">
        <f t="shared" ca="1" si="164"/>
        <v>0</v>
      </c>
      <c r="BC376" s="119">
        <f t="shared" ca="1" si="163"/>
        <v>0</v>
      </c>
      <c r="BD376" s="119">
        <f t="shared" ca="1" si="163"/>
        <v>0</v>
      </c>
      <c r="BE376" s="119">
        <f t="shared" ca="1" si="163"/>
        <v>0</v>
      </c>
      <c r="BF376" s="119">
        <f t="shared" ca="1" si="163"/>
        <v>0</v>
      </c>
      <c r="BG376" s="119">
        <f t="shared" ca="1" si="163"/>
        <v>0</v>
      </c>
      <c r="BH376" s="119">
        <f t="shared" ca="1" si="163"/>
        <v>0</v>
      </c>
      <c r="BI376" s="119">
        <f t="shared" ca="1" si="163"/>
        <v>0</v>
      </c>
      <c r="BJ376" s="119">
        <f t="shared" ca="1" si="163"/>
        <v>0</v>
      </c>
      <c r="BK376" s="119">
        <f t="shared" ca="1" si="155"/>
        <v>0</v>
      </c>
      <c r="BL376" s="121">
        <f t="shared" ca="1" si="174"/>
        <v>6</v>
      </c>
      <c r="BM376" s="116">
        <f t="shared" ca="1" si="175"/>
        <v>17</v>
      </c>
    </row>
    <row r="377" spans="1:65" ht="15" customHeight="1" x14ac:dyDescent="0.25">
      <c r="A377" s="13">
        <v>42953</v>
      </c>
      <c r="B377" s="23"/>
      <c r="C377" s="23"/>
      <c r="D377" s="88">
        <f>bering!B372</f>
        <v>5638.0990000000002</v>
      </c>
      <c r="E377" s="47"/>
      <c r="F377" s="47"/>
      <c r="G377" s="92">
        <f>conus!B372</f>
        <v>5890.9853999999996</v>
      </c>
      <c r="H377" s="100">
        <f t="shared" ca="1" si="162"/>
        <v>5638.0990000000002</v>
      </c>
      <c r="I377" s="101">
        <f ca="1">IF(H$1,OFFSET(D377,-$H$2,0),OFFSET(D377,-$L377,0))</f>
        <v>5638.0990000000002</v>
      </c>
      <c r="J377" s="29">
        <f t="shared" ca="1" si="172"/>
        <v>18</v>
      </c>
      <c r="K377" s="57">
        <f t="shared" ca="1" si="151"/>
        <v>18</v>
      </c>
      <c r="L377" s="30">
        <f t="shared" ca="1" si="152"/>
        <v>18</v>
      </c>
      <c r="M377" s="120">
        <f t="shared" ca="1" si="173"/>
        <v>0</v>
      </c>
      <c r="N377" s="39">
        <f>ROW()</f>
        <v>377</v>
      </c>
      <c r="O377" s="39">
        <f t="shared" si="167"/>
        <v>374</v>
      </c>
      <c r="P377" s="45">
        <f t="shared" ca="1" si="168"/>
        <v>359</v>
      </c>
      <c r="Q377" s="45">
        <f t="shared" ca="1" si="169"/>
        <v>356</v>
      </c>
      <c r="R377" s="39">
        <f t="shared" ca="1" si="170"/>
        <v>0</v>
      </c>
      <c r="S377" s="58">
        <f t="shared" si="157"/>
        <v>0</v>
      </c>
      <c r="T377">
        <f>A377-A374</f>
        <v>3</v>
      </c>
      <c r="U377" s="68">
        <f t="shared" si="153"/>
        <v>0</v>
      </c>
      <c r="V377" s="58">
        <f t="shared" ca="1" si="158"/>
        <v>-24.473799999999756</v>
      </c>
      <c r="W377">
        <f>A377-A374</f>
        <v>3</v>
      </c>
      <c r="X377" s="77">
        <f t="shared" ca="1" si="159"/>
        <v>-16.315866666666505</v>
      </c>
      <c r="Y377" s="58">
        <f t="shared" ca="1" si="160"/>
        <v>-24.473799999999756</v>
      </c>
      <c r="Z377">
        <f>A377-A374</f>
        <v>3</v>
      </c>
      <c r="AA377" s="68">
        <f t="shared" ca="1" si="154"/>
        <v>-8.1579333333332524</v>
      </c>
      <c r="AB377" s="68">
        <f t="shared" ca="1" si="176"/>
        <v>-12.236899999999878</v>
      </c>
      <c r="AE377" s="116">
        <f t="shared" si="161"/>
        <v>359</v>
      </c>
      <c r="AF377" s="116">
        <f t="shared" si="171"/>
        <v>360</v>
      </c>
      <c r="AG377" s="116">
        <f t="shared" si="171"/>
        <v>358</v>
      </c>
      <c r="AH377" s="116">
        <f t="shared" si="171"/>
        <v>357</v>
      </c>
      <c r="AI377" s="116">
        <f t="shared" si="171"/>
        <v>356</v>
      </c>
      <c r="AJ377" s="116">
        <f t="shared" si="171"/>
        <v>360</v>
      </c>
      <c r="AK377" s="116">
        <f t="shared" si="171"/>
        <v>358</v>
      </c>
      <c r="AL377" s="116">
        <f t="shared" si="171"/>
        <v>357</v>
      </c>
      <c r="AM377" s="116">
        <f t="shared" si="171"/>
        <v>356</v>
      </c>
      <c r="AN377" s="116">
        <f t="shared" si="171"/>
        <v>356</v>
      </c>
      <c r="AO377" s="116">
        <f t="shared" si="171"/>
        <v>356</v>
      </c>
      <c r="AP377" s="116">
        <f t="shared" si="166"/>
        <v>356</v>
      </c>
      <c r="AQ377" s="116">
        <f t="shared" si="165"/>
        <v>357</v>
      </c>
      <c r="AR377" s="116">
        <f t="shared" si="165"/>
        <v>355</v>
      </c>
      <c r="AS377" s="116">
        <f t="shared" si="165"/>
        <v>354</v>
      </c>
      <c r="AT377" s="116">
        <f t="shared" si="165"/>
        <v>353</v>
      </c>
      <c r="AU377" s="116">
        <f t="shared" si="165"/>
        <v>357</v>
      </c>
      <c r="AV377" s="116">
        <f t="shared" si="165"/>
        <v>355</v>
      </c>
      <c r="AW377" s="116">
        <f t="shared" si="165"/>
        <v>354</v>
      </c>
      <c r="AX377" s="116">
        <f t="shared" si="150"/>
        <v>353</v>
      </c>
      <c r="AY377" s="116">
        <f t="shared" si="150"/>
        <v>353</v>
      </c>
      <c r="AZ377" s="116">
        <f t="shared" si="150"/>
        <v>353</v>
      </c>
      <c r="BA377" s="119">
        <f t="shared" ca="1" si="164"/>
        <v>0</v>
      </c>
      <c r="BB377" s="119">
        <f t="shared" ca="1" si="164"/>
        <v>0</v>
      </c>
      <c r="BC377" s="119">
        <f t="shared" ca="1" si="163"/>
        <v>0</v>
      </c>
      <c r="BD377" s="119">
        <f t="shared" ca="1" si="163"/>
        <v>0</v>
      </c>
      <c r="BE377" s="119">
        <f t="shared" ca="1" si="163"/>
        <v>0</v>
      </c>
      <c r="BF377" s="119">
        <f t="shared" ca="1" si="163"/>
        <v>0</v>
      </c>
      <c r="BG377" s="119">
        <f t="shared" ca="1" si="163"/>
        <v>0</v>
      </c>
      <c r="BH377" s="119">
        <f t="shared" ca="1" si="163"/>
        <v>0</v>
      </c>
      <c r="BI377" s="119">
        <f t="shared" ca="1" si="163"/>
        <v>0</v>
      </c>
      <c r="BJ377" s="119">
        <f t="shared" ca="1" si="163"/>
        <v>0</v>
      </c>
      <c r="BK377" s="119">
        <f t="shared" ca="1" si="155"/>
        <v>0</v>
      </c>
      <c r="BL377" s="121">
        <f t="shared" ca="1" si="174"/>
        <v>6</v>
      </c>
      <c r="BM377" s="116">
        <f t="shared" ca="1" si="175"/>
        <v>17</v>
      </c>
    </row>
    <row r="378" spans="1:65" ht="15" customHeight="1" x14ac:dyDescent="0.25">
      <c r="A378" s="13">
        <v>42954</v>
      </c>
      <c r="B378" s="23"/>
      <c r="C378" s="23"/>
      <c r="D378" s="88">
        <f>bering!B373</f>
        <v>5638.0990000000002</v>
      </c>
      <c r="E378" s="47"/>
      <c r="F378" s="47"/>
      <c r="G378" s="92">
        <f>conus!B373</f>
        <v>5890.9853999999996</v>
      </c>
      <c r="H378" s="100">
        <f t="shared" ca="1" si="162"/>
        <v>5638.0990000000002</v>
      </c>
      <c r="I378" s="101">
        <f ca="1">IF(H$1,OFFSET(D378,-$H$2,0),OFFSET(D378,-$L378,0))</f>
        <v>5638.0990000000002</v>
      </c>
      <c r="J378" s="29">
        <f t="shared" ca="1" si="172"/>
        <v>18</v>
      </c>
      <c r="K378" s="57">
        <f t="shared" ca="1" si="151"/>
        <v>18</v>
      </c>
      <c r="L378" s="30">
        <f t="shared" ca="1" si="152"/>
        <v>18</v>
      </c>
      <c r="M378" s="120">
        <f t="shared" ca="1" si="173"/>
        <v>0</v>
      </c>
      <c r="N378" s="39">
        <f>ROW()</f>
        <v>378</v>
      </c>
      <c r="O378" s="39">
        <f t="shared" si="167"/>
        <v>375</v>
      </c>
      <c r="P378" s="45">
        <f t="shared" ca="1" si="168"/>
        <v>360</v>
      </c>
      <c r="Q378" s="45">
        <f t="shared" ca="1" si="169"/>
        <v>357</v>
      </c>
      <c r="R378" s="39">
        <f t="shared" ca="1" si="170"/>
        <v>0</v>
      </c>
      <c r="S378" s="58">
        <f t="shared" si="157"/>
        <v>0</v>
      </c>
      <c r="T378">
        <f>A378-A375</f>
        <v>3</v>
      </c>
      <c r="U378" s="68">
        <f t="shared" si="153"/>
        <v>0</v>
      </c>
      <c r="V378" s="58">
        <f t="shared" ca="1" si="158"/>
        <v>0</v>
      </c>
      <c r="W378">
        <f>A378-A375</f>
        <v>3</v>
      </c>
      <c r="X378" s="77">
        <f t="shared" ca="1" si="159"/>
        <v>0</v>
      </c>
      <c r="Y378" s="58">
        <f t="shared" ca="1" si="160"/>
        <v>0</v>
      </c>
      <c r="Z378">
        <f>A378-A375</f>
        <v>3</v>
      </c>
      <c r="AA378" s="68">
        <f t="shared" ca="1" si="154"/>
        <v>0</v>
      </c>
      <c r="AB378" s="68">
        <f t="shared" ca="1" si="176"/>
        <v>0</v>
      </c>
      <c r="AE378" s="116">
        <f t="shared" si="161"/>
        <v>360</v>
      </c>
      <c r="AF378" s="116">
        <f t="shared" si="171"/>
        <v>361</v>
      </c>
      <c r="AG378" s="116">
        <f t="shared" si="171"/>
        <v>359</v>
      </c>
      <c r="AH378" s="116">
        <f t="shared" si="171"/>
        <v>358</v>
      </c>
      <c r="AI378" s="116">
        <f t="shared" si="171"/>
        <v>357</v>
      </c>
      <c r="AJ378" s="116">
        <f t="shared" si="171"/>
        <v>361</v>
      </c>
      <c r="AK378" s="116">
        <f t="shared" si="171"/>
        <v>359</v>
      </c>
      <c r="AL378" s="116">
        <f t="shared" si="171"/>
        <v>358</v>
      </c>
      <c r="AM378" s="116">
        <f t="shared" si="171"/>
        <v>357</v>
      </c>
      <c r="AN378" s="116">
        <f t="shared" si="171"/>
        <v>357</v>
      </c>
      <c r="AO378" s="116">
        <f t="shared" si="171"/>
        <v>357</v>
      </c>
      <c r="AP378" s="116">
        <f t="shared" si="166"/>
        <v>357</v>
      </c>
      <c r="AQ378" s="116">
        <f t="shared" si="165"/>
        <v>358</v>
      </c>
      <c r="AR378" s="116">
        <f t="shared" si="165"/>
        <v>356</v>
      </c>
      <c r="AS378" s="116">
        <f t="shared" si="165"/>
        <v>355</v>
      </c>
      <c r="AT378" s="116">
        <f t="shared" si="165"/>
        <v>354</v>
      </c>
      <c r="AU378" s="116">
        <f t="shared" si="165"/>
        <v>358</v>
      </c>
      <c r="AV378" s="116">
        <f t="shared" si="165"/>
        <v>356</v>
      </c>
      <c r="AW378" s="116">
        <f t="shared" si="165"/>
        <v>355</v>
      </c>
      <c r="AX378" s="116">
        <f t="shared" si="150"/>
        <v>354</v>
      </c>
      <c r="AY378" s="116">
        <f t="shared" si="150"/>
        <v>354</v>
      </c>
      <c r="AZ378" s="116">
        <f t="shared" si="150"/>
        <v>354</v>
      </c>
      <c r="BA378" s="119">
        <f t="shared" ca="1" si="164"/>
        <v>0</v>
      </c>
      <c r="BB378" s="119">
        <f t="shared" ca="1" si="164"/>
        <v>0</v>
      </c>
      <c r="BC378" s="119">
        <f t="shared" ca="1" si="163"/>
        <v>0</v>
      </c>
      <c r="BD378" s="119">
        <f t="shared" ca="1" si="163"/>
        <v>0</v>
      </c>
      <c r="BE378" s="119">
        <f t="shared" ca="1" si="163"/>
        <v>0</v>
      </c>
      <c r="BF378" s="119">
        <f t="shared" ca="1" si="163"/>
        <v>0</v>
      </c>
      <c r="BG378" s="119">
        <f t="shared" ca="1" si="163"/>
        <v>0</v>
      </c>
      <c r="BH378" s="119">
        <f t="shared" ca="1" si="163"/>
        <v>0</v>
      </c>
      <c r="BI378" s="119">
        <f t="shared" ca="1" si="163"/>
        <v>0</v>
      </c>
      <c r="BJ378" s="119">
        <f t="shared" ca="1" si="163"/>
        <v>0</v>
      </c>
      <c r="BK378" s="119">
        <f t="shared" ca="1" si="155"/>
        <v>0</v>
      </c>
      <c r="BL378" s="121">
        <f t="shared" ca="1" si="174"/>
        <v>6</v>
      </c>
      <c r="BM378" s="116">
        <f t="shared" ca="1" si="175"/>
        <v>17</v>
      </c>
    </row>
    <row r="379" spans="1:65" ht="15" customHeight="1" x14ac:dyDescent="0.25">
      <c r="A379" s="13">
        <v>42955</v>
      </c>
      <c r="B379" s="23"/>
      <c r="C379" s="23"/>
      <c r="D379" s="88">
        <f>bering!B374</f>
        <v>5638.0990000000002</v>
      </c>
      <c r="E379" s="47"/>
      <c r="F379" s="47"/>
      <c r="G379" s="92">
        <f>conus!B374</f>
        <v>5890.9853999999996</v>
      </c>
      <c r="H379" s="100">
        <f t="shared" ca="1" si="162"/>
        <v>5638.0990000000002</v>
      </c>
      <c r="I379" s="101">
        <f ca="1">IF(H$1,OFFSET(D379,-$H$2,0),OFFSET(D379,-$L379,0))</f>
        <v>5638.0990000000002</v>
      </c>
      <c r="J379" s="29">
        <f t="shared" ca="1" si="172"/>
        <v>18</v>
      </c>
      <c r="K379" s="57">
        <f t="shared" ca="1" si="151"/>
        <v>18</v>
      </c>
      <c r="L379" s="30">
        <f t="shared" ca="1" si="152"/>
        <v>18</v>
      </c>
      <c r="M379" s="120">
        <f t="shared" ca="1" si="173"/>
        <v>0</v>
      </c>
      <c r="N379" s="39">
        <f>ROW()</f>
        <v>379</v>
      </c>
      <c r="O379" s="39">
        <f t="shared" si="167"/>
        <v>376</v>
      </c>
      <c r="P379" s="45">
        <f t="shared" ca="1" si="168"/>
        <v>361</v>
      </c>
      <c r="Q379" s="45">
        <f t="shared" ca="1" si="169"/>
        <v>358</v>
      </c>
      <c r="R379" s="39">
        <f t="shared" ca="1" si="170"/>
        <v>0</v>
      </c>
      <c r="S379" s="58">
        <f t="shared" si="157"/>
        <v>0</v>
      </c>
      <c r="T379">
        <f>A379-A376</f>
        <v>3</v>
      </c>
      <c r="U379" s="68">
        <f t="shared" si="153"/>
        <v>0</v>
      </c>
      <c r="V379" s="58">
        <f t="shared" ca="1" si="158"/>
        <v>0</v>
      </c>
      <c r="W379">
        <f>A379-A376</f>
        <v>3</v>
      </c>
      <c r="X379" s="77">
        <f t="shared" ca="1" si="159"/>
        <v>0</v>
      </c>
      <c r="Y379" s="58">
        <f t="shared" ca="1" si="160"/>
        <v>0</v>
      </c>
      <c r="Z379">
        <f>A379-A376</f>
        <v>3</v>
      </c>
      <c r="AA379" s="68">
        <f t="shared" ca="1" si="154"/>
        <v>0</v>
      </c>
      <c r="AB379" s="68">
        <f t="shared" ca="1" si="176"/>
        <v>0</v>
      </c>
      <c r="AE379" s="116">
        <f t="shared" si="161"/>
        <v>361</v>
      </c>
      <c r="AF379" s="116">
        <f t="shared" si="171"/>
        <v>362</v>
      </c>
      <c r="AG379" s="116">
        <f t="shared" si="171"/>
        <v>360</v>
      </c>
      <c r="AH379" s="116">
        <f t="shared" si="171"/>
        <v>359</v>
      </c>
      <c r="AI379" s="116">
        <f t="shared" si="171"/>
        <v>358</v>
      </c>
      <c r="AJ379" s="116">
        <f t="shared" si="171"/>
        <v>362</v>
      </c>
      <c r="AK379" s="116">
        <f t="shared" si="171"/>
        <v>360</v>
      </c>
      <c r="AL379" s="116">
        <f t="shared" si="171"/>
        <v>359</v>
      </c>
      <c r="AM379" s="116">
        <f t="shared" si="171"/>
        <v>358</v>
      </c>
      <c r="AN379" s="116">
        <f t="shared" si="171"/>
        <v>358</v>
      </c>
      <c r="AO379" s="116">
        <f t="shared" si="171"/>
        <v>358</v>
      </c>
      <c r="AP379" s="116">
        <f t="shared" si="166"/>
        <v>358</v>
      </c>
      <c r="AQ379" s="116">
        <f t="shared" si="165"/>
        <v>359</v>
      </c>
      <c r="AR379" s="116">
        <f t="shared" si="165"/>
        <v>357</v>
      </c>
      <c r="AS379" s="116">
        <f t="shared" si="165"/>
        <v>356</v>
      </c>
      <c r="AT379" s="116">
        <f t="shared" si="165"/>
        <v>355</v>
      </c>
      <c r="AU379" s="116">
        <f t="shared" si="165"/>
        <v>359</v>
      </c>
      <c r="AV379" s="116">
        <f t="shared" si="165"/>
        <v>357</v>
      </c>
      <c r="AW379" s="116">
        <f t="shared" si="165"/>
        <v>356</v>
      </c>
      <c r="AX379" s="116">
        <f t="shared" si="150"/>
        <v>355</v>
      </c>
      <c r="AY379" s="116">
        <f t="shared" si="150"/>
        <v>355</v>
      </c>
      <c r="AZ379" s="116">
        <f t="shared" si="150"/>
        <v>355</v>
      </c>
      <c r="BA379" s="119">
        <f t="shared" ca="1" si="164"/>
        <v>0</v>
      </c>
      <c r="BB379" s="119">
        <f t="shared" ca="1" si="164"/>
        <v>0</v>
      </c>
      <c r="BC379" s="119">
        <f t="shared" ca="1" si="163"/>
        <v>0</v>
      </c>
      <c r="BD379" s="119">
        <f t="shared" ca="1" si="163"/>
        <v>0</v>
      </c>
      <c r="BE379" s="119">
        <f t="shared" ca="1" si="163"/>
        <v>0</v>
      </c>
      <c r="BF379" s="119">
        <f t="shared" ca="1" si="163"/>
        <v>0</v>
      </c>
      <c r="BG379" s="119">
        <f t="shared" ca="1" si="163"/>
        <v>0</v>
      </c>
      <c r="BH379" s="119">
        <f t="shared" ca="1" si="163"/>
        <v>0</v>
      </c>
      <c r="BI379" s="119">
        <f t="shared" ca="1" si="163"/>
        <v>0</v>
      </c>
      <c r="BJ379" s="119">
        <f t="shared" ref="BJ379:BK401" ca="1" si="177">IF(ISERROR(CORREL(INDIRECT("g" &amp; $N379 &amp; ":g" &amp; $O379), INDIRECT("d" &amp; AN379 &amp; ":d" &amp; AY379))),0,CORREL(INDIRECT("g" &amp; $N379 &amp; ":g" &amp; $O379), INDIRECT("d" &amp; AN379 &amp; ":d" &amp; AY379)))</f>
        <v>0</v>
      </c>
      <c r="BK379" s="119">
        <f t="shared" ca="1" si="155"/>
        <v>0</v>
      </c>
      <c r="BL379" s="121">
        <f t="shared" ca="1" si="174"/>
        <v>6</v>
      </c>
      <c r="BM379" s="116">
        <f t="shared" ca="1" si="175"/>
        <v>17</v>
      </c>
    </row>
    <row r="380" spans="1:65" ht="15" customHeight="1" x14ac:dyDescent="0.25">
      <c r="A380" s="13">
        <v>42956</v>
      </c>
      <c r="B380" s="23"/>
      <c r="C380" s="23"/>
      <c r="D380" s="88">
        <f>bering!B375</f>
        <v>5638.0990000000002</v>
      </c>
      <c r="E380" s="47"/>
      <c r="F380" s="47"/>
      <c r="G380" s="92">
        <f>conus!B375</f>
        <v>5890.9853999999996</v>
      </c>
      <c r="H380" s="100">
        <f t="shared" ca="1" si="162"/>
        <v>5638.0990000000002</v>
      </c>
      <c r="I380" s="101">
        <f ca="1">IF(H$1,OFFSET(D380,-$H$2,0),OFFSET(D380,-$L380,0))</f>
        <v>5638.0990000000002</v>
      </c>
      <c r="J380" s="29">
        <f t="shared" ca="1" si="172"/>
        <v>18</v>
      </c>
      <c r="K380" s="57">
        <f t="shared" ca="1" si="151"/>
        <v>18</v>
      </c>
      <c r="L380" s="30">
        <f t="shared" ca="1" si="152"/>
        <v>18</v>
      </c>
      <c r="M380" s="120">
        <f t="shared" ca="1" si="173"/>
        <v>0</v>
      </c>
      <c r="N380" s="39">
        <f>ROW()</f>
        <v>380</v>
      </c>
      <c r="O380" s="39">
        <f t="shared" si="167"/>
        <v>377</v>
      </c>
      <c r="P380" s="45">
        <f t="shared" ca="1" si="168"/>
        <v>362</v>
      </c>
      <c r="Q380" s="45">
        <f t="shared" ca="1" si="169"/>
        <v>359</v>
      </c>
      <c r="R380" s="39">
        <f t="shared" ca="1" si="170"/>
        <v>0</v>
      </c>
      <c r="S380" s="58">
        <f t="shared" si="157"/>
        <v>0</v>
      </c>
      <c r="T380">
        <f>A380-A377</f>
        <v>3</v>
      </c>
      <c r="U380" s="68">
        <f t="shared" si="153"/>
        <v>0</v>
      </c>
      <c r="V380" s="58">
        <f t="shared" ca="1" si="158"/>
        <v>0</v>
      </c>
      <c r="W380">
        <f>A380-A377</f>
        <v>3</v>
      </c>
      <c r="X380" s="77">
        <f t="shared" ca="1" si="159"/>
        <v>0</v>
      </c>
      <c r="Y380" s="58">
        <f t="shared" ca="1" si="160"/>
        <v>0</v>
      </c>
      <c r="Z380">
        <f>A380-A377</f>
        <v>3</v>
      </c>
      <c r="AA380" s="68">
        <f t="shared" ca="1" si="154"/>
        <v>0</v>
      </c>
      <c r="AB380" s="68">
        <f t="shared" ca="1" si="176"/>
        <v>0</v>
      </c>
      <c r="AE380" s="116">
        <f t="shared" si="161"/>
        <v>362</v>
      </c>
      <c r="AF380" s="116">
        <f t="shared" si="171"/>
        <v>363</v>
      </c>
      <c r="AG380" s="116">
        <f t="shared" si="171"/>
        <v>361</v>
      </c>
      <c r="AH380" s="116">
        <f t="shared" si="171"/>
        <v>360</v>
      </c>
      <c r="AI380" s="116">
        <f t="shared" si="171"/>
        <v>359</v>
      </c>
      <c r="AJ380" s="116">
        <f t="shared" si="171"/>
        <v>363</v>
      </c>
      <c r="AK380" s="116">
        <f t="shared" si="171"/>
        <v>361</v>
      </c>
      <c r="AL380" s="116">
        <f t="shared" si="171"/>
        <v>360</v>
      </c>
      <c r="AM380" s="116">
        <f t="shared" si="171"/>
        <v>359</v>
      </c>
      <c r="AN380" s="116">
        <f t="shared" si="171"/>
        <v>359</v>
      </c>
      <c r="AO380" s="116">
        <f t="shared" si="171"/>
        <v>359</v>
      </c>
      <c r="AP380" s="116">
        <f t="shared" si="166"/>
        <v>359</v>
      </c>
      <c r="AQ380" s="116">
        <f t="shared" si="165"/>
        <v>360</v>
      </c>
      <c r="AR380" s="116">
        <f t="shared" si="165"/>
        <v>358</v>
      </c>
      <c r="AS380" s="116">
        <f t="shared" si="165"/>
        <v>357</v>
      </c>
      <c r="AT380" s="116">
        <f t="shared" si="165"/>
        <v>356</v>
      </c>
      <c r="AU380" s="116">
        <f t="shared" si="165"/>
        <v>360</v>
      </c>
      <c r="AV380" s="116">
        <f t="shared" si="165"/>
        <v>358</v>
      </c>
      <c r="AW380" s="116">
        <f t="shared" si="165"/>
        <v>357</v>
      </c>
      <c r="AX380" s="116">
        <f t="shared" si="150"/>
        <v>356</v>
      </c>
      <c r="AY380" s="116">
        <f t="shared" si="150"/>
        <v>356</v>
      </c>
      <c r="AZ380" s="116">
        <f t="shared" si="150"/>
        <v>356</v>
      </c>
      <c r="BA380" s="119">
        <f t="shared" ca="1" si="164"/>
        <v>0</v>
      </c>
      <c r="BB380" s="119">
        <f t="shared" ca="1" si="164"/>
        <v>0</v>
      </c>
      <c r="BC380" s="119">
        <f t="shared" ca="1" si="164"/>
        <v>0</v>
      </c>
      <c r="BD380" s="119">
        <f t="shared" ca="1" si="164"/>
        <v>0</v>
      </c>
      <c r="BE380" s="119">
        <f t="shared" ca="1" si="164"/>
        <v>0</v>
      </c>
      <c r="BF380" s="119">
        <f t="shared" ca="1" si="164"/>
        <v>0</v>
      </c>
      <c r="BG380" s="119">
        <f t="shared" ca="1" si="164"/>
        <v>0</v>
      </c>
      <c r="BH380" s="119">
        <f t="shared" ca="1" si="164"/>
        <v>0</v>
      </c>
      <c r="BI380" s="119">
        <f t="shared" ca="1" si="164"/>
        <v>0</v>
      </c>
      <c r="BJ380" s="119">
        <f t="shared" ca="1" si="177"/>
        <v>0</v>
      </c>
      <c r="BK380" s="119">
        <f t="shared" ca="1" si="155"/>
        <v>0</v>
      </c>
      <c r="BL380" s="121">
        <f t="shared" ca="1" si="174"/>
        <v>6</v>
      </c>
      <c r="BM380" s="116">
        <f t="shared" ca="1" si="175"/>
        <v>17</v>
      </c>
    </row>
    <row r="381" spans="1:65" ht="15" customHeight="1" x14ac:dyDescent="0.25">
      <c r="A381" s="13">
        <v>42957</v>
      </c>
      <c r="B381" s="23"/>
      <c r="C381" s="23"/>
      <c r="D381" s="88">
        <f>bering!B376</f>
        <v>5638.0990000000002</v>
      </c>
      <c r="E381" s="47"/>
      <c r="F381" s="47"/>
      <c r="G381" s="92">
        <f>conus!B376</f>
        <v>5890.9853999999996</v>
      </c>
      <c r="H381" s="100">
        <f t="shared" ca="1" si="162"/>
        <v>5638.0990000000002</v>
      </c>
      <c r="I381" s="101">
        <f ca="1">IF(H$1,OFFSET(D381,-$H$2,0),OFFSET(D381,-$L381,0))</f>
        <v>5638.0990000000002</v>
      </c>
      <c r="J381" s="29">
        <f t="shared" ca="1" si="172"/>
        <v>18</v>
      </c>
      <c r="K381" s="57">
        <f t="shared" ca="1" si="151"/>
        <v>18</v>
      </c>
      <c r="L381" s="30">
        <f t="shared" ca="1" si="152"/>
        <v>18</v>
      </c>
      <c r="M381" s="120">
        <f t="shared" ca="1" si="173"/>
        <v>0</v>
      </c>
      <c r="N381" s="39">
        <f>ROW()</f>
        <v>381</v>
      </c>
      <c r="O381" s="39">
        <f t="shared" si="167"/>
        <v>378</v>
      </c>
      <c r="P381" s="45">
        <f t="shared" ca="1" si="168"/>
        <v>363</v>
      </c>
      <c r="Q381" s="45">
        <f t="shared" ca="1" si="169"/>
        <v>360</v>
      </c>
      <c r="R381" s="39">
        <f t="shared" ca="1" si="170"/>
        <v>0</v>
      </c>
      <c r="S381" s="58">
        <f t="shared" si="157"/>
        <v>0</v>
      </c>
      <c r="T381">
        <f>A381-A378</f>
        <v>3</v>
      </c>
      <c r="U381" s="68">
        <f t="shared" si="153"/>
        <v>0</v>
      </c>
      <c r="V381" s="58">
        <f t="shared" ca="1" si="158"/>
        <v>0</v>
      </c>
      <c r="W381">
        <f>A381-A378</f>
        <v>3</v>
      </c>
      <c r="X381" s="77">
        <f t="shared" ca="1" si="159"/>
        <v>0</v>
      </c>
      <c r="Y381" s="58">
        <f t="shared" ca="1" si="160"/>
        <v>0</v>
      </c>
      <c r="Z381">
        <f>A381-A378</f>
        <v>3</v>
      </c>
      <c r="AA381" s="68">
        <f t="shared" ca="1" si="154"/>
        <v>0</v>
      </c>
      <c r="AB381" s="68">
        <f t="shared" ca="1" si="176"/>
        <v>0</v>
      </c>
      <c r="AE381" s="116">
        <f t="shared" si="161"/>
        <v>363</v>
      </c>
      <c r="AF381" s="116">
        <f t="shared" si="171"/>
        <v>364</v>
      </c>
      <c r="AG381" s="116">
        <f t="shared" si="171"/>
        <v>362</v>
      </c>
      <c r="AH381" s="116">
        <f t="shared" si="171"/>
        <v>361</v>
      </c>
      <c r="AI381" s="116">
        <f t="shared" si="171"/>
        <v>360</v>
      </c>
      <c r="AJ381" s="116">
        <f t="shared" si="171"/>
        <v>364</v>
      </c>
      <c r="AK381" s="116">
        <f t="shared" si="171"/>
        <v>362</v>
      </c>
      <c r="AL381" s="116">
        <f t="shared" si="171"/>
        <v>361</v>
      </c>
      <c r="AM381" s="116">
        <f t="shared" si="171"/>
        <v>360</v>
      </c>
      <c r="AN381" s="116">
        <f t="shared" si="171"/>
        <v>360</v>
      </c>
      <c r="AO381" s="116">
        <f t="shared" si="171"/>
        <v>360</v>
      </c>
      <c r="AP381" s="116">
        <f t="shared" si="166"/>
        <v>360</v>
      </c>
      <c r="AQ381" s="116">
        <f t="shared" si="165"/>
        <v>361</v>
      </c>
      <c r="AR381" s="116">
        <f t="shared" si="165"/>
        <v>359</v>
      </c>
      <c r="AS381" s="116">
        <f t="shared" si="165"/>
        <v>358</v>
      </c>
      <c r="AT381" s="116">
        <f t="shared" si="165"/>
        <v>357</v>
      </c>
      <c r="AU381" s="116">
        <f t="shared" si="165"/>
        <v>361</v>
      </c>
      <c r="AV381" s="116">
        <f t="shared" si="165"/>
        <v>359</v>
      </c>
      <c r="AW381" s="116">
        <f t="shared" si="165"/>
        <v>358</v>
      </c>
      <c r="AX381" s="116">
        <f t="shared" si="150"/>
        <v>357</v>
      </c>
      <c r="AY381" s="116">
        <f t="shared" si="150"/>
        <v>357</v>
      </c>
      <c r="AZ381" s="116">
        <f t="shared" si="150"/>
        <v>357</v>
      </c>
      <c r="BA381" s="119">
        <f t="shared" ca="1" si="164"/>
        <v>0</v>
      </c>
      <c r="BB381" s="119">
        <f t="shared" ca="1" si="164"/>
        <v>0</v>
      </c>
      <c r="BC381" s="119">
        <f t="shared" ca="1" si="164"/>
        <v>0</v>
      </c>
      <c r="BD381" s="119">
        <f t="shared" ca="1" si="164"/>
        <v>0</v>
      </c>
      <c r="BE381" s="119">
        <f t="shared" ca="1" si="164"/>
        <v>0</v>
      </c>
      <c r="BF381" s="119">
        <f t="shared" ca="1" si="164"/>
        <v>0</v>
      </c>
      <c r="BG381" s="119">
        <f t="shared" ca="1" si="164"/>
        <v>0</v>
      </c>
      <c r="BH381" s="119">
        <f t="shared" ca="1" si="164"/>
        <v>0</v>
      </c>
      <c r="BI381" s="119">
        <f t="shared" ca="1" si="164"/>
        <v>0</v>
      </c>
      <c r="BJ381" s="119">
        <f t="shared" ca="1" si="177"/>
        <v>0</v>
      </c>
      <c r="BK381" s="119">
        <f t="shared" ca="1" si="155"/>
        <v>0</v>
      </c>
      <c r="BL381" s="121">
        <f t="shared" ca="1" si="174"/>
        <v>6</v>
      </c>
      <c r="BM381" s="116">
        <f t="shared" ca="1" si="175"/>
        <v>17</v>
      </c>
    </row>
    <row r="382" spans="1:65" ht="15" customHeight="1" x14ac:dyDescent="0.25">
      <c r="A382" s="13">
        <v>42958</v>
      </c>
      <c r="B382" s="23"/>
      <c r="C382" s="23"/>
      <c r="D382" s="88">
        <f>bering!B377</f>
        <v>5638.0990000000002</v>
      </c>
      <c r="E382" s="47"/>
      <c r="F382" s="47"/>
      <c r="G382" s="92">
        <f>conus!B377</f>
        <v>5890.9853999999996</v>
      </c>
      <c r="H382" s="100">
        <f t="shared" ca="1" si="162"/>
        <v>5638.0990000000002</v>
      </c>
      <c r="I382" s="101">
        <f ca="1">IF(H$1,OFFSET(D382,-$H$2,0),OFFSET(D382,-$L382,0))</f>
        <v>5638.0990000000002</v>
      </c>
      <c r="J382" s="29">
        <f t="shared" ca="1" si="172"/>
        <v>18</v>
      </c>
      <c r="K382" s="57">
        <f t="shared" ca="1" si="151"/>
        <v>18</v>
      </c>
      <c r="L382" s="30">
        <f t="shared" ca="1" si="152"/>
        <v>18</v>
      </c>
      <c r="M382" s="120">
        <f t="shared" ca="1" si="173"/>
        <v>0</v>
      </c>
      <c r="N382" s="39">
        <f>ROW()</f>
        <v>382</v>
      </c>
      <c r="O382" s="39">
        <f t="shared" si="167"/>
        <v>379</v>
      </c>
      <c r="P382" s="45">
        <f t="shared" ca="1" si="168"/>
        <v>364</v>
      </c>
      <c r="Q382" s="45">
        <f t="shared" ca="1" si="169"/>
        <v>361</v>
      </c>
      <c r="R382" s="39">
        <f t="shared" ca="1" si="170"/>
        <v>0</v>
      </c>
      <c r="S382" s="58">
        <f t="shared" si="157"/>
        <v>0</v>
      </c>
      <c r="T382">
        <f>A382-A379</f>
        <v>3</v>
      </c>
      <c r="U382" s="68">
        <f t="shared" si="153"/>
        <v>0</v>
      </c>
      <c r="V382" s="58">
        <f t="shared" ca="1" si="158"/>
        <v>0</v>
      </c>
      <c r="W382">
        <f>A382-A379</f>
        <v>3</v>
      </c>
      <c r="X382" s="77">
        <f t="shared" ca="1" si="159"/>
        <v>0</v>
      </c>
      <c r="Y382" s="58">
        <f t="shared" ca="1" si="160"/>
        <v>0</v>
      </c>
      <c r="Z382">
        <f>A382-A379</f>
        <v>3</v>
      </c>
      <c r="AA382" s="68">
        <f t="shared" ca="1" si="154"/>
        <v>0</v>
      </c>
      <c r="AB382" s="68">
        <f t="shared" ca="1" si="176"/>
        <v>0</v>
      </c>
      <c r="AE382" s="116">
        <f t="shared" si="161"/>
        <v>364</v>
      </c>
      <c r="AF382" s="116">
        <f t="shared" si="171"/>
        <v>365</v>
      </c>
      <c r="AG382" s="116">
        <f t="shared" si="171"/>
        <v>363</v>
      </c>
      <c r="AH382" s="116">
        <f t="shared" si="171"/>
        <v>362</v>
      </c>
      <c r="AI382" s="116">
        <f t="shared" si="171"/>
        <v>361</v>
      </c>
      <c r="AJ382" s="116">
        <f t="shared" si="171"/>
        <v>365</v>
      </c>
      <c r="AK382" s="116">
        <f t="shared" si="171"/>
        <v>363</v>
      </c>
      <c r="AL382" s="116">
        <f t="shared" si="171"/>
        <v>362</v>
      </c>
      <c r="AM382" s="116">
        <f t="shared" si="171"/>
        <v>361</v>
      </c>
      <c r="AN382" s="116">
        <f t="shared" si="171"/>
        <v>361</v>
      </c>
      <c r="AO382" s="116">
        <f t="shared" si="171"/>
        <v>361</v>
      </c>
      <c r="AP382" s="116">
        <f t="shared" si="166"/>
        <v>361</v>
      </c>
      <c r="AQ382" s="116">
        <f t="shared" si="165"/>
        <v>362</v>
      </c>
      <c r="AR382" s="116">
        <f t="shared" si="165"/>
        <v>360</v>
      </c>
      <c r="AS382" s="116">
        <f t="shared" si="165"/>
        <v>359</v>
      </c>
      <c r="AT382" s="116">
        <f t="shared" si="165"/>
        <v>358</v>
      </c>
      <c r="AU382" s="116">
        <f t="shared" si="165"/>
        <v>362</v>
      </c>
      <c r="AV382" s="116">
        <f t="shared" si="165"/>
        <v>360</v>
      </c>
      <c r="AW382" s="116">
        <f t="shared" si="165"/>
        <v>359</v>
      </c>
      <c r="AX382" s="116">
        <f t="shared" si="150"/>
        <v>358</v>
      </c>
      <c r="AY382" s="116">
        <f t="shared" si="150"/>
        <v>358</v>
      </c>
      <c r="AZ382" s="116">
        <f t="shared" si="150"/>
        <v>358</v>
      </c>
      <c r="BA382" s="119">
        <f t="shared" ca="1" si="164"/>
        <v>0</v>
      </c>
      <c r="BB382" s="119">
        <f t="shared" ca="1" si="164"/>
        <v>0</v>
      </c>
      <c r="BC382" s="119">
        <f t="shared" ca="1" si="164"/>
        <v>0</v>
      </c>
      <c r="BD382" s="119">
        <f t="shared" ca="1" si="164"/>
        <v>0</v>
      </c>
      <c r="BE382" s="119">
        <f t="shared" ca="1" si="164"/>
        <v>0</v>
      </c>
      <c r="BF382" s="119">
        <f t="shared" ca="1" si="164"/>
        <v>0</v>
      </c>
      <c r="BG382" s="119">
        <f t="shared" ca="1" si="164"/>
        <v>0</v>
      </c>
      <c r="BH382" s="119">
        <f t="shared" ca="1" si="164"/>
        <v>0</v>
      </c>
      <c r="BI382" s="119">
        <f t="shared" ca="1" si="164"/>
        <v>0</v>
      </c>
      <c r="BJ382" s="119">
        <f t="shared" ca="1" si="177"/>
        <v>0</v>
      </c>
      <c r="BK382" s="119">
        <f t="shared" ca="1" si="155"/>
        <v>0</v>
      </c>
      <c r="BL382" s="121">
        <f t="shared" ca="1" si="174"/>
        <v>6</v>
      </c>
      <c r="BM382" s="116">
        <f t="shared" ca="1" si="175"/>
        <v>17</v>
      </c>
    </row>
    <row r="383" spans="1:65" ht="15" customHeight="1" x14ac:dyDescent="0.25">
      <c r="A383" s="13">
        <v>42959</v>
      </c>
      <c r="B383" s="23"/>
      <c r="C383" s="23"/>
      <c r="D383" s="88">
        <f>bering!B378</f>
        <v>5638.0990000000002</v>
      </c>
      <c r="E383" s="47"/>
      <c r="F383" s="47"/>
      <c r="G383" s="92">
        <f>conus!B378</f>
        <v>5890.9853999999996</v>
      </c>
      <c r="H383" s="100">
        <f t="shared" ca="1" si="162"/>
        <v>5638.0990000000002</v>
      </c>
      <c r="I383" s="101">
        <f ca="1">IF(H$1,OFFSET(D383,-$H$2,0),OFFSET(D383,-$L383,0))</f>
        <v>5638.0990000000002</v>
      </c>
      <c r="J383" s="29">
        <f t="shared" ca="1" si="172"/>
        <v>18</v>
      </c>
      <c r="K383" s="57">
        <f t="shared" ca="1" si="151"/>
        <v>18</v>
      </c>
      <c r="L383" s="30">
        <f t="shared" ca="1" si="152"/>
        <v>18</v>
      </c>
      <c r="M383" s="120">
        <f t="shared" ca="1" si="173"/>
        <v>0</v>
      </c>
      <c r="N383" s="39">
        <f>ROW()</f>
        <v>383</v>
      </c>
      <c r="O383" s="39">
        <f t="shared" si="167"/>
        <v>380</v>
      </c>
      <c r="P383" s="45">
        <f t="shared" ca="1" si="168"/>
        <v>365</v>
      </c>
      <c r="Q383" s="45">
        <f t="shared" ca="1" si="169"/>
        <v>362</v>
      </c>
      <c r="R383" s="39">
        <f t="shared" ca="1" si="170"/>
        <v>0</v>
      </c>
      <c r="S383" s="58">
        <f t="shared" si="157"/>
        <v>0</v>
      </c>
      <c r="T383">
        <f>A383-A380</f>
        <v>3</v>
      </c>
      <c r="U383" s="68">
        <f t="shared" si="153"/>
        <v>0</v>
      </c>
      <c r="V383" s="58">
        <f t="shared" ca="1" si="158"/>
        <v>0</v>
      </c>
      <c r="W383">
        <f>A383-A380</f>
        <v>3</v>
      </c>
      <c r="X383" s="77">
        <f t="shared" ca="1" si="159"/>
        <v>0</v>
      </c>
      <c r="Y383" s="58">
        <f t="shared" ca="1" si="160"/>
        <v>0</v>
      </c>
      <c r="Z383">
        <f>A383-A380</f>
        <v>3</v>
      </c>
      <c r="AA383" s="68">
        <f t="shared" ca="1" si="154"/>
        <v>0</v>
      </c>
      <c r="AB383" s="68">
        <f t="shared" ca="1" si="176"/>
        <v>0</v>
      </c>
      <c r="AE383" s="116">
        <f t="shared" si="161"/>
        <v>365</v>
      </c>
      <c r="AF383" s="116">
        <f t="shared" si="171"/>
        <v>366</v>
      </c>
      <c r="AG383" s="116">
        <f t="shared" si="171"/>
        <v>364</v>
      </c>
      <c r="AH383" s="116">
        <f t="shared" si="171"/>
        <v>363</v>
      </c>
      <c r="AI383" s="116">
        <f t="shared" si="171"/>
        <v>362</v>
      </c>
      <c r="AJ383" s="116">
        <f t="shared" si="171"/>
        <v>366</v>
      </c>
      <c r="AK383" s="116">
        <f t="shared" si="171"/>
        <v>364</v>
      </c>
      <c r="AL383" s="116">
        <f t="shared" si="171"/>
        <v>363</v>
      </c>
      <c r="AM383" s="116">
        <f t="shared" si="171"/>
        <v>362</v>
      </c>
      <c r="AN383" s="116">
        <f t="shared" si="171"/>
        <v>362</v>
      </c>
      <c r="AO383" s="116">
        <f t="shared" si="171"/>
        <v>362</v>
      </c>
      <c r="AP383" s="116">
        <f t="shared" si="166"/>
        <v>362</v>
      </c>
      <c r="AQ383" s="116">
        <f t="shared" si="165"/>
        <v>363</v>
      </c>
      <c r="AR383" s="116">
        <f t="shared" si="165"/>
        <v>361</v>
      </c>
      <c r="AS383" s="116">
        <f t="shared" si="165"/>
        <v>360</v>
      </c>
      <c r="AT383" s="116">
        <f t="shared" si="165"/>
        <v>359</v>
      </c>
      <c r="AU383" s="116">
        <f t="shared" si="165"/>
        <v>363</v>
      </c>
      <c r="AV383" s="116">
        <f t="shared" si="165"/>
        <v>361</v>
      </c>
      <c r="AW383" s="116">
        <f t="shared" si="165"/>
        <v>360</v>
      </c>
      <c r="AX383" s="116">
        <f t="shared" si="150"/>
        <v>359</v>
      </c>
      <c r="AY383" s="116">
        <f t="shared" si="150"/>
        <v>359</v>
      </c>
      <c r="AZ383" s="116">
        <f t="shared" si="150"/>
        <v>359</v>
      </c>
      <c r="BA383" s="119">
        <f t="shared" ca="1" si="164"/>
        <v>0</v>
      </c>
      <c r="BB383" s="119">
        <f t="shared" ca="1" si="164"/>
        <v>0</v>
      </c>
      <c r="BC383" s="119">
        <f t="shared" ca="1" si="164"/>
        <v>0</v>
      </c>
      <c r="BD383" s="119">
        <f t="shared" ca="1" si="164"/>
        <v>0</v>
      </c>
      <c r="BE383" s="119">
        <f t="shared" ca="1" si="164"/>
        <v>0</v>
      </c>
      <c r="BF383" s="119">
        <f t="shared" ca="1" si="164"/>
        <v>0</v>
      </c>
      <c r="BG383" s="119">
        <f t="shared" ca="1" si="164"/>
        <v>0</v>
      </c>
      <c r="BH383" s="119">
        <f t="shared" ca="1" si="164"/>
        <v>0</v>
      </c>
      <c r="BI383" s="119">
        <f t="shared" ca="1" si="164"/>
        <v>0</v>
      </c>
      <c r="BJ383" s="119">
        <f t="shared" ca="1" si="177"/>
        <v>0</v>
      </c>
      <c r="BK383" s="119">
        <f t="shared" ca="1" si="155"/>
        <v>0</v>
      </c>
      <c r="BL383" s="121">
        <f t="shared" ca="1" si="174"/>
        <v>6</v>
      </c>
      <c r="BM383" s="116">
        <f t="shared" ca="1" si="175"/>
        <v>17</v>
      </c>
    </row>
    <row r="384" spans="1:65" ht="15" customHeight="1" x14ac:dyDescent="0.25">
      <c r="A384" s="13">
        <v>42960</v>
      </c>
      <c r="B384" s="23"/>
      <c r="C384" s="23"/>
      <c r="D384" s="88">
        <f>bering!B379</f>
        <v>5638.0990000000002</v>
      </c>
      <c r="E384" s="47"/>
      <c r="F384" s="47"/>
      <c r="G384" s="92">
        <f>conus!B379</f>
        <v>5890.9853999999996</v>
      </c>
      <c r="H384" s="100">
        <f t="shared" ca="1" si="162"/>
        <v>5638.0990000000002</v>
      </c>
      <c r="I384" s="101">
        <f ca="1">IF(H$1,OFFSET(D384,-$H$2,0),OFFSET(D384,-$L384,0))</f>
        <v>5638.0990000000002</v>
      </c>
      <c r="J384" s="29">
        <f t="shared" ca="1" si="172"/>
        <v>18</v>
      </c>
      <c r="K384" s="57">
        <f t="shared" ca="1" si="151"/>
        <v>18</v>
      </c>
      <c r="L384" s="30">
        <f t="shared" ca="1" si="152"/>
        <v>18</v>
      </c>
      <c r="M384" s="120">
        <f t="shared" ca="1" si="173"/>
        <v>0</v>
      </c>
      <c r="N384" s="39">
        <f>ROW()</f>
        <v>384</v>
      </c>
      <c r="O384" s="39">
        <f t="shared" si="167"/>
        <v>381</v>
      </c>
      <c r="P384" s="45">
        <f t="shared" ca="1" si="168"/>
        <v>366</v>
      </c>
      <c r="Q384" s="45">
        <f t="shared" ca="1" si="169"/>
        <v>363</v>
      </c>
      <c r="R384" s="39">
        <f t="shared" ca="1" si="170"/>
        <v>0</v>
      </c>
      <c r="S384" s="58">
        <f t="shared" si="157"/>
        <v>0</v>
      </c>
      <c r="T384">
        <f>A384-A381</f>
        <v>3</v>
      </c>
      <c r="U384" s="68">
        <f t="shared" si="153"/>
        <v>0</v>
      </c>
      <c r="V384" s="58">
        <f t="shared" ca="1" si="158"/>
        <v>0</v>
      </c>
      <c r="W384">
        <f>A384-A381</f>
        <v>3</v>
      </c>
      <c r="X384" s="77">
        <f t="shared" ca="1" si="159"/>
        <v>0</v>
      </c>
      <c r="Y384" s="58">
        <f t="shared" ca="1" si="160"/>
        <v>0</v>
      </c>
      <c r="Z384">
        <f>A384-A381</f>
        <v>3</v>
      </c>
      <c r="AA384" s="68">
        <f t="shared" ca="1" si="154"/>
        <v>0</v>
      </c>
      <c r="AB384" s="68">
        <f t="shared" ca="1" si="176"/>
        <v>0</v>
      </c>
      <c r="AE384" s="116">
        <f t="shared" si="161"/>
        <v>366</v>
      </c>
      <c r="AF384" s="116">
        <f t="shared" si="171"/>
        <v>367</v>
      </c>
      <c r="AG384" s="116">
        <f t="shared" ref="AF384:AO401" si="178">$N384-AG$6</f>
        <v>365</v>
      </c>
      <c r="AH384" s="116">
        <f t="shared" si="178"/>
        <v>364</v>
      </c>
      <c r="AI384" s="116">
        <f t="shared" si="178"/>
        <v>363</v>
      </c>
      <c r="AJ384" s="116">
        <f t="shared" si="178"/>
        <v>367</v>
      </c>
      <c r="AK384" s="116">
        <f t="shared" si="178"/>
        <v>365</v>
      </c>
      <c r="AL384" s="116">
        <f t="shared" si="178"/>
        <v>364</v>
      </c>
      <c r="AM384" s="116">
        <f t="shared" si="178"/>
        <v>363</v>
      </c>
      <c r="AN384" s="116">
        <f t="shared" si="178"/>
        <v>363</v>
      </c>
      <c r="AO384" s="116">
        <f t="shared" si="178"/>
        <v>363</v>
      </c>
      <c r="AP384" s="116">
        <f t="shared" si="166"/>
        <v>363</v>
      </c>
      <c r="AQ384" s="116">
        <f t="shared" si="165"/>
        <v>364</v>
      </c>
      <c r="AR384" s="116">
        <f t="shared" si="165"/>
        <v>362</v>
      </c>
      <c r="AS384" s="116">
        <f t="shared" si="165"/>
        <v>361</v>
      </c>
      <c r="AT384" s="116">
        <f t="shared" si="165"/>
        <v>360</v>
      </c>
      <c r="AU384" s="116">
        <f t="shared" si="165"/>
        <v>364</v>
      </c>
      <c r="AV384" s="116">
        <f t="shared" si="165"/>
        <v>362</v>
      </c>
      <c r="AW384" s="116">
        <f t="shared" si="165"/>
        <v>361</v>
      </c>
      <c r="AX384" s="116">
        <f t="shared" si="150"/>
        <v>360</v>
      </c>
      <c r="AY384" s="116">
        <f t="shared" si="150"/>
        <v>360</v>
      </c>
      <c r="AZ384" s="116">
        <f t="shared" si="150"/>
        <v>360</v>
      </c>
      <c r="BA384" s="119">
        <f t="shared" ca="1" si="164"/>
        <v>0</v>
      </c>
      <c r="BB384" s="119">
        <f t="shared" ca="1" si="164"/>
        <v>0</v>
      </c>
      <c r="BC384" s="119">
        <f t="shared" ca="1" si="164"/>
        <v>0</v>
      </c>
      <c r="BD384" s="119">
        <f t="shared" ca="1" si="164"/>
        <v>0</v>
      </c>
      <c r="BE384" s="119">
        <f t="shared" ca="1" si="164"/>
        <v>0</v>
      </c>
      <c r="BF384" s="119">
        <f t="shared" ca="1" si="164"/>
        <v>0</v>
      </c>
      <c r="BG384" s="119">
        <f t="shared" ca="1" si="164"/>
        <v>0</v>
      </c>
      <c r="BH384" s="119">
        <f t="shared" ca="1" si="164"/>
        <v>0</v>
      </c>
      <c r="BI384" s="119">
        <f t="shared" ca="1" si="164"/>
        <v>0</v>
      </c>
      <c r="BJ384" s="119">
        <f t="shared" ca="1" si="177"/>
        <v>0</v>
      </c>
      <c r="BK384" s="119">
        <f t="shared" ca="1" si="155"/>
        <v>0</v>
      </c>
      <c r="BL384" s="121">
        <f t="shared" ca="1" si="174"/>
        <v>6</v>
      </c>
      <c r="BM384" s="116">
        <f t="shared" ca="1" si="175"/>
        <v>17</v>
      </c>
    </row>
    <row r="385" spans="1:65" ht="15" customHeight="1" x14ac:dyDescent="0.25">
      <c r="A385" s="13">
        <v>42961</v>
      </c>
      <c r="B385" s="23"/>
      <c r="C385" s="23"/>
      <c r="D385" s="88">
        <f>bering!B380</f>
        <v>5638.0990000000002</v>
      </c>
      <c r="E385" s="47"/>
      <c r="F385" s="47"/>
      <c r="G385" s="92">
        <f>conus!B380</f>
        <v>5890.9853999999996</v>
      </c>
      <c r="H385" s="100">
        <f t="shared" ca="1" si="162"/>
        <v>5638.0990000000002</v>
      </c>
      <c r="I385" s="101">
        <f ca="1">IF(H$1,OFFSET(D385,-$H$2,0),OFFSET(D385,-$L385,0))</f>
        <v>5638.0990000000002</v>
      </c>
      <c r="J385" s="29">
        <f t="shared" ca="1" si="172"/>
        <v>18</v>
      </c>
      <c r="K385" s="57">
        <f t="shared" ca="1" si="151"/>
        <v>18</v>
      </c>
      <c r="L385" s="30">
        <f t="shared" ca="1" si="152"/>
        <v>18</v>
      </c>
      <c r="M385" s="120">
        <f t="shared" ca="1" si="173"/>
        <v>0</v>
      </c>
      <c r="N385" s="39">
        <f>ROW()</f>
        <v>385</v>
      </c>
      <c r="O385" s="39">
        <f t="shared" si="167"/>
        <v>382</v>
      </c>
      <c r="P385" s="45">
        <f t="shared" ca="1" si="168"/>
        <v>367</v>
      </c>
      <c r="Q385" s="45">
        <f t="shared" ca="1" si="169"/>
        <v>364</v>
      </c>
      <c r="R385" s="39">
        <f t="shared" ca="1" si="170"/>
        <v>0</v>
      </c>
      <c r="S385" s="58">
        <f t="shared" si="157"/>
        <v>0</v>
      </c>
      <c r="T385">
        <f>A385-A382</f>
        <v>3</v>
      </c>
      <c r="U385" s="68">
        <f t="shared" si="153"/>
        <v>0</v>
      </c>
      <c r="V385" s="58">
        <f t="shared" ca="1" si="158"/>
        <v>0</v>
      </c>
      <c r="W385">
        <f>A385-A382</f>
        <v>3</v>
      </c>
      <c r="X385" s="77">
        <f t="shared" ca="1" si="159"/>
        <v>0</v>
      </c>
      <c r="Y385" s="58">
        <f t="shared" ca="1" si="160"/>
        <v>0</v>
      </c>
      <c r="Z385">
        <f>A385-A382</f>
        <v>3</v>
      </c>
      <c r="AA385" s="68">
        <f t="shared" ca="1" si="154"/>
        <v>0</v>
      </c>
      <c r="AB385" s="68">
        <f t="shared" ca="1" si="176"/>
        <v>0</v>
      </c>
      <c r="AE385" s="116">
        <f t="shared" si="161"/>
        <v>367</v>
      </c>
      <c r="AF385" s="116">
        <f t="shared" si="178"/>
        <v>368</v>
      </c>
      <c r="AG385" s="116">
        <f t="shared" si="178"/>
        <v>366</v>
      </c>
      <c r="AH385" s="116">
        <f t="shared" si="178"/>
        <v>365</v>
      </c>
      <c r="AI385" s="116">
        <f t="shared" si="178"/>
        <v>364</v>
      </c>
      <c r="AJ385" s="116">
        <f t="shared" si="178"/>
        <v>368</v>
      </c>
      <c r="AK385" s="116">
        <f t="shared" si="178"/>
        <v>366</v>
      </c>
      <c r="AL385" s="116">
        <f t="shared" si="178"/>
        <v>365</v>
      </c>
      <c r="AM385" s="116">
        <f t="shared" si="178"/>
        <v>364</v>
      </c>
      <c r="AN385" s="116">
        <f t="shared" si="178"/>
        <v>364</v>
      </c>
      <c r="AO385" s="116">
        <f t="shared" si="178"/>
        <v>364</v>
      </c>
      <c r="AP385" s="116">
        <f t="shared" si="166"/>
        <v>364</v>
      </c>
      <c r="AQ385" s="116">
        <f t="shared" si="165"/>
        <v>365</v>
      </c>
      <c r="AR385" s="116">
        <f t="shared" si="165"/>
        <v>363</v>
      </c>
      <c r="AS385" s="116">
        <f t="shared" si="165"/>
        <v>362</v>
      </c>
      <c r="AT385" s="116">
        <f t="shared" si="165"/>
        <v>361</v>
      </c>
      <c r="AU385" s="116">
        <f t="shared" si="165"/>
        <v>365</v>
      </c>
      <c r="AV385" s="116">
        <f t="shared" si="165"/>
        <v>363</v>
      </c>
      <c r="AW385" s="116">
        <f t="shared" si="165"/>
        <v>362</v>
      </c>
      <c r="AX385" s="116">
        <f t="shared" si="150"/>
        <v>361</v>
      </c>
      <c r="AY385" s="116">
        <f t="shared" si="150"/>
        <v>361</v>
      </c>
      <c r="AZ385" s="116">
        <f t="shared" si="150"/>
        <v>361</v>
      </c>
      <c r="BA385" s="119">
        <f t="shared" ca="1" si="164"/>
        <v>0</v>
      </c>
      <c r="BB385" s="119">
        <f t="shared" ca="1" si="164"/>
        <v>0</v>
      </c>
      <c r="BC385" s="119">
        <f t="shared" ca="1" si="164"/>
        <v>0</v>
      </c>
      <c r="BD385" s="119">
        <f t="shared" ca="1" si="164"/>
        <v>0</v>
      </c>
      <c r="BE385" s="119">
        <f t="shared" ca="1" si="164"/>
        <v>0</v>
      </c>
      <c r="BF385" s="119">
        <f t="shared" ca="1" si="164"/>
        <v>0</v>
      </c>
      <c r="BG385" s="119">
        <f t="shared" ca="1" si="164"/>
        <v>0</v>
      </c>
      <c r="BH385" s="119">
        <f t="shared" ca="1" si="164"/>
        <v>0</v>
      </c>
      <c r="BI385" s="119">
        <f t="shared" ca="1" si="164"/>
        <v>0</v>
      </c>
      <c r="BJ385" s="119">
        <f t="shared" ca="1" si="177"/>
        <v>0</v>
      </c>
      <c r="BK385" s="119">
        <f t="shared" ca="1" si="155"/>
        <v>0</v>
      </c>
      <c r="BL385" s="121">
        <f t="shared" ca="1" si="174"/>
        <v>6</v>
      </c>
      <c r="BM385" s="116">
        <f t="shared" ca="1" si="175"/>
        <v>17</v>
      </c>
    </row>
    <row r="386" spans="1:65" ht="15" customHeight="1" x14ac:dyDescent="0.25">
      <c r="A386" s="13">
        <v>42962</v>
      </c>
      <c r="B386" s="23"/>
      <c r="C386" s="23"/>
      <c r="D386" s="88">
        <f>bering!B381</f>
        <v>5638.0990000000002</v>
      </c>
      <c r="E386" s="47"/>
      <c r="F386" s="47"/>
      <c r="G386" s="92">
        <f>conus!B381</f>
        <v>5890.9853999999996</v>
      </c>
      <c r="H386" s="100">
        <f t="shared" ca="1" si="162"/>
        <v>5638.0990000000002</v>
      </c>
      <c r="I386" s="101">
        <f ca="1">IF(H$1,OFFSET(D386,-$H$2,0),OFFSET(D386,-$L386,0))</f>
        <v>5638.0990000000002</v>
      </c>
      <c r="J386" s="29">
        <f t="shared" ca="1" si="172"/>
        <v>18</v>
      </c>
      <c r="K386" s="57">
        <f t="shared" ca="1" si="151"/>
        <v>18</v>
      </c>
      <c r="L386" s="30">
        <f t="shared" ca="1" si="152"/>
        <v>18</v>
      </c>
      <c r="M386" s="120">
        <f t="shared" ca="1" si="173"/>
        <v>0</v>
      </c>
      <c r="N386" s="39">
        <f>ROW()</f>
        <v>386</v>
      </c>
      <c r="O386" s="39">
        <f t="shared" si="167"/>
        <v>383</v>
      </c>
      <c r="P386" s="45">
        <f t="shared" ca="1" si="168"/>
        <v>368</v>
      </c>
      <c r="Q386" s="45">
        <f t="shared" ca="1" si="169"/>
        <v>365</v>
      </c>
      <c r="R386" s="39">
        <f t="shared" ca="1" si="170"/>
        <v>0</v>
      </c>
      <c r="S386" s="58">
        <f t="shared" si="157"/>
        <v>0</v>
      </c>
      <c r="T386">
        <f>A386-A383</f>
        <v>3</v>
      </c>
      <c r="U386" s="68">
        <f t="shared" si="153"/>
        <v>0</v>
      </c>
      <c r="V386" s="58">
        <f t="shared" ca="1" si="158"/>
        <v>0</v>
      </c>
      <c r="W386">
        <f>A386-A383</f>
        <v>3</v>
      </c>
      <c r="X386" s="77">
        <f t="shared" ca="1" si="159"/>
        <v>0</v>
      </c>
      <c r="Y386" s="58">
        <f t="shared" ca="1" si="160"/>
        <v>0</v>
      </c>
      <c r="Z386">
        <f>A386-A383</f>
        <v>3</v>
      </c>
      <c r="AA386" s="68">
        <f t="shared" ca="1" si="154"/>
        <v>0</v>
      </c>
      <c r="AB386" s="68">
        <f t="shared" ca="1" si="176"/>
        <v>0</v>
      </c>
      <c r="AE386" s="116">
        <f t="shared" si="161"/>
        <v>368</v>
      </c>
      <c r="AF386" s="116">
        <f t="shared" si="178"/>
        <v>369</v>
      </c>
      <c r="AG386" s="116">
        <f t="shared" si="178"/>
        <v>367</v>
      </c>
      <c r="AH386" s="116">
        <f t="shared" si="178"/>
        <v>366</v>
      </c>
      <c r="AI386" s="116">
        <f t="shared" si="178"/>
        <v>365</v>
      </c>
      <c r="AJ386" s="116">
        <f t="shared" si="178"/>
        <v>369</v>
      </c>
      <c r="AK386" s="116">
        <f t="shared" si="178"/>
        <v>367</v>
      </c>
      <c r="AL386" s="116">
        <f t="shared" si="178"/>
        <v>366</v>
      </c>
      <c r="AM386" s="116">
        <f t="shared" si="178"/>
        <v>365</v>
      </c>
      <c r="AN386" s="116">
        <f t="shared" si="178"/>
        <v>365</v>
      </c>
      <c r="AO386" s="116">
        <f t="shared" si="178"/>
        <v>365</v>
      </c>
      <c r="AP386" s="116">
        <f t="shared" si="166"/>
        <v>365</v>
      </c>
      <c r="AQ386" s="116">
        <f t="shared" si="165"/>
        <v>366</v>
      </c>
      <c r="AR386" s="116">
        <f t="shared" si="165"/>
        <v>364</v>
      </c>
      <c r="AS386" s="116">
        <f t="shared" si="165"/>
        <v>363</v>
      </c>
      <c r="AT386" s="116">
        <f t="shared" si="165"/>
        <v>362</v>
      </c>
      <c r="AU386" s="116">
        <f t="shared" si="165"/>
        <v>366</v>
      </c>
      <c r="AV386" s="116">
        <f t="shared" si="165"/>
        <v>364</v>
      </c>
      <c r="AW386" s="116">
        <f t="shared" si="165"/>
        <v>363</v>
      </c>
      <c r="AX386" s="116">
        <f t="shared" si="150"/>
        <v>362</v>
      </c>
      <c r="AY386" s="116">
        <f t="shared" si="150"/>
        <v>362</v>
      </c>
      <c r="AZ386" s="116">
        <f t="shared" si="150"/>
        <v>362</v>
      </c>
      <c r="BA386" s="119">
        <f t="shared" ca="1" si="164"/>
        <v>0</v>
      </c>
      <c r="BB386" s="119">
        <f t="shared" ca="1" si="164"/>
        <v>0</v>
      </c>
      <c r="BC386" s="119">
        <f t="shared" ca="1" si="164"/>
        <v>0</v>
      </c>
      <c r="BD386" s="119">
        <f t="shared" ca="1" si="164"/>
        <v>0</v>
      </c>
      <c r="BE386" s="119">
        <f t="shared" ca="1" si="164"/>
        <v>0</v>
      </c>
      <c r="BF386" s="119">
        <f t="shared" ca="1" si="164"/>
        <v>0</v>
      </c>
      <c r="BG386" s="119">
        <f t="shared" ca="1" si="164"/>
        <v>0</v>
      </c>
      <c r="BH386" s="119">
        <f t="shared" ca="1" si="164"/>
        <v>0</v>
      </c>
      <c r="BI386" s="119">
        <f t="shared" ca="1" si="164"/>
        <v>0</v>
      </c>
      <c r="BJ386" s="119">
        <f t="shared" ca="1" si="177"/>
        <v>0</v>
      </c>
      <c r="BK386" s="119">
        <f t="shared" ca="1" si="155"/>
        <v>0</v>
      </c>
      <c r="BL386" s="121">
        <f t="shared" ca="1" si="174"/>
        <v>6</v>
      </c>
      <c r="BM386" s="116">
        <f t="shared" ca="1" si="175"/>
        <v>17</v>
      </c>
    </row>
    <row r="387" spans="1:65" ht="15" customHeight="1" x14ac:dyDescent="0.25">
      <c r="A387" s="13">
        <v>42963</v>
      </c>
      <c r="B387" s="23"/>
      <c r="C387" s="23"/>
      <c r="D387" s="88">
        <f>bering!B382</f>
        <v>5638.0990000000002</v>
      </c>
      <c r="E387" s="47"/>
      <c r="F387" s="47"/>
      <c r="G387" s="92">
        <f>conus!B382</f>
        <v>5890.9853999999996</v>
      </c>
      <c r="H387" s="100">
        <f t="shared" ca="1" si="162"/>
        <v>5638.0990000000002</v>
      </c>
      <c r="I387" s="101">
        <f ca="1">IF(H$1,OFFSET(D387,-$H$2,0),OFFSET(D387,-$L387,0))</f>
        <v>5638.0990000000002</v>
      </c>
      <c r="J387" s="29">
        <f t="shared" ca="1" si="172"/>
        <v>18</v>
      </c>
      <c r="K387" s="57">
        <f t="shared" ca="1" si="151"/>
        <v>18</v>
      </c>
      <c r="L387" s="30">
        <f t="shared" ca="1" si="152"/>
        <v>18</v>
      </c>
      <c r="M387" s="120">
        <f t="shared" ca="1" si="173"/>
        <v>0</v>
      </c>
      <c r="N387" s="39">
        <f>ROW()</f>
        <v>387</v>
      </c>
      <c r="O387" s="39">
        <f t="shared" si="167"/>
        <v>384</v>
      </c>
      <c r="P387" s="45">
        <f t="shared" ca="1" si="168"/>
        <v>369</v>
      </c>
      <c r="Q387" s="45">
        <f t="shared" ca="1" si="169"/>
        <v>366</v>
      </c>
      <c r="R387" s="39">
        <f t="shared" ca="1" si="170"/>
        <v>0</v>
      </c>
      <c r="S387" s="58">
        <f t="shared" si="157"/>
        <v>0</v>
      </c>
      <c r="T387">
        <f>A387-A384</f>
        <v>3</v>
      </c>
      <c r="U387" s="68">
        <f t="shared" si="153"/>
        <v>0</v>
      </c>
      <c r="V387" s="58">
        <f t="shared" ca="1" si="158"/>
        <v>0</v>
      </c>
      <c r="W387">
        <f>A387-A384</f>
        <v>3</v>
      </c>
      <c r="X387" s="77">
        <f t="shared" ca="1" si="159"/>
        <v>0</v>
      </c>
      <c r="Y387" s="58">
        <f t="shared" ca="1" si="160"/>
        <v>0</v>
      </c>
      <c r="Z387">
        <f>A387-A384</f>
        <v>3</v>
      </c>
      <c r="AA387" s="68">
        <f t="shared" ca="1" si="154"/>
        <v>0</v>
      </c>
      <c r="AB387" s="68">
        <f t="shared" ca="1" si="176"/>
        <v>0</v>
      </c>
      <c r="AE387" s="116">
        <f t="shared" si="161"/>
        <v>369</v>
      </c>
      <c r="AF387" s="116">
        <f t="shared" si="178"/>
        <v>370</v>
      </c>
      <c r="AG387" s="116">
        <f t="shared" si="178"/>
        <v>368</v>
      </c>
      <c r="AH387" s="116">
        <f t="shared" si="178"/>
        <v>367</v>
      </c>
      <c r="AI387" s="116">
        <f t="shared" si="178"/>
        <v>366</v>
      </c>
      <c r="AJ387" s="116">
        <f t="shared" si="178"/>
        <v>370</v>
      </c>
      <c r="AK387" s="116">
        <f t="shared" si="178"/>
        <v>368</v>
      </c>
      <c r="AL387" s="116">
        <f t="shared" si="178"/>
        <v>367</v>
      </c>
      <c r="AM387" s="116">
        <f t="shared" si="178"/>
        <v>366</v>
      </c>
      <c r="AN387" s="116">
        <f t="shared" si="178"/>
        <v>366</v>
      </c>
      <c r="AO387" s="116">
        <f t="shared" si="178"/>
        <v>366</v>
      </c>
      <c r="AP387" s="116">
        <f t="shared" si="166"/>
        <v>366</v>
      </c>
      <c r="AQ387" s="116">
        <f t="shared" si="165"/>
        <v>367</v>
      </c>
      <c r="AR387" s="116">
        <f t="shared" si="165"/>
        <v>365</v>
      </c>
      <c r="AS387" s="116">
        <f t="shared" si="165"/>
        <v>364</v>
      </c>
      <c r="AT387" s="116">
        <f t="shared" si="165"/>
        <v>363</v>
      </c>
      <c r="AU387" s="116">
        <f t="shared" si="165"/>
        <v>367</v>
      </c>
      <c r="AV387" s="116">
        <f t="shared" si="165"/>
        <v>365</v>
      </c>
      <c r="AW387" s="116">
        <f t="shared" si="165"/>
        <v>364</v>
      </c>
      <c r="AX387" s="116">
        <f t="shared" si="150"/>
        <v>363</v>
      </c>
      <c r="AY387" s="116">
        <f t="shared" si="150"/>
        <v>363</v>
      </c>
      <c r="AZ387" s="116">
        <f t="shared" si="150"/>
        <v>363</v>
      </c>
      <c r="BA387" s="119">
        <f t="shared" ca="1" si="164"/>
        <v>0</v>
      </c>
      <c r="BB387" s="119">
        <f t="shared" ca="1" si="164"/>
        <v>0</v>
      </c>
      <c r="BC387" s="119">
        <f t="shared" ca="1" si="164"/>
        <v>0</v>
      </c>
      <c r="BD387" s="119">
        <f t="shared" ca="1" si="164"/>
        <v>0</v>
      </c>
      <c r="BE387" s="119">
        <f t="shared" ca="1" si="164"/>
        <v>0</v>
      </c>
      <c r="BF387" s="119">
        <f t="shared" ca="1" si="164"/>
        <v>0</v>
      </c>
      <c r="BG387" s="119">
        <f t="shared" ca="1" si="164"/>
        <v>0</v>
      </c>
      <c r="BH387" s="119">
        <f t="shared" ca="1" si="164"/>
        <v>0</v>
      </c>
      <c r="BI387" s="119">
        <f t="shared" ca="1" si="164"/>
        <v>0</v>
      </c>
      <c r="BJ387" s="119">
        <f t="shared" ca="1" si="177"/>
        <v>0</v>
      </c>
      <c r="BK387" s="119">
        <f t="shared" ca="1" si="155"/>
        <v>0</v>
      </c>
      <c r="BL387" s="121">
        <f t="shared" ca="1" si="174"/>
        <v>6</v>
      </c>
      <c r="BM387" s="116">
        <f t="shared" ca="1" si="175"/>
        <v>17</v>
      </c>
    </row>
    <row r="388" spans="1:65" ht="15" customHeight="1" x14ac:dyDescent="0.25">
      <c r="A388" s="13">
        <v>42964</v>
      </c>
      <c r="B388" s="23"/>
      <c r="C388" s="23"/>
      <c r="D388" s="88">
        <f>bering!B383</f>
        <v>5638.0990000000002</v>
      </c>
      <c r="E388" s="47"/>
      <c r="F388" s="47"/>
      <c r="G388" s="92">
        <f>conus!B383</f>
        <v>5890.9853999999996</v>
      </c>
      <c r="H388" s="100">
        <f t="shared" ca="1" si="162"/>
        <v>5638.0990000000002</v>
      </c>
      <c r="I388" s="101">
        <f ca="1">IF(H$1,OFFSET(D388,-$H$2,0),OFFSET(D388,-$L388,0))</f>
        <v>5638.0990000000002</v>
      </c>
      <c r="J388" s="29">
        <f t="shared" ca="1" si="172"/>
        <v>18</v>
      </c>
      <c r="K388" s="57">
        <f t="shared" ca="1" si="151"/>
        <v>18</v>
      </c>
      <c r="L388" s="30">
        <f t="shared" ca="1" si="152"/>
        <v>18</v>
      </c>
      <c r="M388" s="120">
        <f t="shared" ca="1" si="173"/>
        <v>0</v>
      </c>
      <c r="N388" s="39">
        <f>ROW()</f>
        <v>388</v>
      </c>
      <c r="O388" s="39">
        <f t="shared" si="167"/>
        <v>385</v>
      </c>
      <c r="P388" s="45">
        <f t="shared" ca="1" si="168"/>
        <v>370</v>
      </c>
      <c r="Q388" s="45">
        <f t="shared" ca="1" si="169"/>
        <v>367</v>
      </c>
      <c r="R388" s="39">
        <f t="shared" ca="1" si="170"/>
        <v>0</v>
      </c>
      <c r="S388" s="58">
        <f t="shared" si="157"/>
        <v>0</v>
      </c>
      <c r="T388">
        <f>A388-A385</f>
        <v>3</v>
      </c>
      <c r="U388" s="68">
        <f t="shared" si="153"/>
        <v>0</v>
      </c>
      <c r="V388" s="58">
        <f t="shared" ca="1" si="158"/>
        <v>0</v>
      </c>
      <c r="W388">
        <f>A388-A385</f>
        <v>3</v>
      </c>
      <c r="X388" s="77">
        <f t="shared" ca="1" si="159"/>
        <v>0</v>
      </c>
      <c r="Y388" s="58">
        <f t="shared" ca="1" si="160"/>
        <v>0</v>
      </c>
      <c r="Z388">
        <f>A388-A385</f>
        <v>3</v>
      </c>
      <c r="AA388" s="68">
        <f t="shared" ca="1" si="154"/>
        <v>0</v>
      </c>
      <c r="AB388" s="68">
        <f t="shared" ca="1" si="176"/>
        <v>0</v>
      </c>
      <c r="AE388" s="116">
        <f t="shared" si="161"/>
        <v>370</v>
      </c>
      <c r="AF388" s="116">
        <f t="shared" si="178"/>
        <v>371</v>
      </c>
      <c r="AG388" s="116">
        <f t="shared" si="178"/>
        <v>369</v>
      </c>
      <c r="AH388" s="116">
        <f t="shared" si="178"/>
        <v>368</v>
      </c>
      <c r="AI388" s="116">
        <f t="shared" si="178"/>
        <v>367</v>
      </c>
      <c r="AJ388" s="116">
        <f t="shared" si="178"/>
        <v>371</v>
      </c>
      <c r="AK388" s="116">
        <f t="shared" si="178"/>
        <v>369</v>
      </c>
      <c r="AL388" s="116">
        <f t="shared" si="178"/>
        <v>368</v>
      </c>
      <c r="AM388" s="116">
        <f t="shared" si="178"/>
        <v>367</v>
      </c>
      <c r="AN388" s="116">
        <f t="shared" si="178"/>
        <v>367</v>
      </c>
      <c r="AO388" s="116">
        <f t="shared" si="178"/>
        <v>367</v>
      </c>
      <c r="AP388" s="116">
        <f t="shared" si="166"/>
        <v>367</v>
      </c>
      <c r="AQ388" s="116">
        <f t="shared" si="165"/>
        <v>368</v>
      </c>
      <c r="AR388" s="116">
        <f t="shared" si="165"/>
        <v>366</v>
      </c>
      <c r="AS388" s="116">
        <f t="shared" si="165"/>
        <v>365</v>
      </c>
      <c r="AT388" s="116">
        <f t="shared" si="165"/>
        <v>364</v>
      </c>
      <c r="AU388" s="116">
        <f t="shared" si="165"/>
        <v>368</v>
      </c>
      <c r="AV388" s="116">
        <f t="shared" si="165"/>
        <v>366</v>
      </c>
      <c r="AW388" s="116">
        <f t="shared" si="165"/>
        <v>365</v>
      </c>
      <c r="AX388" s="116">
        <f t="shared" si="150"/>
        <v>364</v>
      </c>
      <c r="AY388" s="116">
        <f t="shared" si="150"/>
        <v>364</v>
      </c>
      <c r="AZ388" s="116">
        <f t="shared" si="150"/>
        <v>364</v>
      </c>
      <c r="BA388" s="119">
        <f t="shared" ca="1" si="164"/>
        <v>0</v>
      </c>
      <c r="BB388" s="119">
        <f t="shared" ca="1" si="164"/>
        <v>0</v>
      </c>
      <c r="BC388" s="119">
        <f t="shared" ca="1" si="164"/>
        <v>0</v>
      </c>
      <c r="BD388" s="119">
        <f t="shared" ca="1" si="164"/>
        <v>0</v>
      </c>
      <c r="BE388" s="119">
        <f t="shared" ca="1" si="164"/>
        <v>0</v>
      </c>
      <c r="BF388" s="119">
        <f t="shared" ca="1" si="164"/>
        <v>0</v>
      </c>
      <c r="BG388" s="119">
        <f t="shared" ca="1" si="164"/>
        <v>0</v>
      </c>
      <c r="BH388" s="119">
        <f t="shared" ca="1" si="164"/>
        <v>0</v>
      </c>
      <c r="BI388" s="119">
        <f t="shared" ca="1" si="164"/>
        <v>0</v>
      </c>
      <c r="BJ388" s="119">
        <f t="shared" ca="1" si="177"/>
        <v>0</v>
      </c>
      <c r="BK388" s="119">
        <f t="shared" ca="1" si="155"/>
        <v>0</v>
      </c>
      <c r="BL388" s="121">
        <f t="shared" ca="1" si="174"/>
        <v>6</v>
      </c>
      <c r="BM388" s="116">
        <f t="shared" ca="1" si="175"/>
        <v>17</v>
      </c>
    </row>
    <row r="389" spans="1:65" ht="15" customHeight="1" x14ac:dyDescent="0.25">
      <c r="A389" s="13">
        <v>42965</v>
      </c>
      <c r="B389" s="23"/>
      <c r="C389" s="23"/>
      <c r="D389" s="88">
        <f>bering!B384</f>
        <v>5638.0990000000002</v>
      </c>
      <c r="E389" s="47"/>
      <c r="F389" s="47"/>
      <c r="G389" s="92">
        <f>conus!B384</f>
        <v>5890.9853999999996</v>
      </c>
      <c r="H389" s="100">
        <f t="shared" ca="1" si="162"/>
        <v>5638.0990000000002</v>
      </c>
      <c r="I389" s="101">
        <f ca="1">IF(H$1,OFFSET(D389,-$H$2,0),OFFSET(D389,-$L389,0))</f>
        <v>5638.0990000000002</v>
      </c>
      <c r="J389" s="29">
        <f t="shared" ca="1" si="172"/>
        <v>18</v>
      </c>
      <c r="K389" s="57">
        <f t="shared" ca="1" si="151"/>
        <v>18</v>
      </c>
      <c r="L389" s="30">
        <f t="shared" ca="1" si="152"/>
        <v>18</v>
      </c>
      <c r="M389" s="120">
        <f t="shared" ca="1" si="173"/>
        <v>0</v>
      </c>
      <c r="N389" s="39">
        <f>ROW()</f>
        <v>389</v>
      </c>
      <c r="O389" s="39">
        <f t="shared" si="167"/>
        <v>386</v>
      </c>
      <c r="P389" s="45">
        <f t="shared" ca="1" si="168"/>
        <v>371</v>
      </c>
      <c r="Q389" s="45">
        <f t="shared" ca="1" si="169"/>
        <v>368</v>
      </c>
      <c r="R389" s="39">
        <f t="shared" ca="1" si="170"/>
        <v>0</v>
      </c>
      <c r="S389" s="58">
        <f t="shared" si="157"/>
        <v>0</v>
      </c>
      <c r="T389">
        <f>A389-A386</f>
        <v>3</v>
      </c>
      <c r="U389" s="68">
        <f t="shared" si="153"/>
        <v>0</v>
      </c>
      <c r="V389" s="58">
        <f t="shared" ca="1" si="158"/>
        <v>0</v>
      </c>
      <c r="W389">
        <f>A389-A386</f>
        <v>3</v>
      </c>
      <c r="X389" s="77">
        <f t="shared" ca="1" si="159"/>
        <v>0</v>
      </c>
      <c r="Y389" s="58">
        <f t="shared" ca="1" si="160"/>
        <v>0</v>
      </c>
      <c r="Z389">
        <f>A389-A386</f>
        <v>3</v>
      </c>
      <c r="AA389" s="68">
        <f t="shared" ca="1" si="154"/>
        <v>0</v>
      </c>
      <c r="AB389" s="68">
        <f t="shared" ca="1" si="176"/>
        <v>0</v>
      </c>
      <c r="AE389" s="116">
        <f t="shared" si="161"/>
        <v>371</v>
      </c>
      <c r="AF389" s="116">
        <f t="shared" si="178"/>
        <v>372</v>
      </c>
      <c r="AG389" s="116">
        <f t="shared" si="178"/>
        <v>370</v>
      </c>
      <c r="AH389" s="116">
        <f t="shared" si="178"/>
        <v>369</v>
      </c>
      <c r="AI389" s="116">
        <f t="shared" si="178"/>
        <v>368</v>
      </c>
      <c r="AJ389" s="116">
        <f t="shared" si="178"/>
        <v>372</v>
      </c>
      <c r="AK389" s="116">
        <f t="shared" si="178"/>
        <v>370</v>
      </c>
      <c r="AL389" s="116">
        <f t="shared" si="178"/>
        <v>369</v>
      </c>
      <c r="AM389" s="116">
        <f t="shared" si="178"/>
        <v>368</v>
      </c>
      <c r="AN389" s="116">
        <f t="shared" si="178"/>
        <v>368</v>
      </c>
      <c r="AO389" s="116">
        <f t="shared" si="178"/>
        <v>368</v>
      </c>
      <c r="AP389" s="116">
        <f t="shared" si="166"/>
        <v>368</v>
      </c>
      <c r="AQ389" s="116">
        <f t="shared" si="165"/>
        <v>369</v>
      </c>
      <c r="AR389" s="116">
        <f t="shared" si="165"/>
        <v>367</v>
      </c>
      <c r="AS389" s="116">
        <f t="shared" si="165"/>
        <v>366</v>
      </c>
      <c r="AT389" s="116">
        <f t="shared" si="165"/>
        <v>365</v>
      </c>
      <c r="AU389" s="116">
        <f t="shared" si="165"/>
        <v>369</v>
      </c>
      <c r="AV389" s="116">
        <f t="shared" si="165"/>
        <v>367</v>
      </c>
      <c r="AW389" s="116">
        <f t="shared" si="165"/>
        <v>366</v>
      </c>
      <c r="AX389" s="116">
        <f t="shared" si="150"/>
        <v>365</v>
      </c>
      <c r="AY389" s="116">
        <f t="shared" si="150"/>
        <v>365</v>
      </c>
      <c r="AZ389" s="116">
        <f t="shared" si="150"/>
        <v>365</v>
      </c>
      <c r="BA389" s="119">
        <f t="shared" ca="1" si="164"/>
        <v>0</v>
      </c>
      <c r="BB389" s="119">
        <f t="shared" ca="1" si="164"/>
        <v>0</v>
      </c>
      <c r="BC389" s="119">
        <f t="shared" ca="1" si="164"/>
        <v>0</v>
      </c>
      <c r="BD389" s="119">
        <f t="shared" ca="1" si="164"/>
        <v>0</v>
      </c>
      <c r="BE389" s="119">
        <f t="shared" ca="1" si="164"/>
        <v>0</v>
      </c>
      <c r="BF389" s="119">
        <f t="shared" ca="1" si="164"/>
        <v>0</v>
      </c>
      <c r="BG389" s="119">
        <f t="shared" ca="1" si="164"/>
        <v>0</v>
      </c>
      <c r="BH389" s="119">
        <f t="shared" ca="1" si="164"/>
        <v>0</v>
      </c>
      <c r="BI389" s="119">
        <f t="shared" ca="1" si="164"/>
        <v>0</v>
      </c>
      <c r="BJ389" s="119">
        <f t="shared" ca="1" si="177"/>
        <v>0</v>
      </c>
      <c r="BK389" s="119">
        <f t="shared" ca="1" si="155"/>
        <v>0</v>
      </c>
      <c r="BL389" s="121">
        <f t="shared" ca="1" si="174"/>
        <v>6</v>
      </c>
      <c r="BM389" s="116">
        <f t="shared" ca="1" si="175"/>
        <v>17</v>
      </c>
    </row>
    <row r="390" spans="1:65" ht="15" customHeight="1" x14ac:dyDescent="0.25">
      <c r="A390" s="13">
        <v>42966</v>
      </c>
      <c r="B390" s="23"/>
      <c r="C390" s="23"/>
      <c r="D390" s="88">
        <f>bering!B385</f>
        <v>5638.0990000000002</v>
      </c>
      <c r="E390" s="47"/>
      <c r="F390" s="47"/>
      <c r="G390" s="92">
        <f>conus!B385</f>
        <v>5890.9853999999996</v>
      </c>
      <c r="H390" s="100">
        <f t="shared" ca="1" si="162"/>
        <v>5638.0990000000002</v>
      </c>
      <c r="I390" s="101">
        <f ca="1">IF(H$1,OFFSET(D390,-$H$2,0),OFFSET(D390,-$L390,0))</f>
        <v>5638.0990000000002</v>
      </c>
      <c r="J390" s="29">
        <f t="shared" ca="1" si="172"/>
        <v>18</v>
      </c>
      <c r="K390" s="57">
        <f t="shared" ca="1" si="151"/>
        <v>18</v>
      </c>
      <c r="L390" s="30">
        <f t="shared" ca="1" si="152"/>
        <v>18</v>
      </c>
      <c r="M390" s="120">
        <f t="shared" ca="1" si="173"/>
        <v>0</v>
      </c>
      <c r="N390" s="39">
        <f>ROW()</f>
        <v>390</v>
      </c>
      <c r="O390" s="39">
        <f t="shared" si="167"/>
        <v>387</v>
      </c>
      <c r="P390" s="45">
        <f t="shared" ca="1" si="168"/>
        <v>372</v>
      </c>
      <c r="Q390" s="45">
        <f t="shared" ca="1" si="169"/>
        <v>369</v>
      </c>
      <c r="R390" s="39">
        <f t="shared" ca="1" si="170"/>
        <v>0</v>
      </c>
      <c r="S390" s="58">
        <f t="shared" si="157"/>
        <v>0</v>
      </c>
      <c r="T390">
        <f>A390-A387</f>
        <v>3</v>
      </c>
      <c r="U390" s="68">
        <f t="shared" si="153"/>
        <v>0</v>
      </c>
      <c r="V390" s="58">
        <f t="shared" ca="1" si="158"/>
        <v>0</v>
      </c>
      <c r="W390">
        <f>A390-A387</f>
        <v>3</v>
      </c>
      <c r="X390" s="77">
        <f t="shared" ca="1" si="159"/>
        <v>0</v>
      </c>
      <c r="Y390" s="58">
        <f t="shared" ca="1" si="160"/>
        <v>0</v>
      </c>
      <c r="Z390">
        <f>A390-A387</f>
        <v>3</v>
      </c>
      <c r="AA390" s="68">
        <f t="shared" ca="1" si="154"/>
        <v>0</v>
      </c>
      <c r="AB390" s="68">
        <f t="shared" ca="1" si="176"/>
        <v>0</v>
      </c>
      <c r="AE390" s="116">
        <f t="shared" si="161"/>
        <v>372</v>
      </c>
      <c r="AF390" s="116">
        <f t="shared" si="178"/>
        <v>373</v>
      </c>
      <c r="AG390" s="116">
        <f t="shared" si="178"/>
        <v>371</v>
      </c>
      <c r="AH390" s="116">
        <f t="shared" si="178"/>
        <v>370</v>
      </c>
      <c r="AI390" s="116">
        <f t="shared" si="178"/>
        <v>369</v>
      </c>
      <c r="AJ390" s="116">
        <f t="shared" si="178"/>
        <v>373</v>
      </c>
      <c r="AK390" s="116">
        <f t="shared" si="178"/>
        <v>371</v>
      </c>
      <c r="AL390" s="116">
        <f t="shared" si="178"/>
        <v>370</v>
      </c>
      <c r="AM390" s="116">
        <f t="shared" si="178"/>
        <v>369</v>
      </c>
      <c r="AN390" s="116">
        <f t="shared" si="178"/>
        <v>369</v>
      </c>
      <c r="AO390" s="116">
        <f t="shared" si="178"/>
        <v>369</v>
      </c>
      <c r="AP390" s="116">
        <f t="shared" si="166"/>
        <v>369</v>
      </c>
      <c r="AQ390" s="116">
        <f t="shared" si="165"/>
        <v>370</v>
      </c>
      <c r="AR390" s="116">
        <f t="shared" si="165"/>
        <v>368</v>
      </c>
      <c r="AS390" s="116">
        <f t="shared" si="165"/>
        <v>367</v>
      </c>
      <c r="AT390" s="116">
        <f t="shared" si="165"/>
        <v>366</v>
      </c>
      <c r="AU390" s="116">
        <f t="shared" si="165"/>
        <v>370</v>
      </c>
      <c r="AV390" s="116">
        <f t="shared" si="165"/>
        <v>368</v>
      </c>
      <c r="AW390" s="116">
        <f t="shared" si="165"/>
        <v>367</v>
      </c>
      <c r="AX390" s="116">
        <f t="shared" si="165"/>
        <v>366</v>
      </c>
      <c r="AY390" s="116">
        <f t="shared" si="165"/>
        <v>366</v>
      </c>
      <c r="AZ390" s="116">
        <f t="shared" si="165"/>
        <v>366</v>
      </c>
      <c r="BA390" s="119">
        <f t="shared" ca="1" si="164"/>
        <v>0</v>
      </c>
      <c r="BB390" s="119">
        <f t="shared" ca="1" si="164"/>
        <v>0</v>
      </c>
      <c r="BC390" s="119">
        <f t="shared" ca="1" si="164"/>
        <v>0</v>
      </c>
      <c r="BD390" s="119">
        <f t="shared" ca="1" si="164"/>
        <v>0</v>
      </c>
      <c r="BE390" s="119">
        <f t="shared" ca="1" si="164"/>
        <v>0</v>
      </c>
      <c r="BF390" s="119">
        <f t="shared" ca="1" si="164"/>
        <v>0</v>
      </c>
      <c r="BG390" s="119">
        <f t="shared" ca="1" si="164"/>
        <v>0</v>
      </c>
      <c r="BH390" s="119">
        <f t="shared" ca="1" si="164"/>
        <v>0</v>
      </c>
      <c r="BI390" s="119">
        <f t="shared" ca="1" si="164"/>
        <v>0</v>
      </c>
      <c r="BJ390" s="119">
        <f t="shared" ca="1" si="177"/>
        <v>0</v>
      </c>
      <c r="BK390" s="119">
        <f t="shared" ca="1" si="155"/>
        <v>0</v>
      </c>
      <c r="BL390" s="121">
        <f t="shared" ca="1" si="174"/>
        <v>6</v>
      </c>
      <c r="BM390" s="116">
        <f t="shared" ca="1" si="175"/>
        <v>17</v>
      </c>
    </row>
    <row r="391" spans="1:65" ht="15" customHeight="1" x14ac:dyDescent="0.25">
      <c r="A391" s="13">
        <v>42967</v>
      </c>
      <c r="B391" s="23"/>
      <c r="C391" s="23"/>
      <c r="D391" s="88">
        <f>bering!B386</f>
        <v>5638.0990000000002</v>
      </c>
      <c r="E391" s="47"/>
      <c r="F391" s="47"/>
      <c r="G391" s="92">
        <f>conus!B386</f>
        <v>5890.9853999999996</v>
      </c>
      <c r="H391" s="100">
        <f t="shared" ca="1" si="162"/>
        <v>5638.0990000000002</v>
      </c>
      <c r="I391" s="101">
        <f ca="1">IF(H$1,OFFSET(D391,-$H$2,0),OFFSET(D391,-$L391,0))</f>
        <v>5638.0990000000002</v>
      </c>
      <c r="J391" s="29">
        <f t="shared" ca="1" si="172"/>
        <v>18</v>
      </c>
      <c r="K391" s="57">
        <f t="shared" ref="K391:K401" ca="1" si="179">J391+$K$6</f>
        <v>18</v>
      </c>
      <c r="L391" s="30">
        <f t="shared" ca="1" si="152"/>
        <v>18</v>
      </c>
      <c r="M391" s="120">
        <f t="shared" ca="1" si="173"/>
        <v>0</v>
      </c>
      <c r="N391" s="39">
        <f>ROW()</f>
        <v>391</v>
      </c>
      <c r="O391" s="39">
        <f t="shared" si="167"/>
        <v>388</v>
      </c>
      <c r="P391" s="45">
        <f t="shared" ca="1" si="168"/>
        <v>373</v>
      </c>
      <c r="Q391" s="45">
        <f t="shared" ca="1" si="169"/>
        <v>370</v>
      </c>
      <c r="R391" s="39">
        <f t="shared" ca="1" si="170"/>
        <v>0</v>
      </c>
      <c r="S391" s="58">
        <f t="shared" si="157"/>
        <v>0</v>
      </c>
      <c r="T391">
        <f>A391-A388</f>
        <v>3</v>
      </c>
      <c r="U391" s="68">
        <f t="shared" si="153"/>
        <v>0</v>
      </c>
      <c r="V391" s="58">
        <f t="shared" ca="1" si="158"/>
        <v>0</v>
      </c>
      <c r="W391">
        <f>A391-A388</f>
        <v>3</v>
      </c>
      <c r="X391" s="77">
        <f t="shared" ca="1" si="159"/>
        <v>0</v>
      </c>
      <c r="Y391" s="58">
        <f t="shared" ca="1" si="160"/>
        <v>0</v>
      </c>
      <c r="Z391">
        <f>A391-A388</f>
        <v>3</v>
      </c>
      <c r="AA391" s="68">
        <f t="shared" ca="1" si="154"/>
        <v>0</v>
      </c>
      <c r="AB391" s="68">
        <f t="shared" ca="1" si="176"/>
        <v>0</v>
      </c>
      <c r="AE391" s="116">
        <f t="shared" si="161"/>
        <v>373</v>
      </c>
      <c r="AF391" s="116">
        <f t="shared" si="178"/>
        <v>374</v>
      </c>
      <c r="AG391" s="116">
        <f t="shared" si="178"/>
        <v>372</v>
      </c>
      <c r="AH391" s="116">
        <f t="shared" si="178"/>
        <v>371</v>
      </c>
      <c r="AI391" s="116">
        <f t="shared" si="178"/>
        <v>370</v>
      </c>
      <c r="AJ391" s="116">
        <f t="shared" si="178"/>
        <v>374</v>
      </c>
      <c r="AK391" s="116">
        <f t="shared" si="178"/>
        <v>372</v>
      </c>
      <c r="AL391" s="116">
        <f t="shared" si="178"/>
        <v>371</v>
      </c>
      <c r="AM391" s="116">
        <f t="shared" si="178"/>
        <v>370</v>
      </c>
      <c r="AN391" s="116">
        <f t="shared" si="178"/>
        <v>370</v>
      </c>
      <c r="AO391" s="116">
        <f t="shared" si="178"/>
        <v>370</v>
      </c>
      <c r="AP391" s="116">
        <f t="shared" si="166"/>
        <v>370</v>
      </c>
      <c r="AQ391" s="116">
        <f t="shared" si="166"/>
        <v>371</v>
      </c>
      <c r="AR391" s="116">
        <f t="shared" si="166"/>
        <v>369</v>
      </c>
      <c r="AS391" s="116">
        <f t="shared" si="166"/>
        <v>368</v>
      </c>
      <c r="AT391" s="116">
        <f t="shared" si="166"/>
        <v>367</v>
      </c>
      <c r="AU391" s="116">
        <f t="shared" si="166"/>
        <v>371</v>
      </c>
      <c r="AV391" s="116">
        <f t="shared" si="166"/>
        <v>369</v>
      </c>
      <c r="AW391" s="116">
        <f t="shared" si="166"/>
        <v>368</v>
      </c>
      <c r="AX391" s="116">
        <f t="shared" si="166"/>
        <v>367</v>
      </c>
      <c r="AY391" s="116">
        <f t="shared" si="166"/>
        <v>367</v>
      </c>
      <c r="AZ391" s="116">
        <f t="shared" si="166"/>
        <v>367</v>
      </c>
      <c r="BA391" s="119">
        <f t="shared" ca="1" si="164"/>
        <v>0</v>
      </c>
      <c r="BB391" s="119">
        <f t="shared" ca="1" si="164"/>
        <v>0</v>
      </c>
      <c r="BC391" s="119">
        <f t="shared" ca="1" si="164"/>
        <v>0</v>
      </c>
      <c r="BD391" s="119">
        <f t="shared" ca="1" si="164"/>
        <v>0</v>
      </c>
      <c r="BE391" s="119">
        <f t="shared" ca="1" si="164"/>
        <v>0</v>
      </c>
      <c r="BF391" s="119">
        <f t="shared" ca="1" si="164"/>
        <v>0</v>
      </c>
      <c r="BG391" s="119">
        <f t="shared" ca="1" si="164"/>
        <v>0</v>
      </c>
      <c r="BH391" s="119">
        <f t="shared" ca="1" si="164"/>
        <v>0</v>
      </c>
      <c r="BI391" s="119">
        <f t="shared" ca="1" si="164"/>
        <v>0</v>
      </c>
      <c r="BJ391" s="119">
        <f t="shared" ca="1" si="177"/>
        <v>0</v>
      </c>
      <c r="BK391" s="119">
        <f t="shared" ca="1" si="155"/>
        <v>0</v>
      </c>
      <c r="BL391" s="121">
        <f t="shared" ca="1" si="174"/>
        <v>6</v>
      </c>
      <c r="BM391" s="116">
        <f t="shared" ca="1" si="175"/>
        <v>17</v>
      </c>
    </row>
    <row r="392" spans="1:65" ht="15" customHeight="1" x14ac:dyDescent="0.25">
      <c r="A392" s="13">
        <v>42968</v>
      </c>
      <c r="B392" s="23"/>
      <c r="C392" s="23"/>
      <c r="D392" s="88">
        <f>bering!B387</f>
        <v>5638.0990000000002</v>
      </c>
      <c r="E392" s="47"/>
      <c r="F392" s="47"/>
      <c r="G392" s="92">
        <f>conus!B387</f>
        <v>5890.9853999999996</v>
      </c>
      <c r="H392" s="100">
        <f t="shared" ca="1" si="162"/>
        <v>5638.0990000000002</v>
      </c>
      <c r="I392" s="101">
        <f ca="1">IF(H$1,OFFSET(D392,-$H$2,0),OFFSET(D392,-$L392,0))</f>
        <v>5638.0990000000002</v>
      </c>
      <c r="J392" s="29">
        <f t="shared" ca="1" si="172"/>
        <v>18</v>
      </c>
      <c r="K392" s="57">
        <f t="shared" ca="1" si="179"/>
        <v>18</v>
      </c>
      <c r="L392" s="30">
        <f t="shared" ref="L392:L401" ca="1" si="180">IF(K392,K392,K$3)</f>
        <v>18</v>
      </c>
      <c r="M392" s="120">
        <f t="shared" ca="1" si="173"/>
        <v>0</v>
      </c>
      <c r="N392" s="39">
        <f>ROW()</f>
        <v>392</v>
      </c>
      <c r="O392" s="39">
        <f t="shared" si="167"/>
        <v>389</v>
      </c>
      <c r="P392" s="45">
        <f t="shared" ca="1" si="168"/>
        <v>374</v>
      </c>
      <c r="Q392" s="45">
        <f t="shared" ca="1" si="169"/>
        <v>371</v>
      </c>
      <c r="R392" s="39">
        <f t="shared" ca="1" si="170"/>
        <v>0</v>
      </c>
      <c r="S392" s="58">
        <f t="shared" si="157"/>
        <v>0</v>
      </c>
      <c r="T392">
        <f>A392-A389</f>
        <v>3</v>
      </c>
      <c r="U392" s="68">
        <f t="shared" si="153"/>
        <v>0</v>
      </c>
      <c r="V392" s="58">
        <f t="shared" ca="1" si="158"/>
        <v>0</v>
      </c>
      <c r="W392">
        <f>A392-A389</f>
        <v>3</v>
      </c>
      <c r="X392" s="77">
        <f t="shared" ca="1" si="159"/>
        <v>0</v>
      </c>
      <c r="Y392" s="58">
        <f t="shared" ca="1" si="160"/>
        <v>0</v>
      </c>
      <c r="Z392">
        <f>A392-A389</f>
        <v>3</v>
      </c>
      <c r="AA392" s="68">
        <f t="shared" ca="1" si="154"/>
        <v>0</v>
      </c>
      <c r="AB392" s="68">
        <f t="shared" ca="1" si="176"/>
        <v>0</v>
      </c>
      <c r="AE392" s="116">
        <f t="shared" si="161"/>
        <v>374</v>
      </c>
      <c r="AF392" s="116">
        <f t="shared" si="178"/>
        <v>375</v>
      </c>
      <c r="AG392" s="116">
        <f t="shared" si="178"/>
        <v>373</v>
      </c>
      <c r="AH392" s="116">
        <f t="shared" si="178"/>
        <v>372</v>
      </c>
      <c r="AI392" s="116">
        <f t="shared" si="178"/>
        <v>371</v>
      </c>
      <c r="AJ392" s="116">
        <f t="shared" si="178"/>
        <v>375</v>
      </c>
      <c r="AK392" s="116">
        <f t="shared" si="178"/>
        <v>373</v>
      </c>
      <c r="AL392" s="116">
        <f t="shared" si="178"/>
        <v>372</v>
      </c>
      <c r="AM392" s="116">
        <f t="shared" si="178"/>
        <v>371</v>
      </c>
      <c r="AN392" s="116">
        <f t="shared" si="178"/>
        <v>371</v>
      </c>
      <c r="AO392" s="116">
        <f t="shared" si="178"/>
        <v>371</v>
      </c>
      <c r="AP392" s="116">
        <f t="shared" si="166"/>
        <v>371</v>
      </c>
      <c r="AQ392" s="116">
        <f t="shared" si="166"/>
        <v>372</v>
      </c>
      <c r="AR392" s="116">
        <f t="shared" si="166"/>
        <v>370</v>
      </c>
      <c r="AS392" s="116">
        <f t="shared" si="166"/>
        <v>369</v>
      </c>
      <c r="AT392" s="116">
        <f t="shared" si="166"/>
        <v>368</v>
      </c>
      <c r="AU392" s="116">
        <f t="shared" si="166"/>
        <v>372</v>
      </c>
      <c r="AV392" s="116">
        <f t="shared" si="166"/>
        <v>370</v>
      </c>
      <c r="AW392" s="116">
        <f t="shared" si="166"/>
        <v>369</v>
      </c>
      <c r="AX392" s="116">
        <f t="shared" si="166"/>
        <v>368</v>
      </c>
      <c r="AY392" s="116">
        <f t="shared" si="166"/>
        <v>368</v>
      </c>
      <c r="AZ392" s="116">
        <f t="shared" si="166"/>
        <v>368</v>
      </c>
      <c r="BA392" s="119">
        <f t="shared" ca="1" si="164"/>
        <v>0</v>
      </c>
      <c r="BB392" s="119">
        <f t="shared" ca="1" si="164"/>
        <v>0</v>
      </c>
      <c r="BC392" s="119">
        <f t="shared" ca="1" si="164"/>
        <v>0</v>
      </c>
      <c r="BD392" s="119">
        <f t="shared" ca="1" si="164"/>
        <v>0</v>
      </c>
      <c r="BE392" s="119">
        <f t="shared" ca="1" si="164"/>
        <v>0</v>
      </c>
      <c r="BF392" s="119">
        <f t="shared" ca="1" si="164"/>
        <v>0</v>
      </c>
      <c r="BG392" s="119">
        <f t="shared" ca="1" si="164"/>
        <v>0</v>
      </c>
      <c r="BH392" s="119">
        <f t="shared" ca="1" si="164"/>
        <v>0</v>
      </c>
      <c r="BI392" s="119">
        <f t="shared" ca="1" si="164"/>
        <v>0</v>
      </c>
      <c r="BJ392" s="119">
        <f t="shared" ca="1" si="177"/>
        <v>0</v>
      </c>
      <c r="BK392" s="119">
        <f t="shared" ca="1" si="155"/>
        <v>0</v>
      </c>
      <c r="BL392" s="121">
        <f t="shared" ca="1" si="174"/>
        <v>6</v>
      </c>
      <c r="BM392" s="116">
        <f t="shared" ca="1" si="175"/>
        <v>17</v>
      </c>
    </row>
    <row r="393" spans="1:65" ht="15" customHeight="1" x14ac:dyDescent="0.25">
      <c r="A393" s="13">
        <v>42969</v>
      </c>
      <c r="B393" s="23"/>
      <c r="C393" s="23"/>
      <c r="D393" s="88">
        <f>bering!B388</f>
        <v>5638.0990000000002</v>
      </c>
      <c r="E393" s="47"/>
      <c r="F393" s="47"/>
      <c r="G393" s="92">
        <f>conus!B388</f>
        <v>5890.9853999999996</v>
      </c>
      <c r="H393" s="100">
        <f t="shared" ca="1" si="162"/>
        <v>5638.0990000000002</v>
      </c>
      <c r="I393" s="101">
        <f ca="1">IF(H$1,OFFSET(D393,-$H$2,0),OFFSET(D393,-$L393,0))</f>
        <v>5638.0990000000002</v>
      </c>
      <c r="J393" s="29">
        <f t="shared" ca="1" si="172"/>
        <v>18</v>
      </c>
      <c r="K393" s="57">
        <f t="shared" ca="1" si="179"/>
        <v>18</v>
      </c>
      <c r="L393" s="30">
        <f t="shared" ca="1" si="180"/>
        <v>18</v>
      </c>
      <c r="M393" s="120">
        <f t="shared" ca="1" si="173"/>
        <v>0</v>
      </c>
      <c r="N393" s="39">
        <f>ROW()</f>
        <v>393</v>
      </c>
      <c r="O393" s="39">
        <f t="shared" si="167"/>
        <v>390</v>
      </c>
      <c r="P393" s="45">
        <f t="shared" ca="1" si="168"/>
        <v>375</v>
      </c>
      <c r="Q393" s="45">
        <f t="shared" ca="1" si="169"/>
        <v>372</v>
      </c>
      <c r="R393" s="39">
        <f t="shared" ca="1" si="170"/>
        <v>0</v>
      </c>
      <c r="S393" s="58">
        <f t="shared" si="157"/>
        <v>0</v>
      </c>
      <c r="T393">
        <f>A393-A390</f>
        <v>3</v>
      </c>
      <c r="U393" s="68">
        <f t="shared" ref="U393:U401" si="181">S393/T393</f>
        <v>0</v>
      </c>
      <c r="V393" s="58">
        <f t="shared" ca="1" si="158"/>
        <v>0</v>
      </c>
      <c r="W393">
        <f>A393-A390</f>
        <v>3</v>
      </c>
      <c r="X393" s="77">
        <f t="shared" ca="1" si="159"/>
        <v>0</v>
      </c>
      <c r="Y393" s="58">
        <f t="shared" ca="1" si="160"/>
        <v>0</v>
      </c>
      <c r="Z393">
        <f>A393-A390</f>
        <v>3</v>
      </c>
      <c r="AA393" s="68">
        <f t="shared" ref="AA393:AA401" ca="1" si="182">Y393/Z393</f>
        <v>0</v>
      </c>
      <c r="AB393" s="68">
        <f t="shared" ca="1" si="176"/>
        <v>0</v>
      </c>
      <c r="AE393" s="116">
        <f t="shared" si="161"/>
        <v>375</v>
      </c>
      <c r="AF393" s="116">
        <f t="shared" si="178"/>
        <v>376</v>
      </c>
      <c r="AG393" s="116">
        <f t="shared" si="178"/>
        <v>374</v>
      </c>
      <c r="AH393" s="116">
        <f t="shared" si="178"/>
        <v>373</v>
      </c>
      <c r="AI393" s="116">
        <f t="shared" si="178"/>
        <v>372</v>
      </c>
      <c r="AJ393" s="116">
        <f t="shared" si="178"/>
        <v>376</v>
      </c>
      <c r="AK393" s="116">
        <f t="shared" si="178"/>
        <v>374</v>
      </c>
      <c r="AL393" s="116">
        <f t="shared" si="178"/>
        <v>373</v>
      </c>
      <c r="AM393" s="116">
        <f t="shared" si="178"/>
        <v>372</v>
      </c>
      <c r="AN393" s="116">
        <f t="shared" si="178"/>
        <v>372</v>
      </c>
      <c r="AO393" s="116">
        <f t="shared" si="178"/>
        <v>372</v>
      </c>
      <c r="AP393" s="116">
        <f t="shared" si="166"/>
        <v>372</v>
      </c>
      <c r="AQ393" s="116">
        <f t="shared" si="166"/>
        <v>373</v>
      </c>
      <c r="AR393" s="116">
        <f t="shared" si="166"/>
        <v>371</v>
      </c>
      <c r="AS393" s="116">
        <f t="shared" si="166"/>
        <v>370</v>
      </c>
      <c r="AT393" s="116">
        <f t="shared" si="166"/>
        <v>369</v>
      </c>
      <c r="AU393" s="116">
        <f t="shared" si="166"/>
        <v>373</v>
      </c>
      <c r="AV393" s="116">
        <f t="shared" si="166"/>
        <v>371</v>
      </c>
      <c r="AW393" s="116">
        <f t="shared" si="166"/>
        <v>370</v>
      </c>
      <c r="AX393" s="116">
        <f t="shared" si="166"/>
        <v>369</v>
      </c>
      <c r="AY393" s="116">
        <f t="shared" si="166"/>
        <v>369</v>
      </c>
      <c r="AZ393" s="116">
        <f t="shared" si="166"/>
        <v>369</v>
      </c>
      <c r="BA393" s="119">
        <f t="shared" ca="1" si="164"/>
        <v>0</v>
      </c>
      <c r="BB393" s="119">
        <f t="shared" ca="1" si="164"/>
        <v>0</v>
      </c>
      <c r="BC393" s="119">
        <f t="shared" ca="1" si="164"/>
        <v>0</v>
      </c>
      <c r="BD393" s="119">
        <f t="shared" ca="1" si="164"/>
        <v>0</v>
      </c>
      <c r="BE393" s="119">
        <f t="shared" ca="1" si="164"/>
        <v>0</v>
      </c>
      <c r="BF393" s="119">
        <f t="shared" ca="1" si="164"/>
        <v>0</v>
      </c>
      <c r="BG393" s="119">
        <f t="shared" ca="1" si="164"/>
        <v>0</v>
      </c>
      <c r="BH393" s="119">
        <f t="shared" ca="1" si="164"/>
        <v>0</v>
      </c>
      <c r="BI393" s="119">
        <f t="shared" ca="1" si="164"/>
        <v>0</v>
      </c>
      <c r="BJ393" s="119">
        <f t="shared" ca="1" si="177"/>
        <v>0</v>
      </c>
      <c r="BK393" s="119">
        <f t="shared" ca="1" si="155"/>
        <v>0</v>
      </c>
      <c r="BL393" s="121">
        <f t="shared" ca="1" si="174"/>
        <v>6</v>
      </c>
      <c r="BM393" s="116">
        <f t="shared" ca="1" si="175"/>
        <v>17</v>
      </c>
    </row>
    <row r="394" spans="1:65" ht="15" customHeight="1" x14ac:dyDescent="0.25">
      <c r="A394" s="13">
        <v>42970</v>
      </c>
      <c r="B394" s="23"/>
      <c r="C394" s="23"/>
      <c r="D394" s="88">
        <f>bering!B389</f>
        <v>5638.0990000000002</v>
      </c>
      <c r="E394" s="47"/>
      <c r="F394" s="47"/>
      <c r="G394" s="92">
        <f>conus!B389</f>
        <v>5890.9853999999996</v>
      </c>
      <c r="H394" s="100">
        <f t="shared" ca="1" si="162"/>
        <v>5638.0990000000002</v>
      </c>
      <c r="I394" s="101">
        <f ca="1">IF(H$1,OFFSET(D394,-$H$2,0),OFFSET(D394,-$L394,0))</f>
        <v>5638.0990000000002</v>
      </c>
      <c r="J394" s="29">
        <f t="shared" ca="1" si="172"/>
        <v>18</v>
      </c>
      <c r="K394" s="57">
        <f t="shared" ca="1" si="179"/>
        <v>18</v>
      </c>
      <c r="L394" s="30">
        <f t="shared" ca="1" si="180"/>
        <v>18</v>
      </c>
      <c r="M394" s="120">
        <f t="shared" ca="1" si="173"/>
        <v>0</v>
      </c>
      <c r="N394" s="39">
        <f>ROW()</f>
        <v>394</v>
      </c>
      <c r="O394" s="39">
        <f t="shared" si="167"/>
        <v>391</v>
      </c>
      <c r="P394" s="45">
        <f t="shared" ca="1" si="168"/>
        <v>376</v>
      </c>
      <c r="Q394" s="45">
        <f t="shared" ca="1" si="169"/>
        <v>373</v>
      </c>
      <c r="R394" s="39">
        <f t="shared" ca="1" si="170"/>
        <v>0</v>
      </c>
      <c r="S394" s="58">
        <f t="shared" si="157"/>
        <v>0</v>
      </c>
      <c r="T394">
        <f>A394-A391</f>
        <v>3</v>
      </c>
      <c r="U394" s="68">
        <f t="shared" si="181"/>
        <v>0</v>
      </c>
      <c r="V394" s="58">
        <f t="shared" ca="1" si="158"/>
        <v>0</v>
      </c>
      <c r="W394">
        <f>A394-A391</f>
        <v>3</v>
      </c>
      <c r="X394" s="77">
        <f t="shared" ca="1" si="159"/>
        <v>0</v>
      </c>
      <c r="Y394" s="58">
        <f t="shared" ca="1" si="160"/>
        <v>0</v>
      </c>
      <c r="Z394">
        <f>A394-A391</f>
        <v>3</v>
      </c>
      <c r="AA394" s="68">
        <f t="shared" ca="1" si="182"/>
        <v>0</v>
      </c>
      <c r="AB394" s="68">
        <f t="shared" ca="1" si="176"/>
        <v>0</v>
      </c>
      <c r="AE394" s="116">
        <f t="shared" si="161"/>
        <v>376</v>
      </c>
      <c r="AF394" s="116">
        <f t="shared" si="178"/>
        <v>377</v>
      </c>
      <c r="AG394" s="116">
        <f t="shared" si="178"/>
        <v>375</v>
      </c>
      <c r="AH394" s="116">
        <f t="shared" si="178"/>
        <v>374</v>
      </c>
      <c r="AI394" s="116">
        <f t="shared" si="178"/>
        <v>373</v>
      </c>
      <c r="AJ394" s="116">
        <f t="shared" si="178"/>
        <v>377</v>
      </c>
      <c r="AK394" s="116">
        <f t="shared" si="178"/>
        <v>375</v>
      </c>
      <c r="AL394" s="116">
        <f t="shared" si="178"/>
        <v>374</v>
      </c>
      <c r="AM394" s="116">
        <f t="shared" si="178"/>
        <v>373</v>
      </c>
      <c r="AN394" s="116">
        <f t="shared" si="178"/>
        <v>373</v>
      </c>
      <c r="AO394" s="116">
        <f t="shared" si="178"/>
        <v>373</v>
      </c>
      <c r="AP394" s="116">
        <f t="shared" si="166"/>
        <v>373</v>
      </c>
      <c r="AQ394" s="116">
        <f t="shared" si="166"/>
        <v>374</v>
      </c>
      <c r="AR394" s="116">
        <f t="shared" si="166"/>
        <v>372</v>
      </c>
      <c r="AS394" s="116">
        <f t="shared" si="166"/>
        <v>371</v>
      </c>
      <c r="AT394" s="116">
        <f t="shared" si="166"/>
        <v>370</v>
      </c>
      <c r="AU394" s="116">
        <f t="shared" si="166"/>
        <v>374</v>
      </c>
      <c r="AV394" s="116">
        <f t="shared" si="166"/>
        <v>372</v>
      </c>
      <c r="AW394" s="116">
        <f t="shared" si="166"/>
        <v>371</v>
      </c>
      <c r="AX394" s="116">
        <f t="shared" si="166"/>
        <v>370</v>
      </c>
      <c r="AY394" s="116">
        <f t="shared" si="166"/>
        <v>370</v>
      </c>
      <c r="AZ394" s="116">
        <f t="shared" si="166"/>
        <v>370</v>
      </c>
      <c r="BA394" s="119">
        <f t="shared" ca="1" si="164"/>
        <v>0</v>
      </c>
      <c r="BB394" s="119">
        <f t="shared" ca="1" si="164"/>
        <v>0</v>
      </c>
      <c r="BC394" s="119">
        <f t="shared" ca="1" si="164"/>
        <v>0</v>
      </c>
      <c r="BD394" s="119">
        <f t="shared" ca="1" si="164"/>
        <v>0</v>
      </c>
      <c r="BE394" s="119">
        <f t="shared" ca="1" si="164"/>
        <v>0</v>
      </c>
      <c r="BF394" s="119">
        <f t="shared" ca="1" si="164"/>
        <v>0</v>
      </c>
      <c r="BG394" s="119">
        <f t="shared" ca="1" si="164"/>
        <v>0</v>
      </c>
      <c r="BH394" s="119">
        <f t="shared" ca="1" si="164"/>
        <v>0</v>
      </c>
      <c r="BI394" s="119">
        <f t="shared" ca="1" si="164"/>
        <v>0</v>
      </c>
      <c r="BJ394" s="119">
        <f t="shared" ca="1" si="177"/>
        <v>0</v>
      </c>
      <c r="BK394" s="119">
        <f t="shared" ca="1" si="155"/>
        <v>0</v>
      </c>
      <c r="BL394" s="121">
        <f t="shared" ca="1" si="174"/>
        <v>6</v>
      </c>
      <c r="BM394" s="116">
        <f t="shared" ca="1" si="175"/>
        <v>17</v>
      </c>
    </row>
    <row r="395" spans="1:65" ht="15" customHeight="1" x14ac:dyDescent="0.25">
      <c r="A395" s="13">
        <v>42971</v>
      </c>
      <c r="B395" s="23"/>
      <c r="C395" s="23"/>
      <c r="D395" s="88">
        <f>bering!B390</f>
        <v>5638.0990000000002</v>
      </c>
      <c r="E395" s="47"/>
      <c r="F395" s="47"/>
      <c r="G395" s="92">
        <f>conus!B390</f>
        <v>5890.9853999999996</v>
      </c>
      <c r="H395" s="100">
        <f t="shared" ca="1" si="162"/>
        <v>5638.0990000000002</v>
      </c>
      <c r="I395" s="101">
        <f ca="1">IF(H$1,OFFSET(D395,-$H$2,0),OFFSET(D395,-$L395,0))</f>
        <v>5638.0990000000002</v>
      </c>
      <c r="J395" s="29">
        <f t="shared" ca="1" si="172"/>
        <v>18</v>
      </c>
      <c r="K395" s="57">
        <f t="shared" ca="1" si="179"/>
        <v>18</v>
      </c>
      <c r="L395" s="30">
        <f t="shared" ca="1" si="180"/>
        <v>18</v>
      </c>
      <c r="M395" s="120">
        <f t="shared" ca="1" si="173"/>
        <v>0</v>
      </c>
      <c r="N395" s="39">
        <f>ROW()</f>
        <v>395</v>
      </c>
      <c r="O395" s="39">
        <f t="shared" si="167"/>
        <v>392</v>
      </c>
      <c r="P395" s="45">
        <f t="shared" ca="1" si="168"/>
        <v>377</v>
      </c>
      <c r="Q395" s="45">
        <f t="shared" ca="1" si="169"/>
        <v>374</v>
      </c>
      <c r="R395" s="39">
        <f t="shared" ca="1" si="170"/>
        <v>0</v>
      </c>
      <c r="S395" s="58">
        <f t="shared" si="157"/>
        <v>0</v>
      </c>
      <c r="T395">
        <f>A395-A392</f>
        <v>3</v>
      </c>
      <c r="U395" s="68">
        <f t="shared" si="181"/>
        <v>0</v>
      </c>
      <c r="V395" s="58">
        <f t="shared" ca="1" si="158"/>
        <v>0</v>
      </c>
      <c r="W395">
        <f>A395-A392</f>
        <v>3</v>
      </c>
      <c r="X395" s="77">
        <f t="shared" ca="1" si="159"/>
        <v>0</v>
      </c>
      <c r="Y395" s="58">
        <f t="shared" ca="1" si="160"/>
        <v>0</v>
      </c>
      <c r="Z395">
        <f>A395-A392</f>
        <v>3</v>
      </c>
      <c r="AA395" s="68">
        <f t="shared" ca="1" si="182"/>
        <v>0</v>
      </c>
      <c r="AB395" s="68">
        <f t="shared" ca="1" si="176"/>
        <v>0</v>
      </c>
      <c r="AE395" s="116">
        <f t="shared" si="161"/>
        <v>377</v>
      </c>
      <c r="AF395" s="116">
        <f t="shared" si="178"/>
        <v>378</v>
      </c>
      <c r="AG395" s="116">
        <f t="shared" si="178"/>
        <v>376</v>
      </c>
      <c r="AH395" s="116">
        <f t="shared" si="178"/>
        <v>375</v>
      </c>
      <c r="AI395" s="116">
        <f t="shared" si="178"/>
        <v>374</v>
      </c>
      <c r="AJ395" s="116">
        <f t="shared" si="178"/>
        <v>378</v>
      </c>
      <c r="AK395" s="116">
        <f t="shared" si="178"/>
        <v>376</v>
      </c>
      <c r="AL395" s="116">
        <f t="shared" si="178"/>
        <v>375</v>
      </c>
      <c r="AM395" s="116">
        <f t="shared" si="178"/>
        <v>374</v>
      </c>
      <c r="AN395" s="116">
        <f t="shared" si="178"/>
        <v>374</v>
      </c>
      <c r="AO395" s="116">
        <f t="shared" si="178"/>
        <v>374</v>
      </c>
      <c r="AP395" s="116">
        <f t="shared" si="166"/>
        <v>374</v>
      </c>
      <c r="AQ395" s="116">
        <f t="shared" si="166"/>
        <v>375</v>
      </c>
      <c r="AR395" s="116">
        <f t="shared" si="166"/>
        <v>373</v>
      </c>
      <c r="AS395" s="116">
        <f t="shared" si="166"/>
        <v>372</v>
      </c>
      <c r="AT395" s="116">
        <f t="shared" si="166"/>
        <v>371</v>
      </c>
      <c r="AU395" s="116">
        <f t="shared" si="166"/>
        <v>375</v>
      </c>
      <c r="AV395" s="116">
        <f t="shared" si="166"/>
        <v>373</v>
      </c>
      <c r="AW395" s="116">
        <f t="shared" si="166"/>
        <v>372</v>
      </c>
      <c r="AX395" s="116">
        <f t="shared" si="166"/>
        <v>371</v>
      </c>
      <c r="AY395" s="116">
        <f t="shared" si="166"/>
        <v>371</v>
      </c>
      <c r="AZ395" s="116">
        <f t="shared" si="166"/>
        <v>371</v>
      </c>
      <c r="BA395" s="119">
        <f t="shared" ca="1" si="164"/>
        <v>0</v>
      </c>
      <c r="BB395" s="119">
        <f t="shared" ca="1" si="164"/>
        <v>0</v>
      </c>
      <c r="BC395" s="119">
        <f t="shared" ca="1" si="164"/>
        <v>0</v>
      </c>
      <c r="BD395" s="119">
        <f t="shared" ca="1" si="164"/>
        <v>0</v>
      </c>
      <c r="BE395" s="119">
        <f t="shared" ca="1" si="164"/>
        <v>0</v>
      </c>
      <c r="BF395" s="119">
        <f t="shared" ca="1" si="164"/>
        <v>0</v>
      </c>
      <c r="BG395" s="119">
        <f t="shared" ca="1" si="164"/>
        <v>0</v>
      </c>
      <c r="BH395" s="119">
        <f t="shared" ca="1" si="164"/>
        <v>0</v>
      </c>
      <c r="BI395" s="119">
        <f t="shared" ca="1" si="164"/>
        <v>0</v>
      </c>
      <c r="BJ395" s="119">
        <f t="shared" ca="1" si="177"/>
        <v>0</v>
      </c>
      <c r="BK395" s="119">
        <f t="shared" ca="1" si="177"/>
        <v>0</v>
      </c>
      <c r="BL395" s="121">
        <f t="shared" ca="1" si="174"/>
        <v>6</v>
      </c>
      <c r="BM395" s="116">
        <f t="shared" ca="1" si="175"/>
        <v>17</v>
      </c>
    </row>
    <row r="396" spans="1:65" ht="15" customHeight="1" x14ac:dyDescent="0.25">
      <c r="A396" s="13">
        <v>42972</v>
      </c>
      <c r="B396" s="23"/>
      <c r="C396" s="23"/>
      <c r="D396" s="88">
        <f>bering!B391</f>
        <v>5638.0990000000002</v>
      </c>
      <c r="E396" s="47"/>
      <c r="F396" s="47"/>
      <c r="G396" s="92">
        <f>conus!B391</f>
        <v>5890.9853999999996</v>
      </c>
      <c r="H396" s="100">
        <f t="shared" ca="1" si="162"/>
        <v>5638.0990000000002</v>
      </c>
      <c r="I396" s="101">
        <f ca="1">IF(H$1,OFFSET(D396,-$H$2,0),OFFSET(D396,-$L396,0))</f>
        <v>5638.0990000000002</v>
      </c>
      <c r="J396" s="29">
        <f t="shared" ca="1" si="172"/>
        <v>18</v>
      </c>
      <c r="K396" s="57">
        <f t="shared" ca="1" si="179"/>
        <v>18</v>
      </c>
      <c r="L396" s="30">
        <f t="shared" ca="1" si="180"/>
        <v>18</v>
      </c>
      <c r="M396" s="120">
        <f t="shared" ca="1" si="173"/>
        <v>0</v>
      </c>
      <c r="N396" s="39">
        <f>ROW()</f>
        <v>396</v>
      </c>
      <c r="O396" s="39">
        <f t="shared" si="167"/>
        <v>393</v>
      </c>
      <c r="P396" s="45">
        <f t="shared" ca="1" si="168"/>
        <v>378</v>
      </c>
      <c r="Q396" s="45">
        <f t="shared" ca="1" si="169"/>
        <v>375</v>
      </c>
      <c r="R396" s="39">
        <f t="shared" ca="1" si="170"/>
        <v>0</v>
      </c>
      <c r="S396" s="58">
        <f t="shared" si="157"/>
        <v>0</v>
      </c>
      <c r="T396">
        <f>A396-A393</f>
        <v>3</v>
      </c>
      <c r="U396" s="68">
        <f t="shared" si="181"/>
        <v>0</v>
      </c>
      <c r="V396" s="58">
        <f t="shared" ca="1" si="158"/>
        <v>0</v>
      </c>
      <c r="W396">
        <f>A396-A393</f>
        <v>3</v>
      </c>
      <c r="X396" s="77">
        <f t="shared" ca="1" si="159"/>
        <v>0</v>
      </c>
      <c r="Y396" s="58">
        <f t="shared" ca="1" si="160"/>
        <v>0</v>
      </c>
      <c r="Z396">
        <f>A396-A393</f>
        <v>3</v>
      </c>
      <c r="AA396" s="68">
        <f t="shared" ca="1" si="182"/>
        <v>0</v>
      </c>
      <c r="AB396" s="68">
        <f t="shared" ca="1" si="176"/>
        <v>0</v>
      </c>
      <c r="AE396" s="116">
        <f t="shared" si="161"/>
        <v>378</v>
      </c>
      <c r="AF396" s="116">
        <f t="shared" si="178"/>
        <v>379</v>
      </c>
      <c r="AG396" s="116">
        <f t="shared" si="178"/>
        <v>377</v>
      </c>
      <c r="AH396" s="116">
        <f t="shared" si="178"/>
        <v>376</v>
      </c>
      <c r="AI396" s="116">
        <f t="shared" si="178"/>
        <v>375</v>
      </c>
      <c r="AJ396" s="116">
        <f t="shared" si="178"/>
        <v>379</v>
      </c>
      <c r="AK396" s="116">
        <f t="shared" si="178"/>
        <v>377</v>
      </c>
      <c r="AL396" s="116">
        <f t="shared" si="178"/>
        <v>376</v>
      </c>
      <c r="AM396" s="116">
        <f t="shared" si="178"/>
        <v>375</v>
      </c>
      <c r="AN396" s="116">
        <f t="shared" si="178"/>
        <v>375</v>
      </c>
      <c r="AO396" s="116">
        <f t="shared" si="178"/>
        <v>375</v>
      </c>
      <c r="AP396" s="116">
        <f t="shared" si="166"/>
        <v>375</v>
      </c>
      <c r="AQ396" s="116">
        <f t="shared" si="166"/>
        <v>376</v>
      </c>
      <c r="AR396" s="116">
        <f t="shared" si="166"/>
        <v>374</v>
      </c>
      <c r="AS396" s="116">
        <f t="shared" si="166"/>
        <v>373</v>
      </c>
      <c r="AT396" s="116">
        <f t="shared" si="166"/>
        <v>372</v>
      </c>
      <c r="AU396" s="116">
        <f t="shared" si="166"/>
        <v>376</v>
      </c>
      <c r="AV396" s="116">
        <f t="shared" si="166"/>
        <v>374</v>
      </c>
      <c r="AW396" s="116">
        <f t="shared" si="166"/>
        <v>373</v>
      </c>
      <c r="AX396" s="116">
        <f t="shared" si="166"/>
        <v>372</v>
      </c>
      <c r="AY396" s="116">
        <f t="shared" si="166"/>
        <v>372</v>
      </c>
      <c r="AZ396" s="116">
        <f t="shared" si="166"/>
        <v>372</v>
      </c>
      <c r="BA396" s="119">
        <f t="shared" ca="1" si="164"/>
        <v>0</v>
      </c>
      <c r="BB396" s="119">
        <f t="shared" ca="1" si="164"/>
        <v>0</v>
      </c>
      <c r="BC396" s="119">
        <f t="shared" ca="1" si="164"/>
        <v>0</v>
      </c>
      <c r="BD396" s="119">
        <f t="shared" ca="1" si="164"/>
        <v>0</v>
      </c>
      <c r="BE396" s="119">
        <f t="shared" ca="1" si="164"/>
        <v>0</v>
      </c>
      <c r="BF396" s="119">
        <f t="shared" ca="1" si="164"/>
        <v>0</v>
      </c>
      <c r="BG396" s="119">
        <f t="shared" ca="1" si="164"/>
        <v>0</v>
      </c>
      <c r="BH396" s="119">
        <f t="shared" ca="1" si="164"/>
        <v>0</v>
      </c>
      <c r="BI396" s="119">
        <f t="shared" ca="1" si="164"/>
        <v>0</v>
      </c>
      <c r="BJ396" s="119">
        <f t="shared" ca="1" si="177"/>
        <v>0</v>
      </c>
      <c r="BK396" s="119">
        <f t="shared" ca="1" si="177"/>
        <v>0</v>
      </c>
      <c r="BL396" s="121">
        <f t="shared" ca="1" si="174"/>
        <v>6</v>
      </c>
      <c r="BM396" s="116">
        <f t="shared" ca="1" si="175"/>
        <v>17</v>
      </c>
    </row>
    <row r="397" spans="1:65" ht="15" customHeight="1" x14ac:dyDescent="0.25">
      <c r="A397" s="13">
        <v>42973</v>
      </c>
      <c r="B397" s="23"/>
      <c r="C397" s="23"/>
      <c r="D397" s="88">
        <f>bering!B392</f>
        <v>5638.0990000000002</v>
      </c>
      <c r="E397" s="47"/>
      <c r="F397" s="47"/>
      <c r="G397" s="92">
        <f>conus!B392</f>
        <v>5890.9853999999996</v>
      </c>
      <c r="H397" s="100">
        <f t="shared" ca="1" si="162"/>
        <v>5638.0990000000002</v>
      </c>
      <c r="I397" s="101">
        <f ca="1">IF(H$1,OFFSET(D397,-$H$2,0),OFFSET(D397,-$L397,0))</f>
        <v>5638.0990000000002</v>
      </c>
      <c r="J397" s="29">
        <f t="shared" ca="1" si="172"/>
        <v>18</v>
      </c>
      <c r="K397" s="57">
        <f t="shared" ca="1" si="179"/>
        <v>18</v>
      </c>
      <c r="L397" s="30">
        <f t="shared" ca="1" si="180"/>
        <v>18</v>
      </c>
      <c r="M397" s="120">
        <f t="shared" ca="1" si="173"/>
        <v>0</v>
      </c>
      <c r="N397" s="39">
        <f>ROW()</f>
        <v>397</v>
      </c>
      <c r="O397" s="39">
        <f t="shared" si="167"/>
        <v>394</v>
      </c>
      <c r="P397" s="45">
        <f t="shared" ca="1" si="168"/>
        <v>379</v>
      </c>
      <c r="Q397" s="45">
        <f t="shared" ca="1" si="169"/>
        <v>376</v>
      </c>
      <c r="R397" s="39">
        <f t="shared" ca="1" si="170"/>
        <v>0</v>
      </c>
      <c r="S397" s="58">
        <f t="shared" si="157"/>
        <v>0</v>
      </c>
      <c r="T397">
        <f>A397-A394</f>
        <v>3</v>
      </c>
      <c r="U397" s="68">
        <f t="shared" si="181"/>
        <v>0</v>
      </c>
      <c r="V397" s="58">
        <f t="shared" ca="1" si="158"/>
        <v>0</v>
      </c>
      <c r="W397">
        <f>A397-A394</f>
        <v>3</v>
      </c>
      <c r="X397" s="77">
        <f t="shared" ca="1" si="159"/>
        <v>0</v>
      </c>
      <c r="Y397" s="58">
        <f t="shared" ca="1" si="160"/>
        <v>0</v>
      </c>
      <c r="Z397">
        <f>A397-A394</f>
        <v>3</v>
      </c>
      <c r="AA397" s="68">
        <f t="shared" ca="1" si="182"/>
        <v>0</v>
      </c>
      <c r="AB397" s="68">
        <f t="shared" ca="1" si="176"/>
        <v>0</v>
      </c>
      <c r="AE397" s="116">
        <f t="shared" si="161"/>
        <v>379</v>
      </c>
      <c r="AF397" s="116">
        <f t="shared" si="178"/>
        <v>380</v>
      </c>
      <c r="AG397" s="116">
        <f t="shared" si="178"/>
        <v>378</v>
      </c>
      <c r="AH397" s="116">
        <f t="shared" si="178"/>
        <v>377</v>
      </c>
      <c r="AI397" s="116">
        <f t="shared" si="178"/>
        <v>376</v>
      </c>
      <c r="AJ397" s="116">
        <f t="shared" si="178"/>
        <v>380</v>
      </c>
      <c r="AK397" s="116">
        <f t="shared" si="178"/>
        <v>378</v>
      </c>
      <c r="AL397" s="116">
        <f t="shared" si="178"/>
        <v>377</v>
      </c>
      <c r="AM397" s="116">
        <f t="shared" si="178"/>
        <v>376</v>
      </c>
      <c r="AN397" s="116">
        <f t="shared" si="178"/>
        <v>376</v>
      </c>
      <c r="AO397" s="116">
        <f t="shared" si="178"/>
        <v>376</v>
      </c>
      <c r="AP397" s="116">
        <f t="shared" si="166"/>
        <v>376</v>
      </c>
      <c r="AQ397" s="116">
        <f t="shared" si="166"/>
        <v>377</v>
      </c>
      <c r="AR397" s="116">
        <f t="shared" si="166"/>
        <v>375</v>
      </c>
      <c r="AS397" s="116">
        <f t="shared" si="166"/>
        <v>374</v>
      </c>
      <c r="AT397" s="116">
        <f t="shared" si="166"/>
        <v>373</v>
      </c>
      <c r="AU397" s="116">
        <f t="shared" si="166"/>
        <v>377</v>
      </c>
      <c r="AV397" s="116">
        <f t="shared" si="166"/>
        <v>375</v>
      </c>
      <c r="AW397" s="116">
        <f t="shared" si="166"/>
        <v>374</v>
      </c>
      <c r="AX397" s="116">
        <f t="shared" si="166"/>
        <v>373</v>
      </c>
      <c r="AY397" s="116">
        <f t="shared" si="166"/>
        <v>373</v>
      </c>
      <c r="AZ397" s="116">
        <f t="shared" si="166"/>
        <v>373</v>
      </c>
      <c r="BA397" s="119">
        <f t="shared" ca="1" si="164"/>
        <v>0</v>
      </c>
      <c r="BB397" s="119">
        <f t="shared" ca="1" si="164"/>
        <v>0</v>
      </c>
      <c r="BC397" s="119">
        <f t="shared" ca="1" si="164"/>
        <v>0</v>
      </c>
      <c r="BD397" s="119">
        <f t="shared" ca="1" si="164"/>
        <v>0</v>
      </c>
      <c r="BE397" s="119">
        <f t="shared" ca="1" si="164"/>
        <v>0</v>
      </c>
      <c r="BF397" s="119">
        <f t="shared" ca="1" si="164"/>
        <v>0</v>
      </c>
      <c r="BG397" s="119">
        <f t="shared" ca="1" si="164"/>
        <v>0</v>
      </c>
      <c r="BH397" s="119">
        <f t="shared" ca="1" si="164"/>
        <v>0</v>
      </c>
      <c r="BI397" s="119">
        <f t="shared" ca="1" si="164"/>
        <v>0</v>
      </c>
      <c r="BJ397" s="119">
        <f t="shared" ca="1" si="177"/>
        <v>0</v>
      </c>
      <c r="BK397" s="119">
        <f t="shared" ca="1" si="177"/>
        <v>0</v>
      </c>
      <c r="BL397" s="121">
        <f t="shared" ca="1" si="174"/>
        <v>6</v>
      </c>
      <c r="BM397" s="116">
        <f t="shared" ca="1" si="175"/>
        <v>17</v>
      </c>
    </row>
    <row r="398" spans="1:65" ht="15" customHeight="1" x14ac:dyDescent="0.25">
      <c r="A398" s="13">
        <v>42974</v>
      </c>
      <c r="B398" s="23"/>
      <c r="C398" s="23"/>
      <c r="D398" s="88">
        <f>bering!B393</f>
        <v>5638.0990000000002</v>
      </c>
      <c r="E398" s="47"/>
      <c r="F398" s="47"/>
      <c r="G398" s="92">
        <f>conus!B393</f>
        <v>5890.9853999999996</v>
      </c>
      <c r="H398" s="100">
        <f t="shared" ca="1" si="162"/>
        <v>5638.0990000000002</v>
      </c>
      <c r="I398" s="101">
        <f ca="1">IF(H$1,OFFSET(D398,-$H$2,0),OFFSET(D398,-$L398,0))</f>
        <v>5638.0990000000002</v>
      </c>
      <c r="J398" s="29">
        <f t="shared" ca="1" si="172"/>
        <v>18</v>
      </c>
      <c r="K398" s="57">
        <f t="shared" ca="1" si="179"/>
        <v>18</v>
      </c>
      <c r="L398" s="30">
        <f t="shared" ca="1" si="180"/>
        <v>18</v>
      </c>
      <c r="M398" s="120">
        <f t="shared" ca="1" si="173"/>
        <v>0</v>
      </c>
      <c r="N398" s="39">
        <f>ROW()</f>
        <v>398</v>
      </c>
      <c r="O398" s="39">
        <f t="shared" si="167"/>
        <v>395</v>
      </c>
      <c r="P398" s="45">
        <f t="shared" ca="1" si="168"/>
        <v>380</v>
      </c>
      <c r="Q398" s="45">
        <f t="shared" ca="1" si="169"/>
        <v>377</v>
      </c>
      <c r="R398" s="39">
        <f t="shared" ca="1" si="170"/>
        <v>0</v>
      </c>
      <c r="S398" s="58">
        <f t="shared" ref="S398:S401" si="183">IF(G398&gt;0,SUM(G396:G398)-SUM(G393:G395),0)</f>
        <v>0</v>
      </c>
      <c r="T398">
        <f>A398-A395</f>
        <v>3</v>
      </c>
      <c r="U398" s="68">
        <f t="shared" si="181"/>
        <v>0</v>
      </c>
      <c r="V398" s="58">
        <f t="shared" ref="V398:V401" ca="1" si="184">IF(H398&gt;0,SUM(H396:H398)-SUM(H393:H395),0)</f>
        <v>0</v>
      </c>
      <c r="W398">
        <f>A398-A395</f>
        <v>3</v>
      </c>
      <c r="X398" s="77">
        <f t="shared" ref="X398:X401" ca="1" si="185">V398/W398*2</f>
        <v>0</v>
      </c>
      <c r="Y398" s="58">
        <f t="shared" ref="Y398:Y401" ca="1" si="186">IF(H398&gt;0,SUM(I396:I398)-SUM(I393:I395),0)</f>
        <v>0</v>
      </c>
      <c r="Z398">
        <f>A398-A395</f>
        <v>3</v>
      </c>
      <c r="AA398" s="68">
        <f t="shared" ca="1" si="182"/>
        <v>0</v>
      </c>
      <c r="AB398" s="68">
        <f t="shared" ca="1" si="176"/>
        <v>0</v>
      </c>
      <c r="AE398" s="116">
        <f t="shared" si="161"/>
        <v>380</v>
      </c>
      <c r="AF398" s="116">
        <f t="shared" si="178"/>
        <v>381</v>
      </c>
      <c r="AG398" s="116">
        <f t="shared" si="178"/>
        <v>379</v>
      </c>
      <c r="AH398" s="116">
        <f t="shared" si="178"/>
        <v>378</v>
      </c>
      <c r="AI398" s="116">
        <f t="shared" si="178"/>
        <v>377</v>
      </c>
      <c r="AJ398" s="116">
        <f t="shared" si="178"/>
        <v>381</v>
      </c>
      <c r="AK398" s="116">
        <f t="shared" si="178"/>
        <v>379</v>
      </c>
      <c r="AL398" s="116">
        <f t="shared" si="178"/>
        <v>378</v>
      </c>
      <c r="AM398" s="116">
        <f t="shared" si="178"/>
        <v>377</v>
      </c>
      <c r="AN398" s="116">
        <f t="shared" si="178"/>
        <v>377</v>
      </c>
      <c r="AO398" s="116">
        <f t="shared" si="178"/>
        <v>377</v>
      </c>
      <c r="AP398" s="116">
        <f t="shared" si="166"/>
        <v>377</v>
      </c>
      <c r="AQ398" s="116">
        <f t="shared" si="166"/>
        <v>378</v>
      </c>
      <c r="AR398" s="116">
        <f t="shared" si="166"/>
        <v>376</v>
      </c>
      <c r="AS398" s="116">
        <f t="shared" si="166"/>
        <v>375</v>
      </c>
      <c r="AT398" s="116">
        <f t="shared" si="166"/>
        <v>374</v>
      </c>
      <c r="AU398" s="116">
        <f t="shared" si="166"/>
        <v>378</v>
      </c>
      <c r="AV398" s="116">
        <f t="shared" si="166"/>
        <v>376</v>
      </c>
      <c r="AW398" s="116">
        <f t="shared" si="166"/>
        <v>375</v>
      </c>
      <c r="AX398" s="116">
        <f t="shared" si="166"/>
        <v>374</v>
      </c>
      <c r="AY398" s="116">
        <f t="shared" si="166"/>
        <v>374</v>
      </c>
      <c r="AZ398" s="116">
        <f t="shared" si="166"/>
        <v>374</v>
      </c>
      <c r="BA398" s="119">
        <f t="shared" ca="1" si="164"/>
        <v>0</v>
      </c>
      <c r="BB398" s="119">
        <f t="shared" ca="1" si="164"/>
        <v>0</v>
      </c>
      <c r="BC398" s="119">
        <f t="shared" ca="1" si="164"/>
        <v>0</v>
      </c>
      <c r="BD398" s="119">
        <f t="shared" ca="1" si="164"/>
        <v>0</v>
      </c>
      <c r="BE398" s="119">
        <f t="shared" ca="1" si="164"/>
        <v>0</v>
      </c>
      <c r="BF398" s="119">
        <f t="shared" ca="1" si="164"/>
        <v>0</v>
      </c>
      <c r="BG398" s="119">
        <f t="shared" ca="1" si="164"/>
        <v>0</v>
      </c>
      <c r="BH398" s="119">
        <f t="shared" ca="1" si="164"/>
        <v>0</v>
      </c>
      <c r="BI398" s="119">
        <f t="shared" ca="1" si="164"/>
        <v>0</v>
      </c>
      <c r="BJ398" s="119">
        <f t="shared" ca="1" si="177"/>
        <v>0</v>
      </c>
      <c r="BK398" s="119">
        <f t="shared" ca="1" si="177"/>
        <v>0</v>
      </c>
      <c r="BL398" s="121">
        <f t="shared" ca="1" si="174"/>
        <v>6</v>
      </c>
      <c r="BM398" s="116">
        <f t="shared" ca="1" si="175"/>
        <v>17</v>
      </c>
    </row>
    <row r="399" spans="1:65" ht="15" customHeight="1" x14ac:dyDescent="0.25">
      <c r="A399" s="13">
        <v>42975</v>
      </c>
      <c r="B399" s="23"/>
      <c r="C399" s="23"/>
      <c r="D399" s="88">
        <f>bering!B394</f>
        <v>5638.0990000000002</v>
      </c>
      <c r="E399" s="47"/>
      <c r="F399" s="47"/>
      <c r="G399" s="92">
        <f>conus!B394</f>
        <v>5890.9853999999996</v>
      </c>
      <c r="H399" s="100">
        <f t="shared" ca="1" si="162"/>
        <v>5638.0990000000002</v>
      </c>
      <c r="I399" s="101">
        <f ca="1">IF(H$1,OFFSET(D399,-$H$2,0),OFFSET(D399,-$L399,0))</f>
        <v>5638.0990000000002</v>
      </c>
      <c r="J399" s="29">
        <f t="shared" ca="1" si="172"/>
        <v>18</v>
      </c>
      <c r="K399" s="57">
        <f t="shared" ca="1" si="179"/>
        <v>18</v>
      </c>
      <c r="L399" s="30">
        <f t="shared" ca="1" si="180"/>
        <v>18</v>
      </c>
      <c r="M399" s="120">
        <f t="shared" ca="1" si="173"/>
        <v>0</v>
      </c>
      <c r="N399" s="39">
        <f>ROW()</f>
        <v>399</v>
      </c>
      <c r="O399" s="39">
        <f t="shared" si="167"/>
        <v>396</v>
      </c>
      <c r="P399" s="45">
        <f t="shared" ca="1" si="168"/>
        <v>381</v>
      </c>
      <c r="Q399" s="45">
        <f t="shared" ca="1" si="169"/>
        <v>378</v>
      </c>
      <c r="R399" s="39">
        <f t="shared" ca="1" si="170"/>
        <v>0</v>
      </c>
      <c r="S399" s="58">
        <f t="shared" si="183"/>
        <v>0</v>
      </c>
      <c r="T399">
        <f>A399-A396</f>
        <v>3</v>
      </c>
      <c r="U399" s="68">
        <f t="shared" si="181"/>
        <v>0</v>
      </c>
      <c r="V399" s="58">
        <f t="shared" ca="1" si="184"/>
        <v>0</v>
      </c>
      <c r="W399">
        <f>A399-A396</f>
        <v>3</v>
      </c>
      <c r="X399" s="77">
        <f t="shared" ca="1" si="185"/>
        <v>0</v>
      </c>
      <c r="Y399" s="58">
        <f t="shared" ca="1" si="186"/>
        <v>0</v>
      </c>
      <c r="Z399">
        <f>A399-A396</f>
        <v>3</v>
      </c>
      <c r="AA399" s="68">
        <f t="shared" ca="1" si="182"/>
        <v>0</v>
      </c>
      <c r="AB399" s="68">
        <f t="shared" ca="1" si="176"/>
        <v>0</v>
      </c>
      <c r="AE399" s="116">
        <f t="shared" ref="AE399:AE401" si="187">$N399-AE$6</f>
        <v>381</v>
      </c>
      <c r="AF399" s="116">
        <f t="shared" si="178"/>
        <v>382</v>
      </c>
      <c r="AG399" s="116">
        <f t="shared" si="178"/>
        <v>380</v>
      </c>
      <c r="AH399" s="116">
        <f t="shared" si="178"/>
        <v>379</v>
      </c>
      <c r="AI399" s="116">
        <f t="shared" si="178"/>
        <v>378</v>
      </c>
      <c r="AJ399" s="116">
        <f t="shared" si="178"/>
        <v>382</v>
      </c>
      <c r="AK399" s="116">
        <f t="shared" si="178"/>
        <v>380</v>
      </c>
      <c r="AL399" s="116">
        <f t="shared" si="178"/>
        <v>379</v>
      </c>
      <c r="AM399" s="116">
        <f t="shared" si="178"/>
        <v>378</v>
      </c>
      <c r="AN399" s="116">
        <f t="shared" si="178"/>
        <v>378</v>
      </c>
      <c r="AO399" s="116">
        <f t="shared" si="178"/>
        <v>378</v>
      </c>
      <c r="AP399" s="116">
        <f t="shared" si="166"/>
        <v>378</v>
      </c>
      <c r="AQ399" s="116">
        <f t="shared" si="166"/>
        <v>379</v>
      </c>
      <c r="AR399" s="116">
        <f t="shared" si="166"/>
        <v>377</v>
      </c>
      <c r="AS399" s="116">
        <f t="shared" si="166"/>
        <v>376</v>
      </c>
      <c r="AT399" s="116">
        <f t="shared" si="166"/>
        <v>375</v>
      </c>
      <c r="AU399" s="116">
        <f t="shared" si="166"/>
        <v>379</v>
      </c>
      <c r="AV399" s="116">
        <f t="shared" si="166"/>
        <v>377</v>
      </c>
      <c r="AW399" s="116">
        <f t="shared" si="166"/>
        <v>376</v>
      </c>
      <c r="AX399" s="116">
        <f t="shared" si="166"/>
        <v>375</v>
      </c>
      <c r="AY399" s="116">
        <f t="shared" si="166"/>
        <v>375</v>
      </c>
      <c r="AZ399" s="116">
        <f t="shared" si="166"/>
        <v>375</v>
      </c>
      <c r="BA399" s="119">
        <f t="shared" ca="1" si="164"/>
        <v>0</v>
      </c>
      <c r="BB399" s="119">
        <f t="shared" ca="1" si="164"/>
        <v>0</v>
      </c>
      <c r="BC399" s="119">
        <f t="shared" ca="1" si="164"/>
        <v>0</v>
      </c>
      <c r="BD399" s="119">
        <f t="shared" ca="1" si="164"/>
        <v>0</v>
      </c>
      <c r="BE399" s="119">
        <f t="shared" ca="1" si="164"/>
        <v>0</v>
      </c>
      <c r="BF399" s="119">
        <f t="shared" ca="1" si="164"/>
        <v>0</v>
      </c>
      <c r="BG399" s="119">
        <f t="shared" ca="1" si="164"/>
        <v>0</v>
      </c>
      <c r="BH399" s="119">
        <f t="shared" ca="1" si="164"/>
        <v>0</v>
      </c>
      <c r="BI399" s="119">
        <f t="shared" ca="1" si="164"/>
        <v>0</v>
      </c>
      <c r="BJ399" s="119">
        <f t="shared" ca="1" si="177"/>
        <v>0</v>
      </c>
      <c r="BK399" s="119">
        <f t="shared" ca="1" si="177"/>
        <v>0</v>
      </c>
      <c r="BL399" s="121">
        <f t="shared" ca="1" si="174"/>
        <v>6</v>
      </c>
      <c r="BM399" s="116">
        <f t="shared" ca="1" si="175"/>
        <v>17</v>
      </c>
    </row>
    <row r="400" spans="1:65" ht="15" customHeight="1" x14ac:dyDescent="0.25">
      <c r="A400" s="13">
        <v>42976</v>
      </c>
      <c r="B400" s="23"/>
      <c r="C400" s="23"/>
      <c r="D400" s="88">
        <f>bering!B395</f>
        <v>5638.0990000000002</v>
      </c>
      <c r="E400" s="47"/>
      <c r="F400" s="47"/>
      <c r="G400" s="92">
        <f>conus!B395</f>
        <v>5890.9853999999996</v>
      </c>
      <c r="H400" s="100">
        <f t="shared" ca="1" si="162"/>
        <v>5638.0990000000002</v>
      </c>
      <c r="I400" s="101">
        <f ca="1">IF(H$1,OFFSET(D400,-$H$2,0),OFFSET(D400,-$L400,0))</f>
        <v>5638.0990000000002</v>
      </c>
      <c r="J400" s="29">
        <f t="shared" ca="1" si="172"/>
        <v>18</v>
      </c>
      <c r="K400" s="57">
        <f t="shared" ca="1" si="179"/>
        <v>18</v>
      </c>
      <c r="L400" s="30">
        <f t="shared" ca="1" si="180"/>
        <v>18</v>
      </c>
      <c r="M400" s="120">
        <f t="shared" ca="1" si="173"/>
        <v>0</v>
      </c>
      <c r="N400" s="39">
        <f>ROW()</f>
        <v>400</v>
      </c>
      <c r="O400" s="39">
        <f t="shared" si="167"/>
        <v>397</v>
      </c>
      <c r="P400" s="45">
        <f t="shared" ca="1" si="168"/>
        <v>382</v>
      </c>
      <c r="Q400" s="45">
        <f t="shared" ca="1" si="169"/>
        <v>379</v>
      </c>
      <c r="R400" s="39">
        <f t="shared" ca="1" si="170"/>
        <v>0</v>
      </c>
      <c r="S400" s="58">
        <f t="shared" si="183"/>
        <v>0</v>
      </c>
      <c r="T400">
        <f>A400-A397</f>
        <v>3</v>
      </c>
      <c r="U400" s="68">
        <f t="shared" si="181"/>
        <v>0</v>
      </c>
      <c r="V400" s="58">
        <f t="shared" ca="1" si="184"/>
        <v>0</v>
      </c>
      <c r="W400">
        <f>A400-A397</f>
        <v>3</v>
      </c>
      <c r="X400" s="77">
        <f t="shared" ca="1" si="185"/>
        <v>0</v>
      </c>
      <c r="Y400" s="58">
        <f t="shared" ca="1" si="186"/>
        <v>0</v>
      </c>
      <c r="Z400">
        <f>A400-A397</f>
        <v>3</v>
      </c>
      <c r="AA400" s="68">
        <f t="shared" ca="1" si="182"/>
        <v>0</v>
      </c>
      <c r="AB400" s="68">
        <f t="shared" ca="1" si="176"/>
        <v>0</v>
      </c>
      <c r="AE400" s="116">
        <f t="shared" si="187"/>
        <v>382</v>
      </c>
      <c r="AF400" s="116">
        <f t="shared" si="178"/>
        <v>383</v>
      </c>
      <c r="AG400" s="116">
        <f t="shared" si="178"/>
        <v>381</v>
      </c>
      <c r="AH400" s="116">
        <f t="shared" si="178"/>
        <v>380</v>
      </c>
      <c r="AI400" s="116">
        <f t="shared" si="178"/>
        <v>379</v>
      </c>
      <c r="AJ400" s="116">
        <f t="shared" si="178"/>
        <v>383</v>
      </c>
      <c r="AK400" s="116">
        <f t="shared" si="178"/>
        <v>381</v>
      </c>
      <c r="AL400" s="116">
        <f t="shared" si="178"/>
        <v>380</v>
      </c>
      <c r="AM400" s="116">
        <f t="shared" si="178"/>
        <v>379</v>
      </c>
      <c r="AN400" s="116">
        <f t="shared" si="178"/>
        <v>379</v>
      </c>
      <c r="AO400" s="116">
        <f t="shared" si="178"/>
        <v>379</v>
      </c>
      <c r="AP400" s="116">
        <f t="shared" si="166"/>
        <v>379</v>
      </c>
      <c r="AQ400" s="116">
        <f t="shared" si="166"/>
        <v>380</v>
      </c>
      <c r="AR400" s="116">
        <f t="shared" si="166"/>
        <v>378</v>
      </c>
      <c r="AS400" s="116">
        <f t="shared" si="166"/>
        <v>377</v>
      </c>
      <c r="AT400" s="116">
        <f t="shared" si="166"/>
        <v>376</v>
      </c>
      <c r="AU400" s="116">
        <f t="shared" si="166"/>
        <v>380</v>
      </c>
      <c r="AV400" s="116">
        <f t="shared" si="166"/>
        <v>378</v>
      </c>
      <c r="AW400" s="116">
        <f t="shared" si="166"/>
        <v>377</v>
      </c>
      <c r="AX400" s="116">
        <f t="shared" si="166"/>
        <v>376</v>
      </c>
      <c r="AY400" s="116">
        <f t="shared" si="166"/>
        <v>376</v>
      </c>
      <c r="AZ400" s="116">
        <f t="shared" si="166"/>
        <v>376</v>
      </c>
      <c r="BA400" s="119">
        <f t="shared" ca="1" si="164"/>
        <v>0</v>
      </c>
      <c r="BB400" s="119">
        <f t="shared" ca="1" si="164"/>
        <v>0</v>
      </c>
      <c r="BC400" s="119">
        <f t="shared" ca="1" si="164"/>
        <v>0</v>
      </c>
      <c r="BD400" s="119">
        <f t="shared" ca="1" si="164"/>
        <v>0</v>
      </c>
      <c r="BE400" s="119">
        <f t="shared" ca="1" si="164"/>
        <v>0</v>
      </c>
      <c r="BF400" s="119">
        <f t="shared" ca="1" si="164"/>
        <v>0</v>
      </c>
      <c r="BG400" s="119">
        <f t="shared" ca="1" si="164"/>
        <v>0</v>
      </c>
      <c r="BH400" s="119">
        <f t="shared" ca="1" si="164"/>
        <v>0</v>
      </c>
      <c r="BI400" s="119">
        <f t="shared" ca="1" si="164"/>
        <v>0</v>
      </c>
      <c r="BJ400" s="119">
        <f t="shared" ca="1" si="177"/>
        <v>0</v>
      </c>
      <c r="BK400" s="119">
        <f t="shared" ca="1" si="177"/>
        <v>0</v>
      </c>
      <c r="BL400" s="121">
        <f t="shared" ca="1" si="174"/>
        <v>6</v>
      </c>
      <c r="BM400" s="116">
        <f t="shared" ca="1" si="175"/>
        <v>17</v>
      </c>
    </row>
    <row r="401" spans="1:65" ht="15" customHeight="1" x14ac:dyDescent="0.25">
      <c r="A401" s="13">
        <v>42977</v>
      </c>
      <c r="B401" s="23"/>
      <c r="C401" s="23"/>
      <c r="D401" s="88">
        <f>bering!B396</f>
        <v>5638.0990000000002</v>
      </c>
      <c r="E401" s="47"/>
      <c r="F401" s="47"/>
      <c r="G401" s="92">
        <f>conus!B396</f>
        <v>5890.9853999999996</v>
      </c>
      <c r="H401" s="100">
        <f t="shared" ca="1" si="162"/>
        <v>5638.0990000000002</v>
      </c>
      <c r="I401" s="101">
        <f ca="1">IF(H$1,OFFSET(D401,-$H$2,0),OFFSET(D401,-$L401,0))</f>
        <v>5638.0990000000002</v>
      </c>
      <c r="J401" s="29">
        <f t="shared" ca="1" si="172"/>
        <v>18</v>
      </c>
      <c r="K401" s="57">
        <f t="shared" ca="1" si="179"/>
        <v>18</v>
      </c>
      <c r="L401" s="30">
        <f t="shared" ca="1" si="180"/>
        <v>18</v>
      </c>
      <c r="M401" s="120">
        <f t="shared" ca="1" si="173"/>
        <v>0</v>
      </c>
      <c r="N401" s="39">
        <f>ROW()</f>
        <v>401</v>
      </c>
      <c r="O401" s="39">
        <f t="shared" si="167"/>
        <v>398</v>
      </c>
      <c r="P401" s="45">
        <f t="shared" ca="1" si="168"/>
        <v>383</v>
      </c>
      <c r="Q401" s="45">
        <f t="shared" ca="1" si="169"/>
        <v>380</v>
      </c>
      <c r="R401" s="39">
        <f t="shared" ca="1" si="170"/>
        <v>0</v>
      </c>
      <c r="S401" s="58">
        <f t="shared" si="183"/>
        <v>0</v>
      </c>
      <c r="T401">
        <f>A401-A398</f>
        <v>3</v>
      </c>
      <c r="U401" s="68">
        <f t="shared" si="181"/>
        <v>0</v>
      </c>
      <c r="V401" s="58">
        <f t="shared" ca="1" si="184"/>
        <v>0</v>
      </c>
      <c r="W401">
        <f>A401-A398</f>
        <v>3</v>
      </c>
      <c r="X401" s="77">
        <f t="shared" ca="1" si="185"/>
        <v>0</v>
      </c>
      <c r="Y401" s="58">
        <f t="shared" ca="1" si="186"/>
        <v>0</v>
      </c>
      <c r="Z401">
        <f>A401-A398</f>
        <v>3</v>
      </c>
      <c r="AA401" s="68">
        <f t="shared" ca="1" si="182"/>
        <v>0</v>
      </c>
      <c r="AB401" s="68">
        <f t="shared" ca="1" si="176"/>
        <v>0</v>
      </c>
      <c r="AE401" s="116">
        <f t="shared" si="187"/>
        <v>383</v>
      </c>
      <c r="AF401" s="116">
        <f t="shared" si="178"/>
        <v>384</v>
      </c>
      <c r="AG401" s="116">
        <f t="shared" si="178"/>
        <v>382</v>
      </c>
      <c r="AH401" s="116">
        <f t="shared" si="178"/>
        <v>381</v>
      </c>
      <c r="AI401" s="116">
        <f t="shared" si="178"/>
        <v>380</v>
      </c>
      <c r="AJ401" s="116">
        <f t="shared" si="178"/>
        <v>384</v>
      </c>
      <c r="AK401" s="116">
        <f t="shared" si="178"/>
        <v>382</v>
      </c>
      <c r="AL401" s="116">
        <f t="shared" si="178"/>
        <v>381</v>
      </c>
      <c r="AM401" s="116">
        <f t="shared" si="178"/>
        <v>380</v>
      </c>
      <c r="AN401" s="116">
        <f t="shared" si="178"/>
        <v>380</v>
      </c>
      <c r="AO401" s="116">
        <f t="shared" si="178"/>
        <v>380</v>
      </c>
      <c r="AP401" s="116">
        <f t="shared" si="166"/>
        <v>380</v>
      </c>
      <c r="AQ401" s="116">
        <f t="shared" si="166"/>
        <v>381</v>
      </c>
      <c r="AR401" s="116">
        <f t="shared" si="166"/>
        <v>379</v>
      </c>
      <c r="AS401" s="116">
        <f t="shared" si="166"/>
        <v>378</v>
      </c>
      <c r="AT401" s="116">
        <f t="shared" si="166"/>
        <v>377</v>
      </c>
      <c r="AU401" s="116">
        <f t="shared" si="166"/>
        <v>381</v>
      </c>
      <c r="AV401" s="116">
        <f t="shared" si="166"/>
        <v>379</v>
      </c>
      <c r="AW401" s="116">
        <f t="shared" si="166"/>
        <v>378</v>
      </c>
      <c r="AX401" s="116">
        <f t="shared" si="166"/>
        <v>377</v>
      </c>
      <c r="AY401" s="116">
        <f t="shared" si="166"/>
        <v>377</v>
      </c>
      <c r="AZ401" s="116">
        <f t="shared" si="166"/>
        <v>377</v>
      </c>
      <c r="BA401" s="119">
        <f t="shared" ca="1" si="164"/>
        <v>0</v>
      </c>
      <c r="BB401" s="119">
        <f t="shared" ca="1" si="164"/>
        <v>0</v>
      </c>
      <c r="BC401" s="119">
        <f t="shared" ca="1" si="164"/>
        <v>0</v>
      </c>
      <c r="BD401" s="119">
        <f t="shared" ca="1" si="164"/>
        <v>0</v>
      </c>
      <c r="BE401" s="119">
        <f t="shared" ref="BE401:BI401" ca="1" si="188">IF(ISERROR(CORREL(INDIRECT("g" &amp; $N401 &amp; ":g" &amp; $O401), INDIRECT("d" &amp; AI401 &amp; ":d" &amp; AT401))),0,CORREL(INDIRECT("g" &amp; $N401 &amp; ":g" &amp; $O401), INDIRECT("d" &amp; AI401 &amp; ":d" &amp; AT401)))</f>
        <v>0</v>
      </c>
      <c r="BF401" s="119">
        <f t="shared" ca="1" si="188"/>
        <v>0</v>
      </c>
      <c r="BG401" s="119">
        <f t="shared" ca="1" si="188"/>
        <v>0</v>
      </c>
      <c r="BH401" s="119">
        <f t="shared" ca="1" si="188"/>
        <v>0</v>
      </c>
      <c r="BI401" s="119">
        <f t="shared" ca="1" si="188"/>
        <v>0</v>
      </c>
      <c r="BJ401" s="119">
        <f t="shared" ca="1" si="177"/>
        <v>0</v>
      </c>
      <c r="BK401" s="119">
        <f t="shared" ca="1" si="177"/>
        <v>0</v>
      </c>
      <c r="BL401" s="121">
        <f t="shared" ca="1" si="174"/>
        <v>6</v>
      </c>
      <c r="BM401" s="116">
        <f t="shared" ca="1" si="175"/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FP368"/>
  <sheetViews>
    <sheetView topLeftCell="CS1" zoomScale="40" zoomScaleNormal="40" workbookViewId="0">
      <selection activeCell="AH30" sqref="AH30"/>
    </sheetView>
  </sheetViews>
  <sheetFormatPr defaultRowHeight="15" x14ac:dyDescent="0.25"/>
  <cols>
    <col min="1" max="3" width="9.140625" style="31"/>
    <col min="4" max="4" width="16.7109375" style="31" bestFit="1" customWidth="1"/>
    <col min="5" max="5" width="15.28515625" style="31" bestFit="1" customWidth="1"/>
    <col min="6" max="6" width="9.140625" style="31"/>
    <col min="7" max="7" width="10.7109375" style="32" bestFit="1" customWidth="1"/>
    <col min="8" max="13" width="9.140625" style="31"/>
    <col min="14" max="15" width="10.7109375" style="31" bestFit="1" customWidth="1"/>
    <col min="16" max="16" width="12.7109375" style="31" bestFit="1" customWidth="1"/>
    <col min="17" max="22" width="9.140625" style="31"/>
    <col min="23" max="23" width="10.85546875" style="31" bestFit="1" customWidth="1"/>
    <col min="24" max="25" width="11.5703125" style="31" bestFit="1" customWidth="1"/>
    <col min="26" max="51" width="9.140625" style="31"/>
    <col min="52" max="52" width="11.28515625" style="107" bestFit="1" customWidth="1"/>
    <col min="53" max="125" width="9.140625" style="31"/>
    <col min="126" max="126" width="11.5703125" style="70" customWidth="1"/>
    <col min="127" max="127" width="9.140625" style="107"/>
    <col min="128" max="128" width="9.140625" style="31"/>
    <col min="129" max="129" width="9.140625" style="127"/>
    <col min="130" max="16384" width="9.140625" style="31"/>
  </cols>
  <sheetData>
    <row r="1" spans="23:172" x14ac:dyDescent="0.25">
      <c r="W1" s="35">
        <f ca="1">TODAY()</f>
        <v>42934</v>
      </c>
      <c r="X1" s="35" t="str">
        <f ca="1">TEXT(YEAR(W1),"0000")</f>
        <v>2017</v>
      </c>
      <c r="Y1" s="33" t="str">
        <f ca="1">TEXT(MONTH(W1),"00")</f>
        <v>07</v>
      </c>
      <c r="Z1" s="33" t="str">
        <f ca="1">TEXT(DAY(W1),"00")</f>
        <v>18</v>
      </c>
      <c r="AC1" s="112" t="str">
        <f ca="1">CONCATENATE("consonantchaos.com | Bering Sea Rule | Accumulated 3-Day ROC  (Northern IN) - SLP - Updated: ",W2)</f>
        <v>consonantchaos.com | Bering Sea Rule | Accumulated 3-Day ROC  (Northern IN) - SLP - Updated: 20170718</v>
      </c>
      <c r="BA1" s="111" t="str">
        <f ca="1">CONCATENATE("consonantchaos.com - Bering Sea Rule - Northern Indiana - Accumulated 500MB 3-Day ROC  - Updated: ",W2)</f>
        <v>consonantchaos.com - Bering Sea Rule - Northern Indiana - Accumulated 500MB 3-Day ROC  - Updated: 20170718</v>
      </c>
      <c r="BY1" s="111"/>
      <c r="CW1" s="111" t="str">
        <f ca="1">CONCATENATE("OFM | Bering Sea Rule | Accumulated 500MB 3-Day ROC  (Great Lakes) - Updated: ",W2)</f>
        <v>OFM | Bering Sea Rule | Accumulated 500MB 3-Day ROC  (Great Lakes) - Updated: 20170718</v>
      </c>
      <c r="DU1" s="31" t="e">
        <f ca="1">MATCH(TODAY(),DV:DV,0)</f>
        <v>#N/A</v>
      </c>
      <c r="DV1" s="70" t="s">
        <v>2</v>
      </c>
      <c r="DW1" s="113" t="s">
        <v>34</v>
      </c>
      <c r="DY1" s="113" t="s">
        <v>34</v>
      </c>
      <c r="ER1" s="31" t="str">
        <f ca="1">CONCATENATE("OFM | Bering Sea Rule | Accumulated 500MB 3-Day ROC (Mountain) - Updated: ",W2)</f>
        <v>OFM | Bering Sea Rule | Accumulated 500MB 3-Day ROC (Mountain) - Updated: 20170718</v>
      </c>
      <c r="FP1" s="31" t="str">
        <f ca="1">CONCATENATE("OFM | Bering Sea Rule | Accumulated 3-Day ROC  (Mountain) - SLP - Updated: ",W2)</f>
        <v>OFM | Bering Sea Rule | Accumulated 3-Day ROC  (Mountain) - SLP - Updated: 20170718</v>
      </c>
    </row>
    <row r="2" spans="23:172" x14ac:dyDescent="0.25">
      <c r="W2" s="31" t="str">
        <f ca="1">CONCATENATE(X1,Y1,Z1)</f>
        <v>20170718</v>
      </c>
      <c r="X2" s="32"/>
      <c r="Y2" s="32"/>
      <c r="AZ2" s="135">
        <f ca="1">TODAY()-30</f>
        <v>42904</v>
      </c>
      <c r="DT2" s="125">
        <v>17</v>
      </c>
      <c r="DU2" s="125">
        <v>14</v>
      </c>
      <c r="DV2" s="74" t="e">
        <f>#REF!</f>
        <v>#REF!</v>
      </c>
      <c r="DW2" s="114" t="e">
        <f ca="1">ROUND(AVERAGE('data-to-csv'!M2,'data-to-csv'!K2),0)</f>
        <v>#REF!</v>
      </c>
      <c r="DX2" s="114"/>
      <c r="DY2" s="128"/>
    </row>
    <row r="3" spans="23:172" x14ac:dyDescent="0.25">
      <c r="X3" s="32"/>
      <c r="Y3" s="32"/>
      <c r="AZ3" s="135">
        <f ca="1">TODAY()+30</f>
        <v>42964</v>
      </c>
      <c r="DT3" s="125">
        <v>17</v>
      </c>
      <c r="DU3" s="125">
        <v>14</v>
      </c>
      <c r="DV3" s="74" t="e">
        <f>#REF!</f>
        <v>#REF!</v>
      </c>
      <c r="DW3" s="114" t="e">
        <f ca="1">ROUND(AVERAGE('data-to-csv'!M3,'data-to-csv'!K3),0)</f>
        <v>#REF!</v>
      </c>
      <c r="DX3" s="114"/>
      <c r="DY3" s="128"/>
    </row>
    <row r="4" spans="23:172" x14ac:dyDescent="0.25">
      <c r="X4" s="32"/>
      <c r="Y4" s="32"/>
      <c r="DT4" s="125">
        <v>19</v>
      </c>
      <c r="DU4" s="125">
        <v>23</v>
      </c>
      <c r="DV4" s="74" t="e">
        <f>#REF!</f>
        <v>#REF!</v>
      </c>
      <c r="DW4" s="114" t="e">
        <f ca="1">ROUND(AVERAGE('data-to-csv'!M4,'data-to-csv'!K4),0)</f>
        <v>#REF!</v>
      </c>
      <c r="DX4" s="114"/>
      <c r="DY4" s="128"/>
    </row>
    <row r="5" spans="23:172" x14ac:dyDescent="0.25">
      <c r="X5" s="32"/>
      <c r="Y5" s="32"/>
      <c r="DT5" s="125">
        <v>20</v>
      </c>
      <c r="DU5" s="125">
        <v>22</v>
      </c>
      <c r="DV5" s="74" t="e">
        <f>#REF!</f>
        <v>#REF!</v>
      </c>
      <c r="DW5" s="114" t="e">
        <f ca="1">ROUND(AVERAGE('data-to-csv'!M5,'data-to-csv'!K5),0)</f>
        <v>#REF!</v>
      </c>
      <c r="DX5" s="114"/>
      <c r="DY5" s="128"/>
    </row>
    <row r="6" spans="23:172" x14ac:dyDescent="0.25">
      <c r="X6" s="32"/>
      <c r="Y6" s="32"/>
      <c r="DT6" s="125">
        <v>20</v>
      </c>
      <c r="DU6" s="125">
        <v>22</v>
      </c>
      <c r="DV6" s="74" t="e">
        <f>#REF!</f>
        <v>#REF!</v>
      </c>
      <c r="DW6" s="114" t="e">
        <f ca="1">ROUND(AVERAGE('data-to-csv'!M6,'data-to-csv'!K6),0)</f>
        <v>#REF!</v>
      </c>
      <c r="DX6" s="114"/>
      <c r="DY6" s="128"/>
    </row>
    <row r="7" spans="23:172" x14ac:dyDescent="0.25">
      <c r="X7" s="32"/>
      <c r="Y7" s="32"/>
      <c r="DT7" s="125">
        <v>13</v>
      </c>
      <c r="DU7" s="125">
        <v>23</v>
      </c>
      <c r="DV7" s="74" t="e">
        <f>#REF!</f>
        <v>#REF!</v>
      </c>
      <c r="DW7" s="114" t="e">
        <f ca="1">ROUND(AVERAGE('data-to-csv'!M7,'data-to-csv'!K7),0)</f>
        <v>#REF!</v>
      </c>
      <c r="DX7" s="114"/>
      <c r="DY7" s="128"/>
    </row>
    <row r="8" spans="23:172" x14ac:dyDescent="0.25">
      <c r="X8" s="32"/>
      <c r="Y8" s="32"/>
      <c r="DT8" s="125">
        <v>18</v>
      </c>
      <c r="DU8" s="125">
        <v>22</v>
      </c>
      <c r="DV8" s="74" t="e">
        <f>#REF!</f>
        <v>#REF!</v>
      </c>
      <c r="DW8" s="114" t="e">
        <f ca="1">ROUND(AVERAGE('data-to-csv'!M8,'data-to-csv'!K8),0)</f>
        <v>#REF!</v>
      </c>
      <c r="DX8" s="114"/>
      <c r="DY8" s="128"/>
    </row>
    <row r="9" spans="23:172" x14ac:dyDescent="0.25">
      <c r="X9" s="32"/>
      <c r="Y9" s="32"/>
      <c r="DT9" s="125">
        <v>18</v>
      </c>
      <c r="DU9" s="125">
        <v>15</v>
      </c>
      <c r="DV9" s="74" t="e">
        <f>#REF!</f>
        <v>#REF!</v>
      </c>
      <c r="DW9" s="114" t="e">
        <f ca="1">ROUND(AVERAGE('data-to-csv'!M9,'data-to-csv'!K9),0)</f>
        <v>#REF!</v>
      </c>
      <c r="DX9" s="114"/>
      <c r="DY9" s="128"/>
    </row>
    <row r="10" spans="23:172" x14ac:dyDescent="0.25">
      <c r="X10" s="32"/>
      <c r="Y10" s="32"/>
      <c r="DT10" s="125">
        <v>19</v>
      </c>
      <c r="DU10" s="125">
        <v>21</v>
      </c>
      <c r="DV10" s="74" t="e">
        <f>#REF!</f>
        <v>#REF!</v>
      </c>
      <c r="DW10" s="114" t="e">
        <f ca="1">ROUND(AVERAGE('data-to-csv'!M10,'data-to-csv'!K10),0)</f>
        <v>#REF!</v>
      </c>
      <c r="DX10" s="125"/>
    </row>
    <row r="11" spans="23:172" x14ac:dyDescent="0.25">
      <c r="X11" s="32"/>
      <c r="Y11" s="32"/>
      <c r="DT11" s="125">
        <v>23</v>
      </c>
      <c r="DU11" s="125">
        <v>16</v>
      </c>
      <c r="DV11" s="74" t="e">
        <f>#REF!</f>
        <v>#REF!</v>
      </c>
      <c r="DW11" s="114" t="e">
        <f ca="1">ROUND(AVERAGE('data-to-csv'!M11,'data-to-csv'!K11),0)</f>
        <v>#REF!</v>
      </c>
      <c r="DX11" s="125"/>
    </row>
    <row r="12" spans="23:172" x14ac:dyDescent="0.25">
      <c r="X12" s="32"/>
      <c r="Y12" s="32"/>
      <c r="DT12" s="125">
        <v>23</v>
      </c>
      <c r="DU12" s="125">
        <v>22</v>
      </c>
      <c r="DV12" s="74" t="e">
        <f>#REF!</f>
        <v>#REF!</v>
      </c>
      <c r="DW12" s="114" t="e">
        <f ca="1">ROUND(AVERAGE('data-to-csv'!M12,'data-to-csv'!K12),0)</f>
        <v>#REF!</v>
      </c>
      <c r="DX12" s="125"/>
    </row>
    <row r="13" spans="23:172" x14ac:dyDescent="0.25">
      <c r="X13" s="32"/>
      <c r="Y13" s="32"/>
      <c r="DT13" s="125">
        <v>21</v>
      </c>
      <c r="DU13" s="125">
        <v>19</v>
      </c>
      <c r="DV13" s="74" t="e">
        <f>#REF!</f>
        <v>#REF!</v>
      </c>
      <c r="DW13" s="114" t="e">
        <f ca="1">ROUND(AVERAGE('data-to-csv'!M13,'data-to-csv'!K13),0)</f>
        <v>#REF!</v>
      </c>
      <c r="DX13" s="125"/>
    </row>
    <row r="14" spans="23:172" x14ac:dyDescent="0.25">
      <c r="X14" s="32"/>
      <c r="Y14" s="32"/>
      <c r="DT14" s="125">
        <v>21</v>
      </c>
      <c r="DU14" s="125">
        <v>19</v>
      </c>
      <c r="DV14" s="74" t="e">
        <f>#REF!</f>
        <v>#REF!</v>
      </c>
      <c r="DW14" s="114" t="e">
        <f ca="1">ROUND(AVERAGE('data-to-csv'!M14,'data-to-csv'!K14),0)</f>
        <v>#REF!</v>
      </c>
      <c r="DX14" s="125"/>
    </row>
    <row r="15" spans="23:172" x14ac:dyDescent="0.25">
      <c r="X15" s="32"/>
      <c r="Y15" s="32"/>
      <c r="DT15" s="125">
        <v>21</v>
      </c>
      <c r="DU15" s="125">
        <v>19</v>
      </c>
      <c r="DV15" s="74" t="e">
        <f>#REF!</f>
        <v>#REF!</v>
      </c>
      <c r="DW15" s="114" t="e">
        <f ca="1">ROUND(AVERAGE('data-to-csv'!M15,'data-to-csv'!K15),0)</f>
        <v>#REF!</v>
      </c>
      <c r="DX15" s="125"/>
    </row>
    <row r="16" spans="23:172" x14ac:dyDescent="0.25">
      <c r="X16" s="32"/>
      <c r="Y16" s="32"/>
      <c r="DT16" s="125">
        <v>18</v>
      </c>
      <c r="DU16" s="125">
        <v>16</v>
      </c>
      <c r="DV16" s="74" t="e">
        <f>#REF!</f>
        <v>#REF!</v>
      </c>
      <c r="DW16" s="114" t="e">
        <f ca="1">ROUND(AVERAGE('data-to-csv'!M16,'data-to-csv'!K16),0)</f>
        <v>#REF!</v>
      </c>
      <c r="DX16" s="125"/>
    </row>
    <row r="17" spans="3:129" x14ac:dyDescent="0.25">
      <c r="X17" s="32"/>
      <c r="Y17" s="32"/>
      <c r="DT17" s="125">
        <v>16</v>
      </c>
      <c r="DU17" s="125">
        <v>22</v>
      </c>
      <c r="DV17" s="74" t="e">
        <f>#REF!</f>
        <v>#REF!</v>
      </c>
      <c r="DW17" s="114" t="e">
        <f ca="1">ROUND(AVERAGE('data-to-csv'!M17,'data-to-csv'!K17),0)</f>
        <v>#REF!</v>
      </c>
      <c r="DX17" s="125"/>
    </row>
    <row r="18" spans="3:129" x14ac:dyDescent="0.25">
      <c r="X18" s="32"/>
      <c r="Y18" s="32"/>
      <c r="DT18" s="125">
        <v>15</v>
      </c>
      <c r="DU18" s="125">
        <v>20</v>
      </c>
      <c r="DV18" s="74" t="e">
        <f>#REF!</f>
        <v>#REF!</v>
      </c>
      <c r="DW18" s="114" t="e">
        <f ca="1">ROUND(AVERAGE('data-to-csv'!M18,'data-to-csv'!K18),0)</f>
        <v>#REF!</v>
      </c>
      <c r="DX18" s="125"/>
    </row>
    <row r="19" spans="3:129" x14ac:dyDescent="0.25">
      <c r="X19" s="32"/>
      <c r="Y19" s="32"/>
      <c r="DT19" s="125">
        <v>22</v>
      </c>
      <c r="DU19" s="125">
        <v>20</v>
      </c>
      <c r="DV19" s="74" t="e">
        <f>#REF!</f>
        <v>#REF!</v>
      </c>
      <c r="DW19" s="114" t="e">
        <f ca="1">ROUND(AVERAGE('data-to-csv'!M19,'data-to-csv'!K19),0)</f>
        <v>#REF!</v>
      </c>
      <c r="DX19" s="125"/>
    </row>
    <row r="20" spans="3:129" x14ac:dyDescent="0.25">
      <c r="X20" s="32"/>
      <c r="Y20" s="32"/>
      <c r="DT20" s="125">
        <v>20</v>
      </c>
      <c r="DU20" s="125">
        <v>20</v>
      </c>
      <c r="DV20" s="74" t="e">
        <f>#REF!</f>
        <v>#REF!</v>
      </c>
      <c r="DW20" s="114" t="e">
        <f ca="1">ROUND(AVERAGE('data-to-csv'!M20,'data-to-csv'!K20),0)</f>
        <v>#REF!</v>
      </c>
      <c r="DX20" s="125"/>
    </row>
    <row r="21" spans="3:129" x14ac:dyDescent="0.25">
      <c r="X21" s="32"/>
      <c r="Y21" s="32"/>
      <c r="DT21" s="125">
        <v>20</v>
      </c>
      <c r="DU21" s="125">
        <v>14</v>
      </c>
      <c r="DV21" s="74" t="e">
        <f>#REF!</f>
        <v>#REF!</v>
      </c>
      <c r="DW21" s="114" t="e">
        <f ca="1">ROUND(AVERAGE('data-to-csv'!M21,'data-to-csv'!K21),0)</f>
        <v>#REF!</v>
      </c>
      <c r="DX21" s="125" t="e">
        <f t="shared" ref="DX21:DX84" ca="1" si="0">ROUND(AVERAGE(DW2:DW21),0)</f>
        <v>#REF!</v>
      </c>
      <c r="DY21" s="127" t="e">
        <f t="shared" ref="DY21:DY84" ca="1" si="1">IF(ROW()&lt;=$DU$1,AVERAGE(DW2:DW21),NA())</f>
        <v>#N/A</v>
      </c>
    </row>
    <row r="22" spans="3:129" x14ac:dyDescent="0.25">
      <c r="C22" s="141"/>
      <c r="D22" s="141"/>
      <c r="E22" s="141"/>
      <c r="F22" s="141"/>
      <c r="G22" s="142"/>
      <c r="H22" s="141"/>
      <c r="X22" s="32"/>
      <c r="Y22" s="32"/>
      <c r="DT22" s="125">
        <v>16</v>
      </c>
      <c r="DU22" s="125">
        <v>19</v>
      </c>
      <c r="DV22" s="74" t="e">
        <f>#REF!</f>
        <v>#REF!</v>
      </c>
      <c r="DW22" s="114" t="e">
        <f ca="1">ROUND(AVERAGE('data-to-csv'!M22,'data-to-csv'!K22),0)</f>
        <v>#REF!</v>
      </c>
      <c r="DX22" s="125" t="e">
        <f t="shared" ca="1" si="0"/>
        <v>#REF!</v>
      </c>
      <c r="DY22" s="127" t="e">
        <f t="shared" ca="1" si="1"/>
        <v>#N/A</v>
      </c>
    </row>
    <row r="23" spans="3:129" x14ac:dyDescent="0.25">
      <c r="C23" s="141"/>
      <c r="D23" s="141"/>
      <c r="E23" s="141"/>
      <c r="F23" s="141"/>
      <c r="G23" s="142"/>
      <c r="H23" s="141"/>
      <c r="N23" s="32"/>
      <c r="O23" s="32"/>
      <c r="X23" s="32"/>
      <c r="Y23" s="32"/>
      <c r="DT23" s="125">
        <v>21</v>
      </c>
      <c r="DU23" s="125">
        <v>23</v>
      </c>
      <c r="DV23" s="74" t="e">
        <f>#REF!</f>
        <v>#REF!</v>
      </c>
      <c r="DW23" s="114" t="e">
        <f ca="1">ROUND(AVERAGE('data-to-csv'!M23,'data-to-csv'!K23),0)</f>
        <v>#REF!</v>
      </c>
      <c r="DX23" s="125" t="e">
        <f t="shared" ca="1" si="0"/>
        <v>#REF!</v>
      </c>
      <c r="DY23" s="127" t="e">
        <f t="shared" ca="1" si="1"/>
        <v>#N/A</v>
      </c>
    </row>
    <row r="24" spans="3:129" x14ac:dyDescent="0.25">
      <c r="C24" s="141"/>
      <c r="D24" s="141"/>
      <c r="E24" s="141"/>
      <c r="F24" s="141"/>
      <c r="G24" s="142"/>
      <c r="H24" s="141"/>
      <c r="N24" s="32"/>
      <c r="O24" s="32"/>
      <c r="X24" s="32"/>
      <c r="Y24" s="32"/>
      <c r="AZ24" s="107">
        <v>63</v>
      </c>
      <c r="DT24" s="125">
        <v>16</v>
      </c>
      <c r="DU24" s="125">
        <v>19</v>
      </c>
      <c r="DV24" s="74" t="e">
        <f>#REF!</f>
        <v>#REF!</v>
      </c>
      <c r="DW24" s="114" t="e">
        <f ca="1">ROUND(AVERAGE('data-to-csv'!M24,'data-to-csv'!K24),0)</f>
        <v>#REF!</v>
      </c>
      <c r="DX24" s="125" t="e">
        <f t="shared" ca="1" si="0"/>
        <v>#REF!</v>
      </c>
      <c r="DY24" s="127" t="e">
        <f t="shared" ca="1" si="1"/>
        <v>#N/A</v>
      </c>
    </row>
    <row r="25" spans="3:129" x14ac:dyDescent="0.25">
      <c r="C25" s="136"/>
      <c r="D25" s="137"/>
      <c r="E25" s="136"/>
      <c r="F25" s="141"/>
      <c r="G25" s="138"/>
      <c r="H25" s="141"/>
      <c r="N25" s="32"/>
      <c r="O25" s="32"/>
      <c r="X25" s="32"/>
      <c r="Y25" s="32"/>
      <c r="AZ25" s="107">
        <v>123</v>
      </c>
      <c r="DT25" s="125">
        <v>21</v>
      </c>
      <c r="DU25" s="125">
        <v>13</v>
      </c>
      <c r="DV25" s="74" t="e">
        <f>#REF!</f>
        <v>#REF!</v>
      </c>
      <c r="DW25" s="114" t="e">
        <f ca="1">ROUND(AVERAGE('data-to-csv'!M25,'data-to-csv'!K25),0)</f>
        <v>#REF!</v>
      </c>
      <c r="DX25" s="125" t="e">
        <f t="shared" ca="1" si="0"/>
        <v>#REF!</v>
      </c>
      <c r="DY25" s="127" t="e">
        <f t="shared" ca="1" si="1"/>
        <v>#N/A</v>
      </c>
    </row>
    <row r="26" spans="3:129" x14ac:dyDescent="0.25">
      <c r="C26" s="136"/>
      <c r="D26" s="140"/>
      <c r="E26" s="143"/>
      <c r="F26" s="141"/>
      <c r="G26" s="139"/>
      <c r="H26" s="141"/>
      <c r="L26" s="31" t="s">
        <v>18</v>
      </c>
      <c r="N26" s="32"/>
      <c r="O26" s="32"/>
      <c r="X26" s="32"/>
      <c r="Y26" s="32"/>
      <c r="DT26" s="125">
        <v>13</v>
      </c>
      <c r="DU26" s="125">
        <v>13</v>
      </c>
      <c r="DV26" s="74" t="e">
        <f>#REF!</f>
        <v>#REF!</v>
      </c>
      <c r="DW26" s="114" t="e">
        <f ca="1">ROUND(AVERAGE('data-to-csv'!M26,'data-to-csv'!K26),0)</f>
        <v>#REF!</v>
      </c>
      <c r="DX26" s="125" t="e">
        <f t="shared" ca="1" si="0"/>
        <v>#REF!</v>
      </c>
      <c r="DY26" s="127" t="e">
        <f t="shared" ca="1" si="1"/>
        <v>#N/A</v>
      </c>
    </row>
    <row r="27" spans="3:129" x14ac:dyDescent="0.25">
      <c r="C27" s="136"/>
      <c r="D27" s="140"/>
      <c r="E27" s="136"/>
      <c r="F27" s="141"/>
      <c r="G27" s="139"/>
      <c r="H27" s="141"/>
      <c r="N27" s="32"/>
      <c r="O27" s="32"/>
      <c r="X27" s="32"/>
      <c r="Y27" s="32"/>
      <c r="DT27" s="125">
        <v>22</v>
      </c>
      <c r="DU27" s="125">
        <v>20</v>
      </c>
      <c r="DV27" s="74" t="e">
        <f>#REF!</f>
        <v>#REF!</v>
      </c>
      <c r="DW27" s="114" t="e">
        <f ca="1">ROUND(AVERAGE('data-to-csv'!M27,'data-to-csv'!K27),0)</f>
        <v>#REF!</v>
      </c>
      <c r="DX27" s="125" t="e">
        <f t="shared" ca="1" si="0"/>
        <v>#REF!</v>
      </c>
      <c r="DY27" s="127" t="e">
        <f t="shared" ca="1" si="1"/>
        <v>#N/A</v>
      </c>
    </row>
    <row r="28" spans="3:129" x14ac:dyDescent="0.25">
      <c r="C28" s="136"/>
      <c r="D28" s="136"/>
      <c r="E28" s="136"/>
      <c r="F28" s="141"/>
      <c r="G28" s="142"/>
      <c r="H28" s="141"/>
      <c r="N28" s="32"/>
      <c r="O28" s="32"/>
      <c r="X28" s="32"/>
      <c r="Y28" s="32"/>
      <c r="DT28" s="125">
        <v>22</v>
      </c>
      <c r="DU28" s="125">
        <v>20</v>
      </c>
      <c r="DV28" s="74" t="e">
        <f>#REF!</f>
        <v>#REF!</v>
      </c>
      <c r="DW28" s="114" t="e">
        <f ca="1">ROUND(AVERAGE('data-to-csv'!M28,'data-to-csv'!K28),0)</f>
        <v>#REF!</v>
      </c>
      <c r="DX28" s="125" t="e">
        <f t="shared" ca="1" si="0"/>
        <v>#REF!</v>
      </c>
      <c r="DY28" s="127" t="e">
        <f t="shared" ca="1" si="1"/>
        <v>#N/A</v>
      </c>
    </row>
    <row r="29" spans="3:129" x14ac:dyDescent="0.25">
      <c r="C29" s="136"/>
      <c r="D29" s="140"/>
      <c r="E29" s="136"/>
      <c r="F29" s="141"/>
      <c r="G29" s="142"/>
      <c r="H29" s="141"/>
      <c r="N29" s="32"/>
      <c r="O29" s="32"/>
      <c r="X29" s="32"/>
      <c r="Y29" s="32"/>
      <c r="DT29" s="125">
        <v>13</v>
      </c>
      <c r="DU29" s="125">
        <v>19</v>
      </c>
      <c r="DV29" s="74" t="e">
        <f>#REF!</f>
        <v>#REF!</v>
      </c>
      <c r="DW29" s="114" t="e">
        <f ca="1">ROUND(AVERAGE('data-to-csv'!M29,'data-to-csv'!K29),0)</f>
        <v>#REF!</v>
      </c>
      <c r="DX29" s="125" t="e">
        <f t="shared" ca="1" si="0"/>
        <v>#REF!</v>
      </c>
      <c r="DY29" s="127" t="e">
        <f t="shared" ca="1" si="1"/>
        <v>#N/A</v>
      </c>
    </row>
    <row r="30" spans="3:129" x14ac:dyDescent="0.25">
      <c r="C30" s="33"/>
      <c r="D30" s="35"/>
      <c r="E30" s="33"/>
      <c r="N30" s="32"/>
      <c r="O30" s="32"/>
      <c r="X30" s="32"/>
      <c r="Y30" s="32"/>
      <c r="DT30" s="125">
        <v>21</v>
      </c>
      <c r="DU30" s="125">
        <v>21</v>
      </c>
      <c r="DV30" s="74" t="e">
        <f>#REF!</f>
        <v>#REF!</v>
      </c>
      <c r="DW30" s="114" t="e">
        <f ca="1">ROUND(AVERAGE('data-to-csv'!M30,'data-to-csv'!K30),0)</f>
        <v>#REF!</v>
      </c>
      <c r="DX30" s="125" t="e">
        <f t="shared" ca="1" si="0"/>
        <v>#REF!</v>
      </c>
      <c r="DY30" s="127" t="e">
        <f t="shared" ca="1" si="1"/>
        <v>#N/A</v>
      </c>
    </row>
    <row r="31" spans="3:129" x14ac:dyDescent="0.25">
      <c r="C31" s="33"/>
      <c r="D31" s="34"/>
      <c r="E31" s="33"/>
      <c r="N31" s="32"/>
      <c r="O31" s="32"/>
      <c r="X31" s="32"/>
      <c r="Y31" s="32"/>
      <c r="DT31" s="125">
        <v>18</v>
      </c>
      <c r="DU31" s="125">
        <v>21</v>
      </c>
      <c r="DV31" s="74" t="e">
        <f>#REF!</f>
        <v>#REF!</v>
      </c>
      <c r="DW31" s="114" t="e">
        <f ca="1">ROUND(AVERAGE('data-to-csv'!M31,'data-to-csv'!K31),0)</f>
        <v>#REF!</v>
      </c>
      <c r="DX31" s="125" t="e">
        <f t="shared" ca="1" si="0"/>
        <v>#REF!</v>
      </c>
      <c r="DY31" s="127" t="e">
        <f t="shared" ca="1" si="1"/>
        <v>#N/A</v>
      </c>
    </row>
    <row r="32" spans="3:129" x14ac:dyDescent="0.25">
      <c r="D32" s="37"/>
      <c r="N32" s="32"/>
      <c r="O32" s="32"/>
      <c r="X32" s="32"/>
      <c r="Y32" s="32"/>
      <c r="DT32" s="125">
        <v>18</v>
      </c>
      <c r="DU32" s="125">
        <v>23</v>
      </c>
      <c r="DV32" s="74" t="e">
        <f>#REF!</f>
        <v>#REF!</v>
      </c>
      <c r="DW32" s="114" t="e">
        <f ca="1">ROUND(AVERAGE('data-to-csv'!M32,'data-to-csv'!K32),0)</f>
        <v>#REF!</v>
      </c>
      <c r="DX32" s="125" t="e">
        <f t="shared" ca="1" si="0"/>
        <v>#REF!</v>
      </c>
      <c r="DY32" s="127" t="e">
        <f t="shared" ca="1" si="1"/>
        <v>#N/A</v>
      </c>
    </row>
    <row r="33" spans="14:129" x14ac:dyDescent="0.25">
      <c r="N33" s="32"/>
      <c r="O33" s="32"/>
      <c r="X33" s="32"/>
      <c r="Y33" s="32"/>
      <c r="DT33" s="125">
        <v>22</v>
      </c>
      <c r="DU33" s="125">
        <v>15</v>
      </c>
      <c r="DV33" s="74" t="e">
        <f>#REF!</f>
        <v>#REF!</v>
      </c>
      <c r="DW33" s="114" t="e">
        <f ca="1">ROUND(AVERAGE('data-to-csv'!M33,'data-to-csv'!K33),0)</f>
        <v>#REF!</v>
      </c>
      <c r="DX33" s="125" t="e">
        <f t="shared" ca="1" si="0"/>
        <v>#REF!</v>
      </c>
      <c r="DY33" s="127" t="e">
        <f t="shared" ca="1" si="1"/>
        <v>#N/A</v>
      </c>
    </row>
    <row r="34" spans="14:129" x14ac:dyDescent="0.25">
      <c r="N34" s="32"/>
      <c r="O34" s="32"/>
      <c r="X34" s="32"/>
      <c r="Y34" s="32"/>
      <c r="DT34" s="125">
        <v>16</v>
      </c>
      <c r="DU34" s="125">
        <v>22</v>
      </c>
      <c r="DV34" s="74" t="e">
        <f>#REF!</f>
        <v>#REF!</v>
      </c>
      <c r="DW34" s="114" t="e">
        <f ca="1">ROUND(AVERAGE('data-to-csv'!M34,'data-to-csv'!K34),0)</f>
        <v>#REF!</v>
      </c>
      <c r="DX34" s="125" t="e">
        <f t="shared" ca="1" si="0"/>
        <v>#REF!</v>
      </c>
      <c r="DY34" s="127" t="e">
        <f t="shared" ca="1" si="1"/>
        <v>#N/A</v>
      </c>
    </row>
    <row r="35" spans="14:129" x14ac:dyDescent="0.25">
      <c r="N35" s="32"/>
      <c r="O35" s="32"/>
      <c r="X35" s="32"/>
      <c r="Y35" s="32"/>
      <c r="DT35" s="125">
        <v>23</v>
      </c>
      <c r="DU35" s="125">
        <v>15</v>
      </c>
      <c r="DV35" s="74" t="e">
        <f>#REF!</f>
        <v>#REF!</v>
      </c>
      <c r="DW35" s="114" t="e">
        <f ca="1">ROUND(AVERAGE('data-to-csv'!M35,'data-to-csv'!K35),0)</f>
        <v>#REF!</v>
      </c>
      <c r="DX35" s="125" t="e">
        <f t="shared" ca="1" si="0"/>
        <v>#REF!</v>
      </c>
      <c r="DY35" s="127" t="e">
        <f t="shared" ca="1" si="1"/>
        <v>#N/A</v>
      </c>
    </row>
    <row r="36" spans="14:129" x14ac:dyDescent="0.25">
      <c r="N36" s="32"/>
      <c r="O36" s="32"/>
      <c r="X36" s="32"/>
      <c r="Y36" s="32"/>
      <c r="DT36" s="125">
        <v>23</v>
      </c>
      <c r="DU36" s="125">
        <v>15</v>
      </c>
      <c r="DV36" s="74" t="e">
        <f>#REF!</f>
        <v>#REF!</v>
      </c>
      <c r="DW36" s="114" t="e">
        <f ca="1">ROUND(AVERAGE('data-to-csv'!M36,'data-to-csv'!K36),0)</f>
        <v>#REF!</v>
      </c>
      <c r="DX36" s="125" t="e">
        <f t="shared" ca="1" si="0"/>
        <v>#REF!</v>
      </c>
      <c r="DY36" s="127" t="e">
        <f t="shared" ca="1" si="1"/>
        <v>#N/A</v>
      </c>
    </row>
    <row r="37" spans="14:129" x14ac:dyDescent="0.25">
      <c r="N37" s="32"/>
      <c r="O37" s="32"/>
      <c r="X37" s="32"/>
      <c r="Y37" s="32"/>
      <c r="DT37" s="125">
        <v>13</v>
      </c>
      <c r="DU37" s="125">
        <v>15</v>
      </c>
      <c r="DV37" s="74" t="e">
        <f>#REF!</f>
        <v>#REF!</v>
      </c>
      <c r="DW37" s="114" t="e">
        <f ca="1">ROUND(AVERAGE('data-to-csv'!M37,'data-to-csv'!K37),0)</f>
        <v>#REF!</v>
      </c>
      <c r="DX37" s="125" t="e">
        <f t="shared" ca="1" si="0"/>
        <v>#REF!</v>
      </c>
      <c r="DY37" s="127" t="e">
        <f t="shared" ca="1" si="1"/>
        <v>#N/A</v>
      </c>
    </row>
    <row r="38" spans="14:129" x14ac:dyDescent="0.25">
      <c r="N38" s="32"/>
      <c r="O38" s="32"/>
      <c r="X38" s="32"/>
      <c r="Y38" s="32"/>
      <c r="DT38" s="125">
        <v>16</v>
      </c>
      <c r="DU38" s="125">
        <v>16</v>
      </c>
      <c r="DV38" s="74" t="e">
        <f>#REF!</f>
        <v>#REF!</v>
      </c>
      <c r="DW38" s="114" t="e">
        <f ca="1">ROUND(AVERAGE('data-to-csv'!M38,'data-to-csv'!K38),0)</f>
        <v>#REF!</v>
      </c>
      <c r="DX38" s="125" t="e">
        <f t="shared" ca="1" si="0"/>
        <v>#REF!</v>
      </c>
      <c r="DY38" s="127" t="e">
        <f t="shared" ca="1" si="1"/>
        <v>#N/A</v>
      </c>
    </row>
    <row r="39" spans="14:129" x14ac:dyDescent="0.25">
      <c r="X39" s="32"/>
      <c r="Y39" s="32"/>
      <c r="DT39" s="125">
        <v>16</v>
      </c>
      <c r="DU39" s="125">
        <v>21</v>
      </c>
      <c r="DV39" s="74" t="e">
        <f>#REF!</f>
        <v>#REF!</v>
      </c>
      <c r="DW39" s="114" t="e">
        <f ca="1">ROUND(AVERAGE('data-to-csv'!M39,'data-to-csv'!K39),0)</f>
        <v>#REF!</v>
      </c>
      <c r="DX39" s="125" t="e">
        <f t="shared" ca="1" si="0"/>
        <v>#REF!</v>
      </c>
      <c r="DY39" s="127" t="e">
        <f t="shared" ca="1" si="1"/>
        <v>#N/A</v>
      </c>
    </row>
    <row r="40" spans="14:129" x14ac:dyDescent="0.25">
      <c r="X40" s="32"/>
      <c r="Y40" s="32"/>
      <c r="DT40" s="125">
        <v>18</v>
      </c>
      <c r="DU40" s="125">
        <v>22</v>
      </c>
      <c r="DV40" s="74" t="e">
        <f>#REF!</f>
        <v>#REF!</v>
      </c>
      <c r="DW40" s="114" t="e">
        <f ca="1">ROUND(AVERAGE('data-to-csv'!M40,'data-to-csv'!K40),0)</f>
        <v>#REF!</v>
      </c>
      <c r="DX40" s="125" t="e">
        <f t="shared" ca="1" si="0"/>
        <v>#REF!</v>
      </c>
      <c r="DY40" s="127" t="e">
        <f t="shared" ca="1" si="1"/>
        <v>#N/A</v>
      </c>
    </row>
    <row r="41" spans="14:129" x14ac:dyDescent="0.25">
      <c r="X41" s="32"/>
      <c r="Y41" s="32"/>
      <c r="DT41" s="125">
        <v>19</v>
      </c>
      <c r="DU41" s="125">
        <v>22</v>
      </c>
      <c r="DV41" s="74" t="e">
        <f>#REF!</f>
        <v>#REF!</v>
      </c>
      <c r="DW41" s="114" t="e">
        <f ca="1">ROUND(AVERAGE('data-to-csv'!M41,'data-to-csv'!K41),0)</f>
        <v>#REF!</v>
      </c>
      <c r="DX41" s="125" t="e">
        <f t="shared" ca="1" si="0"/>
        <v>#REF!</v>
      </c>
      <c r="DY41" s="127" t="e">
        <f t="shared" ca="1" si="1"/>
        <v>#N/A</v>
      </c>
    </row>
    <row r="42" spans="14:129" x14ac:dyDescent="0.25">
      <c r="X42" s="32"/>
      <c r="Y42" s="32"/>
      <c r="DT42" s="125">
        <v>19</v>
      </c>
      <c r="DU42" s="125">
        <v>22</v>
      </c>
      <c r="DV42" s="74" t="e">
        <f>#REF!</f>
        <v>#REF!</v>
      </c>
      <c r="DW42" s="114" t="e">
        <f ca="1">ROUND(AVERAGE('data-to-csv'!M42,'data-to-csv'!K42),0)</f>
        <v>#REF!</v>
      </c>
      <c r="DX42" s="125" t="e">
        <f t="shared" ca="1" si="0"/>
        <v>#REF!</v>
      </c>
      <c r="DY42" s="127" t="e">
        <f t="shared" ca="1" si="1"/>
        <v>#N/A</v>
      </c>
    </row>
    <row r="43" spans="14:129" x14ac:dyDescent="0.25">
      <c r="X43" s="32"/>
      <c r="Y43" s="32"/>
      <c r="DT43" s="125">
        <v>19</v>
      </c>
      <c r="DU43" s="125">
        <v>19</v>
      </c>
      <c r="DV43" s="74" t="e">
        <f>#REF!</f>
        <v>#REF!</v>
      </c>
      <c r="DW43" s="114" t="e">
        <f ca="1">ROUND(AVERAGE('data-to-csv'!M43,'data-to-csv'!K43),0)</f>
        <v>#REF!</v>
      </c>
      <c r="DX43" s="125" t="e">
        <f t="shared" ca="1" si="0"/>
        <v>#REF!</v>
      </c>
      <c r="DY43" s="127" t="e">
        <f t="shared" ca="1" si="1"/>
        <v>#N/A</v>
      </c>
    </row>
    <row r="44" spans="14:129" x14ac:dyDescent="0.25">
      <c r="X44" s="32"/>
      <c r="Y44" s="32"/>
      <c r="DT44" s="125">
        <v>23</v>
      </c>
      <c r="DU44" s="125">
        <v>19</v>
      </c>
      <c r="DV44" s="74" t="e">
        <f>#REF!</f>
        <v>#REF!</v>
      </c>
      <c r="DW44" s="114" t="e">
        <f ca="1">ROUND(AVERAGE('data-to-csv'!M44,'data-to-csv'!K44),0)</f>
        <v>#REF!</v>
      </c>
      <c r="DX44" s="125" t="e">
        <f t="shared" ca="1" si="0"/>
        <v>#REF!</v>
      </c>
      <c r="DY44" s="127" t="e">
        <f t="shared" ca="1" si="1"/>
        <v>#N/A</v>
      </c>
    </row>
    <row r="45" spans="14:129" x14ac:dyDescent="0.25">
      <c r="X45" s="32"/>
      <c r="Y45" s="32"/>
      <c r="DT45" s="125">
        <v>23</v>
      </c>
      <c r="DU45" s="125">
        <v>17</v>
      </c>
      <c r="DV45" s="74" t="e">
        <f>#REF!</f>
        <v>#REF!</v>
      </c>
      <c r="DW45" s="114" t="e">
        <f ca="1">ROUND(AVERAGE('data-to-csv'!M45,'data-to-csv'!K45),0)</f>
        <v>#REF!</v>
      </c>
      <c r="DX45" s="125" t="e">
        <f t="shared" ca="1" si="0"/>
        <v>#REF!</v>
      </c>
      <c r="DY45" s="127" t="e">
        <f t="shared" ca="1" si="1"/>
        <v>#N/A</v>
      </c>
    </row>
    <row r="46" spans="14:129" x14ac:dyDescent="0.25">
      <c r="X46" s="32"/>
      <c r="Y46" s="32"/>
      <c r="AZ46" s="107">
        <v>124</v>
      </c>
      <c r="DT46" s="125">
        <v>23</v>
      </c>
      <c r="DU46" s="125">
        <v>16</v>
      </c>
      <c r="DV46" s="74" t="e">
        <f>#REF!</f>
        <v>#REF!</v>
      </c>
      <c r="DW46" s="114" t="e">
        <f ca="1">ROUND(AVERAGE('data-to-csv'!M46,'data-to-csv'!K46),0)</f>
        <v>#REF!</v>
      </c>
      <c r="DX46" s="125" t="e">
        <f t="shared" ca="1" si="0"/>
        <v>#REF!</v>
      </c>
      <c r="DY46" s="127" t="e">
        <f t="shared" ca="1" si="1"/>
        <v>#N/A</v>
      </c>
    </row>
    <row r="47" spans="14:129" x14ac:dyDescent="0.25">
      <c r="X47" s="32"/>
      <c r="Y47" s="32"/>
      <c r="AZ47" s="107">
        <v>182</v>
      </c>
      <c r="DT47" s="125">
        <v>18</v>
      </c>
      <c r="DU47" s="125">
        <v>16</v>
      </c>
      <c r="DV47" s="74" t="e">
        <f>#REF!</f>
        <v>#REF!</v>
      </c>
      <c r="DW47" s="114" t="e">
        <f ca="1">ROUND(AVERAGE('data-to-csv'!M47,'data-to-csv'!K47),0)</f>
        <v>#REF!</v>
      </c>
      <c r="DX47" s="125" t="e">
        <f t="shared" ca="1" si="0"/>
        <v>#REF!</v>
      </c>
      <c r="DY47" s="127" t="e">
        <f t="shared" ca="1" si="1"/>
        <v>#N/A</v>
      </c>
    </row>
    <row r="48" spans="14:129" x14ac:dyDescent="0.25">
      <c r="X48" s="32"/>
      <c r="Y48" s="32"/>
      <c r="DT48" s="125">
        <v>17</v>
      </c>
      <c r="DU48" s="125">
        <v>23</v>
      </c>
      <c r="DV48" s="74" t="e">
        <f>#REF!</f>
        <v>#REF!</v>
      </c>
      <c r="DW48" s="114" t="e">
        <f ca="1">ROUND(AVERAGE('data-to-csv'!M48,'data-to-csv'!K48),0)</f>
        <v>#REF!</v>
      </c>
      <c r="DX48" s="125" t="e">
        <f t="shared" ca="1" si="0"/>
        <v>#REF!</v>
      </c>
      <c r="DY48" s="127" t="e">
        <f t="shared" ca="1" si="1"/>
        <v>#N/A</v>
      </c>
    </row>
    <row r="49" spans="2:129" x14ac:dyDescent="0.25">
      <c r="X49" s="32"/>
      <c r="Y49" s="32"/>
      <c r="DT49" s="125">
        <v>18</v>
      </c>
      <c r="DU49" s="125">
        <v>18</v>
      </c>
      <c r="DV49" s="74" t="e">
        <f>#REF!</f>
        <v>#REF!</v>
      </c>
      <c r="DW49" s="114" t="e">
        <f ca="1">ROUND(AVERAGE('data-to-csv'!M49,'data-to-csv'!K49),0)</f>
        <v>#REF!</v>
      </c>
      <c r="DX49" s="125" t="e">
        <f t="shared" ca="1" si="0"/>
        <v>#REF!</v>
      </c>
      <c r="DY49" s="127" t="e">
        <f t="shared" ca="1" si="1"/>
        <v>#N/A</v>
      </c>
    </row>
    <row r="50" spans="2:129" x14ac:dyDescent="0.25">
      <c r="X50" s="32"/>
      <c r="Y50" s="32"/>
      <c r="DT50" s="125">
        <v>13</v>
      </c>
      <c r="DU50" s="125">
        <v>23</v>
      </c>
      <c r="DV50" s="74" t="e">
        <f>#REF!</f>
        <v>#REF!</v>
      </c>
      <c r="DW50" s="114" t="e">
        <f ca="1">ROUND(AVERAGE('data-to-csv'!M50,'data-to-csv'!K50),0)</f>
        <v>#REF!</v>
      </c>
      <c r="DX50" s="125" t="e">
        <f t="shared" ca="1" si="0"/>
        <v>#REF!</v>
      </c>
      <c r="DY50" s="127" t="e">
        <f t="shared" ca="1" si="1"/>
        <v>#N/A</v>
      </c>
    </row>
    <row r="51" spans="2:129" x14ac:dyDescent="0.25">
      <c r="X51" s="32"/>
      <c r="Y51" s="32"/>
      <c r="DT51" s="125">
        <v>19</v>
      </c>
      <c r="DU51" s="125">
        <v>14</v>
      </c>
      <c r="DV51" s="74" t="e">
        <f>#REF!</f>
        <v>#REF!</v>
      </c>
      <c r="DW51" s="114" t="e">
        <f ca="1">ROUND(AVERAGE('data-to-csv'!M51,'data-to-csv'!K51),0)</f>
        <v>#REF!</v>
      </c>
      <c r="DX51" s="125" t="e">
        <f t="shared" ca="1" si="0"/>
        <v>#REF!</v>
      </c>
      <c r="DY51" s="127" t="e">
        <f t="shared" ca="1" si="1"/>
        <v>#N/A</v>
      </c>
    </row>
    <row r="52" spans="2:129" x14ac:dyDescent="0.25">
      <c r="X52" s="32"/>
      <c r="Y52" s="32"/>
      <c r="DT52" s="125">
        <v>19</v>
      </c>
      <c r="DU52" s="125">
        <v>13</v>
      </c>
      <c r="DV52" s="74" t="e">
        <f>#REF!</f>
        <v>#REF!</v>
      </c>
      <c r="DW52" s="114" t="e">
        <f ca="1">ROUND(AVERAGE('data-to-csv'!M52,'data-to-csv'!K52),0)</f>
        <v>#REF!</v>
      </c>
      <c r="DX52" s="125" t="e">
        <f t="shared" ca="1" si="0"/>
        <v>#REF!</v>
      </c>
      <c r="DY52" s="127" t="e">
        <f t="shared" ca="1" si="1"/>
        <v>#N/A</v>
      </c>
    </row>
    <row r="53" spans="2:129" x14ac:dyDescent="0.25">
      <c r="X53" s="32"/>
      <c r="Y53" s="32"/>
      <c r="DT53" s="125">
        <v>19</v>
      </c>
      <c r="DU53" s="125">
        <v>17</v>
      </c>
      <c r="DV53" s="74" t="e">
        <f>#REF!</f>
        <v>#REF!</v>
      </c>
      <c r="DW53" s="114" t="e">
        <f ca="1">ROUND(AVERAGE('data-to-csv'!M53,'data-to-csv'!K53),0)</f>
        <v>#REF!</v>
      </c>
      <c r="DX53" s="125" t="e">
        <f t="shared" ca="1" si="0"/>
        <v>#REF!</v>
      </c>
      <c r="DY53" s="127" t="e">
        <f t="shared" ca="1" si="1"/>
        <v>#N/A</v>
      </c>
    </row>
    <row r="54" spans="2:129" x14ac:dyDescent="0.25">
      <c r="X54" s="32"/>
      <c r="Y54" s="32"/>
      <c r="DT54" s="125">
        <v>19</v>
      </c>
      <c r="DU54" s="125">
        <v>17</v>
      </c>
      <c r="DV54" s="74" t="e">
        <f>#REF!</f>
        <v>#REF!</v>
      </c>
      <c r="DW54" s="114" t="e">
        <f ca="1">ROUND(AVERAGE('data-to-csv'!M54,'data-to-csv'!K54),0)</f>
        <v>#REF!</v>
      </c>
      <c r="DX54" s="125" t="e">
        <f t="shared" ca="1" si="0"/>
        <v>#REF!</v>
      </c>
      <c r="DY54" s="127" t="e">
        <f t="shared" ca="1" si="1"/>
        <v>#N/A</v>
      </c>
    </row>
    <row r="55" spans="2:129" x14ac:dyDescent="0.25">
      <c r="B55" s="115" t="str">
        <f ca="1">CONCATENATE("consonantchaos.com - Bering Sea Rule - Correlation Lead - Init: ",W2)</f>
        <v>consonantchaos.com - Bering Sea Rule - Correlation Lead - Init: 20170718</v>
      </c>
      <c r="X55" s="32"/>
      <c r="Y55" s="32"/>
      <c r="DT55" s="125">
        <v>19</v>
      </c>
      <c r="DU55" s="125">
        <v>17</v>
      </c>
      <c r="DV55" s="74" t="e">
        <f>#REF!</f>
        <v>#REF!</v>
      </c>
      <c r="DW55" s="114" t="e">
        <f ca="1">ROUND(AVERAGE('data-to-csv'!M55,'data-to-csv'!K55),0)</f>
        <v>#REF!</v>
      </c>
      <c r="DX55" s="125" t="e">
        <f t="shared" ca="1" si="0"/>
        <v>#REF!</v>
      </c>
      <c r="DY55" s="127" t="e">
        <f t="shared" ca="1" si="1"/>
        <v>#N/A</v>
      </c>
    </row>
    <row r="56" spans="2:129" ht="14.25" customHeight="1" x14ac:dyDescent="0.25">
      <c r="X56" s="32"/>
      <c r="Y56" s="32"/>
      <c r="DT56" s="125">
        <v>20</v>
      </c>
      <c r="DU56" s="125">
        <v>18</v>
      </c>
      <c r="DV56" s="74" t="e">
        <f>#REF!</f>
        <v>#REF!</v>
      </c>
      <c r="DW56" s="114" t="e">
        <f ca="1">ROUND(AVERAGE('data-to-csv'!M56,'data-to-csv'!K56),0)</f>
        <v>#REF!</v>
      </c>
      <c r="DX56" s="125" t="e">
        <f t="shared" ca="1" si="0"/>
        <v>#REF!</v>
      </c>
      <c r="DY56" s="127" t="e">
        <f t="shared" ca="1" si="1"/>
        <v>#N/A</v>
      </c>
    </row>
    <row r="57" spans="2:129" x14ac:dyDescent="0.25">
      <c r="DT57" s="125">
        <v>13</v>
      </c>
      <c r="DU57" s="125">
        <v>23</v>
      </c>
      <c r="DV57" s="74" t="e">
        <f>#REF!</f>
        <v>#REF!</v>
      </c>
      <c r="DW57" s="114" t="e">
        <f ca="1">ROUND(AVERAGE('data-to-csv'!M57,'data-to-csv'!K57),0)</f>
        <v>#REF!</v>
      </c>
      <c r="DX57" s="125" t="e">
        <f t="shared" ca="1" si="0"/>
        <v>#REF!</v>
      </c>
      <c r="DY57" s="127" t="e">
        <f t="shared" ca="1" si="1"/>
        <v>#N/A</v>
      </c>
    </row>
    <row r="58" spans="2:129" x14ac:dyDescent="0.25">
      <c r="DT58" s="125">
        <v>15</v>
      </c>
      <c r="DU58" s="125">
        <v>15</v>
      </c>
      <c r="DV58" s="74" t="e">
        <f>#REF!</f>
        <v>#REF!</v>
      </c>
      <c r="DW58" s="114" t="e">
        <f ca="1">ROUND(AVERAGE('data-to-csv'!M58,'data-to-csv'!K58),0)</f>
        <v>#REF!</v>
      </c>
      <c r="DX58" s="125" t="e">
        <f t="shared" ca="1" si="0"/>
        <v>#REF!</v>
      </c>
      <c r="DY58" s="127" t="e">
        <f t="shared" ca="1" si="1"/>
        <v>#N/A</v>
      </c>
    </row>
    <row r="59" spans="2:129" x14ac:dyDescent="0.25">
      <c r="DT59" s="125">
        <v>19</v>
      </c>
      <c r="DU59" s="125">
        <v>15</v>
      </c>
      <c r="DV59" s="74" t="e">
        <f>#REF!</f>
        <v>#REF!</v>
      </c>
      <c r="DW59" s="114" t="e">
        <f ca="1">ROUND(AVERAGE('data-to-csv'!M59,'data-to-csv'!K59),0)</f>
        <v>#REF!</v>
      </c>
      <c r="DX59" s="125" t="e">
        <f t="shared" ca="1" si="0"/>
        <v>#REF!</v>
      </c>
      <c r="DY59" s="127" t="e">
        <f t="shared" ca="1" si="1"/>
        <v>#N/A</v>
      </c>
    </row>
    <row r="60" spans="2:129" x14ac:dyDescent="0.25">
      <c r="DT60" s="125">
        <v>19</v>
      </c>
      <c r="DU60" s="125">
        <v>16</v>
      </c>
      <c r="DV60" s="74" t="e">
        <f>#REF!</f>
        <v>#REF!</v>
      </c>
      <c r="DW60" s="114" t="e">
        <f ca="1">ROUND(AVERAGE('data-to-csv'!M60,'data-to-csv'!K60),0)</f>
        <v>#REF!</v>
      </c>
      <c r="DX60" s="125" t="e">
        <f t="shared" ca="1" si="0"/>
        <v>#REF!</v>
      </c>
      <c r="DY60" s="127" t="e">
        <f t="shared" ca="1" si="1"/>
        <v>#N/A</v>
      </c>
    </row>
    <row r="61" spans="2:129" x14ac:dyDescent="0.25">
      <c r="DT61" s="125">
        <v>19</v>
      </c>
      <c r="DU61" s="125">
        <v>16</v>
      </c>
      <c r="DV61" s="74" t="e">
        <f>#REF!</f>
        <v>#REF!</v>
      </c>
      <c r="DW61" s="114" t="e">
        <f ca="1">ROUND(AVERAGE('data-to-csv'!M61,'data-to-csv'!K61),0)</f>
        <v>#REF!</v>
      </c>
      <c r="DX61" s="125" t="e">
        <f t="shared" ca="1" si="0"/>
        <v>#REF!</v>
      </c>
      <c r="DY61" s="127" t="e">
        <f t="shared" ca="1" si="1"/>
        <v>#N/A</v>
      </c>
    </row>
    <row r="62" spans="2:129" x14ac:dyDescent="0.25">
      <c r="DT62" s="125">
        <v>23</v>
      </c>
      <c r="DU62" s="125">
        <v>16</v>
      </c>
      <c r="DV62" s="74" t="e">
        <f>#REF!</f>
        <v>#REF!</v>
      </c>
      <c r="DW62" s="114" t="e">
        <f ca="1">ROUND(AVERAGE('data-to-csv'!M62,'data-to-csv'!K62),0)</f>
        <v>#REF!</v>
      </c>
      <c r="DX62" s="125" t="e">
        <f t="shared" ca="1" si="0"/>
        <v>#REF!</v>
      </c>
      <c r="DY62" s="127" t="e">
        <f t="shared" ca="1" si="1"/>
        <v>#N/A</v>
      </c>
    </row>
    <row r="63" spans="2:129" x14ac:dyDescent="0.25">
      <c r="DT63" s="125">
        <v>13</v>
      </c>
      <c r="DU63" s="125">
        <v>20</v>
      </c>
      <c r="DV63" s="74" t="e">
        <f>#REF!</f>
        <v>#REF!</v>
      </c>
      <c r="DW63" s="114" t="e">
        <f ca="1">ROUND(AVERAGE('data-to-csv'!M63,'data-to-csv'!K63),0)</f>
        <v>#REF!</v>
      </c>
      <c r="DX63" s="125" t="e">
        <f t="shared" ca="1" si="0"/>
        <v>#REF!</v>
      </c>
      <c r="DY63" s="127" t="e">
        <f t="shared" ca="1" si="1"/>
        <v>#N/A</v>
      </c>
    </row>
    <row r="64" spans="2:129" x14ac:dyDescent="0.25">
      <c r="DT64" s="125">
        <v>23</v>
      </c>
      <c r="DU64" s="125">
        <v>21</v>
      </c>
      <c r="DV64" s="74" t="e">
        <f>#REF!</f>
        <v>#REF!</v>
      </c>
      <c r="DW64" s="114" t="e">
        <f ca="1">ROUND(AVERAGE('data-to-csv'!M64,'data-to-csv'!K64),0)</f>
        <v>#REF!</v>
      </c>
      <c r="DX64" s="125" t="e">
        <f t="shared" ca="1" si="0"/>
        <v>#REF!</v>
      </c>
      <c r="DY64" s="127" t="e">
        <f t="shared" ca="1" si="1"/>
        <v>#N/A</v>
      </c>
    </row>
    <row r="65" spans="2:129" x14ac:dyDescent="0.25">
      <c r="DT65" s="125">
        <v>23</v>
      </c>
      <c r="DU65" s="125">
        <v>21</v>
      </c>
      <c r="DV65" s="74" t="e">
        <f>#REF!</f>
        <v>#REF!</v>
      </c>
      <c r="DW65" s="114" t="e">
        <f ca="1">ROUND(AVERAGE('data-to-csv'!M65,'data-to-csv'!K65),0)</f>
        <v>#REF!</v>
      </c>
      <c r="DX65" s="125" t="e">
        <f t="shared" ca="1" si="0"/>
        <v>#REF!</v>
      </c>
      <c r="DY65" s="127" t="e">
        <f t="shared" ca="1" si="1"/>
        <v>#N/A</v>
      </c>
    </row>
    <row r="66" spans="2:129" x14ac:dyDescent="0.25">
      <c r="DT66" s="125">
        <v>23</v>
      </c>
      <c r="DU66" s="125">
        <v>15</v>
      </c>
      <c r="DV66" s="74" t="e">
        <f>#REF!</f>
        <v>#REF!</v>
      </c>
      <c r="DW66" s="114" t="e">
        <f ca="1">ROUND(AVERAGE('data-to-csv'!M66,'data-to-csv'!K66),0)</f>
        <v>#REF!</v>
      </c>
      <c r="DX66" s="125" t="e">
        <f t="shared" ca="1" si="0"/>
        <v>#REF!</v>
      </c>
      <c r="DY66" s="127" t="e">
        <f t="shared" ca="1" si="1"/>
        <v>#N/A</v>
      </c>
    </row>
    <row r="67" spans="2:129" x14ac:dyDescent="0.25">
      <c r="DT67" s="125">
        <v>19</v>
      </c>
      <c r="DU67" s="125">
        <v>21</v>
      </c>
      <c r="DV67" s="74" t="e">
        <f>#REF!</f>
        <v>#REF!</v>
      </c>
      <c r="DW67" s="114" t="e">
        <f ca="1">ROUND(AVERAGE('data-to-csv'!M67,'data-to-csv'!K67),0)</f>
        <v>#REF!</v>
      </c>
      <c r="DX67" s="125" t="e">
        <f t="shared" ca="1" si="0"/>
        <v>#REF!</v>
      </c>
      <c r="DY67" s="127" t="e">
        <f t="shared" ca="1" si="1"/>
        <v>#N/A</v>
      </c>
    </row>
    <row r="68" spans="2:129" x14ac:dyDescent="0.25">
      <c r="AZ68" s="107">
        <v>183</v>
      </c>
      <c r="DT68" s="125">
        <v>14</v>
      </c>
      <c r="DU68" s="125">
        <v>21</v>
      </c>
      <c r="DV68" s="74" t="e">
        <f>#REF!</f>
        <v>#REF!</v>
      </c>
      <c r="DW68" s="114" t="e">
        <f ca="1">ROUND(AVERAGE('data-to-csv'!M68,'data-to-csv'!K68),0)</f>
        <v>#REF!</v>
      </c>
      <c r="DX68" s="125" t="e">
        <f t="shared" ca="1" si="0"/>
        <v>#REF!</v>
      </c>
      <c r="DY68" s="127" t="e">
        <f t="shared" ca="1" si="1"/>
        <v>#N/A</v>
      </c>
    </row>
    <row r="69" spans="2:129" x14ac:dyDescent="0.25">
      <c r="AZ69" s="107">
        <v>243</v>
      </c>
      <c r="DT69" s="125">
        <v>21</v>
      </c>
      <c r="DU69" s="125">
        <v>19</v>
      </c>
      <c r="DV69" s="74" t="e">
        <f>#REF!</f>
        <v>#REF!</v>
      </c>
      <c r="DW69" s="114" t="e">
        <f ca="1">ROUND(AVERAGE('data-to-csv'!M69,'data-to-csv'!K69),0)</f>
        <v>#REF!</v>
      </c>
      <c r="DX69" s="125" t="e">
        <f t="shared" ca="1" si="0"/>
        <v>#REF!</v>
      </c>
      <c r="DY69" s="127" t="e">
        <f t="shared" ca="1" si="1"/>
        <v>#N/A</v>
      </c>
    </row>
    <row r="70" spans="2:129" x14ac:dyDescent="0.25">
      <c r="DT70" s="125">
        <v>23</v>
      </c>
      <c r="DU70" s="125">
        <v>20</v>
      </c>
      <c r="DV70" s="74" t="e">
        <f>#REF!</f>
        <v>#REF!</v>
      </c>
      <c r="DW70" s="114" t="e">
        <f ca="1">ROUND(AVERAGE('data-to-csv'!M70,'data-to-csv'!K70),0)</f>
        <v>#REF!</v>
      </c>
      <c r="DX70" s="125" t="e">
        <f t="shared" ca="1" si="0"/>
        <v>#REF!</v>
      </c>
      <c r="DY70" s="127" t="e">
        <f t="shared" ca="1" si="1"/>
        <v>#N/A</v>
      </c>
    </row>
    <row r="71" spans="2:129" x14ac:dyDescent="0.25">
      <c r="DT71" s="125">
        <v>23</v>
      </c>
      <c r="DU71" s="125">
        <v>23</v>
      </c>
      <c r="DV71" s="74" t="e">
        <f>#REF!</f>
        <v>#REF!</v>
      </c>
      <c r="DW71" s="114" t="e">
        <f ca="1">ROUND(AVERAGE('data-to-csv'!M71,'data-to-csv'!K71),0)</f>
        <v>#REF!</v>
      </c>
      <c r="DX71" s="125" t="e">
        <f t="shared" ca="1" si="0"/>
        <v>#REF!</v>
      </c>
      <c r="DY71" s="127" t="e">
        <f t="shared" ca="1" si="1"/>
        <v>#N/A</v>
      </c>
    </row>
    <row r="72" spans="2:129" x14ac:dyDescent="0.25">
      <c r="DT72" s="125">
        <v>18</v>
      </c>
      <c r="DU72" s="125">
        <v>18</v>
      </c>
      <c r="DV72" s="74" t="e">
        <f>#REF!</f>
        <v>#REF!</v>
      </c>
      <c r="DW72" s="114" t="e">
        <f ca="1">ROUND(AVERAGE('data-to-csv'!M72,'data-to-csv'!K72),0)</f>
        <v>#REF!</v>
      </c>
      <c r="DX72" s="125" t="e">
        <f t="shared" ca="1" si="0"/>
        <v>#REF!</v>
      </c>
      <c r="DY72" s="127" t="e">
        <f t="shared" ca="1" si="1"/>
        <v>#N/A</v>
      </c>
    </row>
    <row r="73" spans="2:129" x14ac:dyDescent="0.25">
      <c r="DT73" s="125">
        <v>21</v>
      </c>
      <c r="DU73" s="125">
        <v>16</v>
      </c>
      <c r="DV73" s="74" t="e">
        <f>#REF!</f>
        <v>#REF!</v>
      </c>
      <c r="DW73" s="114" t="e">
        <f ca="1">ROUND(AVERAGE('data-to-csv'!M73,'data-to-csv'!K73),0)</f>
        <v>#REF!</v>
      </c>
      <c r="DX73" s="125" t="e">
        <f t="shared" ca="1" si="0"/>
        <v>#REF!</v>
      </c>
      <c r="DY73" s="127" t="e">
        <f t="shared" ca="1" si="1"/>
        <v>#N/A</v>
      </c>
    </row>
    <row r="74" spans="2:129" x14ac:dyDescent="0.25">
      <c r="DT74" s="125">
        <v>22</v>
      </c>
      <c r="DU74" s="125">
        <v>16</v>
      </c>
      <c r="DV74" s="74" t="e">
        <f>#REF!</f>
        <v>#REF!</v>
      </c>
      <c r="DW74" s="114" t="e">
        <f ca="1">ROUND(AVERAGE('data-to-csv'!M74,'data-to-csv'!K74),0)</f>
        <v>#REF!</v>
      </c>
      <c r="DX74" s="125" t="e">
        <f t="shared" ca="1" si="0"/>
        <v>#REF!</v>
      </c>
      <c r="DY74" s="127" t="e">
        <f t="shared" ca="1" si="1"/>
        <v>#N/A</v>
      </c>
    </row>
    <row r="75" spans="2:129" x14ac:dyDescent="0.25">
      <c r="DT75" s="125">
        <v>23</v>
      </c>
      <c r="DU75" s="125">
        <v>23</v>
      </c>
      <c r="DV75" s="74" t="e">
        <f>#REF!</f>
        <v>#REF!</v>
      </c>
      <c r="DW75" s="114" t="e">
        <f ca="1">ROUND(AVERAGE('data-to-csv'!M75,'data-to-csv'!K75),0)</f>
        <v>#REF!</v>
      </c>
      <c r="DX75" s="125" t="e">
        <f t="shared" ca="1" si="0"/>
        <v>#REF!</v>
      </c>
      <c r="DY75" s="127" t="e">
        <f t="shared" ca="1" si="1"/>
        <v>#N/A</v>
      </c>
    </row>
    <row r="76" spans="2:129" x14ac:dyDescent="0.25">
      <c r="DT76" s="125">
        <v>13</v>
      </c>
      <c r="DU76" s="125">
        <v>14</v>
      </c>
      <c r="DV76" s="74" t="e">
        <f>#REF!</f>
        <v>#REF!</v>
      </c>
      <c r="DW76" s="114" t="e">
        <f ca="1">ROUND(AVERAGE('data-to-csv'!M76,'data-to-csv'!K76),0)</f>
        <v>#REF!</v>
      </c>
      <c r="DX76" s="125" t="e">
        <f t="shared" ca="1" si="0"/>
        <v>#REF!</v>
      </c>
      <c r="DY76" s="127" t="e">
        <f t="shared" ca="1" si="1"/>
        <v>#N/A</v>
      </c>
    </row>
    <row r="77" spans="2:129" x14ac:dyDescent="0.25">
      <c r="B77" s="115" t="str">
        <f ca="1">CONCATENATE("Bering Sea Rule Index SLP/MeanT - East - Mean Correlation Lag - Init: ",W2)</f>
        <v>Bering Sea Rule Index SLP/MeanT - East - Mean Correlation Lag - Init: 20170718</v>
      </c>
      <c r="DT77" s="125">
        <v>13</v>
      </c>
      <c r="DU77" s="125">
        <v>16</v>
      </c>
      <c r="DV77" s="74" t="e">
        <f>#REF!</f>
        <v>#REF!</v>
      </c>
      <c r="DW77" s="114" t="e">
        <f ca="1">ROUND(AVERAGE('data-to-csv'!M77,'data-to-csv'!K77),0)</f>
        <v>#REF!</v>
      </c>
      <c r="DX77" s="125" t="e">
        <f t="shared" ca="1" si="0"/>
        <v>#REF!</v>
      </c>
      <c r="DY77" s="127" t="e">
        <f t="shared" ca="1" si="1"/>
        <v>#N/A</v>
      </c>
    </row>
    <row r="78" spans="2:129" x14ac:dyDescent="0.25">
      <c r="DT78" s="125">
        <v>18</v>
      </c>
      <c r="DU78" s="125">
        <v>13</v>
      </c>
      <c r="DV78" s="74" t="e">
        <f>#REF!</f>
        <v>#REF!</v>
      </c>
      <c r="DW78" s="114" t="e">
        <f ca="1">ROUND(AVERAGE('data-to-csv'!M78,'data-to-csv'!K78),0)</f>
        <v>#REF!</v>
      </c>
      <c r="DX78" s="125" t="e">
        <f t="shared" ca="1" si="0"/>
        <v>#REF!</v>
      </c>
      <c r="DY78" s="127" t="e">
        <f t="shared" ca="1" si="1"/>
        <v>#N/A</v>
      </c>
    </row>
    <row r="79" spans="2:129" x14ac:dyDescent="0.25">
      <c r="DT79" s="125">
        <v>13</v>
      </c>
      <c r="DU79" s="125">
        <v>21</v>
      </c>
      <c r="DV79" s="74" t="e">
        <f>#REF!</f>
        <v>#REF!</v>
      </c>
      <c r="DW79" s="114" t="e">
        <f ca="1">ROUND(AVERAGE('data-to-csv'!M79,'data-to-csv'!K79),0)</f>
        <v>#REF!</v>
      </c>
      <c r="DX79" s="125" t="e">
        <f t="shared" ca="1" si="0"/>
        <v>#REF!</v>
      </c>
      <c r="DY79" s="127" t="e">
        <f t="shared" ca="1" si="1"/>
        <v>#N/A</v>
      </c>
    </row>
    <row r="80" spans="2:129" x14ac:dyDescent="0.25">
      <c r="DT80" s="125">
        <v>13</v>
      </c>
      <c r="DU80" s="125">
        <v>21</v>
      </c>
      <c r="DV80" s="74" t="e">
        <f>#REF!</f>
        <v>#REF!</v>
      </c>
      <c r="DW80" s="114" t="e">
        <f ca="1">ROUND(AVERAGE('data-to-csv'!M80,'data-to-csv'!K80),0)</f>
        <v>#REF!</v>
      </c>
      <c r="DX80" s="125" t="e">
        <f t="shared" ca="1" si="0"/>
        <v>#REF!</v>
      </c>
      <c r="DY80" s="127" t="e">
        <f t="shared" ca="1" si="1"/>
        <v>#N/A</v>
      </c>
    </row>
    <row r="81" spans="52:129" x14ac:dyDescent="0.25">
      <c r="DT81" s="125">
        <v>19</v>
      </c>
      <c r="DU81" s="125">
        <v>19</v>
      </c>
      <c r="DV81" s="74" t="e">
        <f>#REF!</f>
        <v>#REF!</v>
      </c>
      <c r="DW81" s="114" t="e">
        <f ca="1">ROUND(AVERAGE('data-to-csv'!M81,'data-to-csv'!K81),0)</f>
        <v>#REF!</v>
      </c>
      <c r="DX81" s="125" t="e">
        <f t="shared" ca="1" si="0"/>
        <v>#REF!</v>
      </c>
      <c r="DY81" s="127" t="e">
        <f t="shared" ca="1" si="1"/>
        <v>#N/A</v>
      </c>
    </row>
    <row r="82" spans="52:129" x14ac:dyDescent="0.25">
      <c r="DT82" s="125">
        <v>17</v>
      </c>
      <c r="DU82" s="125">
        <v>13</v>
      </c>
      <c r="DV82" s="74" t="e">
        <f>#REF!</f>
        <v>#REF!</v>
      </c>
      <c r="DW82" s="114" t="e">
        <f ca="1">ROUND(AVERAGE('data-to-csv'!M82,'data-to-csv'!K82),0)</f>
        <v>#REF!</v>
      </c>
      <c r="DX82" s="125" t="e">
        <f t="shared" ca="1" si="0"/>
        <v>#REF!</v>
      </c>
      <c r="DY82" s="127" t="e">
        <f t="shared" ca="1" si="1"/>
        <v>#N/A</v>
      </c>
    </row>
    <row r="83" spans="52:129" x14ac:dyDescent="0.25">
      <c r="DT83" s="125">
        <v>17</v>
      </c>
      <c r="DU83" s="125">
        <v>14</v>
      </c>
      <c r="DV83" s="74" t="e">
        <f>#REF!</f>
        <v>#REF!</v>
      </c>
      <c r="DW83" s="114" t="e">
        <f ca="1">ROUND(AVERAGE('data-to-csv'!M83,'data-to-csv'!K83),0)</f>
        <v>#REF!</v>
      </c>
      <c r="DX83" s="125" t="e">
        <f t="shared" ca="1" si="0"/>
        <v>#REF!</v>
      </c>
      <c r="DY83" s="127" t="e">
        <f t="shared" ca="1" si="1"/>
        <v>#N/A</v>
      </c>
    </row>
    <row r="84" spans="52:129" x14ac:dyDescent="0.25">
      <c r="DT84" s="125">
        <v>17</v>
      </c>
      <c r="DU84" s="125">
        <v>14</v>
      </c>
      <c r="DV84" s="74" t="e">
        <f>#REF!</f>
        <v>#REF!</v>
      </c>
      <c r="DW84" s="114" t="e">
        <f ca="1">ROUND(AVERAGE('data-to-csv'!M84,'data-to-csv'!K84),0)</f>
        <v>#REF!</v>
      </c>
      <c r="DX84" s="125" t="e">
        <f t="shared" ca="1" si="0"/>
        <v>#REF!</v>
      </c>
      <c r="DY84" s="127" t="e">
        <f t="shared" ca="1" si="1"/>
        <v>#N/A</v>
      </c>
    </row>
    <row r="85" spans="52:129" x14ac:dyDescent="0.25">
      <c r="DT85" s="125">
        <v>23</v>
      </c>
      <c r="DU85" s="125">
        <v>15</v>
      </c>
      <c r="DV85" s="74" t="e">
        <f>#REF!</f>
        <v>#REF!</v>
      </c>
      <c r="DW85" s="114" t="e">
        <f ca="1">ROUND(AVERAGE('data-to-csv'!M85,'data-to-csv'!K85),0)</f>
        <v>#REF!</v>
      </c>
      <c r="DX85" s="125" t="e">
        <f t="shared" ref="DX85:DX148" ca="1" si="2">ROUND(AVERAGE(DW66:DW85),0)</f>
        <v>#REF!</v>
      </c>
      <c r="DY85" s="127" t="e">
        <f t="shared" ref="DY85:DY148" ca="1" si="3">IF(ROW()&lt;=$DU$1,AVERAGE(DW66:DW85),NA())</f>
        <v>#N/A</v>
      </c>
    </row>
    <row r="86" spans="52:129" x14ac:dyDescent="0.25">
      <c r="DT86" s="125">
        <v>21</v>
      </c>
      <c r="DU86" s="125">
        <v>22</v>
      </c>
      <c r="DV86" s="74" t="e">
        <f>#REF!</f>
        <v>#REF!</v>
      </c>
      <c r="DW86" s="114" t="e">
        <f ca="1">ROUND(AVERAGE('data-to-csv'!M86,'data-to-csv'!K86),0)</f>
        <v>#REF!</v>
      </c>
      <c r="DX86" s="125" t="e">
        <f t="shared" ca="1" si="2"/>
        <v>#REF!</v>
      </c>
      <c r="DY86" s="127" t="e">
        <f t="shared" ca="1" si="3"/>
        <v>#N/A</v>
      </c>
    </row>
    <row r="87" spans="52:129" x14ac:dyDescent="0.25">
      <c r="DT87" s="125">
        <v>16</v>
      </c>
      <c r="DU87" s="125">
        <v>19</v>
      </c>
      <c r="DV87" s="74" t="e">
        <f>#REF!</f>
        <v>#REF!</v>
      </c>
      <c r="DW87" s="114" t="e">
        <f ca="1">ROUND(AVERAGE('data-to-csv'!M87,'data-to-csv'!K87),0)</f>
        <v>#REF!</v>
      </c>
      <c r="DX87" s="125" t="e">
        <f t="shared" ca="1" si="2"/>
        <v>#REF!</v>
      </c>
      <c r="DY87" s="127" t="e">
        <f t="shared" ca="1" si="3"/>
        <v>#N/A</v>
      </c>
    </row>
    <row r="88" spans="52:129" x14ac:dyDescent="0.25">
      <c r="DT88" s="125">
        <v>16</v>
      </c>
      <c r="DU88" s="125">
        <v>16</v>
      </c>
      <c r="DV88" s="74" t="e">
        <f>#REF!</f>
        <v>#REF!</v>
      </c>
      <c r="DW88" s="114" t="e">
        <f ca="1">ROUND(AVERAGE('data-to-csv'!M88,'data-to-csv'!K88),0)</f>
        <v>#REF!</v>
      </c>
      <c r="DX88" s="125" t="e">
        <f t="shared" ca="1" si="2"/>
        <v>#REF!</v>
      </c>
      <c r="DY88" s="127" t="e">
        <f t="shared" ca="1" si="3"/>
        <v>#N/A</v>
      </c>
    </row>
    <row r="89" spans="52:129" x14ac:dyDescent="0.25">
      <c r="DT89" s="125">
        <v>23</v>
      </c>
      <c r="DU89" s="125">
        <v>13</v>
      </c>
      <c r="DV89" s="74" t="e">
        <f>#REF!</f>
        <v>#REF!</v>
      </c>
      <c r="DW89" s="114" t="e">
        <f ca="1">ROUND(AVERAGE('data-to-csv'!M89,'data-to-csv'!K89),0)</f>
        <v>#REF!</v>
      </c>
      <c r="DX89" s="125" t="e">
        <f t="shared" ca="1" si="2"/>
        <v>#REF!</v>
      </c>
      <c r="DY89" s="127" t="e">
        <f t="shared" ca="1" si="3"/>
        <v>#N/A</v>
      </c>
    </row>
    <row r="90" spans="52:129" x14ac:dyDescent="0.25">
      <c r="AZ90" s="107">
        <v>244</v>
      </c>
      <c r="DT90" s="125">
        <v>23</v>
      </c>
      <c r="DU90" s="125">
        <v>13</v>
      </c>
      <c r="DV90" s="74" t="e">
        <f>#REF!</f>
        <v>#REF!</v>
      </c>
      <c r="DW90" s="114" t="e">
        <f ca="1">ROUND(AVERAGE('data-to-csv'!M90,'data-to-csv'!K90),0)</f>
        <v>#REF!</v>
      </c>
      <c r="DX90" s="125" t="e">
        <f t="shared" ca="1" si="2"/>
        <v>#REF!</v>
      </c>
      <c r="DY90" s="127" t="e">
        <f t="shared" ca="1" si="3"/>
        <v>#N/A</v>
      </c>
    </row>
    <row r="91" spans="52:129" x14ac:dyDescent="0.25">
      <c r="AZ91" s="107">
        <v>304</v>
      </c>
      <c r="DT91" s="125">
        <v>23</v>
      </c>
      <c r="DU91" s="125">
        <v>21</v>
      </c>
      <c r="DV91" s="74" t="e">
        <f>#REF!</f>
        <v>#REF!</v>
      </c>
      <c r="DW91" s="114" t="e">
        <f ca="1">ROUND(AVERAGE('data-to-csv'!M91,'data-to-csv'!K91),0)</f>
        <v>#REF!</v>
      </c>
      <c r="DX91" s="125" t="e">
        <f t="shared" ca="1" si="2"/>
        <v>#REF!</v>
      </c>
      <c r="DY91" s="127" t="e">
        <f t="shared" ca="1" si="3"/>
        <v>#N/A</v>
      </c>
    </row>
    <row r="92" spans="52:129" x14ac:dyDescent="0.25">
      <c r="DT92" s="125">
        <v>17</v>
      </c>
      <c r="DU92" s="125">
        <v>21</v>
      </c>
      <c r="DV92" s="74" t="e">
        <f>#REF!</f>
        <v>#REF!</v>
      </c>
      <c r="DW92" s="114" t="e">
        <f ca="1">ROUND(AVERAGE('data-to-csv'!M92,'data-to-csv'!K92),0)</f>
        <v>#REF!</v>
      </c>
      <c r="DX92" s="125" t="e">
        <f t="shared" ca="1" si="2"/>
        <v>#REF!</v>
      </c>
      <c r="DY92" s="127" t="e">
        <f t="shared" ca="1" si="3"/>
        <v>#N/A</v>
      </c>
    </row>
    <row r="93" spans="52:129" x14ac:dyDescent="0.25">
      <c r="DT93" s="125">
        <v>14</v>
      </c>
      <c r="DU93" s="125">
        <v>21</v>
      </c>
      <c r="DV93" s="74" t="e">
        <f>#REF!</f>
        <v>#REF!</v>
      </c>
      <c r="DW93" s="114" t="e">
        <f ca="1">ROUND(AVERAGE('data-to-csv'!M93,'data-to-csv'!K93),0)</f>
        <v>#REF!</v>
      </c>
      <c r="DX93" s="125" t="e">
        <f t="shared" ca="1" si="2"/>
        <v>#REF!</v>
      </c>
      <c r="DY93" s="127" t="e">
        <f t="shared" ca="1" si="3"/>
        <v>#N/A</v>
      </c>
    </row>
    <row r="94" spans="52:129" x14ac:dyDescent="0.25">
      <c r="DT94" s="125">
        <v>17</v>
      </c>
      <c r="DU94" s="125">
        <v>16</v>
      </c>
      <c r="DV94" s="74" t="e">
        <f>#REF!</f>
        <v>#REF!</v>
      </c>
      <c r="DW94" s="114" t="e">
        <f ca="1">ROUND(AVERAGE('data-to-csv'!M94,'data-to-csv'!K94),0)</f>
        <v>#REF!</v>
      </c>
      <c r="DX94" s="125" t="e">
        <f t="shared" ca="1" si="2"/>
        <v>#REF!</v>
      </c>
      <c r="DY94" s="127" t="e">
        <f t="shared" ca="1" si="3"/>
        <v>#N/A</v>
      </c>
    </row>
    <row r="95" spans="52:129" x14ac:dyDescent="0.25">
      <c r="DT95" s="125">
        <v>23</v>
      </c>
      <c r="DU95" s="125">
        <v>16</v>
      </c>
      <c r="DV95" s="74" t="e">
        <f>#REF!</f>
        <v>#REF!</v>
      </c>
      <c r="DW95" s="114" t="e">
        <f ca="1">ROUND(AVERAGE('data-to-csv'!M95,'data-to-csv'!K95),0)</f>
        <v>#REF!</v>
      </c>
      <c r="DX95" s="125" t="e">
        <f t="shared" ca="1" si="2"/>
        <v>#REF!</v>
      </c>
      <c r="DY95" s="127" t="e">
        <f t="shared" ca="1" si="3"/>
        <v>#N/A</v>
      </c>
    </row>
    <row r="96" spans="52:129" x14ac:dyDescent="0.25">
      <c r="DT96" s="125">
        <v>23</v>
      </c>
      <c r="DU96" s="125">
        <v>16</v>
      </c>
      <c r="DV96" s="74" t="e">
        <f>#REF!</f>
        <v>#REF!</v>
      </c>
      <c r="DW96" s="114" t="e">
        <f ca="1">ROUND(AVERAGE('data-to-csv'!M96,'data-to-csv'!K96),0)</f>
        <v>#REF!</v>
      </c>
      <c r="DX96" s="125" t="e">
        <f t="shared" ca="1" si="2"/>
        <v>#REF!</v>
      </c>
      <c r="DY96" s="127" t="e">
        <f t="shared" ca="1" si="3"/>
        <v>#N/A</v>
      </c>
    </row>
    <row r="97" spans="2:129" x14ac:dyDescent="0.25">
      <c r="DT97" s="125">
        <v>23</v>
      </c>
      <c r="DU97" s="125">
        <v>23</v>
      </c>
      <c r="DV97" s="74" t="e">
        <f>#REF!</f>
        <v>#REF!</v>
      </c>
      <c r="DW97" s="114" t="e">
        <f ca="1">ROUND(AVERAGE('data-to-csv'!M97,'data-to-csv'!K97),0)</f>
        <v>#REF!</v>
      </c>
      <c r="DX97" s="125" t="e">
        <f t="shared" ca="1" si="2"/>
        <v>#REF!</v>
      </c>
      <c r="DY97" s="127" t="e">
        <f t="shared" ca="1" si="3"/>
        <v>#N/A</v>
      </c>
    </row>
    <row r="98" spans="2:129" x14ac:dyDescent="0.25">
      <c r="DT98" s="125">
        <v>23</v>
      </c>
      <c r="DU98" s="125">
        <v>15</v>
      </c>
      <c r="DV98" s="74" t="e">
        <f>#REF!</f>
        <v>#REF!</v>
      </c>
      <c r="DW98" s="114" t="e">
        <f ca="1">ROUND(AVERAGE('data-to-csv'!M98,'data-to-csv'!K98),0)</f>
        <v>#REF!</v>
      </c>
      <c r="DX98" s="125" t="e">
        <f t="shared" ca="1" si="2"/>
        <v>#REF!</v>
      </c>
      <c r="DY98" s="127" t="e">
        <f t="shared" ca="1" si="3"/>
        <v>#N/A</v>
      </c>
    </row>
    <row r="99" spans="2:129" x14ac:dyDescent="0.25">
      <c r="B99" s="115" t="str">
        <f ca="1">CONCATENATE("Bering Sea Rule Index - Mean Correlation Lag - Init: ",W2)</f>
        <v>Bering Sea Rule Index - Mean Correlation Lag - Init: 20170718</v>
      </c>
      <c r="DT99" s="125">
        <v>21</v>
      </c>
      <c r="DU99" s="125">
        <v>15</v>
      </c>
      <c r="DV99" s="74" t="e">
        <f>#REF!</f>
        <v>#REF!</v>
      </c>
      <c r="DW99" s="114" t="e">
        <f ca="1">ROUND(AVERAGE('data-to-csv'!M99,'data-to-csv'!K99),0)</f>
        <v>#REF!</v>
      </c>
      <c r="DX99" s="125" t="e">
        <f t="shared" ca="1" si="2"/>
        <v>#REF!</v>
      </c>
      <c r="DY99" s="127" t="e">
        <f t="shared" ca="1" si="3"/>
        <v>#N/A</v>
      </c>
    </row>
    <row r="100" spans="2:129" x14ac:dyDescent="0.25">
      <c r="DT100" s="125">
        <v>21</v>
      </c>
      <c r="DU100" s="125">
        <v>15</v>
      </c>
      <c r="DV100" s="74" t="e">
        <f>#REF!</f>
        <v>#REF!</v>
      </c>
      <c r="DW100" s="114" t="e">
        <f ca="1">ROUND(AVERAGE('data-to-csv'!M100,'data-to-csv'!K100),0)</f>
        <v>#REF!</v>
      </c>
      <c r="DX100" s="125" t="e">
        <f t="shared" ca="1" si="2"/>
        <v>#REF!</v>
      </c>
      <c r="DY100" s="127" t="e">
        <f t="shared" ca="1" si="3"/>
        <v>#N/A</v>
      </c>
    </row>
    <row r="101" spans="2:129" x14ac:dyDescent="0.25">
      <c r="DT101" s="125">
        <v>20</v>
      </c>
      <c r="DU101" s="125">
        <v>22</v>
      </c>
      <c r="DV101" s="74" t="e">
        <f>#REF!</f>
        <v>#REF!</v>
      </c>
      <c r="DW101" s="114" t="e">
        <f ca="1">ROUND(AVERAGE('data-to-csv'!M101,'data-to-csv'!K101),0)</f>
        <v>#REF!</v>
      </c>
      <c r="DX101" s="125" t="e">
        <f t="shared" ca="1" si="2"/>
        <v>#REF!</v>
      </c>
      <c r="DY101" s="127" t="e">
        <f t="shared" ca="1" si="3"/>
        <v>#N/A</v>
      </c>
    </row>
    <row r="102" spans="2:129" x14ac:dyDescent="0.25">
      <c r="DT102" s="125">
        <v>13</v>
      </c>
      <c r="DU102" s="125">
        <v>22</v>
      </c>
      <c r="DV102" s="74" t="e">
        <f>#REF!</f>
        <v>#REF!</v>
      </c>
      <c r="DW102" s="114" t="e">
        <f ca="1">ROUND(AVERAGE('data-to-csv'!M102,'data-to-csv'!K102),0)</f>
        <v>#REF!</v>
      </c>
      <c r="DX102" s="125" t="e">
        <f t="shared" ca="1" si="2"/>
        <v>#REF!</v>
      </c>
      <c r="DY102" s="127" t="e">
        <f t="shared" ca="1" si="3"/>
        <v>#N/A</v>
      </c>
    </row>
    <row r="103" spans="2:129" x14ac:dyDescent="0.25">
      <c r="DT103" s="125">
        <v>13</v>
      </c>
      <c r="DU103" s="125">
        <v>18</v>
      </c>
      <c r="DV103" s="74" t="e">
        <f>#REF!</f>
        <v>#REF!</v>
      </c>
      <c r="DW103" s="114" t="e">
        <f ca="1">ROUND(AVERAGE('data-to-csv'!M103,'data-to-csv'!K103),0)</f>
        <v>#REF!</v>
      </c>
      <c r="DX103" s="125" t="e">
        <f t="shared" ca="1" si="2"/>
        <v>#REF!</v>
      </c>
      <c r="DY103" s="127" t="e">
        <f t="shared" ca="1" si="3"/>
        <v>#N/A</v>
      </c>
    </row>
    <row r="104" spans="2:129" x14ac:dyDescent="0.25">
      <c r="DT104" s="125">
        <v>19</v>
      </c>
      <c r="DU104" s="125">
        <v>22</v>
      </c>
      <c r="DV104" s="74" t="e">
        <f>#REF!</f>
        <v>#REF!</v>
      </c>
      <c r="DW104" s="114" t="e">
        <f ca="1">ROUND(AVERAGE('data-to-csv'!M104,'data-to-csv'!K104),0)</f>
        <v>#REF!</v>
      </c>
      <c r="DX104" s="125" t="e">
        <f t="shared" ca="1" si="2"/>
        <v>#REF!</v>
      </c>
      <c r="DY104" s="127" t="e">
        <f t="shared" ca="1" si="3"/>
        <v>#N/A</v>
      </c>
    </row>
    <row r="105" spans="2:129" x14ac:dyDescent="0.25">
      <c r="DT105" s="125">
        <v>14</v>
      </c>
      <c r="DU105" s="125">
        <v>22</v>
      </c>
      <c r="DV105" s="74" t="e">
        <f>#REF!</f>
        <v>#REF!</v>
      </c>
      <c r="DW105" s="114" t="e">
        <f ca="1">ROUND(AVERAGE('data-to-csv'!M105,'data-to-csv'!K105),0)</f>
        <v>#REF!</v>
      </c>
      <c r="DX105" s="125" t="e">
        <f t="shared" ca="1" si="2"/>
        <v>#REF!</v>
      </c>
      <c r="DY105" s="127" t="e">
        <f t="shared" ca="1" si="3"/>
        <v>#N/A</v>
      </c>
    </row>
    <row r="106" spans="2:129" x14ac:dyDescent="0.25">
      <c r="DT106" s="125">
        <v>13</v>
      </c>
      <c r="DU106" s="125">
        <v>22</v>
      </c>
      <c r="DV106" s="74" t="e">
        <f>#REF!</f>
        <v>#REF!</v>
      </c>
      <c r="DW106" s="114" t="e">
        <f ca="1">ROUND(AVERAGE('data-to-csv'!M106,'data-to-csv'!K106),0)</f>
        <v>#REF!</v>
      </c>
      <c r="DX106" s="125" t="e">
        <f t="shared" ca="1" si="2"/>
        <v>#REF!</v>
      </c>
      <c r="DY106" s="127" t="e">
        <f t="shared" ca="1" si="3"/>
        <v>#N/A</v>
      </c>
    </row>
    <row r="107" spans="2:129" x14ac:dyDescent="0.25">
      <c r="DT107" s="125">
        <v>18</v>
      </c>
      <c r="DU107" s="125">
        <v>22</v>
      </c>
      <c r="DV107" s="74" t="e">
        <f>#REF!</f>
        <v>#REF!</v>
      </c>
      <c r="DW107" s="114" t="e">
        <f ca="1">ROUND(AVERAGE('data-to-csv'!M107,'data-to-csv'!K107),0)</f>
        <v>#REF!</v>
      </c>
      <c r="DX107" s="125" t="e">
        <f t="shared" ca="1" si="2"/>
        <v>#REF!</v>
      </c>
      <c r="DY107" s="127" t="e">
        <f t="shared" ca="1" si="3"/>
        <v>#N/A</v>
      </c>
    </row>
    <row r="108" spans="2:129" x14ac:dyDescent="0.25">
      <c r="DT108" s="125">
        <v>14</v>
      </c>
      <c r="DU108" s="125">
        <v>22</v>
      </c>
      <c r="DV108" s="74" t="e">
        <f>#REF!</f>
        <v>#REF!</v>
      </c>
      <c r="DW108" s="114" t="e">
        <f ca="1">ROUND(AVERAGE('data-to-csv'!M108,'data-to-csv'!K108),0)</f>
        <v>#REF!</v>
      </c>
      <c r="DX108" s="125" t="e">
        <f t="shared" ca="1" si="2"/>
        <v>#REF!</v>
      </c>
      <c r="DY108" s="127" t="e">
        <f t="shared" ca="1" si="3"/>
        <v>#N/A</v>
      </c>
    </row>
    <row r="109" spans="2:129" x14ac:dyDescent="0.25">
      <c r="DT109" s="125">
        <v>18</v>
      </c>
      <c r="DU109" s="125">
        <v>22</v>
      </c>
      <c r="DV109" s="74" t="e">
        <f>#REF!</f>
        <v>#REF!</v>
      </c>
      <c r="DW109" s="114" t="e">
        <f ca="1">ROUND(AVERAGE('data-to-csv'!M109,'data-to-csv'!K109),0)</f>
        <v>#REF!</v>
      </c>
      <c r="DX109" s="125" t="e">
        <f t="shared" ca="1" si="2"/>
        <v>#REF!</v>
      </c>
      <c r="DY109" s="127" t="e">
        <f t="shared" ca="1" si="3"/>
        <v>#N/A</v>
      </c>
    </row>
    <row r="110" spans="2:129" x14ac:dyDescent="0.25">
      <c r="DT110" s="125">
        <v>19</v>
      </c>
      <c r="DU110" s="125">
        <v>22</v>
      </c>
      <c r="DV110" s="74" t="e">
        <f>#REF!</f>
        <v>#REF!</v>
      </c>
      <c r="DW110" s="114" t="e">
        <f ca="1">ROUND(AVERAGE('data-to-csv'!M110,'data-to-csv'!K110),0)</f>
        <v>#REF!</v>
      </c>
      <c r="DX110" s="125" t="e">
        <f t="shared" ca="1" si="2"/>
        <v>#REF!</v>
      </c>
      <c r="DY110" s="127" t="e">
        <f t="shared" ca="1" si="3"/>
        <v>#N/A</v>
      </c>
    </row>
    <row r="111" spans="2:129" x14ac:dyDescent="0.25">
      <c r="DT111" s="125">
        <v>15</v>
      </c>
      <c r="DU111" s="125">
        <v>21</v>
      </c>
      <c r="DV111" s="74" t="e">
        <f>#REF!</f>
        <v>#REF!</v>
      </c>
      <c r="DW111" s="114" t="e">
        <f ca="1">ROUND(AVERAGE('data-to-csv'!M111,'data-to-csv'!K111),0)</f>
        <v>#REF!</v>
      </c>
      <c r="DX111" s="125" t="e">
        <f t="shared" ca="1" si="2"/>
        <v>#REF!</v>
      </c>
      <c r="DY111" s="127" t="e">
        <f t="shared" ca="1" si="3"/>
        <v>#N/A</v>
      </c>
    </row>
    <row r="112" spans="2:129" x14ac:dyDescent="0.25">
      <c r="AZ112" s="107">
        <v>305</v>
      </c>
      <c r="DT112" s="125">
        <v>19</v>
      </c>
      <c r="DU112" s="125">
        <v>14</v>
      </c>
      <c r="DV112" s="74" t="e">
        <f>#REF!</f>
        <v>#REF!</v>
      </c>
      <c r="DW112" s="114" t="e">
        <f ca="1">ROUND(AVERAGE('data-to-csv'!M112,'data-to-csv'!K112),0)</f>
        <v>#REF!</v>
      </c>
      <c r="DX112" s="125" t="e">
        <f t="shared" ca="1" si="2"/>
        <v>#REF!</v>
      </c>
      <c r="DY112" s="127" t="e">
        <f t="shared" ca="1" si="3"/>
        <v>#N/A</v>
      </c>
    </row>
    <row r="113" spans="2:129" x14ac:dyDescent="0.25">
      <c r="AZ113" s="107">
        <v>365</v>
      </c>
      <c r="DT113" s="125">
        <v>20</v>
      </c>
      <c r="DU113" s="125">
        <v>16</v>
      </c>
      <c r="DV113" s="74" t="e">
        <f>#REF!</f>
        <v>#REF!</v>
      </c>
      <c r="DW113" s="114" t="e">
        <f ca="1">ROUND(AVERAGE('data-to-csv'!M113,'data-to-csv'!K113),0)</f>
        <v>#REF!</v>
      </c>
      <c r="DX113" s="125" t="e">
        <f t="shared" ca="1" si="2"/>
        <v>#REF!</v>
      </c>
      <c r="DY113" s="127" t="e">
        <f t="shared" ca="1" si="3"/>
        <v>#N/A</v>
      </c>
    </row>
    <row r="114" spans="2:129" x14ac:dyDescent="0.25">
      <c r="DT114" s="125">
        <v>17</v>
      </c>
      <c r="DU114" s="125">
        <v>18</v>
      </c>
      <c r="DV114" s="74" t="e">
        <f>#REF!</f>
        <v>#REF!</v>
      </c>
      <c r="DW114" s="114" t="e">
        <f ca="1">ROUND(AVERAGE('data-to-csv'!M114,'data-to-csv'!K114),0)</f>
        <v>#REF!</v>
      </c>
      <c r="DX114" s="125" t="e">
        <f t="shared" ca="1" si="2"/>
        <v>#REF!</v>
      </c>
      <c r="DY114" s="127" t="e">
        <f t="shared" ca="1" si="3"/>
        <v>#N/A</v>
      </c>
    </row>
    <row r="115" spans="2:129" x14ac:dyDescent="0.25">
      <c r="DT115" s="125">
        <v>16</v>
      </c>
      <c r="DU115" s="125">
        <v>23</v>
      </c>
      <c r="DV115" s="74" t="e">
        <f>#REF!</f>
        <v>#REF!</v>
      </c>
      <c r="DW115" s="114" t="e">
        <f ca="1">ROUND(AVERAGE('data-to-csv'!M115,'data-to-csv'!K115),0)</f>
        <v>#REF!</v>
      </c>
      <c r="DX115" s="125" t="e">
        <f t="shared" ca="1" si="2"/>
        <v>#REF!</v>
      </c>
      <c r="DY115" s="127" t="e">
        <f t="shared" ca="1" si="3"/>
        <v>#N/A</v>
      </c>
    </row>
    <row r="116" spans="2:129" x14ac:dyDescent="0.25">
      <c r="DT116" s="125">
        <v>16</v>
      </c>
      <c r="DU116" s="125">
        <v>15</v>
      </c>
      <c r="DV116" s="74" t="e">
        <f>#REF!</f>
        <v>#REF!</v>
      </c>
      <c r="DW116" s="114" t="e">
        <f ca="1">ROUND(AVERAGE('data-to-csv'!M116,'data-to-csv'!K116),0)</f>
        <v>#REF!</v>
      </c>
      <c r="DX116" s="125" t="e">
        <f t="shared" ca="1" si="2"/>
        <v>#REF!</v>
      </c>
      <c r="DY116" s="127" t="e">
        <f t="shared" ca="1" si="3"/>
        <v>#N/A</v>
      </c>
    </row>
    <row r="117" spans="2:129" x14ac:dyDescent="0.25">
      <c r="DT117" s="125">
        <v>19</v>
      </c>
      <c r="DU117" s="125">
        <v>15</v>
      </c>
      <c r="DV117" s="74" t="e">
        <f>#REF!</f>
        <v>#REF!</v>
      </c>
      <c r="DW117" s="114" t="e">
        <f ca="1">ROUND(AVERAGE('data-to-csv'!M117,'data-to-csv'!K117),0)</f>
        <v>#REF!</v>
      </c>
      <c r="DX117" s="125" t="e">
        <f t="shared" ca="1" si="2"/>
        <v>#REF!</v>
      </c>
      <c r="DY117" s="127" t="e">
        <f t="shared" ca="1" si="3"/>
        <v>#N/A</v>
      </c>
    </row>
    <row r="118" spans="2:129" x14ac:dyDescent="0.25">
      <c r="DT118" s="125">
        <v>19</v>
      </c>
      <c r="DU118" s="125">
        <v>15</v>
      </c>
      <c r="DV118" s="74" t="e">
        <f>#REF!</f>
        <v>#REF!</v>
      </c>
      <c r="DW118" s="114" t="e">
        <f ca="1">ROUND(AVERAGE('data-to-csv'!M118,'data-to-csv'!K118),0)</f>
        <v>#REF!</v>
      </c>
      <c r="DX118" s="125" t="e">
        <f t="shared" ca="1" si="2"/>
        <v>#REF!</v>
      </c>
      <c r="DY118" s="127" t="e">
        <f t="shared" ca="1" si="3"/>
        <v>#N/A</v>
      </c>
    </row>
    <row r="119" spans="2:129" x14ac:dyDescent="0.25">
      <c r="DT119" s="125">
        <v>23</v>
      </c>
      <c r="DU119" s="125">
        <v>15</v>
      </c>
      <c r="DV119" s="74" t="e">
        <f>#REF!</f>
        <v>#REF!</v>
      </c>
      <c r="DW119" s="114" t="e">
        <f ca="1">ROUND(AVERAGE('data-to-csv'!M119,'data-to-csv'!K119),0)</f>
        <v>#REF!</v>
      </c>
      <c r="DX119" s="125" t="e">
        <f t="shared" ca="1" si="2"/>
        <v>#REF!</v>
      </c>
      <c r="DY119" s="127" t="e">
        <f t="shared" ca="1" si="3"/>
        <v>#N/A</v>
      </c>
    </row>
    <row r="120" spans="2:129" x14ac:dyDescent="0.25">
      <c r="DT120" s="125">
        <v>19</v>
      </c>
      <c r="DU120" s="125">
        <v>20</v>
      </c>
      <c r="DV120" s="74" t="e">
        <f>#REF!</f>
        <v>#REF!</v>
      </c>
      <c r="DW120" s="114" t="e">
        <f ca="1">ROUND(AVERAGE('data-to-csv'!M120,'data-to-csv'!K120),0)</f>
        <v>#REF!</v>
      </c>
      <c r="DX120" s="125" t="e">
        <f t="shared" ca="1" si="2"/>
        <v>#REF!</v>
      </c>
      <c r="DY120" s="127" t="e">
        <f t="shared" ca="1" si="3"/>
        <v>#N/A</v>
      </c>
    </row>
    <row r="121" spans="2:129" x14ac:dyDescent="0.25">
      <c r="B121" s="31" t="str">
        <f ca="1">CONCATENATE("Bering Sea Rule Index SLP/MeanT - SW - Mean Correlation Lag - Init: ",W2)</f>
        <v>Bering Sea Rule Index SLP/MeanT - SW - Mean Correlation Lag - Init: 20170718</v>
      </c>
      <c r="DT121" s="125">
        <v>16</v>
      </c>
      <c r="DU121" s="125">
        <v>20</v>
      </c>
      <c r="DV121" s="74" t="e">
        <f>#REF!</f>
        <v>#REF!</v>
      </c>
      <c r="DW121" s="114" t="e">
        <f ca="1">ROUND(AVERAGE('data-to-csv'!M121,'data-to-csv'!K121),0)</f>
        <v>#REF!</v>
      </c>
      <c r="DX121" s="125" t="e">
        <f t="shared" ca="1" si="2"/>
        <v>#REF!</v>
      </c>
      <c r="DY121" s="127" t="e">
        <f t="shared" ca="1" si="3"/>
        <v>#N/A</v>
      </c>
    </row>
    <row r="122" spans="2:129" x14ac:dyDescent="0.25">
      <c r="DT122" s="125">
        <v>20</v>
      </c>
      <c r="DU122" s="125">
        <v>16</v>
      </c>
      <c r="DV122" s="74" t="e">
        <f>#REF!</f>
        <v>#REF!</v>
      </c>
      <c r="DW122" s="114" t="e">
        <f ca="1">ROUND(AVERAGE('data-to-csv'!M122,'data-to-csv'!K122),0)</f>
        <v>#REF!</v>
      </c>
      <c r="DX122" s="125" t="e">
        <f t="shared" ca="1" si="2"/>
        <v>#REF!</v>
      </c>
      <c r="DY122" s="127" t="e">
        <f t="shared" ca="1" si="3"/>
        <v>#N/A</v>
      </c>
    </row>
    <row r="123" spans="2:129" x14ac:dyDescent="0.25">
      <c r="DT123" s="125">
        <v>15</v>
      </c>
      <c r="DU123" s="125">
        <v>15</v>
      </c>
      <c r="DV123" s="74" t="e">
        <f>#REF!</f>
        <v>#REF!</v>
      </c>
      <c r="DW123" s="114" t="e">
        <f ca="1">ROUND(AVERAGE('data-to-csv'!M123,'data-to-csv'!K123),0)</f>
        <v>#REF!</v>
      </c>
      <c r="DX123" s="125" t="e">
        <f t="shared" ca="1" si="2"/>
        <v>#REF!</v>
      </c>
      <c r="DY123" s="127" t="e">
        <f t="shared" ca="1" si="3"/>
        <v>#N/A</v>
      </c>
    </row>
    <row r="124" spans="2:129" x14ac:dyDescent="0.25">
      <c r="DT124" s="125">
        <v>17</v>
      </c>
      <c r="DU124" s="125">
        <v>22</v>
      </c>
      <c r="DV124" s="74" t="e">
        <f>#REF!</f>
        <v>#REF!</v>
      </c>
      <c r="DW124" s="114" t="e">
        <f ca="1">ROUND(AVERAGE('data-to-csv'!M124,'data-to-csv'!K124),0)</f>
        <v>#REF!</v>
      </c>
      <c r="DX124" s="125" t="e">
        <f t="shared" ca="1" si="2"/>
        <v>#REF!</v>
      </c>
      <c r="DY124" s="127" t="e">
        <f t="shared" ca="1" si="3"/>
        <v>#N/A</v>
      </c>
    </row>
    <row r="125" spans="2:129" x14ac:dyDescent="0.25">
      <c r="DT125" s="125">
        <v>17</v>
      </c>
      <c r="DU125" s="125">
        <v>22</v>
      </c>
      <c r="DV125" s="74" t="e">
        <f>#REF!</f>
        <v>#REF!</v>
      </c>
      <c r="DW125" s="114" t="e">
        <f ca="1">ROUND(AVERAGE('data-to-csv'!M125,'data-to-csv'!K125),0)</f>
        <v>#REF!</v>
      </c>
      <c r="DX125" s="125" t="e">
        <f t="shared" ca="1" si="2"/>
        <v>#REF!</v>
      </c>
      <c r="DY125" s="127" t="e">
        <f t="shared" ca="1" si="3"/>
        <v>#N/A</v>
      </c>
    </row>
    <row r="126" spans="2:129" x14ac:dyDescent="0.25">
      <c r="DT126" s="125">
        <v>22</v>
      </c>
      <c r="DU126" s="125">
        <v>14</v>
      </c>
      <c r="DV126" s="74" t="e">
        <f>#REF!</f>
        <v>#REF!</v>
      </c>
      <c r="DW126" s="114" t="e">
        <f ca="1">ROUND(AVERAGE('data-to-csv'!M126,'data-to-csv'!K126),0)</f>
        <v>#REF!</v>
      </c>
      <c r="DX126" s="125" t="e">
        <f t="shared" ca="1" si="2"/>
        <v>#REF!</v>
      </c>
      <c r="DY126" s="127" t="e">
        <f t="shared" ca="1" si="3"/>
        <v>#N/A</v>
      </c>
    </row>
    <row r="127" spans="2:129" x14ac:dyDescent="0.25">
      <c r="DT127" s="125">
        <v>14</v>
      </c>
      <c r="DU127" s="125">
        <v>14</v>
      </c>
      <c r="DV127" s="74" t="e">
        <f>#REF!</f>
        <v>#REF!</v>
      </c>
      <c r="DW127" s="114" t="e">
        <f ca="1">ROUND(AVERAGE('data-to-csv'!M127,'data-to-csv'!K127),0)</f>
        <v>#REF!</v>
      </c>
      <c r="DX127" s="125" t="e">
        <f t="shared" ca="1" si="2"/>
        <v>#REF!</v>
      </c>
      <c r="DY127" s="127" t="e">
        <f t="shared" ca="1" si="3"/>
        <v>#N/A</v>
      </c>
    </row>
    <row r="128" spans="2:129" x14ac:dyDescent="0.25">
      <c r="DT128" s="125">
        <v>16</v>
      </c>
      <c r="DU128" s="125">
        <v>21</v>
      </c>
      <c r="DV128" s="74" t="e">
        <f>#REF!</f>
        <v>#REF!</v>
      </c>
      <c r="DW128" s="114" t="e">
        <f ca="1">ROUND(AVERAGE('data-to-csv'!M128,'data-to-csv'!K128),0)</f>
        <v>#REF!</v>
      </c>
      <c r="DX128" s="125" t="e">
        <f t="shared" ca="1" si="2"/>
        <v>#REF!</v>
      </c>
      <c r="DY128" s="127" t="e">
        <f t="shared" ca="1" si="3"/>
        <v>#N/A</v>
      </c>
    </row>
    <row r="129" spans="2:129" x14ac:dyDescent="0.25">
      <c r="DT129" s="125">
        <v>16</v>
      </c>
      <c r="DU129" s="125">
        <v>21</v>
      </c>
      <c r="DV129" s="74" t="e">
        <f>#REF!</f>
        <v>#REF!</v>
      </c>
      <c r="DW129" s="114" t="e">
        <f ca="1">ROUND(AVERAGE('data-to-csv'!M129,'data-to-csv'!K129),0)</f>
        <v>#REF!</v>
      </c>
      <c r="DX129" s="125" t="e">
        <f t="shared" ca="1" si="2"/>
        <v>#REF!</v>
      </c>
      <c r="DY129" s="127" t="e">
        <f t="shared" ca="1" si="3"/>
        <v>#N/A</v>
      </c>
    </row>
    <row r="130" spans="2:129" x14ac:dyDescent="0.25">
      <c r="DT130" s="125">
        <v>16</v>
      </c>
      <c r="DU130" s="125">
        <v>15</v>
      </c>
      <c r="DV130" s="74" t="e">
        <f>#REF!</f>
        <v>#REF!</v>
      </c>
      <c r="DW130" s="114" t="e">
        <f ca="1">ROUND(AVERAGE('data-to-csv'!M130,'data-to-csv'!K130),0)</f>
        <v>#REF!</v>
      </c>
      <c r="DX130" s="125" t="e">
        <f t="shared" ca="1" si="2"/>
        <v>#REF!</v>
      </c>
      <c r="DY130" s="127" t="e">
        <f t="shared" ca="1" si="3"/>
        <v>#N/A</v>
      </c>
    </row>
    <row r="131" spans="2:129" x14ac:dyDescent="0.25">
      <c r="DT131" s="125">
        <v>21</v>
      </c>
      <c r="DU131" s="125">
        <v>15</v>
      </c>
      <c r="DV131" s="74" t="e">
        <f>#REF!</f>
        <v>#REF!</v>
      </c>
      <c r="DW131" s="114" t="e">
        <f ca="1">ROUND(AVERAGE('data-to-csv'!M131,'data-to-csv'!K131),0)</f>
        <v>#REF!</v>
      </c>
      <c r="DX131" s="125" t="e">
        <f t="shared" ca="1" si="2"/>
        <v>#REF!</v>
      </c>
      <c r="DY131" s="127" t="e">
        <f t="shared" ca="1" si="3"/>
        <v>#N/A</v>
      </c>
    </row>
    <row r="132" spans="2:129" x14ac:dyDescent="0.25">
      <c r="DT132" s="125">
        <v>20</v>
      </c>
      <c r="DU132" s="125">
        <v>15</v>
      </c>
      <c r="DV132" s="74" t="e">
        <f>#REF!</f>
        <v>#REF!</v>
      </c>
      <c r="DW132" s="114" t="e">
        <f ca="1">ROUND(AVERAGE('data-to-csv'!M132,'data-to-csv'!K132),0)</f>
        <v>#REF!</v>
      </c>
      <c r="DX132" s="125" t="e">
        <f t="shared" ca="1" si="2"/>
        <v>#REF!</v>
      </c>
      <c r="DY132" s="127" t="e">
        <f t="shared" ca="1" si="3"/>
        <v>#N/A</v>
      </c>
    </row>
    <row r="133" spans="2:129" x14ac:dyDescent="0.25">
      <c r="DT133" s="125">
        <v>20</v>
      </c>
      <c r="DU133" s="125">
        <v>23</v>
      </c>
      <c r="DV133" s="74" t="e">
        <f>#REF!</f>
        <v>#REF!</v>
      </c>
      <c r="DW133" s="114" t="e">
        <f ca="1">ROUND(AVERAGE('data-to-csv'!M133,'data-to-csv'!K133),0)</f>
        <v>#REF!</v>
      </c>
      <c r="DX133" s="125" t="e">
        <f t="shared" ca="1" si="2"/>
        <v>#REF!</v>
      </c>
      <c r="DY133" s="127" t="e">
        <f t="shared" ca="1" si="3"/>
        <v>#N/A</v>
      </c>
    </row>
    <row r="134" spans="2:129" x14ac:dyDescent="0.25">
      <c r="DT134" s="125">
        <v>18</v>
      </c>
      <c r="DU134" s="125">
        <v>23</v>
      </c>
      <c r="DV134" s="74" t="e">
        <f>#REF!</f>
        <v>#REF!</v>
      </c>
      <c r="DW134" s="114" t="e">
        <f ca="1">ROUND(AVERAGE('data-to-csv'!M134,'data-to-csv'!K134),0)</f>
        <v>#REF!</v>
      </c>
      <c r="DX134" s="125" t="e">
        <f t="shared" ca="1" si="2"/>
        <v>#REF!</v>
      </c>
      <c r="DY134" s="127" t="e">
        <f t="shared" ca="1" si="3"/>
        <v>#N/A</v>
      </c>
    </row>
    <row r="135" spans="2:129" x14ac:dyDescent="0.25">
      <c r="DT135" s="125">
        <v>14</v>
      </c>
      <c r="DU135" s="125">
        <v>19</v>
      </c>
      <c r="DV135" s="74" t="e">
        <f>#REF!</f>
        <v>#REF!</v>
      </c>
      <c r="DW135" s="114" t="e">
        <f ca="1">ROUND(AVERAGE('data-to-csv'!M135,'data-to-csv'!K135),0)</f>
        <v>#REF!</v>
      </c>
      <c r="DX135" s="125" t="e">
        <f t="shared" ca="1" si="2"/>
        <v>#REF!</v>
      </c>
      <c r="DY135" s="127" t="e">
        <f t="shared" ca="1" si="3"/>
        <v>#N/A</v>
      </c>
    </row>
    <row r="136" spans="2:129" x14ac:dyDescent="0.25">
      <c r="DT136" s="125">
        <v>20</v>
      </c>
      <c r="DU136" s="125">
        <v>23</v>
      </c>
      <c r="DV136" s="74" t="e">
        <f>#REF!</f>
        <v>#REF!</v>
      </c>
      <c r="DW136" s="114" t="e">
        <f ca="1">ROUND(AVERAGE('data-to-csv'!M136,'data-to-csv'!K136),0)</f>
        <v>#REF!</v>
      </c>
      <c r="DX136" s="125" t="e">
        <f t="shared" ca="1" si="2"/>
        <v>#REF!</v>
      </c>
      <c r="DY136" s="127" t="e">
        <f t="shared" ca="1" si="3"/>
        <v>#N/A</v>
      </c>
    </row>
    <row r="137" spans="2:129" x14ac:dyDescent="0.25">
      <c r="DT137" s="125">
        <v>20</v>
      </c>
      <c r="DU137" s="125">
        <v>16</v>
      </c>
      <c r="DV137" s="74" t="e">
        <f>#REF!</f>
        <v>#REF!</v>
      </c>
      <c r="DW137" s="114" t="e">
        <f ca="1">ROUND(AVERAGE('data-to-csv'!M137,'data-to-csv'!K137),0)</f>
        <v>#REF!</v>
      </c>
      <c r="DX137" s="125" t="e">
        <f t="shared" ca="1" si="2"/>
        <v>#REF!</v>
      </c>
      <c r="DY137" s="127" t="e">
        <f t="shared" ca="1" si="3"/>
        <v>#N/A</v>
      </c>
    </row>
    <row r="138" spans="2:129" x14ac:dyDescent="0.25">
      <c r="DT138" s="125">
        <v>15</v>
      </c>
      <c r="DU138" s="125">
        <v>16</v>
      </c>
      <c r="DV138" s="74" t="e">
        <f>#REF!</f>
        <v>#REF!</v>
      </c>
      <c r="DW138" s="114" t="e">
        <f ca="1">ROUND(AVERAGE('data-to-csv'!M138,'data-to-csv'!K138),0)</f>
        <v>#REF!</v>
      </c>
      <c r="DX138" s="125" t="e">
        <f t="shared" ca="1" si="2"/>
        <v>#REF!</v>
      </c>
      <c r="DY138" s="127" t="e">
        <f t="shared" ca="1" si="3"/>
        <v>#N/A</v>
      </c>
    </row>
    <row r="139" spans="2:129" x14ac:dyDescent="0.25">
      <c r="DT139" s="125">
        <v>21</v>
      </c>
      <c r="DU139" s="125">
        <v>16</v>
      </c>
      <c r="DV139" s="74" t="e">
        <f>#REF!</f>
        <v>#REF!</v>
      </c>
      <c r="DW139" s="114" t="e">
        <f ca="1">ROUND(AVERAGE('data-to-csv'!M139,'data-to-csv'!K139),0)</f>
        <v>#REF!</v>
      </c>
      <c r="DX139" s="125" t="e">
        <f t="shared" ca="1" si="2"/>
        <v>#REF!</v>
      </c>
      <c r="DY139" s="127" t="e">
        <f t="shared" ca="1" si="3"/>
        <v>#N/A</v>
      </c>
    </row>
    <row r="140" spans="2:129" x14ac:dyDescent="0.25">
      <c r="DT140" s="125">
        <v>16</v>
      </c>
      <c r="DU140" s="125">
        <v>13</v>
      </c>
      <c r="DV140" s="74" t="e">
        <f>#REF!</f>
        <v>#REF!</v>
      </c>
      <c r="DW140" s="114" t="e">
        <f ca="1">ROUND(AVERAGE('data-to-csv'!M140,'data-to-csv'!K140),0)</f>
        <v>#REF!</v>
      </c>
      <c r="DX140" s="125" t="e">
        <f t="shared" ca="1" si="2"/>
        <v>#REF!</v>
      </c>
      <c r="DY140" s="127" t="e">
        <f t="shared" ca="1" si="3"/>
        <v>#N/A</v>
      </c>
    </row>
    <row r="141" spans="2:129" x14ac:dyDescent="0.25">
      <c r="DT141" s="125">
        <v>17</v>
      </c>
      <c r="DU141" s="125">
        <v>13</v>
      </c>
      <c r="DV141" s="74" t="e">
        <f>#REF!</f>
        <v>#REF!</v>
      </c>
      <c r="DW141" s="114" t="e">
        <f ca="1">ROUND(AVERAGE('data-to-csv'!M141,'data-to-csv'!K141),0)</f>
        <v>#REF!</v>
      </c>
      <c r="DX141" s="125" t="e">
        <f t="shared" ca="1" si="2"/>
        <v>#REF!</v>
      </c>
      <c r="DY141" s="127" t="e">
        <f t="shared" ca="1" si="3"/>
        <v>#N/A</v>
      </c>
    </row>
    <row r="142" spans="2:129" x14ac:dyDescent="0.25">
      <c r="DT142" s="125">
        <v>17</v>
      </c>
      <c r="DU142" s="125">
        <v>13</v>
      </c>
      <c r="DV142" s="74" t="e">
        <f>#REF!</f>
        <v>#REF!</v>
      </c>
      <c r="DW142" s="114" t="e">
        <f ca="1">ROUND(AVERAGE('data-to-csv'!M142,'data-to-csv'!K142),0)</f>
        <v>#REF!</v>
      </c>
      <c r="DX142" s="125" t="e">
        <f t="shared" ca="1" si="2"/>
        <v>#REF!</v>
      </c>
      <c r="DY142" s="127" t="e">
        <f t="shared" ca="1" si="3"/>
        <v>#N/A</v>
      </c>
    </row>
    <row r="143" spans="2:129" x14ac:dyDescent="0.25">
      <c r="B143" s="31" t="str">
        <f ca="1">CONCATENATE("Bering Sea Rule Index 500MB - Central - Daily Lag Correlation - Init: ",W2)</f>
        <v>Bering Sea Rule Index 500MB - Central - Daily Lag Correlation - Init: 20170718</v>
      </c>
      <c r="DT143" s="125">
        <v>22</v>
      </c>
      <c r="DU143" s="125">
        <v>13</v>
      </c>
      <c r="DV143" s="74" t="e">
        <f>#REF!</f>
        <v>#REF!</v>
      </c>
      <c r="DW143" s="114" t="e">
        <f ca="1">ROUND(AVERAGE('data-to-csv'!M143,'data-to-csv'!K143),0)</f>
        <v>#REF!</v>
      </c>
      <c r="DX143" s="125" t="e">
        <f t="shared" ca="1" si="2"/>
        <v>#REF!</v>
      </c>
      <c r="DY143" s="127" t="e">
        <f t="shared" ca="1" si="3"/>
        <v>#N/A</v>
      </c>
    </row>
    <row r="144" spans="2:129" x14ac:dyDescent="0.25">
      <c r="DT144" s="125">
        <v>17</v>
      </c>
      <c r="DU144" s="125">
        <v>17</v>
      </c>
      <c r="DV144" s="74" t="e">
        <f>#REF!</f>
        <v>#REF!</v>
      </c>
      <c r="DW144" s="114" t="e">
        <f ca="1">ROUND(AVERAGE('data-to-csv'!M144,'data-to-csv'!K144),0)</f>
        <v>#REF!</v>
      </c>
      <c r="DX144" s="125" t="e">
        <f t="shared" ca="1" si="2"/>
        <v>#REF!</v>
      </c>
      <c r="DY144" s="127" t="e">
        <f t="shared" ca="1" si="3"/>
        <v>#N/A</v>
      </c>
    </row>
    <row r="145" spans="124:129" x14ac:dyDescent="0.25">
      <c r="DT145" s="125">
        <v>17</v>
      </c>
      <c r="DU145" s="125">
        <v>16</v>
      </c>
      <c r="DV145" s="74" t="e">
        <f>#REF!</f>
        <v>#REF!</v>
      </c>
      <c r="DW145" s="114" t="e">
        <f ca="1">ROUND(AVERAGE('data-to-csv'!M145,'data-to-csv'!K145),0)</f>
        <v>#REF!</v>
      </c>
      <c r="DX145" s="125" t="e">
        <f t="shared" ca="1" si="2"/>
        <v>#REF!</v>
      </c>
      <c r="DY145" s="127" t="e">
        <f t="shared" ca="1" si="3"/>
        <v>#N/A</v>
      </c>
    </row>
    <row r="146" spans="124:129" x14ac:dyDescent="0.25">
      <c r="DT146" s="125">
        <v>21</v>
      </c>
      <c r="DU146" s="125">
        <v>16</v>
      </c>
      <c r="DV146" s="74" t="e">
        <f>#REF!</f>
        <v>#REF!</v>
      </c>
      <c r="DW146" s="114" t="e">
        <f ca="1">ROUND(AVERAGE('data-to-csv'!M146,'data-to-csv'!K146),0)</f>
        <v>#REF!</v>
      </c>
      <c r="DX146" s="125" t="e">
        <f t="shared" ca="1" si="2"/>
        <v>#REF!</v>
      </c>
      <c r="DY146" s="127" t="e">
        <f t="shared" ca="1" si="3"/>
        <v>#N/A</v>
      </c>
    </row>
    <row r="147" spans="124:129" x14ac:dyDescent="0.25">
      <c r="DT147" s="125">
        <v>21</v>
      </c>
      <c r="DU147" s="125">
        <v>23</v>
      </c>
      <c r="DV147" s="74" t="e">
        <f>#REF!</f>
        <v>#REF!</v>
      </c>
      <c r="DW147" s="114" t="e">
        <f ca="1">ROUND(AVERAGE('data-to-csv'!M147,'data-to-csv'!K147),0)</f>
        <v>#REF!</v>
      </c>
      <c r="DX147" s="125" t="e">
        <f t="shared" ca="1" si="2"/>
        <v>#REF!</v>
      </c>
      <c r="DY147" s="127" t="e">
        <f t="shared" ca="1" si="3"/>
        <v>#N/A</v>
      </c>
    </row>
    <row r="148" spans="124:129" x14ac:dyDescent="0.25">
      <c r="DT148" s="125">
        <v>20</v>
      </c>
      <c r="DU148" s="125">
        <v>19</v>
      </c>
      <c r="DV148" s="74" t="e">
        <f>#REF!</f>
        <v>#REF!</v>
      </c>
      <c r="DW148" s="114" t="e">
        <f ca="1">ROUND(AVERAGE('data-to-csv'!M148,'data-to-csv'!K148),0)</f>
        <v>#REF!</v>
      </c>
      <c r="DX148" s="125" t="e">
        <f t="shared" ca="1" si="2"/>
        <v>#REF!</v>
      </c>
      <c r="DY148" s="127" t="e">
        <f t="shared" ca="1" si="3"/>
        <v>#N/A</v>
      </c>
    </row>
    <row r="149" spans="124:129" x14ac:dyDescent="0.25">
      <c r="DT149" s="125">
        <v>13</v>
      </c>
      <c r="DU149" s="125">
        <v>17</v>
      </c>
      <c r="DV149" s="74" t="e">
        <f>#REF!</f>
        <v>#REF!</v>
      </c>
      <c r="DW149" s="114" t="e">
        <f ca="1">ROUND(AVERAGE('data-to-csv'!M149,'data-to-csv'!K149),0)</f>
        <v>#REF!</v>
      </c>
      <c r="DX149" s="125" t="e">
        <f t="shared" ref="DX149:DX212" ca="1" si="4">ROUND(AVERAGE(DW130:DW149),0)</f>
        <v>#REF!</v>
      </c>
      <c r="DY149" s="127" t="e">
        <f t="shared" ref="DY149:DY212" ca="1" si="5">IF(ROW()&lt;=$DU$1,AVERAGE(DW130:DW149),NA())</f>
        <v>#N/A</v>
      </c>
    </row>
    <row r="150" spans="124:129" x14ac:dyDescent="0.25">
      <c r="DT150" s="125">
        <v>13</v>
      </c>
      <c r="DU150" s="125">
        <v>18</v>
      </c>
      <c r="DV150" s="74" t="e">
        <f>#REF!</f>
        <v>#REF!</v>
      </c>
      <c r="DW150" s="114" t="e">
        <f ca="1">ROUND(AVERAGE('data-to-csv'!M150,'data-to-csv'!K150),0)</f>
        <v>#REF!</v>
      </c>
      <c r="DX150" s="125" t="e">
        <f t="shared" ca="1" si="4"/>
        <v>#REF!</v>
      </c>
      <c r="DY150" s="127" t="e">
        <f t="shared" ca="1" si="5"/>
        <v>#N/A</v>
      </c>
    </row>
    <row r="151" spans="124:129" x14ac:dyDescent="0.25">
      <c r="DT151" s="125">
        <v>13</v>
      </c>
      <c r="DU151" s="125">
        <v>19</v>
      </c>
      <c r="DV151" s="74" t="e">
        <f>#REF!</f>
        <v>#REF!</v>
      </c>
      <c r="DW151" s="114" t="e">
        <f ca="1">ROUND(AVERAGE('data-to-csv'!M151,'data-to-csv'!K151),0)</f>
        <v>#REF!</v>
      </c>
      <c r="DX151" s="125" t="e">
        <f t="shared" ca="1" si="4"/>
        <v>#REF!</v>
      </c>
      <c r="DY151" s="127" t="e">
        <f t="shared" ca="1" si="5"/>
        <v>#N/A</v>
      </c>
    </row>
    <row r="152" spans="124:129" x14ac:dyDescent="0.25">
      <c r="DT152" s="125">
        <v>13</v>
      </c>
      <c r="DU152" s="125">
        <v>21</v>
      </c>
      <c r="DV152" s="74" t="e">
        <f>#REF!</f>
        <v>#REF!</v>
      </c>
      <c r="DW152" s="114" t="e">
        <f ca="1">ROUND(AVERAGE('data-to-csv'!M152,'data-to-csv'!K152),0)</f>
        <v>#REF!</v>
      </c>
      <c r="DX152" s="125" t="e">
        <f t="shared" ca="1" si="4"/>
        <v>#REF!</v>
      </c>
      <c r="DY152" s="127" t="e">
        <f t="shared" ca="1" si="5"/>
        <v>#N/A</v>
      </c>
    </row>
    <row r="153" spans="124:129" x14ac:dyDescent="0.25">
      <c r="DT153" s="125">
        <v>13</v>
      </c>
      <c r="DU153" s="125">
        <v>19</v>
      </c>
      <c r="DV153" s="74" t="e">
        <f>#REF!</f>
        <v>#REF!</v>
      </c>
      <c r="DW153" s="114" t="e">
        <f ca="1">ROUND(AVERAGE('data-to-csv'!M153,'data-to-csv'!K153),0)</f>
        <v>#REF!</v>
      </c>
      <c r="DX153" s="125" t="e">
        <f t="shared" ca="1" si="4"/>
        <v>#REF!</v>
      </c>
      <c r="DY153" s="127" t="e">
        <f t="shared" ca="1" si="5"/>
        <v>#N/A</v>
      </c>
    </row>
    <row r="154" spans="124:129" x14ac:dyDescent="0.25">
      <c r="DT154" s="125">
        <v>13</v>
      </c>
      <c r="DU154" s="125">
        <v>18</v>
      </c>
      <c r="DV154" s="74" t="e">
        <f>#REF!</f>
        <v>#REF!</v>
      </c>
      <c r="DW154" s="114" t="e">
        <f ca="1">ROUND(AVERAGE('data-to-csv'!M154,'data-to-csv'!K154),0)</f>
        <v>#REF!</v>
      </c>
      <c r="DX154" s="125" t="e">
        <f t="shared" ca="1" si="4"/>
        <v>#REF!</v>
      </c>
      <c r="DY154" s="127" t="e">
        <f t="shared" ca="1" si="5"/>
        <v>#N/A</v>
      </c>
    </row>
    <row r="155" spans="124:129" x14ac:dyDescent="0.25">
      <c r="DT155" s="125">
        <v>20</v>
      </c>
      <c r="DU155" s="125">
        <v>14</v>
      </c>
      <c r="DV155" s="74" t="e">
        <f>#REF!</f>
        <v>#REF!</v>
      </c>
      <c r="DW155" s="114" t="e">
        <f ca="1">ROUND(AVERAGE('data-to-csv'!M155,'data-to-csv'!K155),0)</f>
        <v>#REF!</v>
      </c>
      <c r="DX155" s="125" t="e">
        <f t="shared" ca="1" si="4"/>
        <v>#REF!</v>
      </c>
      <c r="DY155" s="127" t="e">
        <f t="shared" ca="1" si="5"/>
        <v>#N/A</v>
      </c>
    </row>
    <row r="156" spans="124:129" x14ac:dyDescent="0.25">
      <c r="DT156" s="125">
        <v>18</v>
      </c>
      <c r="DU156" s="125">
        <v>18</v>
      </c>
      <c r="DV156" s="74" t="e">
        <f>#REF!</f>
        <v>#REF!</v>
      </c>
      <c r="DW156" s="114" t="e">
        <f ca="1">ROUND(AVERAGE('data-to-csv'!M156,'data-to-csv'!K156),0)</f>
        <v>#REF!</v>
      </c>
      <c r="DX156" s="125" t="e">
        <f t="shared" ca="1" si="4"/>
        <v>#REF!</v>
      </c>
      <c r="DY156" s="127" t="e">
        <f t="shared" ca="1" si="5"/>
        <v>#N/A</v>
      </c>
    </row>
    <row r="157" spans="124:129" x14ac:dyDescent="0.25">
      <c r="DT157" s="125">
        <v>18</v>
      </c>
      <c r="DU157" s="125">
        <v>18</v>
      </c>
      <c r="DV157" s="74" t="e">
        <f>#REF!</f>
        <v>#REF!</v>
      </c>
      <c r="DW157" s="114" t="e">
        <f ca="1">ROUND(AVERAGE('data-to-csv'!M157,'data-to-csv'!K157),0)</f>
        <v>#REF!</v>
      </c>
      <c r="DX157" s="125" t="e">
        <f t="shared" ca="1" si="4"/>
        <v>#REF!</v>
      </c>
      <c r="DY157" s="127" t="e">
        <f t="shared" ca="1" si="5"/>
        <v>#N/A</v>
      </c>
    </row>
    <row r="158" spans="124:129" x14ac:dyDescent="0.25">
      <c r="DT158" s="125">
        <v>18</v>
      </c>
      <c r="DU158" s="125">
        <v>18</v>
      </c>
      <c r="DV158" s="74" t="e">
        <f>#REF!</f>
        <v>#REF!</v>
      </c>
      <c r="DW158" s="114" t="e">
        <f ca="1">ROUND(AVERAGE('data-to-csv'!M158,'data-to-csv'!K158),0)</f>
        <v>#REF!</v>
      </c>
      <c r="DX158" s="125" t="e">
        <f t="shared" ca="1" si="4"/>
        <v>#REF!</v>
      </c>
      <c r="DY158" s="127" t="e">
        <f t="shared" ca="1" si="5"/>
        <v>#N/A</v>
      </c>
    </row>
    <row r="159" spans="124:129" x14ac:dyDescent="0.25">
      <c r="DT159" s="125">
        <v>18</v>
      </c>
      <c r="DU159" s="125">
        <v>18</v>
      </c>
      <c r="DV159" s="74" t="e">
        <f>#REF!</f>
        <v>#REF!</v>
      </c>
      <c r="DW159" s="114" t="e">
        <f ca="1">ROUND(AVERAGE('data-to-csv'!M159,'data-to-csv'!K159),0)</f>
        <v>#REF!</v>
      </c>
      <c r="DX159" s="125" t="e">
        <f t="shared" ca="1" si="4"/>
        <v>#REF!</v>
      </c>
      <c r="DY159" s="127" t="e">
        <f t="shared" ca="1" si="5"/>
        <v>#N/A</v>
      </c>
    </row>
    <row r="160" spans="124:129" x14ac:dyDescent="0.25">
      <c r="DT160" s="125">
        <v>18</v>
      </c>
      <c r="DU160" s="125">
        <v>18</v>
      </c>
      <c r="DV160" s="74" t="e">
        <f>#REF!</f>
        <v>#REF!</v>
      </c>
      <c r="DW160" s="114" t="e">
        <f ca="1">ROUND(AVERAGE('data-to-csv'!M160,'data-to-csv'!K160),0)</f>
        <v>#REF!</v>
      </c>
      <c r="DX160" s="125" t="e">
        <f t="shared" ca="1" si="4"/>
        <v>#REF!</v>
      </c>
      <c r="DY160" s="127" t="e">
        <f t="shared" ca="1" si="5"/>
        <v>#N/A</v>
      </c>
    </row>
    <row r="161" spans="2:129" x14ac:dyDescent="0.25">
      <c r="DT161" s="125">
        <v>18</v>
      </c>
      <c r="DU161" s="125">
        <v>18</v>
      </c>
      <c r="DV161" s="74" t="e">
        <f>#REF!</f>
        <v>#REF!</v>
      </c>
      <c r="DW161" s="114" t="e">
        <f ca="1">ROUND(AVERAGE('data-to-csv'!M161,'data-to-csv'!K161),0)</f>
        <v>#REF!</v>
      </c>
      <c r="DX161" s="125" t="e">
        <f t="shared" ca="1" si="4"/>
        <v>#REF!</v>
      </c>
      <c r="DY161" s="127" t="e">
        <f t="shared" ca="1" si="5"/>
        <v>#N/A</v>
      </c>
    </row>
    <row r="162" spans="2:129" x14ac:dyDescent="0.25">
      <c r="DT162" s="125">
        <v>18</v>
      </c>
      <c r="DU162" s="125">
        <v>18</v>
      </c>
      <c r="DV162" s="74" t="e">
        <f>#REF!</f>
        <v>#REF!</v>
      </c>
      <c r="DW162" s="114" t="e">
        <f ca="1">ROUND(AVERAGE('data-to-csv'!M162,'data-to-csv'!K162),0)</f>
        <v>#REF!</v>
      </c>
      <c r="DX162" s="125" t="e">
        <f t="shared" ca="1" si="4"/>
        <v>#REF!</v>
      </c>
      <c r="DY162" s="127" t="e">
        <f t="shared" ca="1" si="5"/>
        <v>#N/A</v>
      </c>
    </row>
    <row r="163" spans="2:129" x14ac:dyDescent="0.25">
      <c r="DT163" s="125">
        <v>18</v>
      </c>
      <c r="DU163" s="125">
        <v>18</v>
      </c>
      <c r="DV163" s="74" t="e">
        <f>#REF!</f>
        <v>#REF!</v>
      </c>
      <c r="DW163" s="114" t="e">
        <f ca="1">ROUND(AVERAGE('data-to-csv'!M163,'data-to-csv'!K163),0)</f>
        <v>#REF!</v>
      </c>
      <c r="DX163" s="125" t="e">
        <f t="shared" ca="1" si="4"/>
        <v>#REF!</v>
      </c>
      <c r="DY163" s="127" t="e">
        <f t="shared" ca="1" si="5"/>
        <v>#N/A</v>
      </c>
    </row>
    <row r="164" spans="2:129" x14ac:dyDescent="0.25">
      <c r="DT164" s="125">
        <v>18</v>
      </c>
      <c r="DU164" s="125">
        <v>18</v>
      </c>
      <c r="DV164" s="74" t="e">
        <f>#REF!</f>
        <v>#REF!</v>
      </c>
      <c r="DW164" s="114" t="e">
        <f ca="1">ROUND(AVERAGE('data-to-csv'!M164,'data-to-csv'!K164),0)</f>
        <v>#REF!</v>
      </c>
      <c r="DX164" s="125" t="e">
        <f t="shared" ca="1" si="4"/>
        <v>#REF!</v>
      </c>
      <c r="DY164" s="127" t="e">
        <f t="shared" ca="1" si="5"/>
        <v>#N/A</v>
      </c>
    </row>
    <row r="165" spans="2:129" x14ac:dyDescent="0.25">
      <c r="B165" s="31" t="str">
        <f ca="1">CONCATENATE("Bering Sea Rule Index 500MB - Great Lakes - Daily Lag Correlation - Init: ",W2)</f>
        <v>Bering Sea Rule Index 500MB - Great Lakes - Daily Lag Correlation - Init: 20170718</v>
      </c>
      <c r="DT165" s="125">
        <v>17</v>
      </c>
      <c r="DU165" s="125">
        <v>18</v>
      </c>
      <c r="DV165" s="74" t="e">
        <f>#REF!</f>
        <v>#REF!</v>
      </c>
      <c r="DW165" s="114" t="e">
        <f ca="1">ROUND(AVERAGE('data-to-csv'!M165,'data-to-csv'!K165),0)</f>
        <v>#REF!</v>
      </c>
      <c r="DX165" s="125" t="e">
        <f t="shared" ca="1" si="4"/>
        <v>#REF!</v>
      </c>
      <c r="DY165" s="127" t="e">
        <f t="shared" ca="1" si="5"/>
        <v>#N/A</v>
      </c>
    </row>
    <row r="166" spans="2:129" x14ac:dyDescent="0.25">
      <c r="DT166" s="125">
        <v>17</v>
      </c>
      <c r="DU166" s="125">
        <v>18</v>
      </c>
      <c r="DV166" s="74" t="e">
        <f>#REF!</f>
        <v>#REF!</v>
      </c>
      <c r="DW166" s="114" t="e">
        <f ca="1">ROUND(AVERAGE('data-to-csv'!M166,'data-to-csv'!K166),0)</f>
        <v>#REF!</v>
      </c>
      <c r="DX166" s="125" t="e">
        <f t="shared" ca="1" si="4"/>
        <v>#REF!</v>
      </c>
      <c r="DY166" s="127" t="e">
        <f t="shared" ca="1" si="5"/>
        <v>#N/A</v>
      </c>
    </row>
    <row r="167" spans="2:129" x14ac:dyDescent="0.25">
      <c r="DT167" s="125">
        <v>17</v>
      </c>
      <c r="DU167" s="125">
        <v>18</v>
      </c>
      <c r="DV167" s="74" t="e">
        <f>#REF!</f>
        <v>#REF!</v>
      </c>
      <c r="DW167" s="114" t="e">
        <f ca="1">ROUND(AVERAGE('data-to-csv'!M167,'data-to-csv'!K167),0)</f>
        <v>#REF!</v>
      </c>
      <c r="DX167" s="125" t="e">
        <f t="shared" ca="1" si="4"/>
        <v>#REF!</v>
      </c>
      <c r="DY167" s="127" t="e">
        <f t="shared" ca="1" si="5"/>
        <v>#N/A</v>
      </c>
    </row>
    <row r="168" spans="2:129" x14ac:dyDescent="0.25">
      <c r="DT168" s="125">
        <v>17</v>
      </c>
      <c r="DU168" s="125">
        <v>18</v>
      </c>
      <c r="DV168" s="74" t="e">
        <f>#REF!</f>
        <v>#REF!</v>
      </c>
      <c r="DW168" s="114" t="e">
        <f ca="1">ROUND(AVERAGE('data-to-csv'!M168,'data-to-csv'!K168),0)</f>
        <v>#REF!</v>
      </c>
      <c r="DX168" s="125" t="e">
        <f t="shared" ca="1" si="4"/>
        <v>#REF!</v>
      </c>
      <c r="DY168" s="127" t="e">
        <f t="shared" ca="1" si="5"/>
        <v>#N/A</v>
      </c>
    </row>
    <row r="169" spans="2:129" x14ac:dyDescent="0.25">
      <c r="DT169" s="125">
        <v>17</v>
      </c>
      <c r="DU169" s="125">
        <v>18</v>
      </c>
      <c r="DV169" s="74" t="e">
        <f>#REF!</f>
        <v>#REF!</v>
      </c>
      <c r="DW169" s="114" t="e">
        <f ca="1">ROUND(AVERAGE('data-to-csv'!M169,'data-to-csv'!K169),0)</f>
        <v>#REF!</v>
      </c>
      <c r="DX169" s="125" t="e">
        <f t="shared" ca="1" si="4"/>
        <v>#REF!</v>
      </c>
      <c r="DY169" s="127" t="e">
        <f t="shared" ca="1" si="5"/>
        <v>#N/A</v>
      </c>
    </row>
    <row r="170" spans="2:129" x14ac:dyDescent="0.25">
      <c r="DT170" s="125">
        <v>17</v>
      </c>
      <c r="DU170" s="125">
        <v>18</v>
      </c>
      <c r="DV170" s="74" t="e">
        <f>#REF!</f>
        <v>#REF!</v>
      </c>
      <c r="DW170" s="114" t="e">
        <f ca="1">ROUND(AVERAGE('data-to-csv'!M170,'data-to-csv'!K170),0)</f>
        <v>#REF!</v>
      </c>
      <c r="DX170" s="125" t="e">
        <f t="shared" ca="1" si="4"/>
        <v>#REF!</v>
      </c>
      <c r="DY170" s="127" t="e">
        <f t="shared" ca="1" si="5"/>
        <v>#N/A</v>
      </c>
    </row>
    <row r="171" spans="2:129" x14ac:dyDescent="0.25">
      <c r="DT171" s="125">
        <v>17</v>
      </c>
      <c r="DU171" s="125">
        <v>18</v>
      </c>
      <c r="DV171" s="74" t="e">
        <f>#REF!</f>
        <v>#REF!</v>
      </c>
      <c r="DW171" s="114" t="e">
        <f ca="1">ROUND(AVERAGE('data-to-csv'!M171,'data-to-csv'!K171),0)</f>
        <v>#REF!</v>
      </c>
      <c r="DX171" s="125" t="e">
        <f t="shared" ca="1" si="4"/>
        <v>#REF!</v>
      </c>
      <c r="DY171" s="127" t="e">
        <f t="shared" ca="1" si="5"/>
        <v>#N/A</v>
      </c>
    </row>
    <row r="172" spans="2:129" x14ac:dyDescent="0.25">
      <c r="DT172" s="125">
        <v>17</v>
      </c>
      <c r="DU172" s="125">
        <v>18</v>
      </c>
      <c r="DV172" s="74" t="e">
        <f>#REF!</f>
        <v>#REF!</v>
      </c>
      <c r="DW172" s="114" t="e">
        <f ca="1">ROUND(AVERAGE('data-to-csv'!M172,'data-to-csv'!K172),0)</f>
        <v>#REF!</v>
      </c>
      <c r="DX172" s="125" t="e">
        <f t="shared" ca="1" si="4"/>
        <v>#REF!</v>
      </c>
      <c r="DY172" s="127" t="e">
        <f t="shared" ca="1" si="5"/>
        <v>#N/A</v>
      </c>
    </row>
    <row r="173" spans="2:129" x14ac:dyDescent="0.25">
      <c r="DT173" s="125">
        <v>17</v>
      </c>
      <c r="DU173" s="125">
        <v>18</v>
      </c>
      <c r="DV173" s="74" t="e">
        <f>#REF!</f>
        <v>#REF!</v>
      </c>
      <c r="DW173" s="114" t="e">
        <f ca="1">ROUND(AVERAGE('data-to-csv'!M173,'data-to-csv'!K173),0)</f>
        <v>#REF!</v>
      </c>
      <c r="DX173" s="125" t="e">
        <f t="shared" ca="1" si="4"/>
        <v>#REF!</v>
      </c>
      <c r="DY173" s="127" t="e">
        <f t="shared" ca="1" si="5"/>
        <v>#N/A</v>
      </c>
    </row>
    <row r="174" spans="2:129" x14ac:dyDescent="0.25">
      <c r="DT174" s="125">
        <v>17</v>
      </c>
      <c r="DU174" s="125">
        <v>18</v>
      </c>
      <c r="DV174" s="74" t="e">
        <f>#REF!</f>
        <v>#REF!</v>
      </c>
      <c r="DW174" s="114" t="e">
        <f ca="1">ROUND(AVERAGE('data-to-csv'!M174,'data-to-csv'!K174),0)</f>
        <v>#REF!</v>
      </c>
      <c r="DX174" s="125" t="e">
        <f t="shared" ca="1" si="4"/>
        <v>#REF!</v>
      </c>
      <c r="DY174" s="127" t="e">
        <f t="shared" ca="1" si="5"/>
        <v>#N/A</v>
      </c>
    </row>
    <row r="175" spans="2:129" x14ac:dyDescent="0.25">
      <c r="DT175" s="125">
        <v>17</v>
      </c>
      <c r="DU175" s="125">
        <v>18</v>
      </c>
      <c r="DV175" s="74" t="e">
        <f>#REF!</f>
        <v>#REF!</v>
      </c>
      <c r="DW175" s="114" t="e">
        <f ca="1">ROUND(AVERAGE('data-to-csv'!M175,'data-to-csv'!K175),0)</f>
        <v>#REF!</v>
      </c>
      <c r="DX175" s="125" t="e">
        <f t="shared" ca="1" si="4"/>
        <v>#REF!</v>
      </c>
      <c r="DY175" s="127" t="e">
        <f t="shared" ca="1" si="5"/>
        <v>#N/A</v>
      </c>
    </row>
    <row r="176" spans="2:129" x14ac:dyDescent="0.25">
      <c r="DT176" s="125">
        <v>17</v>
      </c>
      <c r="DU176" s="125">
        <v>18</v>
      </c>
      <c r="DV176" s="74" t="e">
        <f>#REF!</f>
        <v>#REF!</v>
      </c>
      <c r="DW176" s="114" t="e">
        <f ca="1">ROUND(AVERAGE('data-to-csv'!M176,'data-to-csv'!K176),0)</f>
        <v>#REF!</v>
      </c>
      <c r="DX176" s="125" t="e">
        <f t="shared" ca="1" si="4"/>
        <v>#REF!</v>
      </c>
      <c r="DY176" s="127" t="e">
        <f t="shared" ca="1" si="5"/>
        <v>#N/A</v>
      </c>
    </row>
    <row r="177" spans="2:129" x14ac:dyDescent="0.25">
      <c r="DT177" s="125">
        <v>17</v>
      </c>
      <c r="DU177" s="125">
        <v>18</v>
      </c>
      <c r="DV177" s="74" t="e">
        <f>#REF!</f>
        <v>#REF!</v>
      </c>
      <c r="DW177" s="114" t="e">
        <f ca="1">ROUND(AVERAGE('data-to-csv'!M177,'data-to-csv'!K177),0)</f>
        <v>#REF!</v>
      </c>
      <c r="DX177" s="125" t="e">
        <f t="shared" ca="1" si="4"/>
        <v>#REF!</v>
      </c>
      <c r="DY177" s="127" t="e">
        <f t="shared" ca="1" si="5"/>
        <v>#N/A</v>
      </c>
    </row>
    <row r="178" spans="2:129" x14ac:dyDescent="0.25">
      <c r="DT178" s="125">
        <v>17</v>
      </c>
      <c r="DU178" s="125">
        <v>18</v>
      </c>
      <c r="DV178" s="74" t="e">
        <f>#REF!</f>
        <v>#REF!</v>
      </c>
      <c r="DW178" s="114" t="e">
        <f ca="1">ROUND(AVERAGE('data-to-csv'!M178,'data-to-csv'!K178),0)</f>
        <v>#REF!</v>
      </c>
      <c r="DX178" s="125" t="e">
        <f t="shared" ca="1" si="4"/>
        <v>#REF!</v>
      </c>
      <c r="DY178" s="127" t="e">
        <f t="shared" ca="1" si="5"/>
        <v>#N/A</v>
      </c>
    </row>
    <row r="179" spans="2:129" x14ac:dyDescent="0.25">
      <c r="DT179" s="125">
        <v>17</v>
      </c>
      <c r="DU179" s="125">
        <v>18</v>
      </c>
      <c r="DV179" s="74" t="e">
        <f>#REF!</f>
        <v>#REF!</v>
      </c>
      <c r="DW179" s="114" t="e">
        <f ca="1">ROUND(AVERAGE('data-to-csv'!M179,'data-to-csv'!K179),0)</f>
        <v>#REF!</v>
      </c>
      <c r="DX179" s="125" t="e">
        <f t="shared" ca="1" si="4"/>
        <v>#REF!</v>
      </c>
      <c r="DY179" s="127" t="e">
        <f t="shared" ca="1" si="5"/>
        <v>#N/A</v>
      </c>
    </row>
    <row r="180" spans="2:129" x14ac:dyDescent="0.25">
      <c r="DT180" s="125">
        <v>17</v>
      </c>
      <c r="DU180" s="125">
        <v>18</v>
      </c>
      <c r="DV180" s="74" t="e">
        <f>#REF!</f>
        <v>#REF!</v>
      </c>
      <c r="DW180" s="114" t="e">
        <f ca="1">ROUND(AVERAGE('data-to-csv'!M180,'data-to-csv'!K180),0)</f>
        <v>#REF!</v>
      </c>
      <c r="DX180" s="125" t="e">
        <f t="shared" ca="1" si="4"/>
        <v>#REF!</v>
      </c>
      <c r="DY180" s="127" t="e">
        <f t="shared" ca="1" si="5"/>
        <v>#N/A</v>
      </c>
    </row>
    <row r="181" spans="2:129" x14ac:dyDescent="0.25">
      <c r="DT181" s="125">
        <v>17</v>
      </c>
      <c r="DU181" s="125">
        <v>18</v>
      </c>
      <c r="DV181" s="74" t="e">
        <f>#REF!</f>
        <v>#REF!</v>
      </c>
      <c r="DW181" s="114" t="e">
        <f ca="1">ROUND(AVERAGE('data-to-csv'!M181,'data-to-csv'!K181),0)</f>
        <v>#REF!</v>
      </c>
      <c r="DX181" s="125" t="e">
        <f t="shared" ca="1" si="4"/>
        <v>#REF!</v>
      </c>
      <c r="DY181" s="127" t="e">
        <f t="shared" ca="1" si="5"/>
        <v>#N/A</v>
      </c>
    </row>
    <row r="182" spans="2:129" x14ac:dyDescent="0.25">
      <c r="DT182" s="125">
        <v>17</v>
      </c>
      <c r="DU182" s="125">
        <v>18</v>
      </c>
      <c r="DV182" s="74" t="e">
        <f>#REF!</f>
        <v>#REF!</v>
      </c>
      <c r="DW182" s="114" t="e">
        <f ca="1">ROUND(AVERAGE('data-to-csv'!M182,'data-to-csv'!K182),0)</f>
        <v>#REF!</v>
      </c>
      <c r="DX182" s="125" t="e">
        <f t="shared" ca="1" si="4"/>
        <v>#REF!</v>
      </c>
      <c r="DY182" s="127" t="e">
        <f t="shared" ca="1" si="5"/>
        <v>#N/A</v>
      </c>
    </row>
    <row r="183" spans="2:129" x14ac:dyDescent="0.25">
      <c r="DT183" s="125">
        <v>17</v>
      </c>
      <c r="DU183" s="125">
        <v>18</v>
      </c>
      <c r="DV183" s="74" t="e">
        <f>#REF!</f>
        <v>#REF!</v>
      </c>
      <c r="DW183" s="114" t="e">
        <f ca="1">ROUND(AVERAGE('data-to-csv'!M183,'data-to-csv'!K183),0)</f>
        <v>#REF!</v>
      </c>
      <c r="DX183" s="125" t="e">
        <f t="shared" ca="1" si="4"/>
        <v>#REF!</v>
      </c>
      <c r="DY183" s="127" t="e">
        <f t="shared" ca="1" si="5"/>
        <v>#N/A</v>
      </c>
    </row>
    <row r="184" spans="2:129" x14ac:dyDescent="0.25">
      <c r="DT184" s="125">
        <v>17</v>
      </c>
      <c r="DU184" s="125">
        <v>18</v>
      </c>
      <c r="DV184" s="74" t="e">
        <f>#REF!</f>
        <v>#REF!</v>
      </c>
      <c r="DW184" s="114" t="e">
        <f ca="1">ROUND(AVERAGE('data-to-csv'!M184,'data-to-csv'!K184),0)</f>
        <v>#REF!</v>
      </c>
      <c r="DX184" s="125" t="e">
        <f t="shared" ca="1" si="4"/>
        <v>#REF!</v>
      </c>
      <c r="DY184" s="127" t="e">
        <f t="shared" ca="1" si="5"/>
        <v>#N/A</v>
      </c>
    </row>
    <row r="185" spans="2:129" x14ac:dyDescent="0.25">
      <c r="DT185" s="125">
        <v>17</v>
      </c>
      <c r="DU185" s="125">
        <v>18</v>
      </c>
      <c r="DV185" s="74" t="e">
        <f>#REF!</f>
        <v>#REF!</v>
      </c>
      <c r="DW185" s="114" t="e">
        <f ca="1">ROUND(AVERAGE('data-to-csv'!M185,'data-to-csv'!K185),0)</f>
        <v>#REF!</v>
      </c>
      <c r="DX185" s="125" t="e">
        <f t="shared" ca="1" si="4"/>
        <v>#REF!</v>
      </c>
      <c r="DY185" s="127" t="e">
        <f t="shared" ca="1" si="5"/>
        <v>#N/A</v>
      </c>
    </row>
    <row r="186" spans="2:129" x14ac:dyDescent="0.25">
      <c r="DT186" s="125">
        <v>17</v>
      </c>
      <c r="DU186" s="125">
        <v>18</v>
      </c>
      <c r="DV186" s="74" t="e">
        <f>#REF!</f>
        <v>#REF!</v>
      </c>
      <c r="DW186" s="114" t="e">
        <f ca="1">ROUND(AVERAGE('data-to-csv'!M186,'data-to-csv'!K186),0)</f>
        <v>#REF!</v>
      </c>
      <c r="DX186" s="125" t="e">
        <f t="shared" ca="1" si="4"/>
        <v>#REF!</v>
      </c>
      <c r="DY186" s="127" t="e">
        <f t="shared" ca="1" si="5"/>
        <v>#N/A</v>
      </c>
    </row>
    <row r="187" spans="2:129" x14ac:dyDescent="0.25">
      <c r="B187" s="31" t="str">
        <f ca="1">CONCATENATE("Bering Sea Rule Index 500MB - Mountian - Daily Lag Correlation - Init: ",W2)</f>
        <v>Bering Sea Rule Index 500MB - Mountian - Daily Lag Correlation - Init: 20170718</v>
      </c>
      <c r="DT187" s="125">
        <v>17</v>
      </c>
      <c r="DU187" s="125">
        <v>18</v>
      </c>
      <c r="DV187" s="74" t="e">
        <f>#REF!</f>
        <v>#REF!</v>
      </c>
      <c r="DW187" s="114" t="e">
        <f ca="1">ROUND(AVERAGE('data-to-csv'!M187,'data-to-csv'!K187),0)</f>
        <v>#REF!</v>
      </c>
      <c r="DX187" s="125" t="e">
        <f t="shared" ca="1" si="4"/>
        <v>#REF!</v>
      </c>
      <c r="DY187" s="127" t="e">
        <f t="shared" ca="1" si="5"/>
        <v>#N/A</v>
      </c>
    </row>
    <row r="188" spans="2:129" x14ac:dyDescent="0.25">
      <c r="DT188" s="125">
        <v>17</v>
      </c>
      <c r="DU188" s="125">
        <v>18</v>
      </c>
      <c r="DV188" s="74" t="e">
        <f>#REF!</f>
        <v>#REF!</v>
      </c>
      <c r="DW188" s="114" t="e">
        <f ca="1">ROUND(AVERAGE('data-to-csv'!M188,'data-to-csv'!K188),0)</f>
        <v>#REF!</v>
      </c>
      <c r="DX188" s="125" t="e">
        <f t="shared" ca="1" si="4"/>
        <v>#REF!</v>
      </c>
      <c r="DY188" s="127" t="e">
        <f t="shared" ca="1" si="5"/>
        <v>#N/A</v>
      </c>
    </row>
    <row r="189" spans="2:129" x14ac:dyDescent="0.25">
      <c r="DT189" s="125">
        <v>17</v>
      </c>
      <c r="DU189" s="125">
        <v>18</v>
      </c>
      <c r="DV189" s="74" t="e">
        <f>#REF!</f>
        <v>#REF!</v>
      </c>
      <c r="DW189" s="114" t="e">
        <f ca="1">ROUND(AVERAGE('data-to-csv'!M189,'data-to-csv'!K189),0)</f>
        <v>#REF!</v>
      </c>
      <c r="DX189" s="125" t="e">
        <f t="shared" ca="1" si="4"/>
        <v>#REF!</v>
      </c>
      <c r="DY189" s="127" t="e">
        <f t="shared" ca="1" si="5"/>
        <v>#N/A</v>
      </c>
    </row>
    <row r="190" spans="2:129" x14ac:dyDescent="0.25">
      <c r="DT190" s="125">
        <v>17</v>
      </c>
      <c r="DU190" s="125">
        <v>18</v>
      </c>
      <c r="DV190" s="74" t="e">
        <f>#REF!</f>
        <v>#REF!</v>
      </c>
      <c r="DW190" s="114" t="e">
        <f ca="1">ROUND(AVERAGE('data-to-csv'!M190,'data-to-csv'!K190),0)</f>
        <v>#REF!</v>
      </c>
      <c r="DX190" s="125" t="e">
        <f t="shared" ca="1" si="4"/>
        <v>#REF!</v>
      </c>
      <c r="DY190" s="127" t="e">
        <f t="shared" ca="1" si="5"/>
        <v>#N/A</v>
      </c>
    </row>
    <row r="191" spans="2:129" x14ac:dyDescent="0.25">
      <c r="DT191" s="125">
        <v>17</v>
      </c>
      <c r="DU191" s="125">
        <v>18</v>
      </c>
      <c r="DV191" s="74" t="e">
        <f>#REF!</f>
        <v>#REF!</v>
      </c>
      <c r="DW191" s="114" t="e">
        <f ca="1">ROUND(AVERAGE('data-to-csv'!M191,'data-to-csv'!K191),0)</f>
        <v>#REF!</v>
      </c>
      <c r="DX191" s="125" t="e">
        <f t="shared" ca="1" si="4"/>
        <v>#REF!</v>
      </c>
      <c r="DY191" s="127" t="e">
        <f t="shared" ca="1" si="5"/>
        <v>#N/A</v>
      </c>
    </row>
    <row r="192" spans="2:129" x14ac:dyDescent="0.25">
      <c r="DT192" s="125">
        <v>17</v>
      </c>
      <c r="DU192" s="125">
        <v>18</v>
      </c>
      <c r="DV192" s="74" t="e">
        <f>#REF!</f>
        <v>#REF!</v>
      </c>
      <c r="DW192" s="114" t="e">
        <f ca="1">ROUND(AVERAGE('data-to-csv'!M192,'data-to-csv'!K192),0)</f>
        <v>#REF!</v>
      </c>
      <c r="DX192" s="125" t="e">
        <f t="shared" ca="1" si="4"/>
        <v>#REF!</v>
      </c>
      <c r="DY192" s="127" t="e">
        <f t="shared" ca="1" si="5"/>
        <v>#N/A</v>
      </c>
    </row>
    <row r="193" spans="124:129" x14ac:dyDescent="0.25">
      <c r="DT193" s="125">
        <v>17</v>
      </c>
      <c r="DU193" s="125">
        <v>18</v>
      </c>
      <c r="DV193" s="74" t="e">
        <f>#REF!</f>
        <v>#REF!</v>
      </c>
      <c r="DW193" s="114" t="e">
        <f ca="1">ROUND(AVERAGE('data-to-csv'!M193,'data-to-csv'!K193),0)</f>
        <v>#REF!</v>
      </c>
      <c r="DX193" s="125" t="e">
        <f t="shared" ca="1" si="4"/>
        <v>#REF!</v>
      </c>
      <c r="DY193" s="127" t="e">
        <f t="shared" ca="1" si="5"/>
        <v>#N/A</v>
      </c>
    </row>
    <row r="194" spans="124:129" x14ac:dyDescent="0.25">
      <c r="DT194" s="125">
        <v>17</v>
      </c>
      <c r="DU194" s="125">
        <v>18</v>
      </c>
      <c r="DV194" s="74" t="e">
        <f>#REF!</f>
        <v>#REF!</v>
      </c>
      <c r="DW194" s="114" t="e">
        <f ca="1">ROUND(AVERAGE('data-to-csv'!M194,'data-to-csv'!K194),0)</f>
        <v>#REF!</v>
      </c>
      <c r="DX194" s="125" t="e">
        <f t="shared" ca="1" si="4"/>
        <v>#REF!</v>
      </c>
      <c r="DY194" s="127" t="e">
        <f t="shared" ca="1" si="5"/>
        <v>#N/A</v>
      </c>
    </row>
    <row r="195" spans="124:129" x14ac:dyDescent="0.25">
      <c r="DT195" s="125">
        <v>17</v>
      </c>
      <c r="DU195" s="125">
        <v>18</v>
      </c>
      <c r="DV195" s="74" t="e">
        <f>#REF!</f>
        <v>#REF!</v>
      </c>
      <c r="DW195" s="114" t="e">
        <f ca="1">ROUND(AVERAGE('data-to-csv'!M195,'data-to-csv'!K195),0)</f>
        <v>#REF!</v>
      </c>
      <c r="DX195" s="125" t="e">
        <f t="shared" ca="1" si="4"/>
        <v>#REF!</v>
      </c>
      <c r="DY195" s="127" t="e">
        <f t="shared" ca="1" si="5"/>
        <v>#N/A</v>
      </c>
    </row>
    <row r="196" spans="124:129" x14ac:dyDescent="0.25">
      <c r="DT196" s="125">
        <v>17</v>
      </c>
      <c r="DU196" s="125">
        <v>18</v>
      </c>
      <c r="DV196" s="74" t="e">
        <f>#REF!</f>
        <v>#REF!</v>
      </c>
      <c r="DW196" s="114" t="e">
        <f ca="1">ROUND(AVERAGE('data-to-csv'!M196,'data-to-csv'!K196),0)</f>
        <v>#REF!</v>
      </c>
      <c r="DX196" s="125" t="e">
        <f t="shared" ca="1" si="4"/>
        <v>#REF!</v>
      </c>
      <c r="DY196" s="127" t="e">
        <f t="shared" ca="1" si="5"/>
        <v>#N/A</v>
      </c>
    </row>
    <row r="197" spans="124:129" x14ac:dyDescent="0.25">
      <c r="DT197" s="125">
        <v>17</v>
      </c>
      <c r="DU197" s="125">
        <v>18</v>
      </c>
      <c r="DV197" s="74" t="e">
        <f>#REF!</f>
        <v>#REF!</v>
      </c>
      <c r="DW197" s="114" t="e">
        <f ca="1">ROUND(AVERAGE('data-to-csv'!M197,'data-to-csv'!K197),0)</f>
        <v>#REF!</v>
      </c>
      <c r="DX197" s="125" t="e">
        <f t="shared" ca="1" si="4"/>
        <v>#REF!</v>
      </c>
      <c r="DY197" s="127" t="e">
        <f t="shared" ca="1" si="5"/>
        <v>#N/A</v>
      </c>
    </row>
    <row r="198" spans="124:129" x14ac:dyDescent="0.25">
      <c r="DT198" s="125">
        <v>17</v>
      </c>
      <c r="DU198" s="125">
        <v>18</v>
      </c>
      <c r="DV198" s="74" t="e">
        <f>#REF!</f>
        <v>#REF!</v>
      </c>
      <c r="DW198" s="114" t="e">
        <f ca="1">ROUND(AVERAGE('data-to-csv'!M198,'data-to-csv'!K198),0)</f>
        <v>#REF!</v>
      </c>
      <c r="DX198" s="125" t="e">
        <f t="shared" ca="1" si="4"/>
        <v>#REF!</v>
      </c>
      <c r="DY198" s="127" t="e">
        <f t="shared" ca="1" si="5"/>
        <v>#N/A</v>
      </c>
    </row>
    <row r="199" spans="124:129" x14ac:dyDescent="0.25">
      <c r="DT199" s="125">
        <v>17</v>
      </c>
      <c r="DU199" s="125">
        <v>18</v>
      </c>
      <c r="DV199" s="74" t="e">
        <f>#REF!</f>
        <v>#REF!</v>
      </c>
      <c r="DW199" s="114" t="e">
        <f ca="1">ROUND(AVERAGE('data-to-csv'!M199,'data-to-csv'!K199),0)</f>
        <v>#REF!</v>
      </c>
      <c r="DX199" s="125" t="e">
        <f t="shared" ca="1" si="4"/>
        <v>#REF!</v>
      </c>
      <c r="DY199" s="127" t="e">
        <f t="shared" ca="1" si="5"/>
        <v>#N/A</v>
      </c>
    </row>
    <row r="200" spans="124:129" x14ac:dyDescent="0.25">
      <c r="DT200" s="125">
        <v>17</v>
      </c>
      <c r="DU200" s="125">
        <v>18</v>
      </c>
      <c r="DV200" s="74" t="e">
        <f>#REF!</f>
        <v>#REF!</v>
      </c>
      <c r="DW200" s="114" t="e">
        <f ca="1">ROUND(AVERAGE('data-to-csv'!M200,'data-to-csv'!K200),0)</f>
        <v>#REF!</v>
      </c>
      <c r="DX200" s="125" t="e">
        <f t="shared" ca="1" si="4"/>
        <v>#REF!</v>
      </c>
      <c r="DY200" s="127" t="e">
        <f t="shared" ca="1" si="5"/>
        <v>#N/A</v>
      </c>
    </row>
    <row r="201" spans="124:129" x14ac:dyDescent="0.25">
      <c r="DT201" s="125">
        <v>17</v>
      </c>
      <c r="DU201" s="125">
        <v>18</v>
      </c>
      <c r="DV201" s="74" t="e">
        <f>#REF!</f>
        <v>#REF!</v>
      </c>
      <c r="DW201" s="114" t="e">
        <f ca="1">ROUND(AVERAGE('data-to-csv'!M201,'data-to-csv'!K201),0)</f>
        <v>#REF!</v>
      </c>
      <c r="DX201" s="125" t="e">
        <f t="shared" ca="1" si="4"/>
        <v>#REF!</v>
      </c>
      <c r="DY201" s="127" t="e">
        <f t="shared" ca="1" si="5"/>
        <v>#N/A</v>
      </c>
    </row>
    <row r="202" spans="124:129" x14ac:dyDescent="0.25">
      <c r="DT202" s="125">
        <v>17</v>
      </c>
      <c r="DU202" s="125">
        <v>18</v>
      </c>
      <c r="DV202" s="74" t="e">
        <f>#REF!</f>
        <v>#REF!</v>
      </c>
      <c r="DW202" s="114" t="e">
        <f ca="1">ROUND(AVERAGE('data-to-csv'!M202,'data-to-csv'!K202),0)</f>
        <v>#REF!</v>
      </c>
      <c r="DX202" s="125" t="e">
        <f t="shared" ca="1" si="4"/>
        <v>#REF!</v>
      </c>
      <c r="DY202" s="127" t="e">
        <f t="shared" ca="1" si="5"/>
        <v>#N/A</v>
      </c>
    </row>
    <row r="203" spans="124:129" x14ac:dyDescent="0.25">
      <c r="DT203" s="125">
        <v>17</v>
      </c>
      <c r="DU203" s="125">
        <v>18</v>
      </c>
      <c r="DV203" s="74" t="e">
        <f>#REF!</f>
        <v>#REF!</v>
      </c>
      <c r="DW203" s="114" t="e">
        <f ca="1">ROUND(AVERAGE('data-to-csv'!M203,'data-to-csv'!K203),0)</f>
        <v>#REF!</v>
      </c>
      <c r="DX203" s="125" t="e">
        <f t="shared" ca="1" si="4"/>
        <v>#REF!</v>
      </c>
      <c r="DY203" s="127" t="e">
        <f t="shared" ca="1" si="5"/>
        <v>#N/A</v>
      </c>
    </row>
    <row r="204" spans="124:129" x14ac:dyDescent="0.25">
      <c r="DT204" s="125">
        <v>17</v>
      </c>
      <c r="DU204" s="125">
        <v>18</v>
      </c>
      <c r="DV204" s="74" t="e">
        <f>#REF!</f>
        <v>#REF!</v>
      </c>
      <c r="DW204" s="114" t="e">
        <f ca="1">ROUND(AVERAGE('data-to-csv'!M204,'data-to-csv'!K204),0)</f>
        <v>#REF!</v>
      </c>
      <c r="DX204" s="125" t="e">
        <f t="shared" ca="1" si="4"/>
        <v>#REF!</v>
      </c>
      <c r="DY204" s="127" t="e">
        <f t="shared" ca="1" si="5"/>
        <v>#N/A</v>
      </c>
    </row>
    <row r="205" spans="124:129" x14ac:dyDescent="0.25">
      <c r="DT205" s="125">
        <v>17</v>
      </c>
      <c r="DU205" s="125">
        <v>18</v>
      </c>
      <c r="DV205" s="74" t="e">
        <f>#REF!</f>
        <v>#REF!</v>
      </c>
      <c r="DW205" s="114" t="e">
        <f ca="1">ROUND(AVERAGE('data-to-csv'!M205,'data-to-csv'!K205),0)</f>
        <v>#REF!</v>
      </c>
      <c r="DX205" s="125" t="e">
        <f t="shared" ca="1" si="4"/>
        <v>#REF!</v>
      </c>
      <c r="DY205" s="127" t="e">
        <f t="shared" ca="1" si="5"/>
        <v>#N/A</v>
      </c>
    </row>
    <row r="206" spans="124:129" x14ac:dyDescent="0.25">
      <c r="DT206" s="125">
        <v>17</v>
      </c>
      <c r="DU206" s="125">
        <v>18</v>
      </c>
      <c r="DV206" s="74" t="e">
        <f>#REF!</f>
        <v>#REF!</v>
      </c>
      <c r="DW206" s="114" t="e">
        <f ca="1">ROUND(AVERAGE('data-to-csv'!M206,'data-to-csv'!K206),0)</f>
        <v>#REF!</v>
      </c>
      <c r="DX206" s="125" t="e">
        <f t="shared" ca="1" si="4"/>
        <v>#REF!</v>
      </c>
      <c r="DY206" s="127" t="e">
        <f t="shared" ca="1" si="5"/>
        <v>#N/A</v>
      </c>
    </row>
    <row r="207" spans="124:129" x14ac:dyDescent="0.25">
      <c r="DT207" s="125">
        <v>17</v>
      </c>
      <c r="DU207" s="125">
        <v>18</v>
      </c>
      <c r="DV207" s="74" t="e">
        <f>#REF!</f>
        <v>#REF!</v>
      </c>
      <c r="DW207" s="114" t="e">
        <f ca="1">ROUND(AVERAGE('data-to-csv'!M207,'data-to-csv'!K207),0)</f>
        <v>#REF!</v>
      </c>
      <c r="DX207" s="125" t="e">
        <f t="shared" ca="1" si="4"/>
        <v>#REF!</v>
      </c>
      <c r="DY207" s="127" t="e">
        <f t="shared" ca="1" si="5"/>
        <v>#N/A</v>
      </c>
    </row>
    <row r="208" spans="124:129" x14ac:dyDescent="0.25">
      <c r="DT208" s="125">
        <v>17</v>
      </c>
      <c r="DU208" s="125">
        <v>18</v>
      </c>
      <c r="DV208" s="74" t="e">
        <f>#REF!</f>
        <v>#REF!</v>
      </c>
      <c r="DW208" s="114" t="e">
        <f ca="1">ROUND(AVERAGE('data-to-csv'!M208,'data-to-csv'!K208),0)</f>
        <v>#REF!</v>
      </c>
      <c r="DX208" s="125" t="e">
        <f t="shared" ca="1" si="4"/>
        <v>#REF!</v>
      </c>
      <c r="DY208" s="127" t="e">
        <f t="shared" ca="1" si="5"/>
        <v>#N/A</v>
      </c>
    </row>
    <row r="209" spans="2:129" x14ac:dyDescent="0.25">
      <c r="B209" s="31" t="str">
        <f ca="1">CONCATENATE("OFM | Bering Sea Rule | Accumulated 500MB 3-Day ROC (Central) - 7-Day Pattern Correlation - Valid: ",W2)</f>
        <v>OFM | Bering Sea Rule | Accumulated 500MB 3-Day ROC (Central) - 7-Day Pattern Correlation - Valid: 20170718</v>
      </c>
      <c r="DT209" s="125">
        <v>17</v>
      </c>
      <c r="DU209" s="125">
        <v>18</v>
      </c>
      <c r="DV209" s="74" t="e">
        <f>#REF!</f>
        <v>#REF!</v>
      </c>
      <c r="DW209" s="114" t="e">
        <f ca="1">ROUND(AVERAGE('data-to-csv'!M209,'data-to-csv'!K209),0)</f>
        <v>#REF!</v>
      </c>
      <c r="DX209" s="125" t="e">
        <f t="shared" ca="1" si="4"/>
        <v>#REF!</v>
      </c>
      <c r="DY209" s="127" t="e">
        <f t="shared" ca="1" si="5"/>
        <v>#N/A</v>
      </c>
    </row>
    <row r="210" spans="2:129" x14ac:dyDescent="0.25">
      <c r="DT210" s="125">
        <v>17</v>
      </c>
      <c r="DU210" s="125">
        <v>18</v>
      </c>
      <c r="DV210" s="74" t="e">
        <f>#REF!</f>
        <v>#REF!</v>
      </c>
      <c r="DW210" s="114" t="e">
        <f ca="1">ROUND(AVERAGE('data-to-csv'!M210,'data-to-csv'!K210),0)</f>
        <v>#REF!</v>
      </c>
      <c r="DX210" s="125" t="e">
        <f t="shared" ca="1" si="4"/>
        <v>#REF!</v>
      </c>
      <c r="DY210" s="127" t="e">
        <f t="shared" ca="1" si="5"/>
        <v>#N/A</v>
      </c>
    </row>
    <row r="211" spans="2:129" x14ac:dyDescent="0.25">
      <c r="DT211" s="125">
        <v>17</v>
      </c>
      <c r="DU211" s="125">
        <v>18</v>
      </c>
      <c r="DV211" s="74" t="e">
        <f>#REF!</f>
        <v>#REF!</v>
      </c>
      <c r="DW211" s="114" t="e">
        <f ca="1">ROUND(AVERAGE('data-to-csv'!M211,'data-to-csv'!K211),0)</f>
        <v>#REF!</v>
      </c>
      <c r="DX211" s="125" t="e">
        <f t="shared" ca="1" si="4"/>
        <v>#REF!</v>
      </c>
      <c r="DY211" s="127" t="e">
        <f t="shared" ca="1" si="5"/>
        <v>#N/A</v>
      </c>
    </row>
    <row r="212" spans="2:129" x14ac:dyDescent="0.25">
      <c r="DT212" s="125">
        <v>17</v>
      </c>
      <c r="DU212" s="125">
        <v>18</v>
      </c>
      <c r="DV212" s="74" t="e">
        <f>#REF!</f>
        <v>#REF!</v>
      </c>
      <c r="DW212" s="114" t="e">
        <f ca="1">ROUND(AVERAGE('data-to-csv'!M212,'data-to-csv'!K212),0)</f>
        <v>#REF!</v>
      </c>
      <c r="DX212" s="125" t="e">
        <f t="shared" ca="1" si="4"/>
        <v>#REF!</v>
      </c>
      <c r="DY212" s="127" t="e">
        <f t="shared" ca="1" si="5"/>
        <v>#N/A</v>
      </c>
    </row>
    <row r="213" spans="2:129" x14ac:dyDescent="0.25">
      <c r="DT213" s="125">
        <v>17</v>
      </c>
      <c r="DU213" s="125">
        <v>18</v>
      </c>
      <c r="DV213" s="74" t="e">
        <f>#REF!</f>
        <v>#REF!</v>
      </c>
      <c r="DW213" s="114" t="e">
        <f ca="1">ROUND(AVERAGE('data-to-csv'!M213,'data-to-csv'!K213),0)</f>
        <v>#REF!</v>
      </c>
      <c r="DX213" s="125" t="e">
        <f t="shared" ref="DX213:DX276" ca="1" si="6">ROUND(AVERAGE(DW194:DW213),0)</f>
        <v>#REF!</v>
      </c>
      <c r="DY213" s="127" t="e">
        <f t="shared" ref="DY213:DY276" ca="1" si="7">IF(ROW()&lt;=$DU$1,AVERAGE(DW194:DW213),NA())</f>
        <v>#N/A</v>
      </c>
    </row>
    <row r="214" spans="2:129" x14ac:dyDescent="0.25">
      <c r="DT214" s="125">
        <v>17</v>
      </c>
      <c r="DU214" s="125">
        <v>18</v>
      </c>
      <c r="DV214" s="74" t="e">
        <f>#REF!</f>
        <v>#REF!</v>
      </c>
      <c r="DW214" s="114" t="e">
        <f ca="1">ROUND(AVERAGE('data-to-csv'!M214,'data-to-csv'!K214),0)</f>
        <v>#REF!</v>
      </c>
      <c r="DX214" s="125" t="e">
        <f t="shared" ca="1" si="6"/>
        <v>#REF!</v>
      </c>
      <c r="DY214" s="127" t="e">
        <f t="shared" ca="1" si="7"/>
        <v>#N/A</v>
      </c>
    </row>
    <row r="215" spans="2:129" x14ac:dyDescent="0.25">
      <c r="DT215" s="125">
        <v>17</v>
      </c>
      <c r="DU215" s="125">
        <v>18</v>
      </c>
      <c r="DV215" s="74" t="e">
        <f>#REF!</f>
        <v>#REF!</v>
      </c>
      <c r="DW215" s="114" t="e">
        <f ca="1">ROUND(AVERAGE('data-to-csv'!M215,'data-to-csv'!K215),0)</f>
        <v>#REF!</v>
      </c>
      <c r="DX215" s="125" t="e">
        <f t="shared" ca="1" si="6"/>
        <v>#REF!</v>
      </c>
      <c r="DY215" s="127" t="e">
        <f t="shared" ca="1" si="7"/>
        <v>#N/A</v>
      </c>
    </row>
    <row r="216" spans="2:129" x14ac:dyDescent="0.25">
      <c r="DT216" s="125">
        <v>17</v>
      </c>
      <c r="DU216" s="125">
        <v>18</v>
      </c>
      <c r="DV216" s="74" t="e">
        <f>#REF!</f>
        <v>#REF!</v>
      </c>
      <c r="DW216" s="114" t="e">
        <f ca="1">ROUND(AVERAGE('data-to-csv'!M216,'data-to-csv'!K216),0)</f>
        <v>#REF!</v>
      </c>
      <c r="DX216" s="125" t="e">
        <f t="shared" ca="1" si="6"/>
        <v>#REF!</v>
      </c>
      <c r="DY216" s="127" t="e">
        <f t="shared" ca="1" si="7"/>
        <v>#N/A</v>
      </c>
    </row>
    <row r="217" spans="2:129" x14ac:dyDescent="0.25">
      <c r="DT217" s="125">
        <v>17</v>
      </c>
      <c r="DU217" s="125">
        <v>18</v>
      </c>
      <c r="DV217" s="74" t="e">
        <f>#REF!</f>
        <v>#REF!</v>
      </c>
      <c r="DW217" s="114" t="e">
        <f ca="1">ROUND(AVERAGE('data-to-csv'!M217,'data-to-csv'!K217),0)</f>
        <v>#REF!</v>
      </c>
      <c r="DX217" s="125" t="e">
        <f t="shared" ca="1" si="6"/>
        <v>#REF!</v>
      </c>
      <c r="DY217" s="127" t="e">
        <f t="shared" ca="1" si="7"/>
        <v>#N/A</v>
      </c>
    </row>
    <row r="218" spans="2:129" x14ac:dyDescent="0.25">
      <c r="DT218" s="125">
        <v>17</v>
      </c>
      <c r="DU218" s="125">
        <v>18</v>
      </c>
      <c r="DV218" s="74" t="e">
        <f>#REF!</f>
        <v>#REF!</v>
      </c>
      <c r="DW218" s="114" t="e">
        <f ca="1">ROUND(AVERAGE('data-to-csv'!M218,'data-to-csv'!K218),0)</f>
        <v>#REF!</v>
      </c>
      <c r="DX218" s="125" t="e">
        <f t="shared" ca="1" si="6"/>
        <v>#REF!</v>
      </c>
      <c r="DY218" s="127" t="e">
        <f t="shared" ca="1" si="7"/>
        <v>#N/A</v>
      </c>
    </row>
    <row r="219" spans="2:129" x14ac:dyDescent="0.25">
      <c r="DT219" s="125">
        <v>17</v>
      </c>
      <c r="DU219" s="125">
        <v>18</v>
      </c>
      <c r="DV219" s="74" t="e">
        <f>#REF!</f>
        <v>#REF!</v>
      </c>
      <c r="DW219" s="114" t="e">
        <f ca="1">ROUND(AVERAGE('data-to-csv'!M219,'data-to-csv'!K219),0)</f>
        <v>#REF!</v>
      </c>
      <c r="DX219" s="125" t="e">
        <f t="shared" ca="1" si="6"/>
        <v>#REF!</v>
      </c>
      <c r="DY219" s="127" t="e">
        <f t="shared" ca="1" si="7"/>
        <v>#N/A</v>
      </c>
    </row>
    <row r="220" spans="2:129" x14ac:dyDescent="0.25">
      <c r="DT220" s="125">
        <v>17</v>
      </c>
      <c r="DU220" s="125">
        <v>18</v>
      </c>
      <c r="DV220" s="74" t="e">
        <f>#REF!</f>
        <v>#REF!</v>
      </c>
      <c r="DW220" s="114" t="e">
        <f ca="1">ROUND(AVERAGE('data-to-csv'!M220,'data-to-csv'!K220),0)</f>
        <v>#REF!</v>
      </c>
      <c r="DX220" s="125" t="e">
        <f t="shared" ca="1" si="6"/>
        <v>#REF!</v>
      </c>
      <c r="DY220" s="127" t="e">
        <f t="shared" ca="1" si="7"/>
        <v>#N/A</v>
      </c>
    </row>
    <row r="221" spans="2:129" x14ac:dyDescent="0.25">
      <c r="DT221" s="125">
        <v>17</v>
      </c>
      <c r="DU221" s="125">
        <v>18</v>
      </c>
      <c r="DV221" s="74" t="e">
        <f>#REF!</f>
        <v>#REF!</v>
      </c>
      <c r="DW221" s="114" t="e">
        <f ca="1">ROUND(AVERAGE('data-to-csv'!M221,'data-to-csv'!K221),0)</f>
        <v>#REF!</v>
      </c>
      <c r="DX221" s="125" t="e">
        <f t="shared" ca="1" si="6"/>
        <v>#REF!</v>
      </c>
      <c r="DY221" s="127" t="e">
        <f t="shared" ca="1" si="7"/>
        <v>#N/A</v>
      </c>
    </row>
    <row r="222" spans="2:129" x14ac:dyDescent="0.25">
      <c r="DT222" s="125">
        <v>17</v>
      </c>
      <c r="DU222" s="125">
        <v>18</v>
      </c>
      <c r="DV222" s="74" t="e">
        <f>#REF!</f>
        <v>#REF!</v>
      </c>
      <c r="DW222" s="114" t="e">
        <f ca="1">ROUND(AVERAGE('data-to-csv'!M222,'data-to-csv'!K222),0)</f>
        <v>#REF!</v>
      </c>
      <c r="DX222" s="125" t="e">
        <f t="shared" ca="1" si="6"/>
        <v>#REF!</v>
      </c>
      <c r="DY222" s="127" t="e">
        <f t="shared" ca="1" si="7"/>
        <v>#N/A</v>
      </c>
    </row>
    <row r="223" spans="2:129" x14ac:dyDescent="0.25">
      <c r="DT223" s="125">
        <v>17</v>
      </c>
      <c r="DU223" s="125">
        <v>18</v>
      </c>
      <c r="DV223" s="74" t="e">
        <f>#REF!</f>
        <v>#REF!</v>
      </c>
      <c r="DW223" s="114" t="e">
        <f ca="1">ROUND(AVERAGE('data-to-csv'!M223,'data-to-csv'!K223),0)</f>
        <v>#REF!</v>
      </c>
      <c r="DX223" s="125" t="e">
        <f t="shared" ca="1" si="6"/>
        <v>#REF!</v>
      </c>
      <c r="DY223" s="127" t="e">
        <f t="shared" ca="1" si="7"/>
        <v>#N/A</v>
      </c>
    </row>
    <row r="224" spans="2:129" x14ac:dyDescent="0.25">
      <c r="DT224" s="125">
        <v>17</v>
      </c>
      <c r="DU224" s="125">
        <v>18</v>
      </c>
      <c r="DV224" s="74" t="e">
        <f>#REF!</f>
        <v>#REF!</v>
      </c>
      <c r="DW224" s="114" t="e">
        <f ca="1">ROUND(AVERAGE('data-to-csv'!M224,'data-to-csv'!K224),0)</f>
        <v>#REF!</v>
      </c>
      <c r="DX224" s="125" t="e">
        <f t="shared" ca="1" si="6"/>
        <v>#REF!</v>
      </c>
      <c r="DY224" s="127" t="e">
        <f t="shared" ca="1" si="7"/>
        <v>#N/A</v>
      </c>
    </row>
    <row r="225" spans="2:129" x14ac:dyDescent="0.25">
      <c r="DT225" s="125">
        <v>17</v>
      </c>
      <c r="DU225" s="125">
        <v>18</v>
      </c>
      <c r="DV225" s="74" t="e">
        <f>#REF!</f>
        <v>#REF!</v>
      </c>
      <c r="DW225" s="114" t="e">
        <f ca="1">ROUND(AVERAGE('data-to-csv'!M225,'data-to-csv'!K225),0)</f>
        <v>#REF!</v>
      </c>
      <c r="DX225" s="125" t="e">
        <f t="shared" ca="1" si="6"/>
        <v>#REF!</v>
      </c>
      <c r="DY225" s="127" t="e">
        <f t="shared" ca="1" si="7"/>
        <v>#N/A</v>
      </c>
    </row>
    <row r="226" spans="2:129" x14ac:dyDescent="0.25">
      <c r="DT226" s="125">
        <v>17</v>
      </c>
      <c r="DU226" s="125">
        <v>18</v>
      </c>
      <c r="DV226" s="74" t="e">
        <f>#REF!</f>
        <v>#REF!</v>
      </c>
      <c r="DW226" s="114" t="e">
        <f ca="1">ROUND(AVERAGE('data-to-csv'!M226,'data-to-csv'!K226),0)</f>
        <v>#REF!</v>
      </c>
      <c r="DX226" s="125" t="e">
        <f t="shared" ca="1" si="6"/>
        <v>#REF!</v>
      </c>
      <c r="DY226" s="127" t="e">
        <f t="shared" ca="1" si="7"/>
        <v>#N/A</v>
      </c>
    </row>
    <row r="227" spans="2:129" x14ac:dyDescent="0.25">
      <c r="DT227" s="125">
        <v>17</v>
      </c>
      <c r="DU227" s="125">
        <v>18</v>
      </c>
      <c r="DV227" s="74" t="e">
        <f>#REF!</f>
        <v>#REF!</v>
      </c>
      <c r="DW227" s="114" t="e">
        <f ca="1">ROUND(AVERAGE('data-to-csv'!M227,'data-to-csv'!K227),0)</f>
        <v>#REF!</v>
      </c>
      <c r="DX227" s="125" t="e">
        <f t="shared" ca="1" si="6"/>
        <v>#REF!</v>
      </c>
      <c r="DY227" s="127" t="e">
        <f t="shared" ca="1" si="7"/>
        <v>#N/A</v>
      </c>
    </row>
    <row r="228" spans="2:129" x14ac:dyDescent="0.25">
      <c r="DT228" s="125">
        <v>17</v>
      </c>
      <c r="DU228" s="125">
        <v>18</v>
      </c>
      <c r="DV228" s="74" t="e">
        <f>#REF!</f>
        <v>#REF!</v>
      </c>
      <c r="DW228" s="114" t="e">
        <f ca="1">ROUND(AVERAGE('data-to-csv'!M228,'data-to-csv'!K228),0)</f>
        <v>#REF!</v>
      </c>
      <c r="DX228" s="125" t="e">
        <f t="shared" ca="1" si="6"/>
        <v>#REF!</v>
      </c>
      <c r="DY228" s="127" t="e">
        <f t="shared" ca="1" si="7"/>
        <v>#N/A</v>
      </c>
    </row>
    <row r="229" spans="2:129" x14ac:dyDescent="0.25">
      <c r="DT229" s="125">
        <v>17</v>
      </c>
      <c r="DU229" s="125">
        <v>18</v>
      </c>
      <c r="DV229" s="74" t="e">
        <f>#REF!</f>
        <v>#REF!</v>
      </c>
      <c r="DW229" s="114" t="e">
        <f ca="1">ROUND(AVERAGE('data-to-csv'!M229,'data-to-csv'!K229),0)</f>
        <v>#REF!</v>
      </c>
      <c r="DX229" s="125" t="e">
        <f t="shared" ca="1" si="6"/>
        <v>#REF!</v>
      </c>
      <c r="DY229" s="127" t="e">
        <f t="shared" ca="1" si="7"/>
        <v>#N/A</v>
      </c>
    </row>
    <row r="230" spans="2:129" x14ac:dyDescent="0.25">
      <c r="DT230" s="125">
        <v>17</v>
      </c>
      <c r="DU230" s="125">
        <v>18</v>
      </c>
      <c r="DV230" s="74" t="e">
        <f>#REF!</f>
        <v>#REF!</v>
      </c>
      <c r="DW230" s="114" t="e">
        <f ca="1">ROUND(AVERAGE('data-to-csv'!M230,'data-to-csv'!K230),0)</f>
        <v>#REF!</v>
      </c>
      <c r="DX230" s="125" t="e">
        <f t="shared" ca="1" si="6"/>
        <v>#REF!</v>
      </c>
      <c r="DY230" s="127" t="e">
        <f t="shared" ca="1" si="7"/>
        <v>#N/A</v>
      </c>
    </row>
    <row r="231" spans="2:129" x14ac:dyDescent="0.25">
      <c r="B231" s="31" t="str">
        <f ca="1">CONCATENATE("OFM | Bering Sea Rule | Accumulated 500MB 3-Day ROC (Great Lakes) - 7-Day Pattern Correlation - Valid: ",W2)</f>
        <v>OFM | Bering Sea Rule | Accumulated 500MB 3-Day ROC (Great Lakes) - 7-Day Pattern Correlation - Valid: 20170718</v>
      </c>
      <c r="DT231" s="125">
        <v>17</v>
      </c>
      <c r="DU231" s="125">
        <v>18</v>
      </c>
      <c r="DV231" s="74" t="e">
        <f>#REF!</f>
        <v>#REF!</v>
      </c>
      <c r="DW231" s="114" t="e">
        <f ca="1">ROUND(AVERAGE('data-to-csv'!M231,'data-to-csv'!K231),0)</f>
        <v>#REF!</v>
      </c>
      <c r="DX231" s="125" t="e">
        <f t="shared" ca="1" si="6"/>
        <v>#REF!</v>
      </c>
      <c r="DY231" s="127" t="e">
        <f t="shared" ca="1" si="7"/>
        <v>#N/A</v>
      </c>
    </row>
    <row r="232" spans="2:129" x14ac:dyDescent="0.25">
      <c r="DT232" s="125">
        <v>17</v>
      </c>
      <c r="DU232" s="125">
        <v>18</v>
      </c>
      <c r="DV232" s="74" t="e">
        <f>#REF!</f>
        <v>#REF!</v>
      </c>
      <c r="DW232" s="114" t="e">
        <f ca="1">ROUND(AVERAGE('data-to-csv'!M232,'data-to-csv'!K232),0)</f>
        <v>#REF!</v>
      </c>
      <c r="DX232" s="125" t="e">
        <f t="shared" ca="1" si="6"/>
        <v>#REF!</v>
      </c>
      <c r="DY232" s="127" t="e">
        <f t="shared" ca="1" si="7"/>
        <v>#N/A</v>
      </c>
    </row>
    <row r="233" spans="2:129" x14ac:dyDescent="0.25">
      <c r="DT233" s="125">
        <v>17</v>
      </c>
      <c r="DU233" s="125">
        <v>18</v>
      </c>
      <c r="DV233" s="74" t="e">
        <f>#REF!</f>
        <v>#REF!</v>
      </c>
      <c r="DW233" s="114" t="e">
        <f ca="1">ROUND(AVERAGE('data-to-csv'!M233,'data-to-csv'!K233),0)</f>
        <v>#REF!</v>
      </c>
      <c r="DX233" s="125" t="e">
        <f t="shared" ca="1" si="6"/>
        <v>#REF!</v>
      </c>
      <c r="DY233" s="127" t="e">
        <f t="shared" ca="1" si="7"/>
        <v>#N/A</v>
      </c>
    </row>
    <row r="234" spans="2:129" x14ac:dyDescent="0.25">
      <c r="DT234" s="125">
        <v>17</v>
      </c>
      <c r="DU234" s="125">
        <v>18</v>
      </c>
      <c r="DV234" s="74" t="e">
        <f>#REF!</f>
        <v>#REF!</v>
      </c>
      <c r="DW234" s="114" t="e">
        <f ca="1">ROUND(AVERAGE('data-to-csv'!M234,'data-to-csv'!K234),0)</f>
        <v>#REF!</v>
      </c>
      <c r="DX234" s="125" t="e">
        <f t="shared" ca="1" si="6"/>
        <v>#REF!</v>
      </c>
      <c r="DY234" s="127" t="e">
        <f t="shared" ca="1" si="7"/>
        <v>#N/A</v>
      </c>
    </row>
    <row r="235" spans="2:129" x14ac:dyDescent="0.25">
      <c r="DT235" s="125">
        <v>17</v>
      </c>
      <c r="DU235" s="125">
        <v>18</v>
      </c>
      <c r="DV235" s="74" t="e">
        <f>#REF!</f>
        <v>#REF!</v>
      </c>
      <c r="DW235" s="114" t="e">
        <f ca="1">ROUND(AVERAGE('data-to-csv'!M235,'data-to-csv'!K235),0)</f>
        <v>#REF!</v>
      </c>
      <c r="DX235" s="125" t="e">
        <f t="shared" ca="1" si="6"/>
        <v>#REF!</v>
      </c>
      <c r="DY235" s="127" t="e">
        <f t="shared" ca="1" si="7"/>
        <v>#N/A</v>
      </c>
    </row>
    <row r="236" spans="2:129" x14ac:dyDescent="0.25">
      <c r="DT236" s="125">
        <v>17</v>
      </c>
      <c r="DU236" s="125">
        <v>18</v>
      </c>
      <c r="DV236" s="74" t="e">
        <f>#REF!</f>
        <v>#REF!</v>
      </c>
      <c r="DW236" s="114" t="e">
        <f ca="1">ROUND(AVERAGE('data-to-csv'!M236,'data-to-csv'!K236),0)</f>
        <v>#REF!</v>
      </c>
      <c r="DX236" s="125" t="e">
        <f t="shared" ca="1" si="6"/>
        <v>#REF!</v>
      </c>
      <c r="DY236" s="127" t="e">
        <f t="shared" ca="1" si="7"/>
        <v>#N/A</v>
      </c>
    </row>
    <row r="237" spans="2:129" x14ac:dyDescent="0.25">
      <c r="DT237" s="125">
        <v>17</v>
      </c>
      <c r="DU237" s="125">
        <v>18</v>
      </c>
      <c r="DV237" s="74" t="e">
        <f>#REF!</f>
        <v>#REF!</v>
      </c>
      <c r="DW237" s="114" t="e">
        <f ca="1">ROUND(AVERAGE('data-to-csv'!M237,'data-to-csv'!K237),0)</f>
        <v>#REF!</v>
      </c>
      <c r="DX237" s="125" t="e">
        <f t="shared" ca="1" si="6"/>
        <v>#REF!</v>
      </c>
      <c r="DY237" s="127" t="e">
        <f t="shared" ca="1" si="7"/>
        <v>#N/A</v>
      </c>
    </row>
    <row r="238" spans="2:129" x14ac:dyDescent="0.25">
      <c r="DT238" s="125">
        <v>17</v>
      </c>
      <c r="DU238" s="125">
        <v>18</v>
      </c>
      <c r="DV238" s="74" t="e">
        <f>#REF!</f>
        <v>#REF!</v>
      </c>
      <c r="DW238" s="114" t="e">
        <f ca="1">ROUND(AVERAGE('data-to-csv'!M238,'data-to-csv'!K238),0)</f>
        <v>#REF!</v>
      </c>
      <c r="DX238" s="125" t="e">
        <f t="shared" ca="1" si="6"/>
        <v>#REF!</v>
      </c>
      <c r="DY238" s="127" t="e">
        <f t="shared" ca="1" si="7"/>
        <v>#N/A</v>
      </c>
    </row>
    <row r="239" spans="2:129" x14ac:dyDescent="0.25">
      <c r="DT239" s="125">
        <v>17</v>
      </c>
      <c r="DU239" s="125">
        <v>18</v>
      </c>
      <c r="DV239" s="74" t="e">
        <f>#REF!</f>
        <v>#REF!</v>
      </c>
      <c r="DW239" s="114" t="e">
        <f ca="1">ROUND(AVERAGE('data-to-csv'!M239,'data-to-csv'!K239),0)</f>
        <v>#REF!</v>
      </c>
      <c r="DX239" s="125" t="e">
        <f t="shared" ca="1" si="6"/>
        <v>#REF!</v>
      </c>
      <c r="DY239" s="127" t="e">
        <f t="shared" ca="1" si="7"/>
        <v>#N/A</v>
      </c>
    </row>
    <row r="240" spans="2:129" x14ac:dyDescent="0.25">
      <c r="DT240" s="125">
        <v>17</v>
      </c>
      <c r="DU240" s="125">
        <v>18</v>
      </c>
      <c r="DV240" s="74" t="e">
        <f>#REF!</f>
        <v>#REF!</v>
      </c>
      <c r="DW240" s="114" t="e">
        <f ca="1">ROUND(AVERAGE('data-to-csv'!M240,'data-to-csv'!K240),0)</f>
        <v>#REF!</v>
      </c>
      <c r="DX240" s="125" t="e">
        <f t="shared" ca="1" si="6"/>
        <v>#REF!</v>
      </c>
      <c r="DY240" s="127" t="e">
        <f t="shared" ca="1" si="7"/>
        <v>#N/A</v>
      </c>
    </row>
    <row r="241" spans="2:129" x14ac:dyDescent="0.25">
      <c r="DT241" s="125">
        <v>17</v>
      </c>
      <c r="DU241" s="125">
        <v>18</v>
      </c>
      <c r="DV241" s="74" t="e">
        <f>#REF!</f>
        <v>#REF!</v>
      </c>
      <c r="DW241" s="114" t="e">
        <f ca="1">ROUND(AVERAGE('data-to-csv'!M241,'data-to-csv'!K241),0)</f>
        <v>#REF!</v>
      </c>
      <c r="DX241" s="125" t="e">
        <f t="shared" ca="1" si="6"/>
        <v>#REF!</v>
      </c>
      <c r="DY241" s="127" t="e">
        <f t="shared" ca="1" si="7"/>
        <v>#N/A</v>
      </c>
    </row>
    <row r="242" spans="2:129" x14ac:dyDescent="0.25">
      <c r="DT242" s="125">
        <v>17</v>
      </c>
      <c r="DU242" s="125">
        <v>18</v>
      </c>
      <c r="DV242" s="74" t="e">
        <f>#REF!</f>
        <v>#REF!</v>
      </c>
      <c r="DW242" s="114" t="e">
        <f ca="1">ROUND(AVERAGE('data-to-csv'!M242,'data-to-csv'!K242),0)</f>
        <v>#REF!</v>
      </c>
      <c r="DX242" s="125" t="e">
        <f t="shared" ca="1" si="6"/>
        <v>#REF!</v>
      </c>
      <c r="DY242" s="127" t="e">
        <f t="shared" ca="1" si="7"/>
        <v>#N/A</v>
      </c>
    </row>
    <row r="243" spans="2:129" x14ac:dyDescent="0.25">
      <c r="DT243" s="125">
        <v>17</v>
      </c>
      <c r="DU243" s="125">
        <v>18</v>
      </c>
      <c r="DV243" s="74" t="e">
        <f>#REF!</f>
        <v>#REF!</v>
      </c>
      <c r="DW243" s="114" t="e">
        <f ca="1">ROUND(AVERAGE('data-to-csv'!M243,'data-to-csv'!K243),0)</f>
        <v>#REF!</v>
      </c>
      <c r="DX243" s="125" t="e">
        <f t="shared" ca="1" si="6"/>
        <v>#REF!</v>
      </c>
      <c r="DY243" s="127" t="e">
        <f t="shared" ca="1" si="7"/>
        <v>#N/A</v>
      </c>
    </row>
    <row r="244" spans="2:129" x14ac:dyDescent="0.25">
      <c r="DT244" s="125">
        <v>17</v>
      </c>
      <c r="DU244" s="125">
        <v>18</v>
      </c>
      <c r="DV244" s="74" t="e">
        <f>#REF!</f>
        <v>#REF!</v>
      </c>
      <c r="DW244" s="114" t="e">
        <f ca="1">ROUND(AVERAGE('data-to-csv'!M244,'data-to-csv'!K244),0)</f>
        <v>#REF!</v>
      </c>
      <c r="DX244" s="125" t="e">
        <f t="shared" ca="1" si="6"/>
        <v>#REF!</v>
      </c>
      <c r="DY244" s="127" t="e">
        <f t="shared" ca="1" si="7"/>
        <v>#N/A</v>
      </c>
    </row>
    <row r="245" spans="2:129" x14ac:dyDescent="0.25">
      <c r="DT245" s="125">
        <v>17</v>
      </c>
      <c r="DU245" s="125">
        <v>18</v>
      </c>
      <c r="DV245" s="74" t="e">
        <f>#REF!</f>
        <v>#REF!</v>
      </c>
      <c r="DW245" s="114" t="e">
        <f ca="1">ROUND(AVERAGE('data-to-csv'!M245,'data-to-csv'!K245),0)</f>
        <v>#REF!</v>
      </c>
      <c r="DX245" s="125" t="e">
        <f t="shared" ca="1" si="6"/>
        <v>#REF!</v>
      </c>
      <c r="DY245" s="127" t="e">
        <f t="shared" ca="1" si="7"/>
        <v>#N/A</v>
      </c>
    </row>
    <row r="246" spans="2:129" x14ac:dyDescent="0.25">
      <c r="DT246" s="125">
        <v>17</v>
      </c>
      <c r="DU246" s="125">
        <v>18</v>
      </c>
      <c r="DV246" s="74" t="e">
        <f>#REF!</f>
        <v>#REF!</v>
      </c>
      <c r="DW246" s="114" t="e">
        <f ca="1">ROUND(AVERAGE('data-to-csv'!M246,'data-to-csv'!K246),0)</f>
        <v>#REF!</v>
      </c>
      <c r="DX246" s="125" t="e">
        <f t="shared" ca="1" si="6"/>
        <v>#REF!</v>
      </c>
      <c r="DY246" s="127" t="e">
        <f t="shared" ca="1" si="7"/>
        <v>#N/A</v>
      </c>
    </row>
    <row r="247" spans="2:129" x14ac:dyDescent="0.25">
      <c r="DT247" s="125">
        <v>17</v>
      </c>
      <c r="DU247" s="125">
        <v>18</v>
      </c>
      <c r="DV247" s="74" t="e">
        <f>#REF!</f>
        <v>#REF!</v>
      </c>
      <c r="DW247" s="114" t="e">
        <f ca="1">ROUND(AVERAGE('data-to-csv'!M247,'data-to-csv'!K247),0)</f>
        <v>#REF!</v>
      </c>
      <c r="DX247" s="125" t="e">
        <f t="shared" ca="1" si="6"/>
        <v>#REF!</v>
      </c>
      <c r="DY247" s="127" t="e">
        <f t="shared" ca="1" si="7"/>
        <v>#N/A</v>
      </c>
    </row>
    <row r="248" spans="2:129" x14ac:dyDescent="0.25">
      <c r="DT248" s="125">
        <v>17</v>
      </c>
      <c r="DU248" s="125">
        <v>18</v>
      </c>
      <c r="DV248" s="74" t="e">
        <f>#REF!</f>
        <v>#REF!</v>
      </c>
      <c r="DW248" s="114" t="e">
        <f ca="1">ROUND(AVERAGE('data-to-csv'!M248,'data-to-csv'!K248),0)</f>
        <v>#REF!</v>
      </c>
      <c r="DX248" s="125" t="e">
        <f t="shared" ca="1" si="6"/>
        <v>#REF!</v>
      </c>
      <c r="DY248" s="127" t="e">
        <f t="shared" ca="1" si="7"/>
        <v>#N/A</v>
      </c>
    </row>
    <row r="249" spans="2:129" x14ac:dyDescent="0.25">
      <c r="DT249" s="125">
        <v>17</v>
      </c>
      <c r="DU249" s="125">
        <v>18</v>
      </c>
      <c r="DV249" s="74" t="e">
        <f>#REF!</f>
        <v>#REF!</v>
      </c>
      <c r="DW249" s="114" t="e">
        <f ca="1">ROUND(AVERAGE('data-to-csv'!M249,'data-to-csv'!K249),0)</f>
        <v>#REF!</v>
      </c>
      <c r="DX249" s="125" t="e">
        <f t="shared" ca="1" si="6"/>
        <v>#REF!</v>
      </c>
      <c r="DY249" s="127" t="e">
        <f t="shared" ca="1" si="7"/>
        <v>#N/A</v>
      </c>
    </row>
    <row r="250" spans="2:129" x14ac:dyDescent="0.25">
      <c r="DT250" s="125">
        <v>17</v>
      </c>
      <c r="DU250" s="125">
        <v>18</v>
      </c>
      <c r="DV250" s="74" t="e">
        <f>#REF!</f>
        <v>#REF!</v>
      </c>
      <c r="DW250" s="114" t="e">
        <f ca="1">ROUND(AVERAGE('data-to-csv'!M250,'data-to-csv'!K250),0)</f>
        <v>#REF!</v>
      </c>
      <c r="DX250" s="125" t="e">
        <f t="shared" ca="1" si="6"/>
        <v>#REF!</v>
      </c>
      <c r="DY250" s="127" t="e">
        <f t="shared" ca="1" si="7"/>
        <v>#N/A</v>
      </c>
    </row>
    <row r="251" spans="2:129" x14ac:dyDescent="0.25">
      <c r="DT251" s="125">
        <v>17</v>
      </c>
      <c r="DU251" s="125">
        <v>18</v>
      </c>
      <c r="DV251" s="74" t="e">
        <f>#REF!</f>
        <v>#REF!</v>
      </c>
      <c r="DW251" s="114" t="e">
        <f ca="1">ROUND(AVERAGE('data-to-csv'!M251,'data-to-csv'!K251),0)</f>
        <v>#REF!</v>
      </c>
      <c r="DX251" s="125" t="e">
        <f t="shared" ca="1" si="6"/>
        <v>#REF!</v>
      </c>
      <c r="DY251" s="127" t="e">
        <f t="shared" ca="1" si="7"/>
        <v>#N/A</v>
      </c>
    </row>
    <row r="252" spans="2:129" x14ac:dyDescent="0.25">
      <c r="DT252" s="125">
        <v>17</v>
      </c>
      <c r="DU252" s="125">
        <v>18</v>
      </c>
      <c r="DV252" s="74" t="e">
        <f>#REF!</f>
        <v>#REF!</v>
      </c>
      <c r="DW252" s="114" t="e">
        <f ca="1">ROUND(AVERAGE('data-to-csv'!M252,'data-to-csv'!K252),0)</f>
        <v>#REF!</v>
      </c>
      <c r="DX252" s="125" t="e">
        <f t="shared" ca="1" si="6"/>
        <v>#REF!</v>
      </c>
      <c r="DY252" s="127" t="e">
        <f t="shared" ca="1" si="7"/>
        <v>#N/A</v>
      </c>
    </row>
    <row r="253" spans="2:129" x14ac:dyDescent="0.25">
      <c r="B253" s="31" t="str">
        <f ca="1">CONCATENATE("OFM | Bering Sea Rule | Accumulated 500MB 3-Day ROC (Mountain) - 7-Day Pattern Correlation - Valid: ",W2)</f>
        <v>OFM | Bering Sea Rule | Accumulated 500MB 3-Day ROC (Mountain) - 7-Day Pattern Correlation - Valid: 20170718</v>
      </c>
      <c r="DT253" s="125">
        <v>17</v>
      </c>
      <c r="DU253" s="125">
        <v>18</v>
      </c>
      <c r="DV253" s="74" t="e">
        <f>#REF!</f>
        <v>#REF!</v>
      </c>
      <c r="DW253" s="114" t="e">
        <f ca="1">ROUND(AVERAGE('data-to-csv'!M253,'data-to-csv'!K253),0)</f>
        <v>#REF!</v>
      </c>
      <c r="DX253" s="125" t="e">
        <f t="shared" ca="1" si="6"/>
        <v>#REF!</v>
      </c>
      <c r="DY253" s="127" t="e">
        <f t="shared" ca="1" si="7"/>
        <v>#N/A</v>
      </c>
    </row>
    <row r="254" spans="2:129" x14ac:dyDescent="0.25">
      <c r="DT254" s="125">
        <v>17</v>
      </c>
      <c r="DU254" s="125">
        <v>18</v>
      </c>
      <c r="DV254" s="74" t="e">
        <f>#REF!</f>
        <v>#REF!</v>
      </c>
      <c r="DW254" s="114" t="e">
        <f ca="1">ROUND(AVERAGE('data-to-csv'!M254,'data-to-csv'!K254),0)</f>
        <v>#REF!</v>
      </c>
      <c r="DX254" s="125" t="e">
        <f t="shared" ca="1" si="6"/>
        <v>#REF!</v>
      </c>
      <c r="DY254" s="127" t="e">
        <f t="shared" ca="1" si="7"/>
        <v>#N/A</v>
      </c>
    </row>
    <row r="255" spans="2:129" x14ac:dyDescent="0.25">
      <c r="DT255" s="125">
        <v>17</v>
      </c>
      <c r="DU255" s="125">
        <v>18</v>
      </c>
      <c r="DV255" s="74" t="e">
        <f>#REF!</f>
        <v>#REF!</v>
      </c>
      <c r="DW255" s="114" t="e">
        <f ca="1">ROUND(AVERAGE('data-to-csv'!M255,'data-to-csv'!K255),0)</f>
        <v>#REF!</v>
      </c>
      <c r="DX255" s="125" t="e">
        <f t="shared" ca="1" si="6"/>
        <v>#REF!</v>
      </c>
      <c r="DY255" s="127" t="e">
        <f t="shared" ca="1" si="7"/>
        <v>#N/A</v>
      </c>
    </row>
    <row r="256" spans="2:129" x14ac:dyDescent="0.25">
      <c r="DT256" s="125">
        <v>17</v>
      </c>
      <c r="DU256" s="125">
        <v>18</v>
      </c>
      <c r="DV256" s="74" t="e">
        <f>#REF!</f>
        <v>#REF!</v>
      </c>
      <c r="DW256" s="114" t="e">
        <f ca="1">ROUND(AVERAGE('data-to-csv'!M256,'data-to-csv'!K256),0)</f>
        <v>#REF!</v>
      </c>
      <c r="DX256" s="125" t="e">
        <f t="shared" ca="1" si="6"/>
        <v>#REF!</v>
      </c>
      <c r="DY256" s="127" t="e">
        <f t="shared" ca="1" si="7"/>
        <v>#N/A</v>
      </c>
    </row>
    <row r="257" spans="124:129" x14ac:dyDescent="0.25">
      <c r="DT257" s="125">
        <v>17</v>
      </c>
      <c r="DU257" s="125">
        <v>18</v>
      </c>
      <c r="DV257" s="74" t="e">
        <f>#REF!</f>
        <v>#REF!</v>
      </c>
      <c r="DW257" s="114" t="e">
        <f ca="1">ROUND(AVERAGE('data-to-csv'!M257,'data-to-csv'!K257),0)</f>
        <v>#REF!</v>
      </c>
      <c r="DX257" s="125" t="e">
        <f t="shared" ca="1" si="6"/>
        <v>#REF!</v>
      </c>
      <c r="DY257" s="127" t="e">
        <f t="shared" ca="1" si="7"/>
        <v>#N/A</v>
      </c>
    </row>
    <row r="258" spans="124:129" x14ac:dyDescent="0.25">
      <c r="DT258" s="125">
        <v>17</v>
      </c>
      <c r="DU258" s="125">
        <v>18</v>
      </c>
      <c r="DV258" s="74" t="e">
        <f>#REF!</f>
        <v>#REF!</v>
      </c>
      <c r="DW258" s="114" t="e">
        <f ca="1">ROUND(AVERAGE('data-to-csv'!M258,'data-to-csv'!K258),0)</f>
        <v>#REF!</v>
      </c>
      <c r="DX258" s="125" t="e">
        <f t="shared" ca="1" si="6"/>
        <v>#REF!</v>
      </c>
      <c r="DY258" s="127" t="e">
        <f t="shared" ca="1" si="7"/>
        <v>#N/A</v>
      </c>
    </row>
    <row r="259" spans="124:129" x14ac:dyDescent="0.25">
      <c r="DT259" s="125">
        <v>17</v>
      </c>
      <c r="DU259" s="125">
        <v>18</v>
      </c>
      <c r="DV259" s="74" t="e">
        <f>#REF!</f>
        <v>#REF!</v>
      </c>
      <c r="DW259" s="114" t="e">
        <f ca="1">ROUND(AVERAGE('data-to-csv'!M259,'data-to-csv'!K259),0)</f>
        <v>#REF!</v>
      </c>
      <c r="DX259" s="125" t="e">
        <f t="shared" ca="1" si="6"/>
        <v>#REF!</v>
      </c>
      <c r="DY259" s="127" t="e">
        <f t="shared" ca="1" si="7"/>
        <v>#N/A</v>
      </c>
    </row>
    <row r="260" spans="124:129" x14ac:dyDescent="0.25">
      <c r="DT260" s="125">
        <v>17</v>
      </c>
      <c r="DU260" s="125">
        <v>18</v>
      </c>
      <c r="DV260" s="74" t="e">
        <f>#REF!</f>
        <v>#REF!</v>
      </c>
      <c r="DW260" s="114" t="e">
        <f ca="1">ROUND(AVERAGE('data-to-csv'!M260,'data-to-csv'!K260),0)</f>
        <v>#REF!</v>
      </c>
      <c r="DX260" s="125" t="e">
        <f t="shared" ca="1" si="6"/>
        <v>#REF!</v>
      </c>
      <c r="DY260" s="127" t="e">
        <f t="shared" ca="1" si="7"/>
        <v>#N/A</v>
      </c>
    </row>
    <row r="261" spans="124:129" x14ac:dyDescent="0.25">
      <c r="DT261" s="125">
        <v>17</v>
      </c>
      <c r="DU261" s="125">
        <v>18</v>
      </c>
      <c r="DV261" s="74" t="e">
        <f>#REF!</f>
        <v>#REF!</v>
      </c>
      <c r="DW261" s="114" t="e">
        <f ca="1">ROUND(AVERAGE('data-to-csv'!M261,'data-to-csv'!K261),0)</f>
        <v>#REF!</v>
      </c>
      <c r="DX261" s="125" t="e">
        <f t="shared" ca="1" si="6"/>
        <v>#REF!</v>
      </c>
      <c r="DY261" s="127" t="e">
        <f t="shared" ca="1" si="7"/>
        <v>#N/A</v>
      </c>
    </row>
    <row r="262" spans="124:129" x14ac:dyDescent="0.25">
      <c r="DT262" s="125">
        <v>17</v>
      </c>
      <c r="DU262" s="125">
        <v>18</v>
      </c>
      <c r="DV262" s="74" t="e">
        <f>#REF!</f>
        <v>#REF!</v>
      </c>
      <c r="DW262" s="114" t="e">
        <f ca="1">ROUND(AVERAGE('data-to-csv'!M262,'data-to-csv'!K262),0)</f>
        <v>#REF!</v>
      </c>
      <c r="DX262" s="125" t="e">
        <f t="shared" ca="1" si="6"/>
        <v>#REF!</v>
      </c>
      <c r="DY262" s="127" t="e">
        <f t="shared" ca="1" si="7"/>
        <v>#N/A</v>
      </c>
    </row>
    <row r="263" spans="124:129" x14ac:dyDescent="0.25">
      <c r="DT263" s="125">
        <v>17</v>
      </c>
      <c r="DU263" s="125">
        <v>18</v>
      </c>
      <c r="DV263" s="74" t="e">
        <f>#REF!</f>
        <v>#REF!</v>
      </c>
      <c r="DW263" s="114" t="e">
        <f ca="1">ROUND(AVERAGE('data-to-csv'!M263,'data-to-csv'!K263),0)</f>
        <v>#REF!</v>
      </c>
      <c r="DX263" s="125" t="e">
        <f t="shared" ca="1" si="6"/>
        <v>#REF!</v>
      </c>
      <c r="DY263" s="127" t="e">
        <f t="shared" ca="1" si="7"/>
        <v>#N/A</v>
      </c>
    </row>
    <row r="264" spans="124:129" x14ac:dyDescent="0.25">
      <c r="DT264" s="125">
        <v>17</v>
      </c>
      <c r="DU264" s="125">
        <v>18</v>
      </c>
      <c r="DV264" s="74" t="e">
        <f>#REF!</f>
        <v>#REF!</v>
      </c>
      <c r="DW264" s="114" t="e">
        <f ca="1">ROUND(AVERAGE('data-to-csv'!M264,'data-to-csv'!K264),0)</f>
        <v>#REF!</v>
      </c>
      <c r="DX264" s="125" t="e">
        <f t="shared" ca="1" si="6"/>
        <v>#REF!</v>
      </c>
      <c r="DY264" s="127" t="e">
        <f t="shared" ca="1" si="7"/>
        <v>#N/A</v>
      </c>
    </row>
    <row r="265" spans="124:129" x14ac:dyDescent="0.25">
      <c r="DT265" s="125">
        <v>17</v>
      </c>
      <c r="DU265" s="125">
        <v>18</v>
      </c>
      <c r="DV265" s="74" t="e">
        <f>#REF!</f>
        <v>#REF!</v>
      </c>
      <c r="DW265" s="114" t="e">
        <f ca="1">ROUND(AVERAGE('data-to-csv'!M265,'data-to-csv'!K265),0)</f>
        <v>#REF!</v>
      </c>
      <c r="DX265" s="125" t="e">
        <f t="shared" ca="1" si="6"/>
        <v>#REF!</v>
      </c>
      <c r="DY265" s="127" t="e">
        <f t="shared" ca="1" si="7"/>
        <v>#N/A</v>
      </c>
    </row>
    <row r="266" spans="124:129" x14ac:dyDescent="0.25">
      <c r="DT266" s="125">
        <v>17</v>
      </c>
      <c r="DU266" s="125">
        <v>18</v>
      </c>
      <c r="DV266" s="74" t="e">
        <f>#REF!</f>
        <v>#REF!</v>
      </c>
      <c r="DW266" s="114" t="e">
        <f ca="1">ROUND(AVERAGE('data-to-csv'!M266,'data-to-csv'!K266),0)</f>
        <v>#REF!</v>
      </c>
      <c r="DX266" s="125" t="e">
        <f t="shared" ca="1" si="6"/>
        <v>#REF!</v>
      </c>
      <c r="DY266" s="127" t="e">
        <f t="shared" ca="1" si="7"/>
        <v>#N/A</v>
      </c>
    </row>
    <row r="267" spans="124:129" x14ac:dyDescent="0.25">
      <c r="DT267" s="125">
        <v>17</v>
      </c>
      <c r="DU267" s="125">
        <v>18</v>
      </c>
      <c r="DV267" s="74" t="e">
        <f>#REF!</f>
        <v>#REF!</v>
      </c>
      <c r="DW267" s="114" t="e">
        <f ca="1">ROUND(AVERAGE('data-to-csv'!M267,'data-to-csv'!K267),0)</f>
        <v>#REF!</v>
      </c>
      <c r="DX267" s="125" t="e">
        <f t="shared" ca="1" si="6"/>
        <v>#REF!</v>
      </c>
      <c r="DY267" s="127" t="e">
        <f t="shared" ca="1" si="7"/>
        <v>#N/A</v>
      </c>
    </row>
    <row r="268" spans="124:129" x14ac:dyDescent="0.25">
      <c r="DT268" s="125">
        <v>17</v>
      </c>
      <c r="DU268" s="125">
        <v>18</v>
      </c>
      <c r="DV268" s="74" t="e">
        <f>#REF!</f>
        <v>#REF!</v>
      </c>
      <c r="DW268" s="114" t="e">
        <f ca="1">ROUND(AVERAGE('data-to-csv'!M268,'data-to-csv'!K268),0)</f>
        <v>#REF!</v>
      </c>
      <c r="DX268" s="125" t="e">
        <f t="shared" ca="1" si="6"/>
        <v>#REF!</v>
      </c>
      <c r="DY268" s="127" t="e">
        <f t="shared" ca="1" si="7"/>
        <v>#N/A</v>
      </c>
    </row>
    <row r="269" spans="124:129" x14ac:dyDescent="0.25">
      <c r="DT269" s="125">
        <v>17</v>
      </c>
      <c r="DU269" s="125">
        <v>18</v>
      </c>
      <c r="DV269" s="74" t="e">
        <f>#REF!</f>
        <v>#REF!</v>
      </c>
      <c r="DW269" s="114" t="e">
        <f ca="1">ROUND(AVERAGE('data-to-csv'!M269,'data-to-csv'!K269),0)</f>
        <v>#REF!</v>
      </c>
      <c r="DX269" s="125" t="e">
        <f t="shared" ca="1" si="6"/>
        <v>#REF!</v>
      </c>
      <c r="DY269" s="127" t="e">
        <f t="shared" ca="1" si="7"/>
        <v>#N/A</v>
      </c>
    </row>
    <row r="270" spans="124:129" x14ac:dyDescent="0.25">
      <c r="DT270" s="125">
        <v>17</v>
      </c>
      <c r="DU270" s="125">
        <v>18</v>
      </c>
      <c r="DV270" s="74" t="e">
        <f>#REF!</f>
        <v>#REF!</v>
      </c>
      <c r="DW270" s="114" t="e">
        <f ca="1">ROUND(AVERAGE('data-to-csv'!M270,'data-to-csv'!K270),0)</f>
        <v>#REF!</v>
      </c>
      <c r="DX270" s="125" t="e">
        <f t="shared" ca="1" si="6"/>
        <v>#REF!</v>
      </c>
      <c r="DY270" s="127" t="e">
        <f t="shared" ca="1" si="7"/>
        <v>#N/A</v>
      </c>
    </row>
    <row r="271" spans="124:129" x14ac:dyDescent="0.25">
      <c r="DT271" s="125">
        <v>17</v>
      </c>
      <c r="DU271" s="125">
        <v>18</v>
      </c>
      <c r="DV271" s="74" t="e">
        <f>#REF!</f>
        <v>#REF!</v>
      </c>
      <c r="DW271" s="114" t="e">
        <f ca="1">ROUND(AVERAGE('data-to-csv'!M271,'data-to-csv'!K271),0)</f>
        <v>#REF!</v>
      </c>
      <c r="DX271" s="125" t="e">
        <f t="shared" ca="1" si="6"/>
        <v>#REF!</v>
      </c>
      <c r="DY271" s="127" t="e">
        <f t="shared" ca="1" si="7"/>
        <v>#N/A</v>
      </c>
    </row>
    <row r="272" spans="124:129" x14ac:dyDescent="0.25">
      <c r="DT272" s="125">
        <v>17</v>
      </c>
      <c r="DU272" s="125">
        <v>18</v>
      </c>
      <c r="DV272" s="74" t="e">
        <f>#REF!</f>
        <v>#REF!</v>
      </c>
      <c r="DW272" s="114" t="e">
        <f ca="1">ROUND(AVERAGE('data-to-csv'!M272,'data-to-csv'!K272),0)</f>
        <v>#REF!</v>
      </c>
      <c r="DX272" s="125" t="e">
        <f t="shared" ca="1" si="6"/>
        <v>#REF!</v>
      </c>
      <c r="DY272" s="127" t="e">
        <f t="shared" ca="1" si="7"/>
        <v>#N/A</v>
      </c>
    </row>
    <row r="273" spans="124:129" x14ac:dyDescent="0.25">
      <c r="DT273" s="125">
        <v>17</v>
      </c>
      <c r="DU273" s="125">
        <v>18</v>
      </c>
      <c r="DV273" s="74" t="e">
        <f>#REF!</f>
        <v>#REF!</v>
      </c>
      <c r="DW273" s="114" t="e">
        <f ca="1">ROUND(AVERAGE('data-to-csv'!M273,'data-to-csv'!K273),0)</f>
        <v>#REF!</v>
      </c>
      <c r="DX273" s="125" t="e">
        <f t="shared" ca="1" si="6"/>
        <v>#REF!</v>
      </c>
      <c r="DY273" s="127" t="e">
        <f t="shared" ca="1" si="7"/>
        <v>#N/A</v>
      </c>
    </row>
    <row r="274" spans="124:129" x14ac:dyDescent="0.25">
      <c r="DT274" s="125">
        <v>17</v>
      </c>
      <c r="DU274" s="125">
        <v>18</v>
      </c>
      <c r="DV274" s="74" t="e">
        <f>#REF!</f>
        <v>#REF!</v>
      </c>
      <c r="DW274" s="114" t="e">
        <f ca="1">ROUND(AVERAGE('data-to-csv'!M274,'data-to-csv'!K274),0)</f>
        <v>#REF!</v>
      </c>
      <c r="DX274" s="125" t="e">
        <f t="shared" ca="1" si="6"/>
        <v>#REF!</v>
      </c>
      <c r="DY274" s="127" t="e">
        <f t="shared" ca="1" si="7"/>
        <v>#N/A</v>
      </c>
    </row>
    <row r="275" spans="124:129" x14ac:dyDescent="0.25">
      <c r="DT275" s="125">
        <v>17</v>
      </c>
      <c r="DU275" s="125">
        <v>18</v>
      </c>
      <c r="DV275" s="74" t="e">
        <f>#REF!</f>
        <v>#REF!</v>
      </c>
      <c r="DW275" s="114" t="e">
        <f ca="1">ROUND(AVERAGE('data-to-csv'!M275,'data-to-csv'!K275),0)</f>
        <v>#REF!</v>
      </c>
      <c r="DX275" s="125" t="e">
        <f t="shared" ca="1" si="6"/>
        <v>#REF!</v>
      </c>
      <c r="DY275" s="127" t="e">
        <f t="shared" ca="1" si="7"/>
        <v>#N/A</v>
      </c>
    </row>
    <row r="276" spans="124:129" x14ac:dyDescent="0.25">
      <c r="DT276" s="125">
        <v>17</v>
      </c>
      <c r="DU276" s="125">
        <v>18</v>
      </c>
      <c r="DV276" s="74" t="e">
        <f>#REF!</f>
        <v>#REF!</v>
      </c>
      <c r="DW276" s="114" t="e">
        <f ca="1">ROUND(AVERAGE('data-to-csv'!M276,'data-to-csv'!K276),0)</f>
        <v>#REF!</v>
      </c>
      <c r="DX276" s="125" t="e">
        <f t="shared" ca="1" si="6"/>
        <v>#REF!</v>
      </c>
      <c r="DY276" s="127" t="e">
        <f t="shared" ca="1" si="7"/>
        <v>#N/A</v>
      </c>
    </row>
    <row r="277" spans="124:129" x14ac:dyDescent="0.25">
      <c r="DT277" s="125">
        <v>17</v>
      </c>
      <c r="DU277" s="125">
        <v>18</v>
      </c>
      <c r="DV277" s="74" t="e">
        <f>#REF!</f>
        <v>#REF!</v>
      </c>
      <c r="DW277" s="114" t="e">
        <f ca="1">ROUND(AVERAGE('data-to-csv'!M277,'data-to-csv'!K277),0)</f>
        <v>#REF!</v>
      </c>
      <c r="DX277" s="125" t="e">
        <f t="shared" ref="DX277:DX340" ca="1" si="8">ROUND(AVERAGE(DW258:DW277),0)</f>
        <v>#REF!</v>
      </c>
      <c r="DY277" s="127" t="e">
        <f t="shared" ref="DY277:DY340" ca="1" si="9">IF(ROW()&lt;=$DU$1,AVERAGE(DW258:DW277),NA())</f>
        <v>#N/A</v>
      </c>
    </row>
    <row r="278" spans="124:129" x14ac:dyDescent="0.25">
      <c r="DT278" s="125">
        <v>17</v>
      </c>
      <c r="DU278" s="125">
        <v>18</v>
      </c>
      <c r="DV278" s="74" t="e">
        <f>#REF!</f>
        <v>#REF!</v>
      </c>
      <c r="DW278" s="114" t="e">
        <f ca="1">ROUND(AVERAGE('data-to-csv'!M278,'data-to-csv'!K278),0)</f>
        <v>#REF!</v>
      </c>
      <c r="DX278" s="125" t="e">
        <f t="shared" ca="1" si="8"/>
        <v>#REF!</v>
      </c>
      <c r="DY278" s="127" t="e">
        <f t="shared" ca="1" si="9"/>
        <v>#N/A</v>
      </c>
    </row>
    <row r="279" spans="124:129" x14ac:dyDescent="0.25">
      <c r="DT279" s="125">
        <v>17</v>
      </c>
      <c r="DU279" s="125">
        <v>18</v>
      </c>
      <c r="DV279" s="74" t="e">
        <f>#REF!</f>
        <v>#REF!</v>
      </c>
      <c r="DW279" s="114" t="e">
        <f ca="1">ROUND(AVERAGE('data-to-csv'!M279,'data-to-csv'!K279),0)</f>
        <v>#REF!</v>
      </c>
      <c r="DX279" s="125" t="e">
        <f t="shared" ca="1" si="8"/>
        <v>#REF!</v>
      </c>
      <c r="DY279" s="127" t="e">
        <f t="shared" ca="1" si="9"/>
        <v>#N/A</v>
      </c>
    </row>
    <row r="280" spans="124:129" x14ac:dyDescent="0.25">
      <c r="DT280" s="125">
        <v>17</v>
      </c>
      <c r="DU280" s="125">
        <v>18</v>
      </c>
      <c r="DV280" s="74" t="e">
        <f>#REF!</f>
        <v>#REF!</v>
      </c>
      <c r="DW280" s="114" t="e">
        <f ca="1">ROUND(AVERAGE('data-to-csv'!M280,'data-to-csv'!K280),0)</f>
        <v>#REF!</v>
      </c>
      <c r="DX280" s="125" t="e">
        <f t="shared" ca="1" si="8"/>
        <v>#REF!</v>
      </c>
      <c r="DY280" s="127" t="e">
        <f t="shared" ca="1" si="9"/>
        <v>#N/A</v>
      </c>
    </row>
    <row r="281" spans="124:129" x14ac:dyDescent="0.25">
      <c r="DT281" s="125">
        <v>17</v>
      </c>
      <c r="DU281" s="125">
        <v>18</v>
      </c>
      <c r="DV281" s="74" t="e">
        <f>#REF!</f>
        <v>#REF!</v>
      </c>
      <c r="DW281" s="114" t="e">
        <f ca="1">ROUND(AVERAGE('data-to-csv'!M281,'data-to-csv'!K281),0)</f>
        <v>#REF!</v>
      </c>
      <c r="DX281" s="125" t="e">
        <f t="shared" ca="1" si="8"/>
        <v>#REF!</v>
      </c>
      <c r="DY281" s="127" t="e">
        <f t="shared" ca="1" si="9"/>
        <v>#N/A</v>
      </c>
    </row>
    <row r="282" spans="124:129" x14ac:dyDescent="0.25">
      <c r="DT282" s="125">
        <v>17</v>
      </c>
      <c r="DU282" s="125">
        <v>18</v>
      </c>
      <c r="DV282" s="74" t="e">
        <f>#REF!</f>
        <v>#REF!</v>
      </c>
      <c r="DW282" s="114" t="e">
        <f ca="1">ROUND(AVERAGE('data-to-csv'!M282,'data-to-csv'!K282),0)</f>
        <v>#REF!</v>
      </c>
      <c r="DX282" s="125" t="e">
        <f t="shared" ca="1" si="8"/>
        <v>#REF!</v>
      </c>
      <c r="DY282" s="127" t="e">
        <f t="shared" ca="1" si="9"/>
        <v>#N/A</v>
      </c>
    </row>
    <row r="283" spans="124:129" x14ac:dyDescent="0.25">
      <c r="DT283" s="125">
        <v>17</v>
      </c>
      <c r="DU283" s="125">
        <v>18</v>
      </c>
      <c r="DV283" s="74" t="e">
        <f>#REF!</f>
        <v>#REF!</v>
      </c>
      <c r="DW283" s="114" t="e">
        <f ca="1">ROUND(AVERAGE('data-to-csv'!M283,'data-to-csv'!K283),0)</f>
        <v>#REF!</v>
      </c>
      <c r="DX283" s="125" t="e">
        <f t="shared" ca="1" si="8"/>
        <v>#REF!</v>
      </c>
      <c r="DY283" s="127" t="e">
        <f t="shared" ca="1" si="9"/>
        <v>#N/A</v>
      </c>
    </row>
    <row r="284" spans="124:129" x14ac:dyDescent="0.25">
      <c r="DT284" s="125">
        <v>17</v>
      </c>
      <c r="DU284" s="125">
        <v>18</v>
      </c>
      <c r="DV284" s="74" t="e">
        <f>#REF!</f>
        <v>#REF!</v>
      </c>
      <c r="DW284" s="114" t="e">
        <f ca="1">ROUND(AVERAGE('data-to-csv'!M284,'data-to-csv'!K284),0)</f>
        <v>#REF!</v>
      </c>
      <c r="DX284" s="125" t="e">
        <f t="shared" ca="1" si="8"/>
        <v>#REF!</v>
      </c>
      <c r="DY284" s="127" t="e">
        <f t="shared" ca="1" si="9"/>
        <v>#N/A</v>
      </c>
    </row>
    <row r="285" spans="124:129" x14ac:dyDescent="0.25">
      <c r="DT285" s="125">
        <v>17</v>
      </c>
      <c r="DU285" s="125">
        <v>18</v>
      </c>
      <c r="DV285" s="74" t="e">
        <f>#REF!</f>
        <v>#REF!</v>
      </c>
      <c r="DW285" s="114" t="e">
        <f ca="1">ROUND(AVERAGE('data-to-csv'!M285,'data-to-csv'!K285),0)</f>
        <v>#REF!</v>
      </c>
      <c r="DX285" s="125" t="e">
        <f t="shared" ca="1" si="8"/>
        <v>#REF!</v>
      </c>
      <c r="DY285" s="127" t="e">
        <f t="shared" ca="1" si="9"/>
        <v>#N/A</v>
      </c>
    </row>
    <row r="286" spans="124:129" x14ac:dyDescent="0.25">
      <c r="DT286" s="125">
        <v>17</v>
      </c>
      <c r="DU286" s="125">
        <v>18</v>
      </c>
      <c r="DV286" s="74" t="e">
        <f>#REF!</f>
        <v>#REF!</v>
      </c>
      <c r="DW286" s="114" t="e">
        <f ca="1">ROUND(AVERAGE('data-to-csv'!M286,'data-to-csv'!K286),0)</f>
        <v>#REF!</v>
      </c>
      <c r="DX286" s="125" t="e">
        <f t="shared" ca="1" si="8"/>
        <v>#REF!</v>
      </c>
      <c r="DY286" s="127" t="e">
        <f t="shared" ca="1" si="9"/>
        <v>#N/A</v>
      </c>
    </row>
    <row r="287" spans="124:129" x14ac:dyDescent="0.25">
      <c r="DT287" s="125">
        <v>17</v>
      </c>
      <c r="DU287" s="125">
        <v>18</v>
      </c>
      <c r="DV287" s="74" t="e">
        <f>#REF!</f>
        <v>#REF!</v>
      </c>
      <c r="DW287" s="114" t="e">
        <f ca="1">ROUND(AVERAGE('data-to-csv'!M287,'data-to-csv'!K287),0)</f>
        <v>#REF!</v>
      </c>
      <c r="DX287" s="125" t="e">
        <f t="shared" ca="1" si="8"/>
        <v>#REF!</v>
      </c>
      <c r="DY287" s="127" t="e">
        <f t="shared" ca="1" si="9"/>
        <v>#N/A</v>
      </c>
    </row>
    <row r="288" spans="124:129" x14ac:dyDescent="0.25">
      <c r="DT288" s="125">
        <v>17</v>
      </c>
      <c r="DU288" s="125">
        <v>18</v>
      </c>
      <c r="DV288" s="74" t="e">
        <f>#REF!</f>
        <v>#REF!</v>
      </c>
      <c r="DW288" s="114" t="e">
        <f ca="1">ROUND(AVERAGE('data-to-csv'!M288,'data-to-csv'!K288),0)</f>
        <v>#REF!</v>
      </c>
      <c r="DX288" s="125" t="e">
        <f t="shared" ca="1" si="8"/>
        <v>#REF!</v>
      </c>
      <c r="DY288" s="127" t="e">
        <f t="shared" ca="1" si="9"/>
        <v>#N/A</v>
      </c>
    </row>
    <row r="289" spans="124:129" x14ac:dyDescent="0.25">
      <c r="DT289" s="125">
        <v>17</v>
      </c>
      <c r="DU289" s="125">
        <v>18</v>
      </c>
      <c r="DV289" s="74" t="e">
        <f>#REF!</f>
        <v>#REF!</v>
      </c>
      <c r="DW289" s="114" t="e">
        <f ca="1">ROUND(AVERAGE('data-to-csv'!M289,'data-to-csv'!K289),0)</f>
        <v>#REF!</v>
      </c>
      <c r="DX289" s="125" t="e">
        <f t="shared" ca="1" si="8"/>
        <v>#REF!</v>
      </c>
      <c r="DY289" s="127" t="e">
        <f t="shared" ca="1" si="9"/>
        <v>#N/A</v>
      </c>
    </row>
    <row r="290" spans="124:129" x14ac:dyDescent="0.25">
      <c r="DT290" s="125">
        <v>17</v>
      </c>
      <c r="DU290" s="125">
        <v>18</v>
      </c>
      <c r="DV290" s="74" t="e">
        <f>#REF!</f>
        <v>#REF!</v>
      </c>
      <c r="DW290" s="114" t="e">
        <f ca="1">ROUND(AVERAGE('data-to-csv'!M290,'data-to-csv'!K290),0)</f>
        <v>#REF!</v>
      </c>
      <c r="DX290" s="125" t="e">
        <f t="shared" ca="1" si="8"/>
        <v>#REF!</v>
      </c>
      <c r="DY290" s="127" t="e">
        <f t="shared" ca="1" si="9"/>
        <v>#N/A</v>
      </c>
    </row>
    <row r="291" spans="124:129" x14ac:dyDescent="0.25">
      <c r="DT291" s="125">
        <v>17</v>
      </c>
      <c r="DU291" s="125">
        <v>18</v>
      </c>
      <c r="DV291" s="74" t="e">
        <f>#REF!</f>
        <v>#REF!</v>
      </c>
      <c r="DW291" s="114" t="e">
        <f ca="1">ROUND(AVERAGE('data-to-csv'!M291,'data-to-csv'!K291),0)</f>
        <v>#REF!</v>
      </c>
      <c r="DX291" s="125" t="e">
        <f t="shared" ca="1" si="8"/>
        <v>#REF!</v>
      </c>
      <c r="DY291" s="127" t="e">
        <f t="shared" ca="1" si="9"/>
        <v>#N/A</v>
      </c>
    </row>
    <row r="292" spans="124:129" x14ac:dyDescent="0.25">
      <c r="DT292" s="125">
        <v>17</v>
      </c>
      <c r="DU292" s="125">
        <v>18</v>
      </c>
      <c r="DV292" s="74" t="e">
        <f>#REF!</f>
        <v>#REF!</v>
      </c>
      <c r="DW292" s="114" t="e">
        <f ca="1">ROUND(AVERAGE('data-to-csv'!M292,'data-to-csv'!K292),0)</f>
        <v>#REF!</v>
      </c>
      <c r="DX292" s="125" t="e">
        <f t="shared" ca="1" si="8"/>
        <v>#REF!</v>
      </c>
      <c r="DY292" s="127" t="e">
        <f t="shared" ca="1" si="9"/>
        <v>#N/A</v>
      </c>
    </row>
    <row r="293" spans="124:129" x14ac:dyDescent="0.25">
      <c r="DT293" s="125">
        <v>17</v>
      </c>
      <c r="DU293" s="125">
        <v>18</v>
      </c>
      <c r="DV293" s="74" t="e">
        <f>#REF!</f>
        <v>#REF!</v>
      </c>
      <c r="DW293" s="114" t="e">
        <f ca="1">ROUND(AVERAGE('data-to-csv'!M293,'data-to-csv'!K293),0)</f>
        <v>#REF!</v>
      </c>
      <c r="DX293" s="125" t="e">
        <f t="shared" ca="1" si="8"/>
        <v>#REF!</v>
      </c>
      <c r="DY293" s="127" t="e">
        <f t="shared" ca="1" si="9"/>
        <v>#N/A</v>
      </c>
    </row>
    <row r="294" spans="124:129" x14ac:dyDescent="0.25">
      <c r="DT294" s="125">
        <v>17</v>
      </c>
      <c r="DU294" s="125">
        <v>18</v>
      </c>
      <c r="DV294" s="74" t="e">
        <f>#REF!</f>
        <v>#REF!</v>
      </c>
      <c r="DW294" s="114" t="e">
        <f ca="1">ROUND(AVERAGE('data-to-csv'!M294,'data-to-csv'!K294),0)</f>
        <v>#REF!</v>
      </c>
      <c r="DX294" s="125" t="e">
        <f t="shared" ca="1" si="8"/>
        <v>#REF!</v>
      </c>
      <c r="DY294" s="127" t="e">
        <f t="shared" ca="1" si="9"/>
        <v>#N/A</v>
      </c>
    </row>
    <row r="295" spans="124:129" x14ac:dyDescent="0.25">
      <c r="DT295" s="125">
        <v>17</v>
      </c>
      <c r="DU295" s="125">
        <v>18</v>
      </c>
      <c r="DV295" s="74" t="e">
        <f>#REF!</f>
        <v>#REF!</v>
      </c>
      <c r="DW295" s="114" t="e">
        <f ca="1">ROUND(AVERAGE('data-to-csv'!M295,'data-to-csv'!K295),0)</f>
        <v>#REF!</v>
      </c>
      <c r="DX295" s="125" t="e">
        <f t="shared" ca="1" si="8"/>
        <v>#REF!</v>
      </c>
      <c r="DY295" s="127" t="e">
        <f t="shared" ca="1" si="9"/>
        <v>#N/A</v>
      </c>
    </row>
    <row r="296" spans="124:129" x14ac:dyDescent="0.25">
      <c r="DT296" s="125">
        <v>17</v>
      </c>
      <c r="DU296" s="125">
        <v>18</v>
      </c>
      <c r="DV296" s="74" t="e">
        <f>#REF!</f>
        <v>#REF!</v>
      </c>
      <c r="DW296" s="114" t="e">
        <f ca="1">ROUND(AVERAGE('data-to-csv'!M296,'data-to-csv'!K296),0)</f>
        <v>#REF!</v>
      </c>
      <c r="DX296" s="125" t="e">
        <f t="shared" ca="1" si="8"/>
        <v>#REF!</v>
      </c>
      <c r="DY296" s="127" t="e">
        <f t="shared" ca="1" si="9"/>
        <v>#N/A</v>
      </c>
    </row>
    <row r="297" spans="124:129" x14ac:dyDescent="0.25">
      <c r="DT297" s="125">
        <v>17</v>
      </c>
      <c r="DU297" s="125">
        <v>18</v>
      </c>
      <c r="DV297" s="74" t="e">
        <f>#REF!</f>
        <v>#REF!</v>
      </c>
      <c r="DW297" s="114" t="e">
        <f ca="1">ROUND(AVERAGE('data-to-csv'!M297,'data-to-csv'!K297),0)</f>
        <v>#REF!</v>
      </c>
      <c r="DX297" s="125" t="e">
        <f t="shared" ca="1" si="8"/>
        <v>#REF!</v>
      </c>
      <c r="DY297" s="127" t="e">
        <f t="shared" ca="1" si="9"/>
        <v>#N/A</v>
      </c>
    </row>
    <row r="298" spans="124:129" x14ac:dyDescent="0.25">
      <c r="DT298" s="125">
        <v>17</v>
      </c>
      <c r="DU298" s="125">
        <v>18</v>
      </c>
      <c r="DV298" s="74" t="e">
        <f>#REF!</f>
        <v>#REF!</v>
      </c>
      <c r="DW298" s="114" t="e">
        <f ca="1">ROUND(AVERAGE('data-to-csv'!M298,'data-to-csv'!K298),0)</f>
        <v>#REF!</v>
      </c>
      <c r="DX298" s="125" t="e">
        <f t="shared" ca="1" si="8"/>
        <v>#REF!</v>
      </c>
      <c r="DY298" s="127" t="e">
        <f t="shared" ca="1" si="9"/>
        <v>#N/A</v>
      </c>
    </row>
    <row r="299" spans="124:129" x14ac:dyDescent="0.25">
      <c r="DT299" s="125">
        <v>17</v>
      </c>
      <c r="DU299" s="125">
        <v>18</v>
      </c>
      <c r="DV299" s="74" t="e">
        <f>#REF!</f>
        <v>#REF!</v>
      </c>
      <c r="DW299" s="114" t="e">
        <f ca="1">ROUND(AVERAGE('data-to-csv'!M299,'data-to-csv'!K299),0)</f>
        <v>#REF!</v>
      </c>
      <c r="DX299" s="125" t="e">
        <f t="shared" ca="1" si="8"/>
        <v>#REF!</v>
      </c>
      <c r="DY299" s="127" t="e">
        <f t="shared" ca="1" si="9"/>
        <v>#N/A</v>
      </c>
    </row>
    <row r="300" spans="124:129" x14ac:dyDescent="0.25">
      <c r="DT300" s="125">
        <v>17</v>
      </c>
      <c r="DU300" s="125">
        <v>18</v>
      </c>
      <c r="DV300" s="74" t="e">
        <f>#REF!</f>
        <v>#REF!</v>
      </c>
      <c r="DW300" s="114" t="e">
        <f ca="1">ROUND(AVERAGE('data-to-csv'!M300,'data-to-csv'!K300),0)</f>
        <v>#REF!</v>
      </c>
      <c r="DX300" s="125" t="e">
        <f t="shared" ca="1" si="8"/>
        <v>#REF!</v>
      </c>
      <c r="DY300" s="127" t="e">
        <f t="shared" ca="1" si="9"/>
        <v>#N/A</v>
      </c>
    </row>
    <row r="301" spans="124:129" x14ac:dyDescent="0.25">
      <c r="DT301" s="125">
        <v>17</v>
      </c>
      <c r="DU301" s="125">
        <v>18</v>
      </c>
      <c r="DV301" s="74" t="e">
        <f>#REF!</f>
        <v>#REF!</v>
      </c>
      <c r="DW301" s="114" t="e">
        <f ca="1">ROUND(AVERAGE('data-to-csv'!M301,'data-to-csv'!K301),0)</f>
        <v>#REF!</v>
      </c>
      <c r="DX301" s="125" t="e">
        <f t="shared" ca="1" si="8"/>
        <v>#REF!</v>
      </c>
      <c r="DY301" s="127" t="e">
        <f t="shared" ca="1" si="9"/>
        <v>#N/A</v>
      </c>
    </row>
    <row r="302" spans="124:129" x14ac:dyDescent="0.25">
      <c r="DT302" s="125">
        <v>17</v>
      </c>
      <c r="DU302" s="125">
        <v>18</v>
      </c>
      <c r="DV302" s="74" t="e">
        <f>#REF!</f>
        <v>#REF!</v>
      </c>
      <c r="DW302" s="114" t="e">
        <f ca="1">ROUND(AVERAGE('data-to-csv'!M302,'data-to-csv'!K302),0)</f>
        <v>#REF!</v>
      </c>
      <c r="DX302" s="125" t="e">
        <f t="shared" ca="1" si="8"/>
        <v>#REF!</v>
      </c>
      <c r="DY302" s="127" t="e">
        <f t="shared" ca="1" si="9"/>
        <v>#N/A</v>
      </c>
    </row>
    <row r="303" spans="124:129" x14ac:dyDescent="0.25">
      <c r="DT303" s="125">
        <v>17</v>
      </c>
      <c r="DU303" s="125">
        <v>18</v>
      </c>
      <c r="DV303" s="74" t="e">
        <f>#REF!</f>
        <v>#REF!</v>
      </c>
      <c r="DW303" s="114" t="e">
        <f ca="1">ROUND(AVERAGE('data-to-csv'!M303,'data-to-csv'!K303),0)</f>
        <v>#REF!</v>
      </c>
      <c r="DX303" s="125" t="e">
        <f t="shared" ca="1" si="8"/>
        <v>#REF!</v>
      </c>
      <c r="DY303" s="127" t="e">
        <f t="shared" ca="1" si="9"/>
        <v>#N/A</v>
      </c>
    </row>
    <row r="304" spans="124:129" x14ac:dyDescent="0.25">
      <c r="DT304" s="125">
        <v>17</v>
      </c>
      <c r="DU304" s="125">
        <v>18</v>
      </c>
      <c r="DV304" s="74" t="e">
        <f>#REF!</f>
        <v>#REF!</v>
      </c>
      <c r="DW304" s="114" t="e">
        <f ca="1">ROUND(AVERAGE('data-to-csv'!M304,'data-to-csv'!K304),0)</f>
        <v>#REF!</v>
      </c>
      <c r="DX304" s="125" t="e">
        <f t="shared" ca="1" si="8"/>
        <v>#REF!</v>
      </c>
      <c r="DY304" s="127" t="e">
        <f t="shared" ca="1" si="9"/>
        <v>#N/A</v>
      </c>
    </row>
    <row r="305" spans="124:129" x14ac:dyDescent="0.25">
      <c r="DT305" s="125">
        <v>17</v>
      </c>
      <c r="DU305" s="125">
        <v>18</v>
      </c>
      <c r="DV305" s="74" t="e">
        <f>#REF!</f>
        <v>#REF!</v>
      </c>
      <c r="DW305" s="114" t="e">
        <f ca="1">ROUND(AVERAGE('data-to-csv'!M305,'data-to-csv'!K305),0)</f>
        <v>#REF!</v>
      </c>
      <c r="DX305" s="125" t="e">
        <f t="shared" ca="1" si="8"/>
        <v>#REF!</v>
      </c>
      <c r="DY305" s="127" t="e">
        <f t="shared" ca="1" si="9"/>
        <v>#N/A</v>
      </c>
    </row>
    <row r="306" spans="124:129" x14ac:dyDescent="0.25">
      <c r="DT306" s="125">
        <v>17</v>
      </c>
      <c r="DU306" s="125">
        <v>18</v>
      </c>
      <c r="DV306" s="74" t="e">
        <f>#REF!</f>
        <v>#REF!</v>
      </c>
      <c r="DW306" s="114" t="e">
        <f ca="1">ROUND(AVERAGE('data-to-csv'!M306,'data-to-csv'!K306),0)</f>
        <v>#REF!</v>
      </c>
      <c r="DX306" s="125" t="e">
        <f t="shared" ca="1" si="8"/>
        <v>#REF!</v>
      </c>
      <c r="DY306" s="127" t="e">
        <f t="shared" ca="1" si="9"/>
        <v>#N/A</v>
      </c>
    </row>
    <row r="307" spans="124:129" x14ac:dyDescent="0.25">
      <c r="DT307" s="125">
        <v>17</v>
      </c>
      <c r="DU307" s="125">
        <v>18</v>
      </c>
      <c r="DV307" s="74" t="e">
        <f>#REF!</f>
        <v>#REF!</v>
      </c>
      <c r="DW307" s="114" t="e">
        <f ca="1">ROUND(AVERAGE('data-to-csv'!M307,'data-to-csv'!K307),0)</f>
        <v>#REF!</v>
      </c>
      <c r="DX307" s="125" t="e">
        <f t="shared" ca="1" si="8"/>
        <v>#REF!</v>
      </c>
      <c r="DY307" s="127" t="e">
        <f t="shared" ca="1" si="9"/>
        <v>#N/A</v>
      </c>
    </row>
    <row r="308" spans="124:129" x14ac:dyDescent="0.25">
      <c r="DT308" s="125">
        <v>17</v>
      </c>
      <c r="DU308" s="125">
        <v>18</v>
      </c>
      <c r="DV308" s="74" t="e">
        <f>#REF!</f>
        <v>#REF!</v>
      </c>
      <c r="DW308" s="114" t="e">
        <f ca="1">ROUND(AVERAGE('data-to-csv'!M308,'data-to-csv'!K308),0)</f>
        <v>#REF!</v>
      </c>
      <c r="DX308" s="125" t="e">
        <f t="shared" ca="1" si="8"/>
        <v>#REF!</v>
      </c>
      <c r="DY308" s="127" t="e">
        <f t="shared" ca="1" si="9"/>
        <v>#N/A</v>
      </c>
    </row>
    <row r="309" spans="124:129" x14ac:dyDescent="0.25">
      <c r="DT309" s="125">
        <v>17</v>
      </c>
      <c r="DU309" s="125">
        <v>18</v>
      </c>
      <c r="DV309" s="74" t="e">
        <f>#REF!</f>
        <v>#REF!</v>
      </c>
      <c r="DW309" s="114" t="e">
        <f ca="1">ROUND(AVERAGE('data-to-csv'!M309,'data-to-csv'!K309),0)</f>
        <v>#REF!</v>
      </c>
      <c r="DX309" s="125" t="e">
        <f t="shared" ca="1" si="8"/>
        <v>#REF!</v>
      </c>
      <c r="DY309" s="127" t="e">
        <f t="shared" ca="1" si="9"/>
        <v>#N/A</v>
      </c>
    </row>
    <row r="310" spans="124:129" x14ac:dyDescent="0.25">
      <c r="DT310" s="125">
        <v>17</v>
      </c>
      <c r="DU310" s="125">
        <v>18</v>
      </c>
      <c r="DV310" s="74" t="e">
        <f>#REF!</f>
        <v>#REF!</v>
      </c>
      <c r="DW310" s="114" t="e">
        <f ca="1">ROUND(AVERAGE('data-to-csv'!M310,'data-to-csv'!K310),0)</f>
        <v>#REF!</v>
      </c>
      <c r="DX310" s="125" t="e">
        <f t="shared" ca="1" si="8"/>
        <v>#REF!</v>
      </c>
      <c r="DY310" s="127" t="e">
        <f t="shared" ca="1" si="9"/>
        <v>#N/A</v>
      </c>
    </row>
    <row r="311" spans="124:129" x14ac:dyDescent="0.25">
      <c r="DT311" s="125">
        <v>17</v>
      </c>
      <c r="DU311" s="125">
        <v>18</v>
      </c>
      <c r="DV311" s="74" t="e">
        <f>#REF!</f>
        <v>#REF!</v>
      </c>
      <c r="DW311" s="114" t="e">
        <f ca="1">ROUND(AVERAGE('data-to-csv'!M311,'data-to-csv'!K311),0)</f>
        <v>#REF!</v>
      </c>
      <c r="DX311" s="125" t="e">
        <f t="shared" ca="1" si="8"/>
        <v>#REF!</v>
      </c>
      <c r="DY311" s="127" t="e">
        <f t="shared" ca="1" si="9"/>
        <v>#N/A</v>
      </c>
    </row>
    <row r="312" spans="124:129" x14ac:dyDescent="0.25">
      <c r="DT312" s="125">
        <v>17</v>
      </c>
      <c r="DU312" s="125">
        <v>18</v>
      </c>
      <c r="DV312" s="74" t="e">
        <f>#REF!</f>
        <v>#REF!</v>
      </c>
      <c r="DW312" s="114" t="e">
        <f ca="1">ROUND(AVERAGE('data-to-csv'!M312,'data-to-csv'!K312),0)</f>
        <v>#REF!</v>
      </c>
      <c r="DX312" s="125" t="e">
        <f t="shared" ca="1" si="8"/>
        <v>#REF!</v>
      </c>
      <c r="DY312" s="127" t="e">
        <f t="shared" ca="1" si="9"/>
        <v>#N/A</v>
      </c>
    </row>
    <row r="313" spans="124:129" x14ac:dyDescent="0.25">
      <c r="DT313" s="125">
        <v>17</v>
      </c>
      <c r="DU313" s="125">
        <v>18</v>
      </c>
      <c r="DV313" s="74" t="e">
        <f>#REF!</f>
        <v>#REF!</v>
      </c>
      <c r="DW313" s="114" t="e">
        <f ca="1">ROUND(AVERAGE('data-to-csv'!M313,'data-to-csv'!K313),0)</f>
        <v>#REF!</v>
      </c>
      <c r="DX313" s="125" t="e">
        <f t="shared" ca="1" si="8"/>
        <v>#REF!</v>
      </c>
      <c r="DY313" s="127" t="e">
        <f t="shared" ca="1" si="9"/>
        <v>#N/A</v>
      </c>
    </row>
    <row r="314" spans="124:129" x14ac:dyDescent="0.25">
      <c r="DT314" s="125">
        <v>17</v>
      </c>
      <c r="DU314" s="125">
        <v>18</v>
      </c>
      <c r="DV314" s="74" t="e">
        <f>#REF!</f>
        <v>#REF!</v>
      </c>
      <c r="DW314" s="114" t="e">
        <f ca="1">ROUND(AVERAGE('data-to-csv'!M314,'data-to-csv'!K314),0)</f>
        <v>#REF!</v>
      </c>
      <c r="DX314" s="125" t="e">
        <f t="shared" ca="1" si="8"/>
        <v>#REF!</v>
      </c>
      <c r="DY314" s="127" t="e">
        <f t="shared" ca="1" si="9"/>
        <v>#N/A</v>
      </c>
    </row>
    <row r="315" spans="124:129" x14ac:dyDescent="0.25">
      <c r="DT315" s="125">
        <v>17</v>
      </c>
      <c r="DU315" s="125">
        <v>18</v>
      </c>
      <c r="DV315" s="74" t="e">
        <f>#REF!</f>
        <v>#REF!</v>
      </c>
      <c r="DW315" s="114" t="e">
        <f ca="1">ROUND(AVERAGE('data-to-csv'!M315,'data-to-csv'!K315),0)</f>
        <v>#REF!</v>
      </c>
      <c r="DX315" s="125" t="e">
        <f t="shared" ca="1" si="8"/>
        <v>#REF!</v>
      </c>
      <c r="DY315" s="127" t="e">
        <f t="shared" ca="1" si="9"/>
        <v>#N/A</v>
      </c>
    </row>
    <row r="316" spans="124:129" x14ac:dyDescent="0.25">
      <c r="DT316" s="125">
        <v>17</v>
      </c>
      <c r="DU316" s="125">
        <v>18</v>
      </c>
      <c r="DV316" s="74" t="e">
        <f>#REF!</f>
        <v>#REF!</v>
      </c>
      <c r="DW316" s="114" t="e">
        <f ca="1">ROUND(AVERAGE('data-to-csv'!M316,'data-to-csv'!K316),0)</f>
        <v>#REF!</v>
      </c>
      <c r="DX316" s="125" t="e">
        <f t="shared" ca="1" si="8"/>
        <v>#REF!</v>
      </c>
      <c r="DY316" s="127" t="e">
        <f t="shared" ca="1" si="9"/>
        <v>#N/A</v>
      </c>
    </row>
    <row r="317" spans="124:129" x14ac:dyDescent="0.25">
      <c r="DT317" s="125">
        <v>17</v>
      </c>
      <c r="DU317" s="125">
        <v>18</v>
      </c>
      <c r="DV317" s="74" t="e">
        <f>#REF!</f>
        <v>#REF!</v>
      </c>
      <c r="DW317" s="114" t="e">
        <f ca="1">ROUND(AVERAGE('data-to-csv'!M317,'data-to-csv'!K317),0)</f>
        <v>#REF!</v>
      </c>
      <c r="DX317" s="125" t="e">
        <f t="shared" ca="1" si="8"/>
        <v>#REF!</v>
      </c>
      <c r="DY317" s="127" t="e">
        <f t="shared" ca="1" si="9"/>
        <v>#N/A</v>
      </c>
    </row>
    <row r="318" spans="124:129" x14ac:dyDescent="0.25">
      <c r="DT318" s="125">
        <v>17</v>
      </c>
      <c r="DU318" s="125">
        <v>18</v>
      </c>
      <c r="DV318" s="74" t="e">
        <f>#REF!</f>
        <v>#REF!</v>
      </c>
      <c r="DW318" s="114" t="e">
        <f ca="1">ROUND(AVERAGE('data-to-csv'!M318,'data-to-csv'!K318),0)</f>
        <v>#REF!</v>
      </c>
      <c r="DX318" s="125" t="e">
        <f t="shared" ca="1" si="8"/>
        <v>#REF!</v>
      </c>
      <c r="DY318" s="127" t="e">
        <f t="shared" ca="1" si="9"/>
        <v>#N/A</v>
      </c>
    </row>
    <row r="319" spans="124:129" x14ac:dyDescent="0.25">
      <c r="DT319" s="125">
        <v>17</v>
      </c>
      <c r="DU319" s="125">
        <v>18</v>
      </c>
      <c r="DV319" s="74" t="e">
        <f>#REF!</f>
        <v>#REF!</v>
      </c>
      <c r="DW319" s="114" t="e">
        <f ca="1">ROUND(AVERAGE('data-to-csv'!M319,'data-to-csv'!K319),0)</f>
        <v>#REF!</v>
      </c>
      <c r="DX319" s="125" t="e">
        <f t="shared" ca="1" si="8"/>
        <v>#REF!</v>
      </c>
      <c r="DY319" s="127" t="e">
        <f t="shared" ca="1" si="9"/>
        <v>#N/A</v>
      </c>
    </row>
    <row r="320" spans="124:129" x14ac:dyDescent="0.25">
      <c r="DT320" s="125">
        <v>17</v>
      </c>
      <c r="DU320" s="125">
        <v>18</v>
      </c>
      <c r="DV320" s="74" t="e">
        <f>#REF!</f>
        <v>#REF!</v>
      </c>
      <c r="DW320" s="114" t="e">
        <f ca="1">ROUND(AVERAGE('data-to-csv'!M320,'data-to-csv'!K320),0)</f>
        <v>#REF!</v>
      </c>
      <c r="DX320" s="125" t="e">
        <f t="shared" ca="1" si="8"/>
        <v>#REF!</v>
      </c>
      <c r="DY320" s="127" t="e">
        <f t="shared" ca="1" si="9"/>
        <v>#N/A</v>
      </c>
    </row>
    <row r="321" spans="124:129" x14ac:dyDescent="0.25">
      <c r="DT321" s="125">
        <v>17</v>
      </c>
      <c r="DU321" s="125">
        <v>18</v>
      </c>
      <c r="DV321" s="74" t="e">
        <f>#REF!</f>
        <v>#REF!</v>
      </c>
      <c r="DW321" s="114" t="e">
        <f ca="1">ROUND(AVERAGE('data-to-csv'!M321,'data-to-csv'!K321),0)</f>
        <v>#REF!</v>
      </c>
      <c r="DX321" s="125" t="e">
        <f t="shared" ca="1" si="8"/>
        <v>#REF!</v>
      </c>
      <c r="DY321" s="127" t="e">
        <f t="shared" ca="1" si="9"/>
        <v>#N/A</v>
      </c>
    </row>
    <row r="322" spans="124:129" x14ac:dyDescent="0.25">
      <c r="DT322" s="125">
        <v>17</v>
      </c>
      <c r="DU322" s="125">
        <v>18</v>
      </c>
      <c r="DV322" s="74" t="e">
        <f>#REF!</f>
        <v>#REF!</v>
      </c>
      <c r="DW322" s="114" t="e">
        <f ca="1">ROUND(AVERAGE('data-to-csv'!M322,'data-to-csv'!K322),0)</f>
        <v>#REF!</v>
      </c>
      <c r="DX322" s="125" t="e">
        <f t="shared" ca="1" si="8"/>
        <v>#REF!</v>
      </c>
      <c r="DY322" s="127" t="e">
        <f t="shared" ca="1" si="9"/>
        <v>#N/A</v>
      </c>
    </row>
    <row r="323" spans="124:129" x14ac:dyDescent="0.25">
      <c r="DT323" s="125">
        <v>17</v>
      </c>
      <c r="DU323" s="125">
        <v>18</v>
      </c>
      <c r="DV323" s="74" t="e">
        <f>#REF!</f>
        <v>#REF!</v>
      </c>
      <c r="DW323" s="114" t="e">
        <f ca="1">ROUND(AVERAGE('data-to-csv'!M323,'data-to-csv'!K323),0)</f>
        <v>#REF!</v>
      </c>
      <c r="DX323" s="125" t="e">
        <f t="shared" ca="1" si="8"/>
        <v>#REF!</v>
      </c>
      <c r="DY323" s="127" t="e">
        <f t="shared" ca="1" si="9"/>
        <v>#N/A</v>
      </c>
    </row>
    <row r="324" spans="124:129" x14ac:dyDescent="0.25">
      <c r="DT324" s="125">
        <v>17</v>
      </c>
      <c r="DU324" s="125">
        <v>18</v>
      </c>
      <c r="DV324" s="74" t="e">
        <f>#REF!</f>
        <v>#REF!</v>
      </c>
      <c r="DW324" s="114" t="e">
        <f ca="1">ROUND(AVERAGE('data-to-csv'!M324,'data-to-csv'!K324),0)</f>
        <v>#REF!</v>
      </c>
      <c r="DX324" s="125" t="e">
        <f t="shared" ca="1" si="8"/>
        <v>#REF!</v>
      </c>
      <c r="DY324" s="127" t="e">
        <f t="shared" ca="1" si="9"/>
        <v>#N/A</v>
      </c>
    </row>
    <row r="325" spans="124:129" x14ac:dyDescent="0.25">
      <c r="DT325" s="125">
        <v>17</v>
      </c>
      <c r="DU325" s="125">
        <v>18</v>
      </c>
      <c r="DV325" s="74" t="e">
        <f>#REF!</f>
        <v>#REF!</v>
      </c>
      <c r="DW325" s="114" t="e">
        <f ca="1">ROUND(AVERAGE('data-to-csv'!M325,'data-to-csv'!K325),0)</f>
        <v>#REF!</v>
      </c>
      <c r="DX325" s="125" t="e">
        <f t="shared" ca="1" si="8"/>
        <v>#REF!</v>
      </c>
      <c r="DY325" s="127" t="e">
        <f t="shared" ca="1" si="9"/>
        <v>#N/A</v>
      </c>
    </row>
    <row r="326" spans="124:129" x14ac:dyDescent="0.25">
      <c r="DT326" s="125">
        <v>17</v>
      </c>
      <c r="DU326" s="125">
        <v>18</v>
      </c>
      <c r="DV326" s="74" t="e">
        <f>#REF!</f>
        <v>#REF!</v>
      </c>
      <c r="DW326" s="114" t="e">
        <f ca="1">ROUND(AVERAGE('data-to-csv'!M326,'data-to-csv'!K326),0)</f>
        <v>#REF!</v>
      </c>
      <c r="DX326" s="125" t="e">
        <f t="shared" ca="1" si="8"/>
        <v>#REF!</v>
      </c>
      <c r="DY326" s="127" t="e">
        <f t="shared" ca="1" si="9"/>
        <v>#N/A</v>
      </c>
    </row>
    <row r="327" spans="124:129" x14ac:dyDescent="0.25">
      <c r="DT327" s="125">
        <v>17</v>
      </c>
      <c r="DU327" s="125">
        <v>18</v>
      </c>
      <c r="DV327" s="74" t="e">
        <f>#REF!</f>
        <v>#REF!</v>
      </c>
      <c r="DW327" s="114" t="e">
        <f ca="1">ROUND(AVERAGE('data-to-csv'!M327,'data-to-csv'!K327),0)</f>
        <v>#REF!</v>
      </c>
      <c r="DX327" s="125" t="e">
        <f t="shared" ca="1" si="8"/>
        <v>#REF!</v>
      </c>
      <c r="DY327" s="127" t="e">
        <f t="shared" ca="1" si="9"/>
        <v>#N/A</v>
      </c>
    </row>
    <row r="328" spans="124:129" x14ac:dyDescent="0.25">
      <c r="DT328" s="125">
        <v>17</v>
      </c>
      <c r="DU328" s="125">
        <v>18</v>
      </c>
      <c r="DV328" s="74" t="e">
        <f>#REF!</f>
        <v>#REF!</v>
      </c>
      <c r="DW328" s="114" t="e">
        <f ca="1">ROUND(AVERAGE('data-to-csv'!M328,'data-to-csv'!K328),0)</f>
        <v>#REF!</v>
      </c>
      <c r="DX328" s="125" t="e">
        <f t="shared" ca="1" si="8"/>
        <v>#REF!</v>
      </c>
      <c r="DY328" s="127" t="e">
        <f t="shared" ca="1" si="9"/>
        <v>#N/A</v>
      </c>
    </row>
    <row r="329" spans="124:129" x14ac:dyDescent="0.25">
      <c r="DT329" s="125">
        <v>17</v>
      </c>
      <c r="DU329" s="125">
        <v>18</v>
      </c>
      <c r="DV329" s="74" t="e">
        <f>#REF!</f>
        <v>#REF!</v>
      </c>
      <c r="DW329" s="114" t="e">
        <f ca="1">ROUND(AVERAGE('data-to-csv'!M329,'data-to-csv'!K329),0)</f>
        <v>#REF!</v>
      </c>
      <c r="DX329" s="125" t="e">
        <f t="shared" ca="1" si="8"/>
        <v>#REF!</v>
      </c>
      <c r="DY329" s="127" t="e">
        <f t="shared" ca="1" si="9"/>
        <v>#N/A</v>
      </c>
    </row>
    <row r="330" spans="124:129" x14ac:dyDescent="0.25">
      <c r="DT330" s="125">
        <v>17</v>
      </c>
      <c r="DU330" s="125">
        <v>18</v>
      </c>
      <c r="DV330" s="74" t="e">
        <f>#REF!</f>
        <v>#REF!</v>
      </c>
      <c r="DW330" s="114" t="e">
        <f ca="1">ROUND(AVERAGE('data-to-csv'!M330,'data-to-csv'!K330),0)</f>
        <v>#REF!</v>
      </c>
      <c r="DX330" s="125" t="e">
        <f t="shared" ca="1" si="8"/>
        <v>#REF!</v>
      </c>
      <c r="DY330" s="127" t="e">
        <f t="shared" ca="1" si="9"/>
        <v>#N/A</v>
      </c>
    </row>
    <row r="331" spans="124:129" x14ac:dyDescent="0.25">
      <c r="DT331" s="125">
        <v>17</v>
      </c>
      <c r="DU331" s="125">
        <v>18</v>
      </c>
      <c r="DV331" s="74" t="e">
        <f>#REF!</f>
        <v>#REF!</v>
      </c>
      <c r="DW331" s="114" t="e">
        <f ca="1">ROUND(AVERAGE('data-to-csv'!M331,'data-to-csv'!K331),0)</f>
        <v>#REF!</v>
      </c>
      <c r="DX331" s="125" t="e">
        <f t="shared" ca="1" si="8"/>
        <v>#REF!</v>
      </c>
      <c r="DY331" s="127" t="e">
        <f t="shared" ca="1" si="9"/>
        <v>#N/A</v>
      </c>
    </row>
    <row r="332" spans="124:129" x14ac:dyDescent="0.25">
      <c r="DT332" s="125">
        <v>17</v>
      </c>
      <c r="DU332" s="125">
        <v>18</v>
      </c>
      <c r="DV332" s="74" t="e">
        <f>#REF!</f>
        <v>#REF!</v>
      </c>
      <c r="DW332" s="114" t="e">
        <f ca="1">ROUND(AVERAGE('data-to-csv'!M332,'data-to-csv'!K332),0)</f>
        <v>#REF!</v>
      </c>
      <c r="DX332" s="125" t="e">
        <f t="shared" ca="1" si="8"/>
        <v>#REF!</v>
      </c>
      <c r="DY332" s="127" t="e">
        <f t="shared" ca="1" si="9"/>
        <v>#N/A</v>
      </c>
    </row>
    <row r="333" spans="124:129" x14ac:dyDescent="0.25">
      <c r="DT333" s="125">
        <v>17</v>
      </c>
      <c r="DU333" s="125">
        <v>18</v>
      </c>
      <c r="DV333" s="74" t="e">
        <f>#REF!</f>
        <v>#REF!</v>
      </c>
      <c r="DW333" s="114" t="e">
        <f ca="1">ROUND(AVERAGE('data-to-csv'!M333,'data-to-csv'!K333),0)</f>
        <v>#REF!</v>
      </c>
      <c r="DX333" s="125" t="e">
        <f t="shared" ca="1" si="8"/>
        <v>#REF!</v>
      </c>
      <c r="DY333" s="127" t="e">
        <f t="shared" ca="1" si="9"/>
        <v>#N/A</v>
      </c>
    </row>
    <row r="334" spans="124:129" x14ac:dyDescent="0.25">
      <c r="DT334" s="125">
        <v>17</v>
      </c>
      <c r="DU334" s="125">
        <v>18</v>
      </c>
      <c r="DV334" s="74" t="e">
        <f>#REF!</f>
        <v>#REF!</v>
      </c>
      <c r="DW334" s="114" t="e">
        <f ca="1">ROUND(AVERAGE('data-to-csv'!M334,'data-to-csv'!K334),0)</f>
        <v>#REF!</v>
      </c>
      <c r="DX334" s="125" t="e">
        <f t="shared" ca="1" si="8"/>
        <v>#REF!</v>
      </c>
      <c r="DY334" s="127" t="e">
        <f t="shared" ca="1" si="9"/>
        <v>#N/A</v>
      </c>
    </row>
    <row r="335" spans="124:129" x14ac:dyDescent="0.25">
      <c r="DT335" s="125">
        <v>17</v>
      </c>
      <c r="DU335" s="125">
        <v>18</v>
      </c>
      <c r="DV335" s="74" t="e">
        <f>#REF!</f>
        <v>#REF!</v>
      </c>
      <c r="DW335" s="114" t="e">
        <f ca="1">ROUND(AVERAGE('data-to-csv'!M335,'data-to-csv'!K335),0)</f>
        <v>#REF!</v>
      </c>
      <c r="DX335" s="125" t="e">
        <f t="shared" ca="1" si="8"/>
        <v>#REF!</v>
      </c>
      <c r="DY335" s="127" t="e">
        <f t="shared" ca="1" si="9"/>
        <v>#N/A</v>
      </c>
    </row>
    <row r="336" spans="124:129" x14ac:dyDescent="0.25">
      <c r="DT336" s="125">
        <v>17</v>
      </c>
      <c r="DU336" s="125">
        <v>18</v>
      </c>
      <c r="DV336" s="74" t="e">
        <f>#REF!</f>
        <v>#REF!</v>
      </c>
      <c r="DW336" s="114" t="e">
        <f ca="1">ROUND(AVERAGE('data-to-csv'!M336,'data-to-csv'!K336),0)</f>
        <v>#REF!</v>
      </c>
      <c r="DX336" s="125" t="e">
        <f t="shared" ca="1" si="8"/>
        <v>#REF!</v>
      </c>
      <c r="DY336" s="127" t="e">
        <f t="shared" ca="1" si="9"/>
        <v>#N/A</v>
      </c>
    </row>
    <row r="337" spans="124:129" x14ac:dyDescent="0.25">
      <c r="DT337" s="125">
        <v>17</v>
      </c>
      <c r="DU337" s="125">
        <v>18</v>
      </c>
      <c r="DV337" s="74" t="e">
        <f>#REF!</f>
        <v>#REF!</v>
      </c>
      <c r="DW337" s="114" t="e">
        <f ca="1">ROUND(AVERAGE('data-to-csv'!M337,'data-to-csv'!K337),0)</f>
        <v>#REF!</v>
      </c>
      <c r="DX337" s="125" t="e">
        <f t="shared" ca="1" si="8"/>
        <v>#REF!</v>
      </c>
      <c r="DY337" s="127" t="e">
        <f t="shared" ca="1" si="9"/>
        <v>#N/A</v>
      </c>
    </row>
    <row r="338" spans="124:129" x14ac:dyDescent="0.25">
      <c r="DT338" s="125">
        <v>17</v>
      </c>
      <c r="DU338" s="125">
        <v>18</v>
      </c>
      <c r="DV338" s="74" t="e">
        <f>#REF!</f>
        <v>#REF!</v>
      </c>
      <c r="DW338" s="114" t="e">
        <f ca="1">ROUND(AVERAGE('data-to-csv'!M338,'data-to-csv'!K338),0)</f>
        <v>#REF!</v>
      </c>
      <c r="DX338" s="125" t="e">
        <f t="shared" ca="1" si="8"/>
        <v>#REF!</v>
      </c>
      <c r="DY338" s="127" t="e">
        <f t="shared" ca="1" si="9"/>
        <v>#N/A</v>
      </c>
    </row>
    <row r="339" spans="124:129" x14ac:dyDescent="0.25">
      <c r="DT339" s="125">
        <v>17</v>
      </c>
      <c r="DU339" s="125">
        <v>18</v>
      </c>
      <c r="DV339" s="74" t="e">
        <f>#REF!</f>
        <v>#REF!</v>
      </c>
      <c r="DW339" s="114" t="e">
        <f ca="1">ROUND(AVERAGE('data-to-csv'!M339,'data-to-csv'!K339),0)</f>
        <v>#REF!</v>
      </c>
      <c r="DX339" s="125" t="e">
        <f t="shared" ca="1" si="8"/>
        <v>#REF!</v>
      </c>
      <c r="DY339" s="127" t="e">
        <f t="shared" ca="1" si="9"/>
        <v>#N/A</v>
      </c>
    </row>
    <row r="340" spans="124:129" x14ac:dyDescent="0.25">
      <c r="DT340" s="125">
        <v>17</v>
      </c>
      <c r="DU340" s="125">
        <v>18</v>
      </c>
      <c r="DV340" s="74" t="e">
        <f>#REF!</f>
        <v>#REF!</v>
      </c>
      <c r="DW340" s="114" t="e">
        <f ca="1">ROUND(AVERAGE('data-to-csv'!M340,'data-to-csv'!K340),0)</f>
        <v>#REF!</v>
      </c>
      <c r="DX340" s="125" t="e">
        <f t="shared" ca="1" si="8"/>
        <v>#REF!</v>
      </c>
      <c r="DY340" s="127" t="e">
        <f t="shared" ca="1" si="9"/>
        <v>#N/A</v>
      </c>
    </row>
    <row r="341" spans="124:129" x14ac:dyDescent="0.25">
      <c r="DT341" s="125">
        <v>17</v>
      </c>
      <c r="DU341" s="125">
        <v>18</v>
      </c>
      <c r="DV341" s="74" t="e">
        <f>#REF!</f>
        <v>#REF!</v>
      </c>
      <c r="DW341" s="114" t="e">
        <f ca="1">ROUND(AVERAGE('data-to-csv'!M341,'data-to-csv'!K341),0)</f>
        <v>#REF!</v>
      </c>
      <c r="DX341" s="125" t="e">
        <f t="shared" ref="DX341:DX404" ca="1" si="10">ROUND(AVERAGE(DW322:DW341),0)</f>
        <v>#REF!</v>
      </c>
      <c r="DY341" s="127" t="e">
        <f t="shared" ref="DY341:DY404" ca="1" si="11">IF(ROW()&lt;=$DU$1,AVERAGE(DW322:DW341),NA())</f>
        <v>#N/A</v>
      </c>
    </row>
    <row r="342" spans="124:129" x14ac:dyDescent="0.25">
      <c r="DT342" s="125">
        <v>17</v>
      </c>
      <c r="DU342" s="125">
        <v>18</v>
      </c>
      <c r="DV342" s="74" t="e">
        <f>#REF!</f>
        <v>#REF!</v>
      </c>
      <c r="DW342" s="114" t="e">
        <f ca="1">ROUND(AVERAGE('data-to-csv'!M342,'data-to-csv'!K342),0)</f>
        <v>#REF!</v>
      </c>
      <c r="DX342" s="125" t="e">
        <f t="shared" ca="1" si="10"/>
        <v>#REF!</v>
      </c>
      <c r="DY342" s="127" t="e">
        <f t="shared" ca="1" si="11"/>
        <v>#N/A</v>
      </c>
    </row>
    <row r="343" spans="124:129" x14ac:dyDescent="0.25">
      <c r="DT343" s="125">
        <v>17</v>
      </c>
      <c r="DU343" s="125">
        <v>18</v>
      </c>
      <c r="DV343" s="74" t="e">
        <f>#REF!</f>
        <v>#REF!</v>
      </c>
      <c r="DW343" s="114" t="e">
        <f ca="1">ROUND(AVERAGE('data-to-csv'!M343,'data-to-csv'!K343),0)</f>
        <v>#REF!</v>
      </c>
      <c r="DX343" s="125" t="e">
        <f t="shared" ca="1" si="10"/>
        <v>#REF!</v>
      </c>
      <c r="DY343" s="127" t="e">
        <f t="shared" ca="1" si="11"/>
        <v>#N/A</v>
      </c>
    </row>
    <row r="344" spans="124:129" x14ac:dyDescent="0.25">
      <c r="DT344" s="125">
        <v>17</v>
      </c>
      <c r="DU344" s="125">
        <v>18</v>
      </c>
      <c r="DV344" s="74" t="e">
        <f>#REF!</f>
        <v>#REF!</v>
      </c>
      <c r="DW344" s="114" t="e">
        <f ca="1">ROUND(AVERAGE('data-to-csv'!M344,'data-to-csv'!K344),0)</f>
        <v>#REF!</v>
      </c>
      <c r="DX344" s="125" t="e">
        <f t="shared" ca="1" si="10"/>
        <v>#REF!</v>
      </c>
      <c r="DY344" s="127" t="e">
        <f t="shared" ca="1" si="11"/>
        <v>#N/A</v>
      </c>
    </row>
    <row r="345" spans="124:129" x14ac:dyDescent="0.25">
      <c r="DT345" s="125">
        <v>17</v>
      </c>
      <c r="DU345" s="125">
        <v>18</v>
      </c>
      <c r="DV345" s="74" t="e">
        <f>#REF!</f>
        <v>#REF!</v>
      </c>
      <c r="DW345" s="114" t="e">
        <f ca="1">ROUND(AVERAGE('data-to-csv'!M345,'data-to-csv'!K345),0)</f>
        <v>#REF!</v>
      </c>
      <c r="DX345" s="125" t="e">
        <f t="shared" ca="1" si="10"/>
        <v>#REF!</v>
      </c>
      <c r="DY345" s="127" t="e">
        <f t="shared" ca="1" si="11"/>
        <v>#N/A</v>
      </c>
    </row>
    <row r="346" spans="124:129" x14ac:dyDescent="0.25">
      <c r="DT346" s="125">
        <v>17</v>
      </c>
      <c r="DU346" s="125">
        <v>18</v>
      </c>
      <c r="DV346" s="74" t="e">
        <f>#REF!</f>
        <v>#REF!</v>
      </c>
      <c r="DW346" s="114" t="e">
        <f ca="1">ROUND(AVERAGE('data-to-csv'!M346,'data-to-csv'!K346),0)</f>
        <v>#REF!</v>
      </c>
      <c r="DX346" s="125" t="e">
        <f t="shared" ca="1" si="10"/>
        <v>#REF!</v>
      </c>
      <c r="DY346" s="127" t="e">
        <f t="shared" ca="1" si="11"/>
        <v>#N/A</v>
      </c>
    </row>
    <row r="347" spans="124:129" x14ac:dyDescent="0.25">
      <c r="DT347" s="125">
        <v>17</v>
      </c>
      <c r="DU347" s="125">
        <v>18</v>
      </c>
      <c r="DV347" s="74" t="e">
        <f>#REF!</f>
        <v>#REF!</v>
      </c>
      <c r="DW347" s="114" t="e">
        <f ca="1">ROUND(AVERAGE('data-to-csv'!M347,'data-to-csv'!K347),0)</f>
        <v>#REF!</v>
      </c>
      <c r="DX347" s="125" t="e">
        <f t="shared" ca="1" si="10"/>
        <v>#REF!</v>
      </c>
      <c r="DY347" s="127" t="e">
        <f t="shared" ca="1" si="11"/>
        <v>#N/A</v>
      </c>
    </row>
    <row r="348" spans="124:129" x14ac:dyDescent="0.25">
      <c r="DT348" s="125">
        <v>17</v>
      </c>
      <c r="DU348" s="125">
        <v>18</v>
      </c>
      <c r="DV348" s="74" t="e">
        <f>#REF!</f>
        <v>#REF!</v>
      </c>
      <c r="DW348" s="114" t="e">
        <f ca="1">ROUND(AVERAGE('data-to-csv'!M348,'data-to-csv'!K348),0)</f>
        <v>#REF!</v>
      </c>
      <c r="DX348" s="125" t="e">
        <f t="shared" ca="1" si="10"/>
        <v>#REF!</v>
      </c>
      <c r="DY348" s="127" t="e">
        <f t="shared" ca="1" si="11"/>
        <v>#N/A</v>
      </c>
    </row>
    <row r="349" spans="124:129" x14ac:dyDescent="0.25">
      <c r="DT349" s="125">
        <v>17</v>
      </c>
      <c r="DU349" s="125">
        <v>18</v>
      </c>
      <c r="DV349" s="74" t="e">
        <f>#REF!</f>
        <v>#REF!</v>
      </c>
      <c r="DW349" s="114" t="e">
        <f ca="1">ROUND(AVERAGE('data-to-csv'!M349,'data-to-csv'!K349),0)</f>
        <v>#REF!</v>
      </c>
      <c r="DX349" s="125" t="e">
        <f t="shared" ca="1" si="10"/>
        <v>#REF!</v>
      </c>
      <c r="DY349" s="127" t="e">
        <f t="shared" ca="1" si="11"/>
        <v>#N/A</v>
      </c>
    </row>
    <row r="350" spans="124:129" x14ac:dyDescent="0.25">
      <c r="DT350" s="125">
        <v>17</v>
      </c>
      <c r="DU350" s="125">
        <v>18</v>
      </c>
      <c r="DV350" s="74" t="e">
        <f>#REF!</f>
        <v>#REF!</v>
      </c>
      <c r="DW350" s="114" t="e">
        <f ca="1">ROUND(AVERAGE('data-to-csv'!M350,'data-to-csv'!K350),0)</f>
        <v>#REF!</v>
      </c>
      <c r="DX350" s="125" t="e">
        <f t="shared" ca="1" si="10"/>
        <v>#REF!</v>
      </c>
      <c r="DY350" s="127" t="e">
        <f t="shared" ca="1" si="11"/>
        <v>#N/A</v>
      </c>
    </row>
    <row r="351" spans="124:129" x14ac:dyDescent="0.25">
      <c r="DT351" s="125">
        <v>17</v>
      </c>
      <c r="DU351" s="125">
        <v>18</v>
      </c>
      <c r="DV351" s="74" t="e">
        <f>#REF!</f>
        <v>#REF!</v>
      </c>
      <c r="DW351" s="114" t="e">
        <f ca="1">ROUND(AVERAGE('data-to-csv'!M351,'data-to-csv'!K351),0)</f>
        <v>#REF!</v>
      </c>
      <c r="DX351" s="125" t="e">
        <f t="shared" ca="1" si="10"/>
        <v>#REF!</v>
      </c>
      <c r="DY351" s="127" t="e">
        <f t="shared" ca="1" si="11"/>
        <v>#N/A</v>
      </c>
    </row>
    <row r="352" spans="124:129" x14ac:dyDescent="0.25">
      <c r="DT352" s="125">
        <v>17</v>
      </c>
      <c r="DU352" s="125">
        <v>18</v>
      </c>
      <c r="DV352" s="74" t="e">
        <f>#REF!</f>
        <v>#REF!</v>
      </c>
      <c r="DW352" s="114" t="e">
        <f ca="1">ROUND(AVERAGE('data-to-csv'!M352,'data-to-csv'!K352),0)</f>
        <v>#REF!</v>
      </c>
      <c r="DX352" s="125" t="e">
        <f t="shared" ca="1" si="10"/>
        <v>#REF!</v>
      </c>
      <c r="DY352" s="127" t="e">
        <f t="shared" ca="1" si="11"/>
        <v>#N/A</v>
      </c>
    </row>
    <row r="353" spans="124:129" x14ac:dyDescent="0.25">
      <c r="DT353" s="125">
        <v>17</v>
      </c>
      <c r="DU353" s="125">
        <v>18</v>
      </c>
      <c r="DV353" s="74" t="e">
        <f>#REF!</f>
        <v>#REF!</v>
      </c>
      <c r="DW353" s="114" t="e">
        <f ca="1">ROUND(AVERAGE('data-to-csv'!M353,'data-to-csv'!K353),0)</f>
        <v>#REF!</v>
      </c>
      <c r="DX353" s="125" t="e">
        <f t="shared" ca="1" si="10"/>
        <v>#REF!</v>
      </c>
      <c r="DY353" s="127" t="e">
        <f t="shared" ca="1" si="11"/>
        <v>#N/A</v>
      </c>
    </row>
    <row r="354" spans="124:129" x14ac:dyDescent="0.25">
      <c r="DT354" s="125">
        <v>17</v>
      </c>
      <c r="DU354" s="125">
        <v>18</v>
      </c>
      <c r="DV354" s="74" t="e">
        <f>#REF!</f>
        <v>#REF!</v>
      </c>
      <c r="DW354" s="114" t="e">
        <f ca="1">ROUND(AVERAGE('data-to-csv'!M354,'data-to-csv'!K354),0)</f>
        <v>#REF!</v>
      </c>
      <c r="DX354" s="125" t="e">
        <f t="shared" ca="1" si="10"/>
        <v>#REF!</v>
      </c>
      <c r="DY354" s="127" t="e">
        <f t="shared" ca="1" si="11"/>
        <v>#N/A</v>
      </c>
    </row>
    <row r="355" spans="124:129" x14ac:dyDescent="0.25">
      <c r="DT355" s="125">
        <v>17</v>
      </c>
      <c r="DU355" s="125">
        <v>18</v>
      </c>
      <c r="DV355" s="74" t="e">
        <f>#REF!</f>
        <v>#REF!</v>
      </c>
      <c r="DW355" s="114" t="e">
        <f ca="1">ROUND(AVERAGE('data-to-csv'!M355,'data-to-csv'!K355),0)</f>
        <v>#REF!</v>
      </c>
      <c r="DX355" s="125" t="e">
        <f t="shared" ca="1" si="10"/>
        <v>#REF!</v>
      </c>
      <c r="DY355" s="127" t="e">
        <f t="shared" ca="1" si="11"/>
        <v>#N/A</v>
      </c>
    </row>
    <row r="356" spans="124:129" x14ac:dyDescent="0.25">
      <c r="DT356" s="125">
        <v>17</v>
      </c>
      <c r="DU356" s="125">
        <v>18</v>
      </c>
      <c r="DV356" s="74" t="e">
        <f>#REF!</f>
        <v>#REF!</v>
      </c>
      <c r="DW356" s="114" t="e">
        <f ca="1">ROUND(AVERAGE('data-to-csv'!M356,'data-to-csv'!K356),0)</f>
        <v>#REF!</v>
      </c>
      <c r="DX356" s="125" t="e">
        <f t="shared" ca="1" si="10"/>
        <v>#REF!</v>
      </c>
      <c r="DY356" s="127" t="e">
        <f t="shared" ca="1" si="11"/>
        <v>#N/A</v>
      </c>
    </row>
    <row r="357" spans="124:129" x14ac:dyDescent="0.25">
      <c r="DT357" s="125">
        <v>17</v>
      </c>
      <c r="DU357" s="125">
        <v>18</v>
      </c>
      <c r="DV357" s="74" t="e">
        <f>#REF!</f>
        <v>#REF!</v>
      </c>
      <c r="DW357" s="114" t="e">
        <f ca="1">ROUND(AVERAGE('data-to-csv'!M357,'data-to-csv'!K357),0)</f>
        <v>#REF!</v>
      </c>
      <c r="DX357" s="125" t="e">
        <f t="shared" ca="1" si="10"/>
        <v>#REF!</v>
      </c>
      <c r="DY357" s="127" t="e">
        <f t="shared" ca="1" si="11"/>
        <v>#N/A</v>
      </c>
    </row>
    <row r="358" spans="124:129" x14ac:dyDescent="0.25">
      <c r="DT358" s="125">
        <v>17</v>
      </c>
      <c r="DU358" s="125">
        <v>18</v>
      </c>
      <c r="DV358" s="74" t="e">
        <f>#REF!</f>
        <v>#REF!</v>
      </c>
      <c r="DW358" s="114" t="e">
        <f ca="1">ROUND(AVERAGE('data-to-csv'!M358,'data-to-csv'!K358),0)</f>
        <v>#REF!</v>
      </c>
      <c r="DX358" s="125" t="e">
        <f t="shared" ca="1" si="10"/>
        <v>#REF!</v>
      </c>
      <c r="DY358" s="127" t="e">
        <f t="shared" ca="1" si="11"/>
        <v>#N/A</v>
      </c>
    </row>
    <row r="359" spans="124:129" x14ac:dyDescent="0.25">
      <c r="DT359" s="125">
        <v>17</v>
      </c>
      <c r="DU359" s="125">
        <v>18</v>
      </c>
      <c r="DV359" s="74" t="e">
        <f>#REF!</f>
        <v>#REF!</v>
      </c>
      <c r="DW359" s="114" t="e">
        <f ca="1">ROUND(AVERAGE('data-to-csv'!M359,'data-to-csv'!K359),0)</f>
        <v>#REF!</v>
      </c>
      <c r="DX359" s="125" t="e">
        <f t="shared" ca="1" si="10"/>
        <v>#REF!</v>
      </c>
      <c r="DY359" s="127" t="e">
        <f t="shared" ca="1" si="11"/>
        <v>#N/A</v>
      </c>
    </row>
    <row r="360" spans="124:129" x14ac:dyDescent="0.25">
      <c r="DT360" s="125">
        <v>17</v>
      </c>
      <c r="DU360" s="125">
        <v>18</v>
      </c>
      <c r="DV360" s="74" t="e">
        <f>#REF!</f>
        <v>#REF!</v>
      </c>
      <c r="DW360" s="114" t="e">
        <f ca="1">ROUND(AVERAGE('data-to-csv'!M360,'data-to-csv'!K360),0)</f>
        <v>#REF!</v>
      </c>
      <c r="DX360" s="125" t="e">
        <f t="shared" ca="1" si="10"/>
        <v>#REF!</v>
      </c>
      <c r="DY360" s="127" t="e">
        <f t="shared" ca="1" si="11"/>
        <v>#N/A</v>
      </c>
    </row>
    <row r="361" spans="124:129" x14ac:dyDescent="0.25">
      <c r="DT361" s="125">
        <v>17</v>
      </c>
      <c r="DU361" s="125">
        <v>18</v>
      </c>
      <c r="DV361" s="74" t="e">
        <f>#REF!</f>
        <v>#REF!</v>
      </c>
      <c r="DW361" s="114" t="e">
        <f ca="1">ROUND(AVERAGE('data-to-csv'!M361,'data-to-csv'!K361),0)</f>
        <v>#REF!</v>
      </c>
      <c r="DX361" s="125" t="e">
        <f t="shared" ca="1" si="10"/>
        <v>#REF!</v>
      </c>
      <c r="DY361" s="127" t="e">
        <f t="shared" ca="1" si="11"/>
        <v>#N/A</v>
      </c>
    </row>
    <row r="362" spans="124:129" x14ac:dyDescent="0.25">
      <c r="DT362" s="125">
        <v>17</v>
      </c>
      <c r="DU362" s="125">
        <v>18</v>
      </c>
      <c r="DV362" s="74" t="e">
        <f>#REF!</f>
        <v>#REF!</v>
      </c>
      <c r="DW362" s="114" t="e">
        <f ca="1">ROUND(AVERAGE('data-to-csv'!M362,'data-to-csv'!K362),0)</f>
        <v>#REF!</v>
      </c>
      <c r="DX362" s="125" t="e">
        <f t="shared" ca="1" si="10"/>
        <v>#REF!</v>
      </c>
      <c r="DY362" s="127" t="e">
        <f t="shared" ca="1" si="11"/>
        <v>#N/A</v>
      </c>
    </row>
    <row r="363" spans="124:129" x14ac:dyDescent="0.25">
      <c r="DT363" s="125">
        <v>17</v>
      </c>
      <c r="DU363" s="125">
        <v>18</v>
      </c>
      <c r="DV363" s="74" t="e">
        <f>#REF!</f>
        <v>#REF!</v>
      </c>
      <c r="DW363" s="114" t="e">
        <f ca="1">ROUND(AVERAGE('data-to-csv'!M363,'data-to-csv'!K363),0)</f>
        <v>#REF!</v>
      </c>
      <c r="DX363" s="125" t="e">
        <f t="shared" ca="1" si="10"/>
        <v>#REF!</v>
      </c>
      <c r="DY363" s="127" t="e">
        <f t="shared" ca="1" si="11"/>
        <v>#N/A</v>
      </c>
    </row>
    <row r="364" spans="124:129" x14ac:dyDescent="0.25">
      <c r="DT364" s="125">
        <v>17</v>
      </c>
      <c r="DU364" s="125">
        <v>18</v>
      </c>
      <c r="DV364" s="74" t="e">
        <f>#REF!</f>
        <v>#REF!</v>
      </c>
      <c r="DW364" s="114" t="e">
        <f ca="1">ROUND(AVERAGE('data-to-csv'!M364,'data-to-csv'!K364),0)</f>
        <v>#REF!</v>
      </c>
      <c r="DX364" s="125" t="e">
        <f t="shared" ca="1" si="10"/>
        <v>#REF!</v>
      </c>
      <c r="DY364" s="127" t="e">
        <f t="shared" ca="1" si="11"/>
        <v>#N/A</v>
      </c>
    </row>
    <row r="365" spans="124:129" x14ac:dyDescent="0.25">
      <c r="DT365" s="125">
        <v>17</v>
      </c>
      <c r="DU365" s="125">
        <v>18</v>
      </c>
      <c r="DV365" s="74" t="e">
        <f>#REF!</f>
        <v>#REF!</v>
      </c>
      <c r="DW365" s="114" t="e">
        <f ca="1">ROUND(AVERAGE('data-to-csv'!M365,'data-to-csv'!K365),0)</f>
        <v>#REF!</v>
      </c>
      <c r="DX365" s="125" t="e">
        <f t="shared" ca="1" si="10"/>
        <v>#REF!</v>
      </c>
      <c r="DY365" s="127" t="e">
        <f t="shared" ca="1" si="11"/>
        <v>#N/A</v>
      </c>
    </row>
    <row r="366" spans="124:129" x14ac:dyDescent="0.25">
      <c r="DV366" s="74"/>
    </row>
    <row r="367" spans="124:129" x14ac:dyDescent="0.25">
      <c r="DV367" s="74"/>
    </row>
    <row r="368" spans="124:129" x14ac:dyDescent="0.25">
      <c r="DV368" s="7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50"/>
  </sheetPr>
  <dimension ref="A1:N368"/>
  <sheetViews>
    <sheetView zoomScale="60" zoomScaleNormal="60" workbookViewId="0">
      <pane ySplit="1" topLeftCell="A2" activePane="bottomLeft" state="frozen"/>
      <selection pane="bottomLeft" activeCell="M2" sqref="M2"/>
    </sheetView>
  </sheetViews>
  <sheetFormatPr defaultColWidth="21" defaultRowHeight="15" x14ac:dyDescent="0.25"/>
  <cols>
    <col min="1" max="1" width="11.5703125" style="70" bestFit="1" customWidth="1"/>
    <col min="2" max="2" width="17" style="71" bestFit="1" customWidth="1"/>
    <col min="3" max="3" width="29.7109375" style="72" bestFit="1" customWidth="1"/>
    <col min="4" max="4" width="22.5703125" style="72" bestFit="1" customWidth="1"/>
    <col min="5" max="5" width="35.140625" style="72" bestFit="1" customWidth="1"/>
    <col min="6" max="6" width="22" style="73" bestFit="1" customWidth="1"/>
    <col min="7" max="7" width="18.42578125" style="73" bestFit="1" customWidth="1"/>
    <col min="8" max="8" width="31.28515625" style="73" bestFit="1" customWidth="1"/>
    <col min="9" max="9" width="24" style="72" bestFit="1" customWidth="1"/>
    <col min="10" max="10" width="36.85546875" style="72" bestFit="1" customWidth="1"/>
    <col min="11" max="11" width="20.42578125" style="72" bestFit="1" customWidth="1"/>
    <col min="12" max="12" width="23.28515625" style="72" bestFit="1" customWidth="1"/>
    <col min="13" max="13" width="22" style="72" bestFit="1" customWidth="1"/>
    <col min="14" max="14" width="24.7109375" style="72" bestFit="1" customWidth="1"/>
    <col min="15" max="16384" width="21" style="72"/>
  </cols>
  <sheetData>
    <row r="1" spans="1:14" x14ac:dyDescent="0.25">
      <c r="A1" s="70" t="s">
        <v>2</v>
      </c>
      <c r="B1" s="105" t="s">
        <v>30</v>
      </c>
      <c r="C1" s="106" t="s">
        <v>28</v>
      </c>
      <c r="D1" s="105" t="s">
        <v>31</v>
      </c>
      <c r="E1" s="106" t="s">
        <v>29</v>
      </c>
      <c r="F1" s="75" t="s">
        <v>23</v>
      </c>
      <c r="G1" s="122" t="s">
        <v>35</v>
      </c>
      <c r="H1" s="122" t="s">
        <v>36</v>
      </c>
      <c r="I1" s="123" t="s">
        <v>37</v>
      </c>
      <c r="J1" s="124" t="s">
        <v>38</v>
      </c>
      <c r="K1" s="109" t="s">
        <v>32</v>
      </c>
      <c r="L1" s="106" t="s">
        <v>33</v>
      </c>
      <c r="M1" s="122" t="s">
        <v>39</v>
      </c>
      <c r="N1" s="124" t="s">
        <v>40</v>
      </c>
    </row>
    <row r="2" spans="1:14" x14ac:dyDescent="0.25">
      <c r="A2" s="74" t="e">
        <f>#REF!</f>
        <v>#REF!</v>
      </c>
      <c r="B2" s="71" t="e">
        <f>#REF!</f>
        <v>#REF!</v>
      </c>
      <c r="C2" s="71" t="e">
        <f>#REF!</f>
        <v>#REF!</v>
      </c>
      <c r="D2" s="71" t="e">
        <f>#REF!</f>
        <v>#REF!</v>
      </c>
      <c r="E2" s="71" t="e">
        <f>#REF!</f>
        <v>#REF!</v>
      </c>
      <c r="F2" s="75" t="e">
        <f>#REF!</f>
        <v>#REF!</v>
      </c>
      <c r="G2" s="73">
        <f>'control-500'!G38</f>
        <v>5808.5929999999998</v>
      </c>
      <c r="H2" s="73">
        <f ca="1">'control-500'!H38</f>
        <v>5686.2120000000004</v>
      </c>
      <c r="I2" s="71">
        <f>'control-500'!U38</f>
        <v>-41.132666666667014</v>
      </c>
      <c r="J2" s="71">
        <f ca="1">'control-500'!AA38</f>
        <v>-131.8058666666669</v>
      </c>
      <c r="K2" s="73" t="e">
        <f>#REF!</f>
        <v>#REF!</v>
      </c>
      <c r="L2" s="72" t="e">
        <f>#REF!</f>
        <v>#REF!</v>
      </c>
      <c r="M2" s="73">
        <f ca="1">'control-500'!L38</f>
        <v>21</v>
      </c>
      <c r="N2" s="72">
        <f ca="1">'control-500'!M38</f>
        <v>0.99674163280114869</v>
      </c>
    </row>
    <row r="3" spans="1:14" x14ac:dyDescent="0.25">
      <c r="A3" s="74" t="e">
        <f>#REF!</f>
        <v>#REF!</v>
      </c>
      <c r="B3" s="71" t="e">
        <f>#REF!</f>
        <v>#REF!</v>
      </c>
      <c r="C3" s="71" t="e">
        <f>#REF!</f>
        <v>#REF!</v>
      </c>
      <c r="D3" s="71" t="e">
        <f>#REF!</f>
        <v>#REF!</v>
      </c>
      <c r="E3" s="71" t="e">
        <f>#REF!</f>
        <v>#REF!</v>
      </c>
      <c r="F3" s="75" t="e">
        <f>#REF!</f>
        <v>#REF!</v>
      </c>
      <c r="G3" s="73">
        <f>'control-500'!G39</f>
        <v>5833.7259999999997</v>
      </c>
      <c r="H3" s="73">
        <f ca="1">'control-500'!H39</f>
        <v>5725.3203000000003</v>
      </c>
      <c r="I3" s="71">
        <f>'control-500'!U39</f>
        <v>-66.993666666666584</v>
      </c>
      <c r="J3" s="71">
        <f ca="1">'control-500'!AA39</f>
        <v>-43.090666666666948</v>
      </c>
      <c r="K3" s="73" t="e">
        <f>#REF!</f>
        <v>#REF!</v>
      </c>
      <c r="L3" s="72" t="e">
        <f>#REF!</f>
        <v>#REF!</v>
      </c>
      <c r="M3" s="73">
        <f ca="1">'control-500'!L39</f>
        <v>21</v>
      </c>
      <c r="N3" s="72">
        <f ca="1">'control-500'!M39</f>
        <v>0.94293567691406466</v>
      </c>
    </row>
    <row r="4" spans="1:14" x14ac:dyDescent="0.25">
      <c r="A4" s="74" t="e">
        <f>#REF!</f>
        <v>#REF!</v>
      </c>
      <c r="B4" s="71" t="e">
        <f>#REF!</f>
        <v>#REF!</v>
      </c>
      <c r="C4" s="71" t="e">
        <f>#REF!</f>
        <v>#REF!</v>
      </c>
      <c r="D4" s="71" t="e">
        <f>#REF!</f>
        <v>#REF!</v>
      </c>
      <c r="E4" s="71" t="e">
        <f>#REF!</f>
        <v>#REF!</v>
      </c>
      <c r="F4" s="75" t="e">
        <f>#REF!</f>
        <v>#REF!</v>
      </c>
      <c r="G4" s="73">
        <f>'control-500'!G40</f>
        <v>5859.0559999999996</v>
      </c>
      <c r="H4" s="73">
        <f ca="1">'control-500'!H40</f>
        <v>5775.3535000000002</v>
      </c>
      <c r="I4" s="71">
        <f>'control-500'!U40</f>
        <v>-79.652666666666235</v>
      </c>
      <c r="J4" s="71">
        <f ca="1">'control-500'!AA40</f>
        <v>9.0446666666660658</v>
      </c>
      <c r="K4" s="73" t="e">
        <f>#REF!</f>
        <v>#REF!</v>
      </c>
      <c r="L4" s="72" t="e">
        <f>#REF!</f>
        <v>#REF!</v>
      </c>
      <c r="M4" s="73">
        <f ca="1">'control-500'!L40</f>
        <v>21</v>
      </c>
      <c r="N4" s="72">
        <f ca="1">'control-500'!M40</f>
        <v>0.79731240814785365</v>
      </c>
    </row>
    <row r="5" spans="1:14" x14ac:dyDescent="0.25">
      <c r="A5" s="74" t="e">
        <f>#REF!</f>
        <v>#REF!</v>
      </c>
      <c r="B5" s="71" t="e">
        <f>#REF!</f>
        <v>#REF!</v>
      </c>
      <c r="C5" s="71" t="e">
        <f>#REF!</f>
        <v>#REF!</v>
      </c>
      <c r="D5" s="71" t="e">
        <f>#REF!</f>
        <v>#REF!</v>
      </c>
      <c r="E5" s="71" t="e">
        <f>#REF!</f>
        <v>#REF!</v>
      </c>
      <c r="F5" s="75" t="e">
        <f>#REF!</f>
        <v>#REF!</v>
      </c>
      <c r="G5" s="73">
        <f>'control-500'!G41</f>
        <v>5893.3940000000002</v>
      </c>
      <c r="H5" s="73">
        <f ca="1">'control-500'!H41</f>
        <v>5806.0159999999996</v>
      </c>
      <c r="I5" s="71">
        <f>'control-500'!U41</f>
        <v>-13.343666666666346</v>
      </c>
      <c r="J5" s="71">
        <f ca="1">'control-500'!AA41</f>
        <v>154.13953333333242</v>
      </c>
      <c r="K5" s="73" t="e">
        <f>#REF!</f>
        <v>#REF!</v>
      </c>
      <c r="L5" s="72" t="e">
        <f>#REF!</f>
        <v>#REF!</v>
      </c>
      <c r="M5" s="73">
        <f ca="1">'control-500'!L41</f>
        <v>18</v>
      </c>
      <c r="N5" s="72">
        <f ca="1">'control-500'!M41</f>
        <v>0.98735999800731644</v>
      </c>
    </row>
    <row r="6" spans="1:14" x14ac:dyDescent="0.25">
      <c r="A6" s="74" t="e">
        <f>#REF!</f>
        <v>#REF!</v>
      </c>
      <c r="B6" s="71" t="e">
        <f>#REF!</f>
        <v>#REF!</v>
      </c>
      <c r="C6" s="71" t="e">
        <f>#REF!</f>
        <v>#REF!</v>
      </c>
      <c r="D6" s="71" t="e">
        <f>#REF!</f>
        <v>#REF!</v>
      </c>
      <c r="E6" s="71" t="e">
        <f>#REF!</f>
        <v>#REF!</v>
      </c>
      <c r="F6" s="75" t="e">
        <f>#REF!</f>
        <v>#REF!</v>
      </c>
      <c r="G6" s="73">
        <f>'control-500'!G42</f>
        <v>5922.2969999999996</v>
      </c>
      <c r="H6" s="73">
        <f ca="1">'control-500'!H42</f>
        <v>5833.8590000000004</v>
      </c>
      <c r="I6" s="71">
        <f>'control-500'!U42</f>
        <v>41.206999999999731</v>
      </c>
      <c r="J6" s="71">
        <f ca="1">'control-500'!AA42</f>
        <v>204.76243333333332</v>
      </c>
      <c r="K6" s="73" t="e">
        <f>#REF!</f>
        <v>#REF!</v>
      </c>
      <c r="L6" s="72" t="e">
        <f>#REF!</f>
        <v>#REF!</v>
      </c>
      <c r="M6" s="73">
        <f ca="1">'control-500'!L42</f>
        <v>17</v>
      </c>
      <c r="N6" s="72">
        <f ca="1">'control-500'!M42</f>
        <v>0.99706583721649589</v>
      </c>
    </row>
    <row r="7" spans="1:14" x14ac:dyDescent="0.25">
      <c r="A7" s="74" t="e">
        <f>#REF!</f>
        <v>#REF!</v>
      </c>
      <c r="B7" s="71" t="e">
        <f>#REF!</f>
        <v>#REF!</v>
      </c>
      <c r="C7" s="71" t="e">
        <f>#REF!</f>
        <v>#REF!</v>
      </c>
      <c r="D7" s="71" t="e">
        <f>#REF!</f>
        <v>#REF!</v>
      </c>
      <c r="E7" s="71" t="e">
        <f>#REF!</f>
        <v>#REF!</v>
      </c>
      <c r="F7" s="75" t="e">
        <f>#REF!</f>
        <v>#REF!</v>
      </c>
      <c r="G7" s="73">
        <f>'control-500'!G43</f>
        <v>5935.8964999999998</v>
      </c>
      <c r="H7" s="73">
        <f ca="1">'control-500'!H43</f>
        <v>5867.5349999999999</v>
      </c>
      <c r="I7" s="71">
        <f>'control-500'!U43</f>
        <v>83.404166666665944</v>
      </c>
      <c r="J7" s="71">
        <f ca="1">'control-500'!AA43</f>
        <v>207.8717666666671</v>
      </c>
      <c r="K7" s="73" t="e">
        <f>#REF!</f>
        <v>#REF!</v>
      </c>
      <c r="L7" s="72" t="e">
        <f>#REF!</f>
        <v>#REF!</v>
      </c>
      <c r="M7" s="73">
        <f ca="1">'control-500'!L43</f>
        <v>19</v>
      </c>
      <c r="N7" s="72">
        <f ca="1">'control-500'!M43</f>
        <v>0.99578364852127599</v>
      </c>
    </row>
    <row r="8" spans="1:14" x14ac:dyDescent="0.25">
      <c r="A8" s="74" t="e">
        <f>#REF!</f>
        <v>#REF!</v>
      </c>
      <c r="B8" s="71" t="e">
        <f>#REF!</f>
        <v>#REF!</v>
      </c>
      <c r="C8" s="71" t="e">
        <f>#REF!</f>
        <v>#REF!</v>
      </c>
      <c r="D8" s="71" t="e">
        <f>#REF!</f>
        <v>#REF!</v>
      </c>
      <c r="E8" s="71" t="e">
        <f>#REF!</f>
        <v>#REF!</v>
      </c>
      <c r="F8" s="75" t="e">
        <f>#REF!</f>
        <v>#REF!</v>
      </c>
      <c r="G8" s="73">
        <f>'control-500'!G44</f>
        <v>5929.7619999999997</v>
      </c>
      <c r="H8" s="73">
        <f ca="1">'control-500'!H44</f>
        <v>5803.1030000000001</v>
      </c>
      <c r="I8" s="71">
        <f>'control-500'!U44</f>
        <v>67.259833333333518</v>
      </c>
      <c r="J8" s="71">
        <f ca="1">'control-500'!AA44</f>
        <v>126.53400000000086</v>
      </c>
      <c r="K8" s="73" t="e">
        <f>#REF!</f>
        <v>#REF!</v>
      </c>
      <c r="L8" s="72" t="e">
        <f>#REF!</f>
        <v>#REF!</v>
      </c>
      <c r="M8" s="73">
        <f ca="1">'control-500'!L44</f>
        <v>20</v>
      </c>
      <c r="N8" s="72">
        <f ca="1">'control-500'!M44</f>
        <v>0.90624126863266874</v>
      </c>
    </row>
    <row r="9" spans="1:14" x14ac:dyDescent="0.25">
      <c r="A9" s="74" t="e">
        <f>#REF!</f>
        <v>#REF!</v>
      </c>
      <c r="B9" s="71" t="e">
        <f>#REF!</f>
        <v>#REF!</v>
      </c>
      <c r="C9" s="71" t="e">
        <f>#REF!</f>
        <v>#REF!</v>
      </c>
      <c r="D9" s="71" t="e">
        <f>#REF!</f>
        <v>#REF!</v>
      </c>
      <c r="E9" s="71" t="e">
        <f>#REF!</f>
        <v>#REF!</v>
      </c>
      <c r="F9" s="75" t="e">
        <f>#REF!</f>
        <v>#REF!</v>
      </c>
      <c r="G9" s="73">
        <f>'control-500'!G45</f>
        <v>5881.7889999999998</v>
      </c>
      <c r="H9" s="73">
        <f ca="1">'control-500'!H45</f>
        <v>5710.625</v>
      </c>
      <c r="I9" s="71">
        <f>'control-500'!U45</f>
        <v>24.233499999999669</v>
      </c>
      <c r="J9" s="71">
        <f ca="1">'control-500'!AA45</f>
        <v>-6.6433333333334303</v>
      </c>
      <c r="K9" s="73" t="e">
        <f>#REF!</f>
        <v>#REF!</v>
      </c>
      <c r="L9" s="72" t="e">
        <f>#REF!</f>
        <v>#REF!</v>
      </c>
      <c r="M9" s="73">
        <f ca="1">'control-500'!L45</f>
        <v>18</v>
      </c>
      <c r="N9" s="72">
        <f ca="1">'control-500'!M45</f>
        <v>0.93863760025595389</v>
      </c>
    </row>
    <row r="10" spans="1:14" x14ac:dyDescent="0.25">
      <c r="A10" s="74" t="e">
        <f>#REF!</f>
        <v>#REF!</v>
      </c>
      <c r="B10" s="71" t="e">
        <f>#REF!</f>
        <v>#REF!</v>
      </c>
      <c r="C10" s="71" t="e">
        <f>#REF!</f>
        <v>#REF!</v>
      </c>
      <c r="D10" s="71" t="e">
        <f>#REF!</f>
        <v>#REF!</v>
      </c>
      <c r="E10" s="71" t="e">
        <f>#REF!</f>
        <v>#REF!</v>
      </c>
      <c r="F10" s="75" t="e">
        <f>#REF!</f>
        <v>#REF!</v>
      </c>
      <c r="G10" s="73">
        <f>'control-500'!G46</f>
        <v>5864.5883999999996</v>
      </c>
      <c r="H10" s="73">
        <f ca="1">'control-500'!H46</f>
        <v>5627.1469999999999</v>
      </c>
      <c r="I10" s="71">
        <f>'control-500'!U46</f>
        <v>-25.14936666666593</v>
      </c>
      <c r="J10" s="71">
        <f ca="1">'control-500'!AA46</f>
        <v>-111.92633333333288</v>
      </c>
      <c r="K10" s="73" t="e">
        <f>#REF!</f>
        <v>#REF!</v>
      </c>
      <c r="L10" s="72" t="e">
        <f>#REF!</f>
        <v>#REF!</v>
      </c>
      <c r="M10" s="73">
        <f ca="1">'control-500'!L46</f>
        <v>18</v>
      </c>
      <c r="N10" s="72">
        <f ca="1">'control-500'!M46</f>
        <v>0.97419858886977773</v>
      </c>
    </row>
    <row r="11" spans="1:14" x14ac:dyDescent="0.25">
      <c r="A11" s="74" t="e">
        <f>#REF!</f>
        <v>#REF!</v>
      </c>
      <c r="B11" s="71" t="e">
        <f>#REF!</f>
        <v>#REF!</v>
      </c>
      <c r="C11" s="71" t="e">
        <f>#REF!</f>
        <v>#REF!</v>
      </c>
      <c r="D11" s="71" t="e">
        <f>#REF!</f>
        <v>#REF!</v>
      </c>
      <c r="E11" s="71" t="e">
        <f>#REF!</f>
        <v>#REF!</v>
      </c>
      <c r="F11" s="75" t="e">
        <f>#REF!</f>
        <v>#REF!</v>
      </c>
      <c r="G11" s="73">
        <f>'control-500'!G47</f>
        <v>5819.143</v>
      </c>
      <c r="H11" s="73">
        <f ca="1">'control-500'!H47</f>
        <v>5741.6040000000003</v>
      </c>
      <c r="I11" s="71">
        <f>'control-500'!U47</f>
        <v>-74.145033333332933</v>
      </c>
      <c r="J11" s="71">
        <f ca="1">'control-500'!AA47</f>
        <v>-190.11133333333296</v>
      </c>
      <c r="K11" s="73" t="e">
        <f>#REF!</f>
        <v>#REF!</v>
      </c>
      <c r="L11" s="72" t="e">
        <f>#REF!</f>
        <v>#REF!</v>
      </c>
      <c r="M11" s="73">
        <f ca="1">'control-500'!L47</f>
        <v>19</v>
      </c>
      <c r="N11" s="72">
        <f ca="1">'control-500'!M47</f>
        <v>0.97511160066439806</v>
      </c>
    </row>
    <row r="12" spans="1:14" x14ac:dyDescent="0.25">
      <c r="A12" s="74" t="e">
        <f>#REF!</f>
        <v>#REF!</v>
      </c>
      <c r="B12" s="71" t="e">
        <f>#REF!</f>
        <v>#REF!</v>
      </c>
      <c r="C12" s="71" t="e">
        <f>#REF!</f>
        <v>#REF!</v>
      </c>
      <c r="D12" s="71" t="e">
        <f>#REF!</f>
        <v>#REF!</v>
      </c>
      <c r="E12" s="71" t="e">
        <f>#REF!</f>
        <v>#REF!</v>
      </c>
      <c r="F12" s="75" t="e">
        <f>#REF!</f>
        <v>#REF!</v>
      </c>
      <c r="G12" s="73">
        <f>'control-500'!G48</f>
        <v>5808.0439999999999</v>
      </c>
      <c r="H12" s="73">
        <f ca="1">'control-500'!H48</f>
        <v>5789.5527000000002</v>
      </c>
      <c r="I12" s="71">
        <f>'control-500'!U48</f>
        <v>-85.224033333333253</v>
      </c>
      <c r="J12" s="71">
        <f ca="1">'control-500'!AA48</f>
        <v>-165.63400000000061</v>
      </c>
      <c r="K12" s="73" t="e">
        <f>#REF!</f>
        <v>#REF!</v>
      </c>
      <c r="L12" s="72" t="e">
        <f>#REF!</f>
        <v>#REF!</v>
      </c>
      <c r="M12" s="73">
        <f ca="1">'control-500'!L48</f>
        <v>20</v>
      </c>
      <c r="N12" s="72">
        <f ca="1">'control-500'!M48</f>
        <v>0.97777642221934324</v>
      </c>
    </row>
    <row r="13" spans="1:14" x14ac:dyDescent="0.25">
      <c r="A13" s="74" t="e">
        <f>#REF!</f>
        <v>#REF!</v>
      </c>
      <c r="B13" s="71" t="e">
        <f>#REF!</f>
        <v>#REF!</v>
      </c>
      <c r="C13" s="71" t="e">
        <f>#REF!</f>
        <v>#REF!</v>
      </c>
      <c r="D13" s="71" t="e">
        <f>#REF!</f>
        <v>#REF!</v>
      </c>
      <c r="E13" s="71" t="e">
        <f>#REF!</f>
        <v>#REF!</v>
      </c>
      <c r="F13" s="75" t="e">
        <f>#REF!</f>
        <v>#REF!</v>
      </c>
      <c r="G13" s="73">
        <f>'control-500'!G49</f>
        <v>5842.7573000000002</v>
      </c>
      <c r="H13" s="73">
        <f ca="1">'control-500'!H49</f>
        <v>5675.2539999999999</v>
      </c>
      <c r="I13" s="71">
        <f>'control-500'!U49</f>
        <v>-68.731700000000274</v>
      </c>
      <c r="J13" s="71">
        <f ca="1">'control-500'!AA49</f>
        <v>-58.577666666666723</v>
      </c>
      <c r="K13" s="73" t="e">
        <f>#REF!</f>
        <v>#REF!</v>
      </c>
      <c r="L13" s="72" t="e">
        <f>#REF!</f>
        <v>#REF!</v>
      </c>
      <c r="M13" s="73">
        <f ca="1">'control-500'!L49</f>
        <v>20</v>
      </c>
      <c r="N13" s="72">
        <f ca="1">'control-500'!M49</f>
        <v>0.95391605265913271</v>
      </c>
    </row>
    <row r="14" spans="1:14" x14ac:dyDescent="0.25">
      <c r="A14" s="74" t="e">
        <f>#REF!</f>
        <v>#REF!</v>
      </c>
      <c r="B14" s="71" t="e">
        <f>#REF!</f>
        <v>#REF!</v>
      </c>
      <c r="C14" s="71" t="e">
        <f>#REF!</f>
        <v>#REF!</v>
      </c>
      <c r="D14" s="71" t="e">
        <f>#REF!</f>
        <v>#REF!</v>
      </c>
      <c r="E14" s="71" t="e">
        <f>#REF!</f>
        <v>#REF!</v>
      </c>
      <c r="F14" s="75" t="e">
        <f>#REF!</f>
        <v>#REF!</v>
      </c>
      <c r="G14" s="73">
        <f>'control-500'!G50</f>
        <v>5869.1660000000002</v>
      </c>
      <c r="H14" s="73">
        <f ca="1">'control-500'!H50</f>
        <v>5833.7079999999996</v>
      </c>
      <c r="I14" s="71">
        <f>'control-500'!U50</f>
        <v>-15.184366666666998</v>
      </c>
      <c r="J14" s="71">
        <f ca="1">'control-500'!AA50</f>
        <v>64.461566666666229</v>
      </c>
      <c r="K14" s="73" t="e">
        <f>#REF!</f>
        <v>#REF!</v>
      </c>
      <c r="L14" s="72" t="e">
        <f>#REF!</f>
        <v>#REF!</v>
      </c>
      <c r="M14" s="73">
        <f ca="1">'control-500'!L50</f>
        <v>20</v>
      </c>
      <c r="N14" s="72">
        <f ca="1">'control-500'!M50</f>
        <v>0.93514739945279934</v>
      </c>
    </row>
    <row r="15" spans="1:14" x14ac:dyDescent="0.25">
      <c r="A15" s="74" t="e">
        <f>#REF!</f>
        <v>#REF!</v>
      </c>
      <c r="B15" s="71" t="e">
        <f>#REF!</f>
        <v>#REF!</v>
      </c>
      <c r="C15" s="71" t="e">
        <f>#REF!</f>
        <v>#REF!</v>
      </c>
      <c r="D15" s="71" t="e">
        <f>#REF!</f>
        <v>#REF!</v>
      </c>
      <c r="E15" s="71" t="e">
        <f>#REF!</f>
        <v>#REF!</v>
      </c>
      <c r="F15" s="75" t="e">
        <f>#REF!</f>
        <v>#REF!</v>
      </c>
      <c r="G15" s="73">
        <f>'control-500'!G51</f>
        <v>5854.0439999999999</v>
      </c>
      <c r="H15" s="73">
        <f ca="1">'control-500'!H51</f>
        <v>5851.3964999999998</v>
      </c>
      <c r="I15" s="71">
        <f>'control-500'!U51</f>
        <v>24.730633333333873</v>
      </c>
      <c r="J15" s="71">
        <f ca="1">'control-500'!AA51</f>
        <v>159.36189999999988</v>
      </c>
      <c r="K15" s="73" t="e">
        <f>#REF!</f>
        <v>#REF!</v>
      </c>
      <c r="L15" s="72" t="e">
        <f>#REF!</f>
        <v>#REF!</v>
      </c>
      <c r="M15" s="73">
        <f ca="1">'control-500'!L51</f>
        <v>17</v>
      </c>
      <c r="N15" s="72">
        <f ca="1">'control-500'!M51</f>
        <v>0.94211333497567129</v>
      </c>
    </row>
    <row r="16" spans="1:14" x14ac:dyDescent="0.25">
      <c r="A16" s="74" t="e">
        <f>#REF!</f>
        <v>#REF!</v>
      </c>
      <c r="B16" s="71" t="e">
        <f>#REF!</f>
        <v>#REF!</v>
      </c>
      <c r="C16" s="71" t="e">
        <f>#REF!</f>
        <v>#REF!</v>
      </c>
      <c r="D16" s="71" t="e">
        <f>#REF!</f>
        <v>#REF!</v>
      </c>
      <c r="E16" s="71" t="e">
        <f>#REF!</f>
        <v>#REF!</v>
      </c>
      <c r="F16" s="75" t="e">
        <f>#REF!</f>
        <v>#REF!</v>
      </c>
      <c r="G16" s="73">
        <f>'control-500'!G52</f>
        <v>5860.0460000000003</v>
      </c>
      <c r="H16" s="73">
        <f ca="1">'control-500'!H52</f>
        <v>5828.37</v>
      </c>
      <c r="I16" s="71">
        <f>'control-500'!U52</f>
        <v>37.770566666667342</v>
      </c>
      <c r="J16" s="71">
        <f ca="1">'control-500'!AA52</f>
        <v>150.13156666666569</v>
      </c>
      <c r="K16" s="73" t="e">
        <f>#REF!</f>
        <v>#REF!</v>
      </c>
      <c r="L16" s="72" t="e">
        <f>#REF!</f>
        <v>#REF!</v>
      </c>
      <c r="M16" s="73">
        <f ca="1">'control-500'!L52</f>
        <v>18</v>
      </c>
      <c r="N16" s="72">
        <f ca="1">'control-500'!M52</f>
        <v>0.77778404520625088</v>
      </c>
    </row>
    <row r="17" spans="1:14" x14ac:dyDescent="0.25">
      <c r="A17" s="74" t="e">
        <f>#REF!</f>
        <v>#REF!</v>
      </c>
      <c r="B17" s="71" t="e">
        <f>#REF!</f>
        <v>#REF!</v>
      </c>
      <c r="C17" s="71" t="e">
        <f>#REF!</f>
        <v>#REF!</v>
      </c>
      <c r="D17" s="71" t="e">
        <f>#REF!</f>
        <v>#REF!</v>
      </c>
      <c r="E17" s="71" t="e">
        <f>#REF!</f>
        <v>#REF!</v>
      </c>
      <c r="F17" s="75" t="e">
        <f>#REF!</f>
        <v>#REF!</v>
      </c>
      <c r="G17" s="73">
        <f>'control-500'!G53</f>
        <v>5863.2910000000002</v>
      </c>
      <c r="H17" s="73">
        <f ca="1">'control-500'!H53</f>
        <v>5754.5913</v>
      </c>
      <c r="I17" s="71">
        <f>'control-500'!U53</f>
        <v>19.137900000000325</v>
      </c>
      <c r="J17" s="71">
        <f ca="1">'control-500'!AA53</f>
        <v>116.61093333333338</v>
      </c>
      <c r="K17" s="73" t="e">
        <f>#REF!</f>
        <v>#REF!</v>
      </c>
      <c r="L17" s="72" t="e">
        <f>#REF!</f>
        <v>#REF!</v>
      </c>
      <c r="M17" s="73">
        <f ca="1">'control-500'!L53</f>
        <v>20</v>
      </c>
      <c r="N17" s="72">
        <f ca="1">'control-500'!M53</f>
        <v>0.59978418844428971</v>
      </c>
    </row>
    <row r="18" spans="1:14" x14ac:dyDescent="0.25">
      <c r="A18" s="74" t="e">
        <f>#REF!</f>
        <v>#REF!</v>
      </c>
      <c r="B18" s="71" t="e">
        <f>#REF!</f>
        <v>#REF!</v>
      </c>
      <c r="C18" s="71" t="e">
        <f>#REF!</f>
        <v>#REF!</v>
      </c>
      <c r="D18" s="71" t="e">
        <f>#REF!</f>
        <v>#REF!</v>
      </c>
      <c r="E18" s="71" t="e">
        <f>#REF!</f>
        <v>#REF!</v>
      </c>
      <c r="F18" s="75" t="e">
        <f>#REF!</f>
        <v>#REF!</v>
      </c>
      <c r="G18" s="73">
        <f>'control-500'!G54</f>
        <v>5817.2650000000003</v>
      </c>
      <c r="H18" s="73">
        <f ca="1">'control-500'!H54</f>
        <v>5671.7309999999998</v>
      </c>
      <c r="I18" s="71">
        <f>'control-500'!U54</f>
        <v>-8.4551000000004333</v>
      </c>
      <c r="J18" s="71">
        <f ca="1">'control-500'!AA54</f>
        <v>24.943699999999808</v>
      </c>
      <c r="K18" s="73" t="e">
        <f>#REF!</f>
        <v>#REF!</v>
      </c>
      <c r="L18" s="72" t="e">
        <f>#REF!</f>
        <v>#REF!</v>
      </c>
      <c r="M18" s="73">
        <f ca="1">'control-500'!L54</f>
        <v>19</v>
      </c>
      <c r="N18" s="72">
        <f ca="1">'control-500'!M54</f>
        <v>0.9550761286387327</v>
      </c>
    </row>
    <row r="19" spans="1:14" x14ac:dyDescent="0.25">
      <c r="A19" s="74" t="e">
        <f>#REF!</f>
        <v>#REF!</v>
      </c>
      <c r="B19" s="71" t="e">
        <f>#REF!</f>
        <v>#REF!</v>
      </c>
      <c r="C19" s="71" t="e">
        <f>#REF!</f>
        <v>#REF!</v>
      </c>
      <c r="D19" s="71" t="e">
        <f>#REF!</f>
        <v>#REF!</v>
      </c>
      <c r="E19" s="71" t="e">
        <f>#REF!</f>
        <v>#REF!</v>
      </c>
      <c r="F19" s="75" t="e">
        <f>#REF!</f>
        <v>#REF!</v>
      </c>
      <c r="G19" s="73">
        <f>'control-500'!G55</f>
        <v>5780.4009999999998</v>
      </c>
      <c r="H19" s="73">
        <f ca="1">'control-500'!H55</f>
        <v>5671.7309999999998</v>
      </c>
      <c r="I19" s="71">
        <f>'control-500'!U55</f>
        <v>-40.766333333333023</v>
      </c>
      <c r="J19" s="71">
        <f ca="1">'control-500'!AA55</f>
        <v>-56.191299999999806</v>
      </c>
      <c r="K19" s="73" t="e">
        <f>#REF!</f>
        <v>#REF!</v>
      </c>
      <c r="L19" s="72" t="e">
        <f>#REF!</f>
        <v>#REF!</v>
      </c>
      <c r="M19" s="73">
        <f ca="1">'control-500'!L55</f>
        <v>19</v>
      </c>
      <c r="N19" s="72">
        <f ca="1">'control-500'!M55</f>
        <v>0.98801027927335305</v>
      </c>
    </row>
    <row r="20" spans="1:14" x14ac:dyDescent="0.25">
      <c r="A20" s="74" t="e">
        <f>#REF!</f>
        <v>#REF!</v>
      </c>
      <c r="B20" s="71" t="e">
        <f>#REF!</f>
        <v>#REF!</v>
      </c>
      <c r="C20" s="71" t="e">
        <f>#REF!</f>
        <v>#REF!</v>
      </c>
      <c r="D20" s="71" t="e">
        <f>#REF!</f>
        <v>#REF!</v>
      </c>
      <c r="E20" s="71" t="e">
        <f>#REF!</f>
        <v>#REF!</v>
      </c>
      <c r="F20" s="75" t="e">
        <f>#REF!</f>
        <v>#REF!</v>
      </c>
      <c r="G20" s="73">
        <f>'control-500'!G56</f>
        <v>5823.2837</v>
      </c>
      <c r="H20" s="73">
        <f ca="1">'control-500'!H56</f>
        <v>5581.2060000000001</v>
      </c>
      <c r="I20" s="71">
        <f>'control-500'!U56</f>
        <v>-52.143766666666728</v>
      </c>
      <c r="J20" s="71">
        <f ca="1">'control-500'!AA56</f>
        <v>-136.69440000000031</v>
      </c>
      <c r="K20" s="73" t="e">
        <f>#REF!</f>
        <v>#REF!</v>
      </c>
      <c r="L20" s="72" t="e">
        <f>#REF!</f>
        <v>#REF!</v>
      </c>
      <c r="M20" s="73">
        <f ca="1">'control-500'!L56</f>
        <v>19</v>
      </c>
      <c r="N20" s="72">
        <f ca="1">'control-500'!M56</f>
        <v>0.82050692035838957</v>
      </c>
    </row>
    <row r="21" spans="1:14" x14ac:dyDescent="0.25">
      <c r="A21" s="74" t="e">
        <f>#REF!</f>
        <v>#REF!</v>
      </c>
      <c r="B21" s="71" t="e">
        <f>#REF!</f>
        <v>#REF!</v>
      </c>
      <c r="C21" s="71" t="e">
        <f>#REF!</f>
        <v>#REF!</v>
      </c>
      <c r="D21" s="71" t="e">
        <f>#REF!</f>
        <v>#REF!</v>
      </c>
      <c r="E21" s="71" t="e">
        <f>#REF!</f>
        <v>#REF!</v>
      </c>
      <c r="F21" s="75" t="e">
        <f>#REF!</f>
        <v>#REF!</v>
      </c>
      <c r="G21" s="73">
        <f>'control-500'!G57</f>
        <v>5899.07</v>
      </c>
      <c r="H21" s="73">
        <f ca="1">'control-500'!H57</f>
        <v>5556.5789999999997</v>
      </c>
      <c r="I21" s="71">
        <f>'control-500'!U57</f>
        <v>-12.61576666666709</v>
      </c>
      <c r="J21" s="71">
        <f ca="1">'control-500'!AA57</f>
        <v>-180.90049999999974</v>
      </c>
      <c r="K21" s="73" t="e">
        <f>#REF!</f>
        <v>#REF!</v>
      </c>
      <c r="L21" s="72" t="e">
        <f>#REF!</f>
        <v>#REF!</v>
      </c>
      <c r="M21" s="73">
        <f ca="1">'control-500'!L57</f>
        <v>17</v>
      </c>
      <c r="N21" s="72">
        <f ca="1">'control-500'!M57</f>
        <v>-0.38628962924158183</v>
      </c>
    </row>
    <row r="22" spans="1:14" x14ac:dyDescent="0.25">
      <c r="A22" s="74" t="e">
        <f>#REF!</f>
        <v>#REF!</v>
      </c>
      <c r="B22" s="71" t="e">
        <f>#REF!</f>
        <v>#REF!</v>
      </c>
      <c r="C22" s="71" t="e">
        <f>#REF!</f>
        <v>#REF!</v>
      </c>
      <c r="D22" s="71" t="e">
        <f>#REF!</f>
        <v>#REF!</v>
      </c>
      <c r="E22" s="71" t="e">
        <f>#REF!</f>
        <v>#REF!</v>
      </c>
      <c r="F22" s="75" t="e">
        <f>#REF!</f>
        <v>#REF!</v>
      </c>
      <c r="G22" s="73">
        <f>'control-500'!G58</f>
        <v>5898.8184000000001</v>
      </c>
      <c r="H22" s="73">
        <f ca="1">'control-500'!H58</f>
        <v>5548.1943000000001</v>
      </c>
      <c r="I22" s="71">
        <f>'control-500'!U58</f>
        <v>53.40503333333254</v>
      </c>
      <c r="J22" s="71">
        <f ca="1">'control-500'!AA58</f>
        <v>-158.86249999999927</v>
      </c>
      <c r="K22" s="73" t="e">
        <f>#REF!</f>
        <v>#REF!</v>
      </c>
      <c r="L22" s="72" t="e">
        <f>#REF!</f>
        <v>#REF!</v>
      </c>
      <c r="M22" s="73">
        <f ca="1">'control-500'!L58</f>
        <v>20</v>
      </c>
      <c r="N22" s="72">
        <f ca="1">'control-500'!M58</f>
        <v>-0.8161011064560254</v>
      </c>
    </row>
    <row r="23" spans="1:14" x14ac:dyDescent="0.25">
      <c r="A23" s="74" t="e">
        <f>#REF!</f>
        <v>#REF!</v>
      </c>
      <c r="B23" s="71" t="e">
        <f>#REF!</f>
        <v>#REF!</v>
      </c>
      <c r="C23" s="71" t="e">
        <f>#REF!</f>
        <v>#REF!</v>
      </c>
      <c r="D23" s="71" t="e">
        <f>#REF!</f>
        <v>#REF!</v>
      </c>
      <c r="E23" s="71" t="e">
        <f>#REF!</f>
        <v>#REF!</v>
      </c>
      <c r="F23" s="75" t="e">
        <f>#REF!</f>
        <v>#REF!</v>
      </c>
      <c r="G23" s="73">
        <f>'control-500'!G59</f>
        <v>5876.384</v>
      </c>
      <c r="H23" s="73">
        <f ca="1">'control-500'!H59</f>
        <v>5549.02</v>
      </c>
      <c r="I23" s="71">
        <f>'control-500'!U59</f>
        <v>84.440900000000212</v>
      </c>
      <c r="J23" s="71">
        <f ca="1">'control-500'!AA59</f>
        <v>-124.07999999999932</v>
      </c>
      <c r="K23" s="73" t="e">
        <f>#REF!</f>
        <v>#REF!</v>
      </c>
      <c r="L23" s="72" t="e">
        <f>#REF!</f>
        <v>#REF!</v>
      </c>
      <c r="M23" s="73">
        <f ca="1">'control-500'!L59</f>
        <v>17</v>
      </c>
      <c r="N23" s="72">
        <f ca="1">'control-500'!M59</f>
        <v>-0.1273678246873147</v>
      </c>
    </row>
    <row r="24" spans="1:14" x14ac:dyDescent="0.25">
      <c r="A24" s="74" t="e">
        <f>#REF!</f>
        <v>#REF!</v>
      </c>
      <c r="B24" s="71" t="e">
        <f>#REF!</f>
        <v>#REF!</v>
      </c>
      <c r="C24" s="71" t="e">
        <f>#REF!</f>
        <v>#REF!</v>
      </c>
      <c r="D24" s="71" t="e">
        <f>#REF!</f>
        <v>#REF!</v>
      </c>
      <c r="E24" s="71" t="e">
        <f>#REF!</f>
        <v>#REF!</v>
      </c>
      <c r="F24" s="75" t="e">
        <f>#REF!</f>
        <v>#REF!</v>
      </c>
      <c r="G24" s="73">
        <f>'control-500'!G60</f>
        <v>5872.79</v>
      </c>
      <c r="H24" s="73">
        <f ca="1">'control-500'!H60</f>
        <v>5596.4129999999996</v>
      </c>
      <c r="I24" s="71">
        <f>'control-500'!U60</f>
        <v>48.412566666667168</v>
      </c>
      <c r="J24" s="71">
        <f ca="1">'control-500'!AA60</f>
        <v>-52.486100000000683</v>
      </c>
      <c r="K24" s="73" t="e">
        <f>#REF!</f>
        <v>#REF!</v>
      </c>
      <c r="L24" s="72" t="e">
        <f>#REF!</f>
        <v>#REF!</v>
      </c>
      <c r="M24" s="73">
        <f ca="1">'control-500'!L60</f>
        <v>21</v>
      </c>
      <c r="N24" s="72">
        <f ca="1">'control-500'!M60</f>
        <v>0.99794032969108237</v>
      </c>
    </row>
    <row r="25" spans="1:14" x14ac:dyDescent="0.25">
      <c r="A25" s="74" t="e">
        <f>#REF!</f>
        <v>#REF!</v>
      </c>
      <c r="B25" s="71" t="e">
        <f>#REF!</f>
        <v>#REF!</v>
      </c>
      <c r="C25" s="71" t="e">
        <f>#REF!</f>
        <v>#REF!</v>
      </c>
      <c r="D25" s="71" t="e">
        <f>#REF!</f>
        <v>#REF!</v>
      </c>
      <c r="E25" s="71" t="e">
        <f>#REF!</f>
        <v>#REF!</v>
      </c>
      <c r="F25" s="75" t="e">
        <f>#REF!</f>
        <v>#REF!</v>
      </c>
      <c r="G25" s="73">
        <f>'control-500'!G61</f>
        <v>5889.1369999999997</v>
      </c>
      <c r="H25" s="73">
        <f ca="1">'control-500'!H61</f>
        <v>5623.7839999999997</v>
      </c>
      <c r="I25" s="71">
        <f>'control-500'!U61</f>
        <v>5.7129666666660341</v>
      </c>
      <c r="J25" s="71">
        <f ca="1">'control-500'!AA61</f>
        <v>-33.039766666667369</v>
      </c>
      <c r="K25" s="73" t="e">
        <f>#REF!</f>
        <v>#REF!</v>
      </c>
      <c r="L25" s="72" t="e">
        <f>#REF!</f>
        <v>#REF!</v>
      </c>
      <c r="M25" s="73">
        <f ca="1">'control-500'!L61</f>
        <v>20</v>
      </c>
      <c r="N25" s="72">
        <f ca="1">'control-500'!M61</f>
        <v>0.75376461923957916</v>
      </c>
    </row>
    <row r="26" spans="1:14" x14ac:dyDescent="0.25">
      <c r="A26" s="74" t="e">
        <f>#REF!</f>
        <v>#REF!</v>
      </c>
      <c r="B26" s="71" t="e">
        <f>#REF!</f>
        <v>#REF!</v>
      </c>
      <c r="C26" s="71" t="e">
        <f>#REF!</f>
        <v>#REF!</v>
      </c>
      <c r="D26" s="71" t="e">
        <f>#REF!</f>
        <v>#REF!</v>
      </c>
      <c r="E26" s="71" t="e">
        <f>#REF!</f>
        <v>#REF!</v>
      </c>
      <c r="F26" s="75" t="e">
        <f>#REF!</f>
        <v>#REF!</v>
      </c>
      <c r="G26" s="73">
        <f>'control-500'!G62</f>
        <v>5884.58</v>
      </c>
      <c r="H26" s="73">
        <f ca="1">'control-500'!H62</f>
        <v>5620.7879999999996</v>
      </c>
      <c r="I26" s="71">
        <f>'control-500'!U62</f>
        <v>-9.2551333333346211</v>
      </c>
      <c r="J26" s="71">
        <f ca="1">'control-500'!AA62</f>
        <v>1.189900000000004</v>
      </c>
      <c r="K26" s="73" t="e">
        <f>#REF!</f>
        <v>#REF!</v>
      </c>
      <c r="L26" s="72" t="e">
        <f>#REF!</f>
        <v>#REF!</v>
      </c>
      <c r="M26" s="73">
        <f ca="1">'control-500'!L62</f>
        <v>19</v>
      </c>
      <c r="N26" s="72">
        <f ca="1">'control-500'!M62</f>
        <v>0.82804558163332354</v>
      </c>
    </row>
    <row r="27" spans="1:14" x14ac:dyDescent="0.25">
      <c r="A27" s="74" t="e">
        <f>#REF!</f>
        <v>#REF!</v>
      </c>
      <c r="B27" s="71" t="e">
        <f>#REF!</f>
        <v>#REF!</v>
      </c>
      <c r="C27" s="71" t="e">
        <f>#REF!</f>
        <v>#REF!</v>
      </c>
      <c r="D27" s="71" t="e">
        <f>#REF!</f>
        <v>#REF!</v>
      </c>
      <c r="E27" s="71" t="e">
        <f>#REF!</f>
        <v>#REF!</v>
      </c>
      <c r="F27" s="75" t="e">
        <f>#REF!</f>
        <v>#REF!</v>
      </c>
      <c r="G27" s="73">
        <f>'control-500'!G63</f>
        <v>5758.0720000000001</v>
      </c>
      <c r="H27" s="73">
        <f ca="1">'control-500'!H63</f>
        <v>5613.3622999999998</v>
      </c>
      <c r="I27" s="71">
        <f>'control-500'!U63</f>
        <v>-38.734466666666172</v>
      </c>
      <c r="J27" s="71">
        <f ca="1">'control-500'!AA63</f>
        <v>15.278166666668161</v>
      </c>
      <c r="K27" s="73" t="e">
        <f>#REF!</f>
        <v>#REF!</v>
      </c>
      <c r="L27" s="72" t="e">
        <f>#REF!</f>
        <v>#REF!</v>
      </c>
      <c r="M27" s="73">
        <f ca="1">'control-500'!L63</f>
        <v>17</v>
      </c>
      <c r="N27" s="72">
        <f ca="1">'control-500'!M63</f>
        <v>0.77170222397945554</v>
      </c>
    </row>
    <row r="28" spans="1:14" x14ac:dyDescent="0.25">
      <c r="A28" s="74" t="e">
        <f>#REF!</f>
        <v>#REF!</v>
      </c>
      <c r="B28" s="71" t="e">
        <f>#REF!</f>
        <v>#REF!</v>
      </c>
      <c r="C28" s="71" t="e">
        <f>#REF!</f>
        <v>#REF!</v>
      </c>
      <c r="D28" s="71" t="e">
        <f>#REF!</f>
        <v>#REF!</v>
      </c>
      <c r="E28" s="71" t="e">
        <f>#REF!</f>
        <v>#REF!</v>
      </c>
      <c r="F28" s="75" t="e">
        <f>#REF!</f>
        <v>#REF!</v>
      </c>
      <c r="G28" s="73">
        <f>'control-500'!G64</f>
        <v>5630.3446999999996</v>
      </c>
      <c r="H28" s="73">
        <f ca="1">'control-500'!H64</f>
        <v>5607.2285000000002</v>
      </c>
      <c r="I28" s="71">
        <f>'control-500'!U64</f>
        <v>-121.77143333333272</v>
      </c>
      <c r="J28" s="71">
        <f ca="1">'control-500'!AA64</f>
        <v>45.409666666667668</v>
      </c>
      <c r="K28" s="73" t="e">
        <f>#REF!</f>
        <v>#REF!</v>
      </c>
      <c r="L28" s="72" t="e">
        <f>#REF!</f>
        <v>#REF!</v>
      </c>
      <c r="M28" s="73">
        <f ca="1">'control-500'!L64</f>
        <v>18</v>
      </c>
      <c r="N28" s="72">
        <f ca="1">'control-500'!M64</f>
        <v>0.98473710169792217</v>
      </c>
    </row>
    <row r="29" spans="1:14" x14ac:dyDescent="0.25">
      <c r="A29" s="74" t="e">
        <f>#REF!</f>
        <v>#REF!</v>
      </c>
      <c r="B29" s="71" t="e">
        <f>#REF!</f>
        <v>#REF!</v>
      </c>
      <c r="C29" s="71" t="e">
        <f>#REF!</f>
        <v>#REF!</v>
      </c>
      <c r="D29" s="71" t="e">
        <f>#REF!</f>
        <v>#REF!</v>
      </c>
      <c r="E29" s="71" t="e">
        <f>#REF!</f>
        <v>#REF!</v>
      </c>
      <c r="F29" s="75" t="e">
        <f>#REF!</f>
        <v>#REF!</v>
      </c>
      <c r="G29" s="73">
        <f>'control-500'!G65</f>
        <v>5564.6189999999997</v>
      </c>
      <c r="H29" s="73">
        <f ca="1">'control-500'!H65</f>
        <v>5636.8584000000001</v>
      </c>
      <c r="I29" s="71">
        <f>'control-500'!U65</f>
        <v>-231.15709999999913</v>
      </c>
      <c r="J29" s="71">
        <f ca="1">'control-500'!AA65</f>
        <v>30.76749999999932</v>
      </c>
      <c r="K29" s="73" t="e">
        <f>#REF!</f>
        <v>#REF!</v>
      </c>
      <c r="L29" s="72" t="e">
        <f>#REF!</f>
        <v>#REF!</v>
      </c>
      <c r="M29" s="73">
        <f ca="1">'control-500'!L65</f>
        <v>19</v>
      </c>
      <c r="N29" s="72">
        <f ca="1">'control-500'!M65</f>
        <v>0.96908383797479236</v>
      </c>
    </row>
    <row r="30" spans="1:14" x14ac:dyDescent="0.25">
      <c r="A30" s="74" t="e">
        <f>#REF!</f>
        <v>#REF!</v>
      </c>
      <c r="B30" s="71" t="e">
        <f>#REF!</f>
        <v>#REF!</v>
      </c>
      <c r="C30" s="71" t="e">
        <f>#REF!</f>
        <v>#REF!</v>
      </c>
      <c r="D30" s="71" t="e">
        <f>#REF!</f>
        <v>#REF!</v>
      </c>
      <c r="E30" s="71" t="e">
        <f>#REF!</f>
        <v>#REF!</v>
      </c>
      <c r="F30" s="75" t="e">
        <f>#REF!</f>
        <v>#REF!</v>
      </c>
      <c r="G30" s="73">
        <f>'control-500'!G66</f>
        <v>5673.8193000000001</v>
      </c>
      <c r="H30" s="73">
        <f ca="1">'control-500'!H66</f>
        <v>5617.2619999999997</v>
      </c>
      <c r="I30" s="71">
        <f>'control-500'!U66</f>
        <v>-221.00200000000041</v>
      </c>
      <c r="J30" s="71">
        <f ca="1">'control-500'!AA66</f>
        <v>23.760966666666111</v>
      </c>
      <c r="K30" s="73" t="e">
        <f>#REF!</f>
        <v>#REF!</v>
      </c>
      <c r="L30" s="72" t="e">
        <f>#REF!</f>
        <v>#REF!</v>
      </c>
      <c r="M30" s="73">
        <f ca="1">'control-500'!L66</f>
        <v>19</v>
      </c>
      <c r="N30" s="72">
        <f ca="1">'control-500'!M66</f>
        <v>0.55213984252655912</v>
      </c>
    </row>
    <row r="31" spans="1:14" x14ac:dyDescent="0.25">
      <c r="A31" s="74" t="e">
        <f>#REF!</f>
        <v>#REF!</v>
      </c>
      <c r="B31" s="71" t="e">
        <f>#REF!</f>
        <v>#REF!</v>
      </c>
      <c r="C31" s="71" t="e">
        <f>#REF!</f>
        <v>#REF!</v>
      </c>
      <c r="D31" s="71" t="e">
        <f>#REF!</f>
        <v>#REF!</v>
      </c>
      <c r="E31" s="71" t="e">
        <f>#REF!</f>
        <v>#REF!</v>
      </c>
      <c r="F31" s="75" t="e">
        <f>#REF!</f>
        <v>#REF!</v>
      </c>
      <c r="G31" s="73">
        <f>'control-500'!G67</f>
        <v>5673.8193000000001</v>
      </c>
      <c r="H31" s="73">
        <f ca="1">'control-500'!H67</f>
        <v>5544.9844000000003</v>
      </c>
      <c r="I31" s="71">
        <f>'control-500'!U67</f>
        <v>-120.24636666666629</v>
      </c>
      <c r="J31" s="71">
        <f ca="1">'control-500'!AA67</f>
        <v>7.7026333333330212</v>
      </c>
      <c r="K31" s="73" t="e">
        <f>#REF!</f>
        <v>#REF!</v>
      </c>
      <c r="L31" s="72" t="e">
        <f>#REF!</f>
        <v>#REF!</v>
      </c>
      <c r="M31" s="73">
        <f ca="1">'control-500'!L67</f>
        <v>19</v>
      </c>
      <c r="N31" s="72">
        <f ca="1">'control-500'!M67</f>
        <v>0.74735847397971444</v>
      </c>
    </row>
    <row r="32" spans="1:14" x14ac:dyDescent="0.25">
      <c r="A32" s="74" t="e">
        <f>#REF!</f>
        <v>#REF!</v>
      </c>
      <c r="B32" s="71" t="e">
        <f>#REF!</f>
        <v>#REF!</v>
      </c>
      <c r="C32" s="71" t="e">
        <f>#REF!</f>
        <v>#REF!</v>
      </c>
      <c r="D32" s="71" t="e">
        <f>#REF!</f>
        <v>#REF!</v>
      </c>
      <c r="E32" s="71" t="e">
        <f>#REF!</f>
        <v>#REF!</v>
      </c>
      <c r="F32" s="75" t="e">
        <f>#REF!</f>
        <v>#REF!</v>
      </c>
      <c r="G32" s="73">
        <f>'control-500'!G68</f>
        <v>5651.9690000000001</v>
      </c>
      <c r="H32" s="73">
        <f ca="1">'control-500'!H68</f>
        <v>5372.9459999999999</v>
      </c>
      <c r="I32" s="71">
        <f>'control-500'!U68</f>
        <v>15.523966666666334</v>
      </c>
      <c r="J32" s="71">
        <f ca="1">'control-500'!AA68</f>
        <v>16.565633333333</v>
      </c>
      <c r="K32" s="73" t="e">
        <f>#REF!</f>
        <v>#REF!</v>
      </c>
      <c r="L32" s="72" t="e">
        <f>#REF!</f>
        <v>#REF!</v>
      </c>
      <c r="M32" s="73">
        <f ca="1">'control-500'!L68</f>
        <v>20</v>
      </c>
      <c r="N32" s="72">
        <f ca="1">'control-500'!M68</f>
        <v>0.30613745398544784</v>
      </c>
    </row>
    <row r="33" spans="1:14" x14ac:dyDescent="0.25">
      <c r="A33" s="74" t="e">
        <f>#REF!</f>
        <v>#REF!</v>
      </c>
      <c r="B33" s="71" t="e">
        <f>#REF!</f>
        <v>#REF!</v>
      </c>
      <c r="C33" s="71" t="e">
        <f>#REF!</f>
        <v>#REF!</v>
      </c>
      <c r="D33" s="71" t="e">
        <f>#REF!</f>
        <v>#REF!</v>
      </c>
      <c r="E33" s="71" t="e">
        <f>#REF!</f>
        <v>#REF!</v>
      </c>
      <c r="F33" s="75" t="e">
        <f>#REF!</f>
        <v>#REF!</v>
      </c>
      <c r="G33" s="73">
        <f>'control-500'!G69</f>
        <v>5696.9844000000003</v>
      </c>
      <c r="H33" s="73">
        <f ca="1">'control-500'!H69</f>
        <v>5373.8869999999997</v>
      </c>
      <c r="I33" s="71">
        <f>'control-500'!U69</f>
        <v>51.329900000000634</v>
      </c>
      <c r="J33" s="71">
        <f ca="1">'control-500'!AA69</f>
        <v>-52.082133333333331</v>
      </c>
      <c r="K33" s="73" t="e">
        <f>#REF!</f>
        <v>#REF!</v>
      </c>
      <c r="L33" s="72" t="e">
        <f>#REF!</f>
        <v>#REF!</v>
      </c>
      <c r="M33" s="73">
        <f ca="1">'control-500'!L69</f>
        <v>17</v>
      </c>
      <c r="N33" s="72">
        <f ca="1">'control-500'!M69</f>
        <v>0.42397177566735206</v>
      </c>
    </row>
    <row r="34" spans="1:14" x14ac:dyDescent="0.25">
      <c r="A34" s="74" t="e">
        <f>#REF!</f>
        <v>#REF!</v>
      </c>
      <c r="B34" s="71" t="e">
        <f>#REF!</f>
        <v>#REF!</v>
      </c>
      <c r="C34" s="71" t="e">
        <f>#REF!</f>
        <v>#REF!</v>
      </c>
      <c r="D34" s="71" t="e">
        <f>#REF!</f>
        <v>#REF!</v>
      </c>
      <c r="E34" s="71" t="e">
        <f>#REF!</f>
        <v>#REF!</v>
      </c>
      <c r="F34" s="75" t="e">
        <f>#REF!</f>
        <v>#REF!</v>
      </c>
      <c r="G34" s="73">
        <f>'control-500'!G70</f>
        <v>5770.634</v>
      </c>
      <c r="H34" s="73">
        <f ca="1">'control-500'!H70</f>
        <v>5460.5450000000001</v>
      </c>
      <c r="I34" s="71">
        <f>'control-500'!U70</f>
        <v>69.109933333333174</v>
      </c>
      <c r="J34" s="71">
        <f ca="1">'control-500'!AA70</f>
        <v>-95.934066666667306</v>
      </c>
      <c r="K34" s="73" t="e">
        <f>#REF!</f>
        <v>#REF!</v>
      </c>
      <c r="L34" s="72" t="e">
        <f>#REF!</f>
        <v>#REF!</v>
      </c>
      <c r="M34" s="73">
        <f ca="1">'control-500'!L70</f>
        <v>17</v>
      </c>
      <c r="N34" s="72">
        <f ca="1">'control-500'!M70</f>
        <v>0.90604762613951806</v>
      </c>
    </row>
    <row r="35" spans="1:14" x14ac:dyDescent="0.25">
      <c r="A35" s="74" t="e">
        <f>#REF!</f>
        <v>#REF!</v>
      </c>
      <c r="B35" s="71" t="e">
        <f>#REF!</f>
        <v>#REF!</v>
      </c>
      <c r="C35" s="71" t="e">
        <f>#REF!</f>
        <v>#REF!</v>
      </c>
      <c r="D35" s="71" t="e">
        <f>#REF!</f>
        <v>#REF!</v>
      </c>
      <c r="E35" s="71" t="e">
        <f>#REF!</f>
        <v>#REF!</v>
      </c>
      <c r="F35" s="75" t="e">
        <f>#REF!</f>
        <v>#REF!</v>
      </c>
      <c r="G35" s="73">
        <f>'control-500'!G71</f>
        <v>5800.7950000000001</v>
      </c>
      <c r="H35" s="73">
        <f ca="1">'control-500'!H71</f>
        <v>5495.7397000000001</v>
      </c>
      <c r="I35" s="71">
        <f>'control-500'!U71</f>
        <v>89.601933333332752</v>
      </c>
      <c r="J35" s="71">
        <f ca="1">'control-500'!AA71</f>
        <v>-139.78599999999884</v>
      </c>
      <c r="K35" s="73" t="e">
        <f>#REF!</f>
        <v>#REF!</v>
      </c>
      <c r="L35" s="72" t="e">
        <f>#REF!</f>
        <v>#REF!</v>
      </c>
      <c r="M35" s="73">
        <f ca="1">'control-500'!L71</f>
        <v>18</v>
      </c>
      <c r="N35" s="72">
        <f ca="1">'control-500'!M71</f>
        <v>0.96343305936375867</v>
      </c>
    </row>
    <row r="36" spans="1:14" x14ac:dyDescent="0.25">
      <c r="A36" s="74" t="e">
        <f>#REF!</f>
        <v>#REF!</v>
      </c>
      <c r="B36" s="71" t="e">
        <f>#REF!</f>
        <v>#REF!</v>
      </c>
      <c r="C36" s="71" t="e">
        <f>#REF!</f>
        <v>#REF!</v>
      </c>
      <c r="D36" s="71" t="e">
        <f>#REF!</f>
        <v>#REF!</v>
      </c>
      <c r="E36" s="71" t="e">
        <f>#REF!</f>
        <v>#REF!</v>
      </c>
      <c r="F36" s="75" t="e">
        <f>#REF!</f>
        <v>#REF!</v>
      </c>
      <c r="G36" s="73">
        <f>'control-500'!G72</f>
        <v>5808.5569999999998</v>
      </c>
      <c r="H36" s="73">
        <f ca="1">'control-500'!H72</f>
        <v>5520.8739999999998</v>
      </c>
      <c r="I36" s="71">
        <f>'control-500'!U72</f>
        <v>119.07109999999982</v>
      </c>
      <c r="J36" s="71">
        <f ca="1">'control-500'!AA72</f>
        <v>-60.905199999999844</v>
      </c>
      <c r="K36" s="73" t="e">
        <f>#REF!</f>
        <v>#REF!</v>
      </c>
      <c r="L36" s="72" t="e">
        <f>#REF!</f>
        <v>#REF!</v>
      </c>
      <c r="M36" s="73">
        <f ca="1">'control-500'!L72</f>
        <v>18</v>
      </c>
      <c r="N36" s="72">
        <f ca="1">'control-500'!M72</f>
        <v>0.99433369802786642</v>
      </c>
    </row>
    <row r="37" spans="1:14" x14ac:dyDescent="0.25">
      <c r="A37" s="74" t="e">
        <f>#REF!</f>
        <v>#REF!</v>
      </c>
      <c r="B37" s="71" t="e">
        <f>#REF!</f>
        <v>#REF!</v>
      </c>
      <c r="C37" s="71" t="e">
        <f>#REF!</f>
        <v>#REF!</v>
      </c>
      <c r="D37" s="71" t="e">
        <f>#REF!</f>
        <v>#REF!</v>
      </c>
      <c r="E37" s="71" t="e">
        <f>#REF!</f>
        <v>#REF!</v>
      </c>
      <c r="F37" s="75" t="e">
        <f>#REF!</f>
        <v>#REF!</v>
      </c>
      <c r="G37" s="73">
        <f>'control-500'!G73</f>
        <v>5844.46</v>
      </c>
      <c r="H37" s="73">
        <f ca="1">'control-500'!H73</f>
        <v>5418.4319999999998</v>
      </c>
      <c r="I37" s="71">
        <f>'control-500'!U73</f>
        <v>111.40819999999924</v>
      </c>
      <c r="J37" s="71">
        <f ca="1">'control-500'!AA73</f>
        <v>-12.019666666667035</v>
      </c>
      <c r="K37" s="73" t="e">
        <f>#REF!</f>
        <v>#REF!</v>
      </c>
      <c r="L37" s="72" t="e">
        <f>#REF!</f>
        <v>#REF!</v>
      </c>
      <c r="M37" s="73">
        <f ca="1">'control-500'!L73</f>
        <v>19</v>
      </c>
      <c r="N37" s="72">
        <f ca="1">'control-500'!M73</f>
        <v>0.9363138354489311</v>
      </c>
    </row>
    <row r="38" spans="1:14" x14ac:dyDescent="0.25">
      <c r="A38" s="74" t="e">
        <f>#REF!</f>
        <v>#REF!</v>
      </c>
      <c r="B38" s="71" t="e">
        <f>#REF!</f>
        <v>#REF!</v>
      </c>
      <c r="C38" s="71" t="e">
        <f>#REF!</f>
        <v>#REF!</v>
      </c>
      <c r="D38" s="71" t="e">
        <f>#REF!</f>
        <v>#REF!</v>
      </c>
      <c r="E38" s="71" t="e">
        <f>#REF!</f>
        <v>#REF!</v>
      </c>
      <c r="F38" s="75" t="e">
        <f>#REF!</f>
        <v>#REF!</v>
      </c>
      <c r="G38" s="73">
        <f>'control-500'!G74</f>
        <v>5838.8329999999996</v>
      </c>
      <c r="H38" s="73">
        <f ca="1">'control-500'!H74</f>
        <v>5254.2719999999999</v>
      </c>
      <c r="I38" s="71">
        <f>'control-500'!U74</f>
        <v>74.478866666666974</v>
      </c>
      <c r="J38" s="71">
        <f ca="1">'control-500'!AA74</f>
        <v>28.487766666665266</v>
      </c>
      <c r="K38" s="73" t="e">
        <f>#REF!</f>
        <v>#REF!</v>
      </c>
      <c r="L38" s="72" t="e">
        <f>#REF!</f>
        <v>#REF!</v>
      </c>
      <c r="M38" s="73">
        <f ca="1">'control-500'!L74</f>
        <v>21</v>
      </c>
      <c r="N38" s="72">
        <f ca="1">'control-500'!M74</f>
        <v>0.93336344964932483</v>
      </c>
    </row>
    <row r="39" spans="1:14" x14ac:dyDescent="0.25">
      <c r="A39" s="74" t="e">
        <f>#REF!</f>
        <v>#REF!</v>
      </c>
      <c r="B39" s="71" t="e">
        <f>#REF!</f>
        <v>#REF!</v>
      </c>
      <c r="C39" s="71" t="e">
        <f>#REF!</f>
        <v>#REF!</v>
      </c>
      <c r="D39" s="71" t="e">
        <f>#REF!</f>
        <v>#REF!</v>
      </c>
      <c r="E39" s="71" t="e">
        <f>#REF!</f>
        <v>#REF!</v>
      </c>
      <c r="F39" s="75" t="e">
        <f>#REF!</f>
        <v>#REF!</v>
      </c>
      <c r="G39" s="73">
        <f>'control-500'!G75</f>
        <v>5748.1809999999996</v>
      </c>
      <c r="H39" s="73">
        <f ca="1">'control-500'!H75</f>
        <v>5324.7969999999996</v>
      </c>
      <c r="I39" s="71">
        <f>'control-500'!U75</f>
        <v>17.162666666665853</v>
      </c>
      <c r="J39" s="71">
        <f ca="1">'control-500'!AA75</f>
        <v>-25.769233333333734</v>
      </c>
      <c r="K39" s="73" t="e">
        <f>#REF!</f>
        <v>#REF!</v>
      </c>
      <c r="L39" s="72" t="e">
        <f>#REF!</f>
        <v>#REF!</v>
      </c>
      <c r="M39" s="73">
        <f ca="1">'control-500'!L75</f>
        <v>20</v>
      </c>
      <c r="N39" s="72">
        <f ca="1">'control-500'!M75</f>
        <v>0.94310976527009993</v>
      </c>
    </row>
    <row r="40" spans="1:14" x14ac:dyDescent="0.25">
      <c r="A40" s="74" t="e">
        <f>#REF!</f>
        <v>#REF!</v>
      </c>
      <c r="B40" s="71" t="e">
        <f>#REF!</f>
        <v>#REF!</v>
      </c>
      <c r="C40" s="71" t="e">
        <f>#REF!</f>
        <v>#REF!</v>
      </c>
      <c r="D40" s="71" t="e">
        <f>#REF!</f>
        <v>#REF!</v>
      </c>
      <c r="E40" s="71" t="e">
        <f>#REF!</f>
        <v>#REF!</v>
      </c>
      <c r="F40" s="75" t="e">
        <f>#REF!</f>
        <v>#REF!</v>
      </c>
      <c r="G40" s="73">
        <f>'control-500'!G76</f>
        <v>5777.3559999999998</v>
      </c>
      <c r="H40" s="73">
        <f ca="1">'control-500'!H76</f>
        <v>5350.3230000000003</v>
      </c>
      <c r="I40" s="71">
        <f>'control-500'!U76</f>
        <v>-29.813999999999698</v>
      </c>
      <c r="J40" s="71">
        <f ca="1">'control-500'!AA76</f>
        <v>-99.506333333333416</v>
      </c>
      <c r="K40" s="73" t="e">
        <f>#REF!</f>
        <v>#REF!</v>
      </c>
      <c r="L40" s="72" t="e">
        <f>#REF!</f>
        <v>#REF!</v>
      </c>
      <c r="M40" s="73">
        <f ca="1">'control-500'!L76</f>
        <v>19</v>
      </c>
      <c r="N40" s="72">
        <f ca="1">'control-500'!M76</f>
        <v>0.94882705904670073</v>
      </c>
    </row>
    <row r="41" spans="1:14" x14ac:dyDescent="0.25">
      <c r="A41" s="74" t="e">
        <f>#REF!</f>
        <v>#REF!</v>
      </c>
      <c r="B41" s="71" t="e">
        <f>#REF!</f>
        <v>#REF!</v>
      </c>
      <c r="C41" s="71" t="e">
        <f>#REF!</f>
        <v>#REF!</v>
      </c>
      <c r="D41" s="71" t="e">
        <f>#REF!</f>
        <v>#REF!</v>
      </c>
      <c r="E41" s="71" t="e">
        <f>#REF!</f>
        <v>#REF!</v>
      </c>
      <c r="F41" s="75" t="e">
        <f>#REF!</f>
        <v>#REF!</v>
      </c>
      <c r="G41" s="73">
        <f>'control-500'!G77</f>
        <v>5830.7173000000003</v>
      </c>
      <c r="H41" s="73">
        <f ca="1">'control-500'!H77</f>
        <v>5361.7749999999996</v>
      </c>
      <c r="I41" s="71">
        <f>'control-500'!U77</f>
        <v>-45.198566666666011</v>
      </c>
      <c r="J41" s="71">
        <f ca="1">'control-500'!AA77</f>
        <v>-147.97856666666607</v>
      </c>
      <c r="K41" s="73" t="e">
        <f>#REF!</f>
        <v>#REF!</v>
      </c>
      <c r="L41" s="72" t="e">
        <f>#REF!</f>
        <v>#REF!</v>
      </c>
      <c r="M41" s="73">
        <f ca="1">'control-500'!L77</f>
        <v>19</v>
      </c>
      <c r="N41" s="72">
        <f ca="1">'control-500'!M77</f>
        <v>0.92170824702896603</v>
      </c>
    </row>
    <row r="42" spans="1:14" x14ac:dyDescent="0.25">
      <c r="A42" s="74" t="e">
        <f>#REF!</f>
        <v>#REF!</v>
      </c>
      <c r="B42" s="71" t="e">
        <f>#REF!</f>
        <v>#REF!</v>
      </c>
      <c r="C42" s="71" t="e">
        <f>#REF!</f>
        <v>#REF!</v>
      </c>
      <c r="D42" s="71" t="e">
        <f>#REF!</f>
        <v>#REF!</v>
      </c>
      <c r="E42" s="71" t="e">
        <f>#REF!</f>
        <v>#REF!</v>
      </c>
      <c r="F42" s="75" t="e">
        <f>#REF!</f>
        <v>#REF!</v>
      </c>
      <c r="G42" s="73">
        <f>'control-500'!G78</f>
        <v>5815.2190000000001</v>
      </c>
      <c r="H42" s="73">
        <f ca="1">'control-500'!H78</f>
        <v>5523.8649999999998</v>
      </c>
      <c r="I42" s="71">
        <f>'control-500'!U78</f>
        <v>-2.7272333333324545</v>
      </c>
      <c r="J42" s="71">
        <f ca="1">'control-500'!AA78</f>
        <v>-132.71690000000004</v>
      </c>
      <c r="K42" s="73" t="e">
        <f>#REF!</f>
        <v>#REF!</v>
      </c>
      <c r="L42" s="72" t="e">
        <f>#REF!</f>
        <v>#REF!</v>
      </c>
      <c r="M42" s="73">
        <f ca="1">'control-500'!L78</f>
        <v>19</v>
      </c>
      <c r="N42" s="72">
        <f ca="1">'control-500'!M78</f>
        <v>0.91668523681736003</v>
      </c>
    </row>
    <row r="43" spans="1:14" x14ac:dyDescent="0.25">
      <c r="A43" s="74" t="e">
        <f>#REF!</f>
        <v>#REF!</v>
      </c>
      <c r="B43" s="71" t="e">
        <f>#REF!</f>
        <v>#REF!</v>
      </c>
      <c r="C43" s="71" t="e">
        <f>#REF!</f>
        <v>#REF!</v>
      </c>
      <c r="D43" s="71" t="e">
        <f>#REF!</f>
        <v>#REF!</v>
      </c>
      <c r="E43" s="71" t="e">
        <f>#REF!</f>
        <v>#REF!</v>
      </c>
      <c r="F43" s="75" t="e">
        <f>#REF!</f>
        <v>#REF!</v>
      </c>
      <c r="G43" s="73">
        <f>'control-500'!G79</f>
        <v>5774.87</v>
      </c>
      <c r="H43" s="73">
        <f ca="1">'control-500'!H79</f>
        <v>5576.2943999999998</v>
      </c>
      <c r="I43" s="71">
        <f>'control-500'!U79</f>
        <v>18.812100000000402</v>
      </c>
      <c r="J43" s="71">
        <f ca="1">'control-500'!AA79</f>
        <v>-55.031899999999347</v>
      </c>
      <c r="K43" s="73" t="e">
        <f>#REF!</f>
        <v>#REF!</v>
      </c>
      <c r="L43" s="72" t="e">
        <f>#REF!</f>
        <v>#REF!</v>
      </c>
      <c r="M43" s="73">
        <f ca="1">'control-500'!L79</f>
        <v>20</v>
      </c>
      <c r="N43" s="72">
        <f ca="1">'control-500'!M79</f>
        <v>0.2616911937059897</v>
      </c>
    </row>
    <row r="44" spans="1:14" x14ac:dyDescent="0.25">
      <c r="A44" s="74" t="e">
        <f>#REF!</f>
        <v>#REF!</v>
      </c>
      <c r="B44" s="71" t="e">
        <f>#REF!</f>
        <v>#REF!</v>
      </c>
      <c r="C44" s="71" t="e">
        <f>#REF!</f>
        <v>#REF!</v>
      </c>
      <c r="D44" s="71" t="e">
        <f>#REF!</f>
        <v>#REF!</v>
      </c>
      <c r="E44" s="71" t="e">
        <f>#REF!</f>
        <v>#REF!</v>
      </c>
      <c r="F44" s="75" t="e">
        <f>#REF!</f>
        <v>#REF!</v>
      </c>
      <c r="G44" s="73">
        <f>'control-500'!G80</f>
        <v>5699.6940000000004</v>
      </c>
      <c r="H44" s="73">
        <f ca="1">'control-500'!H80</f>
        <v>5614.0244000000002</v>
      </c>
      <c r="I44" s="71">
        <f>'control-500'!U80</f>
        <v>-22.157100000000355</v>
      </c>
      <c r="J44" s="71">
        <f ca="1">'control-500'!AA80</f>
        <v>-2.7423333333335904</v>
      </c>
      <c r="K44" s="73" t="e">
        <f>#REF!</f>
        <v>#REF!</v>
      </c>
      <c r="L44" s="72" t="e">
        <f>#REF!</f>
        <v>#REF!</v>
      </c>
      <c r="M44" s="73">
        <f ca="1">'control-500'!L80</f>
        <v>21</v>
      </c>
      <c r="N44" s="72">
        <f ca="1">'control-500'!M80</f>
        <v>-0.78804520024543578</v>
      </c>
    </row>
    <row r="45" spans="1:14" x14ac:dyDescent="0.25">
      <c r="A45" s="74" t="e">
        <f>#REF!</f>
        <v>#REF!</v>
      </c>
      <c r="B45" s="71" t="e">
        <f>#REF!</f>
        <v>#REF!</v>
      </c>
      <c r="C45" s="71" t="e">
        <f>#REF!</f>
        <v>#REF!</v>
      </c>
      <c r="D45" s="71" t="e">
        <f>#REF!</f>
        <v>#REF!</v>
      </c>
      <c r="E45" s="71" t="e">
        <f>#REF!</f>
        <v>#REF!</v>
      </c>
      <c r="F45" s="75" t="e">
        <f>#REF!</f>
        <v>#REF!</v>
      </c>
      <c r="G45" s="73">
        <f>'control-500'!G81</f>
        <v>5778.1606000000002</v>
      </c>
      <c r="H45" s="73">
        <f ca="1">'control-500'!H81</f>
        <v>5652.3360000000002</v>
      </c>
      <c r="I45" s="71">
        <f>'control-500'!U81</f>
        <v>-56.85589999999987</v>
      </c>
      <c r="J45" s="71">
        <f ca="1">'control-500'!AA81</f>
        <v>70.173333333333474</v>
      </c>
      <c r="K45" s="73" t="e">
        <f>#REF!</f>
        <v>#REF!</v>
      </c>
      <c r="L45" s="72" t="e">
        <f>#REF!</f>
        <v>#REF!</v>
      </c>
      <c r="M45" s="73">
        <f ca="1">'control-500'!L81</f>
        <v>21</v>
      </c>
      <c r="N45" s="72">
        <f ca="1">'control-500'!M81</f>
        <v>-4.7577401785707796E-3</v>
      </c>
    </row>
    <row r="46" spans="1:14" x14ac:dyDescent="0.25">
      <c r="A46" s="74" t="e">
        <f>#REF!</f>
        <v>#REF!</v>
      </c>
      <c r="B46" s="71" t="e">
        <f>#REF!</f>
        <v>#REF!</v>
      </c>
      <c r="C46" s="71" t="e">
        <f>#REF!</f>
        <v>#REF!</v>
      </c>
      <c r="D46" s="71" t="e">
        <f>#REF!</f>
        <v>#REF!</v>
      </c>
      <c r="E46" s="71" t="e">
        <f>#REF!</f>
        <v>#REF!</v>
      </c>
      <c r="F46" s="75" t="e">
        <f>#REF!</f>
        <v>#REF!</v>
      </c>
      <c r="G46" s="73">
        <f>'control-500'!G82</f>
        <v>5817.7330000000002</v>
      </c>
      <c r="H46" s="73">
        <f ca="1">'control-500'!H82</f>
        <v>5561.64</v>
      </c>
      <c r="I46" s="71">
        <f>'control-500'!U82</f>
        <v>-41.739566666667088</v>
      </c>
      <c r="J46" s="71">
        <f ca="1">'control-500'!AA82</f>
        <v>129.35379999999955</v>
      </c>
      <c r="K46" s="73" t="e">
        <f>#REF!</f>
        <v>#REF!</v>
      </c>
      <c r="L46" s="72" t="e">
        <f>#REF!</f>
        <v>#REF!</v>
      </c>
      <c r="M46" s="73">
        <f ca="1">'control-500'!L82</f>
        <v>21</v>
      </c>
      <c r="N46" s="72">
        <f ca="1">'control-500'!M82</f>
        <v>0.73331240620563309</v>
      </c>
    </row>
    <row r="47" spans="1:14" x14ac:dyDescent="0.25">
      <c r="A47" s="74" t="e">
        <f>#REF!</f>
        <v>#REF!</v>
      </c>
      <c r="B47" s="71" t="e">
        <f>#REF!</f>
        <v>#REF!</v>
      </c>
      <c r="C47" s="71" t="e">
        <f>#REF!</f>
        <v>#REF!</v>
      </c>
      <c r="D47" s="71" t="e">
        <f>#REF!</f>
        <v>#REF!</v>
      </c>
      <c r="E47" s="71" t="e">
        <f>#REF!</f>
        <v>#REF!</v>
      </c>
      <c r="F47" s="75" t="e">
        <f>#REF!</f>
        <v>#REF!</v>
      </c>
      <c r="G47" s="73">
        <f>'control-500'!G83</f>
        <v>5817.7330000000002</v>
      </c>
      <c r="H47" s="73">
        <f ca="1">'control-500'!H83</f>
        <v>5613.2849999999999</v>
      </c>
      <c r="I47" s="71">
        <f>'control-500'!U83</f>
        <v>41.281200000000048</v>
      </c>
      <c r="J47" s="71">
        <f ca="1">'control-500'!AA83</f>
        <v>209.61959999999999</v>
      </c>
      <c r="K47" s="73" t="e">
        <f>#REF!</f>
        <v>#REF!</v>
      </c>
      <c r="L47" s="72" t="e">
        <f>#REF!</f>
        <v>#REF!</v>
      </c>
      <c r="M47" s="73">
        <f ca="1">'control-500'!L83</f>
        <v>21</v>
      </c>
      <c r="N47" s="72">
        <f ca="1">'control-500'!M83</f>
        <v>0.98985594859734871</v>
      </c>
    </row>
    <row r="48" spans="1:14" x14ac:dyDescent="0.25">
      <c r="A48" s="74" t="e">
        <f>#REF!</f>
        <v>#REF!</v>
      </c>
      <c r="B48" s="71" t="e">
        <f>#REF!</f>
        <v>#REF!</v>
      </c>
      <c r="C48" s="71" t="e">
        <f>#REF!</f>
        <v>#REF!</v>
      </c>
      <c r="D48" s="71" t="e">
        <f>#REF!</f>
        <v>#REF!</v>
      </c>
      <c r="E48" s="71" t="e">
        <f>#REF!</f>
        <v>#REF!</v>
      </c>
      <c r="F48" s="75" t="e">
        <f>#REF!</f>
        <v>#REF!</v>
      </c>
      <c r="G48" s="73">
        <f>'control-500'!G84</f>
        <v>5817.7330000000002</v>
      </c>
      <c r="H48" s="73">
        <f ca="1">'control-500'!H84</f>
        <v>5492.01</v>
      </c>
      <c r="I48" s="71">
        <f>'control-500'!U84</f>
        <v>66.824799999999712</v>
      </c>
      <c r="J48" s="71">
        <f ca="1">'control-500'!AA84</f>
        <v>198.41326666666706</v>
      </c>
      <c r="K48" s="73" t="e">
        <f>#REF!</f>
        <v>#REF!</v>
      </c>
      <c r="L48" s="72" t="e">
        <f>#REF!</f>
        <v>#REF!</v>
      </c>
      <c r="M48" s="73">
        <f ca="1">'control-500'!L84</f>
        <v>21</v>
      </c>
      <c r="N48" s="72">
        <f ca="1">'control-500'!M84</f>
        <v>0.82416777729751411</v>
      </c>
    </row>
    <row r="49" spans="1:14" x14ac:dyDescent="0.25">
      <c r="A49" s="74" t="e">
        <f>#REF!</f>
        <v>#REF!</v>
      </c>
      <c r="B49" s="71" t="e">
        <f>#REF!</f>
        <v>#REF!</v>
      </c>
      <c r="C49" s="71" t="e">
        <f>#REF!</f>
        <v>#REF!</v>
      </c>
      <c r="D49" s="71" t="e">
        <f>#REF!</f>
        <v>#REF!</v>
      </c>
      <c r="E49" s="71" t="e">
        <f>#REF!</f>
        <v>#REF!</v>
      </c>
      <c r="F49" s="75" t="e">
        <f>#REF!</f>
        <v>#REF!</v>
      </c>
      <c r="G49" s="73">
        <f>'control-500'!G85</f>
        <v>5817.7330000000002</v>
      </c>
      <c r="H49" s="73">
        <f ca="1">'control-500'!H85</f>
        <v>5492.01</v>
      </c>
      <c r="I49" s="71">
        <f>'control-500'!U85</f>
        <v>52.537133333333863</v>
      </c>
      <c r="J49" s="71">
        <f ca="1">'control-500'!AA85</f>
        <v>74.338466666667955</v>
      </c>
      <c r="K49" s="73" t="e">
        <f>#REF!</f>
        <v>#REF!</v>
      </c>
      <c r="L49" s="72" t="e">
        <f>#REF!</f>
        <v>#REF!</v>
      </c>
      <c r="M49" s="73">
        <f ca="1">'control-500'!L85</f>
        <v>17</v>
      </c>
      <c r="N49" s="72">
        <f ca="1">'control-500'!M85</f>
        <v>0</v>
      </c>
    </row>
    <row r="50" spans="1:14" x14ac:dyDescent="0.25">
      <c r="A50" s="74" t="e">
        <f>#REF!</f>
        <v>#REF!</v>
      </c>
      <c r="B50" s="71" t="e">
        <f>#REF!</f>
        <v>#REF!</v>
      </c>
      <c r="C50" s="71" t="e">
        <f>#REF!</f>
        <v>#REF!</v>
      </c>
      <c r="D50" s="71" t="e">
        <f>#REF!</f>
        <v>#REF!</v>
      </c>
      <c r="E50" s="71" t="e">
        <f>#REF!</f>
        <v>#REF!</v>
      </c>
      <c r="F50" s="75" t="e">
        <f>#REF!</f>
        <v>#REF!</v>
      </c>
      <c r="G50" s="73">
        <f>'control-500'!G86</f>
        <v>5790.84</v>
      </c>
      <c r="H50" s="73">
        <f ca="1">'control-500'!H86</f>
        <v>5418.5893999999998</v>
      </c>
      <c r="I50" s="71">
        <f>'control-500'!U86</f>
        <v>4.2264666666669655</v>
      </c>
      <c r="J50" s="71">
        <f ca="1">'control-500'!AA86</f>
        <v>-101.79379999999946</v>
      </c>
      <c r="K50" s="73" t="e">
        <f>#REF!</f>
        <v>#REF!</v>
      </c>
      <c r="L50" s="72" t="e">
        <f>#REF!</f>
        <v>#REF!</v>
      </c>
      <c r="M50" s="73">
        <f ca="1">'control-500'!L86</f>
        <v>17</v>
      </c>
      <c r="N50" s="72">
        <f ca="1">'control-500'!M86</f>
        <v>0.88215542172001793</v>
      </c>
    </row>
    <row r="51" spans="1:14" x14ac:dyDescent="0.25">
      <c r="A51" s="74" t="e">
        <f>#REF!</f>
        <v>#REF!</v>
      </c>
      <c r="B51" s="71" t="e">
        <f>#REF!</f>
        <v>#REF!</v>
      </c>
      <c r="C51" s="71" t="e">
        <f>#REF!</f>
        <v>#REF!</v>
      </c>
      <c r="D51" s="71" t="e">
        <f>#REF!</f>
        <v>#REF!</v>
      </c>
      <c r="E51" s="71" t="e">
        <f>#REF!</f>
        <v>#REF!</v>
      </c>
      <c r="F51" s="75" t="e">
        <f>#REF!</f>
        <v>#REF!</v>
      </c>
      <c r="G51" s="73">
        <f>'control-500'!G87</f>
        <v>5782.2929999999997</v>
      </c>
      <c r="H51" s="73">
        <f ca="1">'control-500'!H87</f>
        <v>5337.8770000000004</v>
      </c>
      <c r="I51" s="71">
        <f>'control-500'!U87</f>
        <v>-20.777666666666239</v>
      </c>
      <c r="J51" s="71">
        <f ca="1">'control-500'!AA87</f>
        <v>-249.43713333333289</v>
      </c>
      <c r="K51" s="73" t="e">
        <f>#REF!</f>
        <v>#REF!</v>
      </c>
      <c r="L51" s="72" t="e">
        <f>#REF!</f>
        <v>#REF!</v>
      </c>
      <c r="M51" s="73">
        <f ca="1">'control-500'!L87</f>
        <v>18</v>
      </c>
      <c r="N51" s="72">
        <f ca="1">'control-500'!M87</f>
        <v>0.96285783782685364</v>
      </c>
    </row>
    <row r="52" spans="1:14" x14ac:dyDescent="0.25">
      <c r="A52" s="74" t="e">
        <f>#REF!</f>
        <v>#REF!</v>
      </c>
      <c r="B52" s="71" t="e">
        <f>#REF!</f>
        <v>#REF!</v>
      </c>
      <c r="C52" s="71" t="e">
        <f>#REF!</f>
        <v>#REF!</v>
      </c>
      <c r="D52" s="71" t="e">
        <f>#REF!</f>
        <v>#REF!</v>
      </c>
      <c r="E52" s="71" t="e">
        <f>#REF!</f>
        <v>#REF!</v>
      </c>
      <c r="F52" s="75" t="e">
        <f>#REF!</f>
        <v>#REF!</v>
      </c>
      <c r="G52" s="73">
        <f>'control-500'!G88</f>
        <v>5636.9160000000002</v>
      </c>
      <c r="H52" s="73">
        <f ca="1">'control-500'!H88</f>
        <v>5389.0619999999999</v>
      </c>
      <c r="I52" s="71">
        <f>'control-500'!U88</f>
        <v>-81.05000000000048</v>
      </c>
      <c r="J52" s="71">
        <f ca="1">'control-500'!AA88</f>
        <v>-223.77293333333364</v>
      </c>
      <c r="K52" s="73" t="e">
        <f>#REF!</f>
        <v>#REF!</v>
      </c>
      <c r="L52" s="72" t="e">
        <f>#REF!</f>
        <v>#REF!</v>
      </c>
      <c r="M52" s="73">
        <f ca="1">'control-500'!L88</f>
        <v>19</v>
      </c>
      <c r="N52" s="72">
        <f ca="1">'control-500'!M88</f>
        <v>0.92681697727283652</v>
      </c>
    </row>
    <row r="53" spans="1:14" x14ac:dyDescent="0.25">
      <c r="A53" s="74" t="e">
        <f>#REF!</f>
        <v>#REF!</v>
      </c>
      <c r="B53" s="71" t="e">
        <f>#REF!</f>
        <v>#REF!</v>
      </c>
      <c r="C53" s="71" t="e">
        <f>#REF!</f>
        <v>#REF!</v>
      </c>
      <c r="D53" s="71" t="e">
        <f>#REF!</f>
        <v>#REF!</v>
      </c>
      <c r="E53" s="71" t="e">
        <f>#REF!</f>
        <v>#REF!</v>
      </c>
      <c r="F53" s="75" t="e">
        <f>#REF!</f>
        <v>#REF!</v>
      </c>
      <c r="G53" s="73">
        <f>'control-500'!G89</f>
        <v>5563.4</v>
      </c>
      <c r="H53" s="73">
        <f ca="1">'control-500'!H89</f>
        <v>5337.1459999999997</v>
      </c>
      <c r="I53" s="71">
        <f>'control-500'!U89</f>
        <v>-147.89900000000125</v>
      </c>
      <c r="J53" s="71">
        <f ca="1">'control-500'!AA89</f>
        <v>-131.72379999999976</v>
      </c>
      <c r="K53" s="73" t="e">
        <f>#REF!</f>
        <v>#REF!</v>
      </c>
      <c r="L53" s="72" t="e">
        <f>#REF!</f>
        <v>#REF!</v>
      </c>
      <c r="M53" s="73">
        <f ca="1">'control-500'!L89</f>
        <v>20</v>
      </c>
      <c r="N53" s="72">
        <f ca="1">'control-500'!M89</f>
        <v>0.98095890980908573</v>
      </c>
    </row>
    <row r="54" spans="1:14" x14ac:dyDescent="0.25">
      <c r="A54" s="74" t="e">
        <f>#REF!</f>
        <v>#REF!</v>
      </c>
      <c r="B54" s="71" t="e">
        <f>#REF!</f>
        <v>#REF!</v>
      </c>
      <c r="C54" s="71" t="e">
        <f>#REF!</f>
        <v>#REF!</v>
      </c>
      <c r="D54" s="71" t="e">
        <f>#REF!</f>
        <v>#REF!</v>
      </c>
      <c r="E54" s="71" t="e">
        <f>#REF!</f>
        <v>#REF!</v>
      </c>
      <c r="F54" s="75" t="e">
        <f>#REF!</f>
        <v>#REF!</v>
      </c>
      <c r="G54" s="73">
        <f>'control-500'!G90</f>
        <v>5685.027</v>
      </c>
      <c r="H54" s="73">
        <f ca="1">'control-500'!H90</f>
        <v>5305.6787000000004</v>
      </c>
      <c r="I54" s="71">
        <f>'control-500'!U90</f>
        <v>-168.50766666666701</v>
      </c>
      <c r="J54" s="71">
        <f ca="1">'control-500'!AA90</f>
        <v>-9.8424666666669509</v>
      </c>
      <c r="K54" s="73" t="e">
        <f>#REF!</f>
        <v>#REF!</v>
      </c>
      <c r="L54" s="72" t="e">
        <f>#REF!</f>
        <v>#REF!</v>
      </c>
      <c r="M54" s="73">
        <f ca="1">'control-500'!L90</f>
        <v>20</v>
      </c>
      <c r="N54" s="72">
        <f ca="1">'control-500'!M90</f>
        <v>0.9191699573635409</v>
      </c>
    </row>
    <row r="55" spans="1:14" x14ac:dyDescent="0.25">
      <c r="A55" s="74" t="e">
        <f>#REF!</f>
        <v>#REF!</v>
      </c>
      <c r="B55" s="71" t="e">
        <f>#REF!</f>
        <v>#REF!</v>
      </c>
      <c r="C55" s="71" t="e">
        <f>#REF!</f>
        <v>#REF!</v>
      </c>
      <c r="D55" s="71" t="e">
        <f>#REF!</f>
        <v>#REF!</v>
      </c>
      <c r="E55" s="71" t="e">
        <f>#REF!</f>
        <v>#REF!</v>
      </c>
      <c r="F55" s="75" t="e">
        <f>#REF!</f>
        <v>#REF!</v>
      </c>
      <c r="G55" s="73">
        <f>'control-500'!G91</f>
        <v>5701.5747000000001</v>
      </c>
      <c r="H55" s="73">
        <f ca="1">'control-500'!H91</f>
        <v>5271.7803000000004</v>
      </c>
      <c r="I55" s="71">
        <f>'control-500'!U91</f>
        <v>-86.682433333332781</v>
      </c>
      <c r="J55" s="71">
        <f ca="1">'control-500'!AA91</f>
        <v>16.817999999999302</v>
      </c>
      <c r="K55" s="73" t="e">
        <f>#REF!</f>
        <v>#REF!</v>
      </c>
      <c r="L55" s="72" t="e">
        <f>#REF!</f>
        <v>#REF!</v>
      </c>
      <c r="M55" s="73">
        <f ca="1">'control-500'!L91</f>
        <v>20</v>
      </c>
      <c r="N55" s="72">
        <f ca="1">'control-500'!M91</f>
        <v>0.15120906625719266</v>
      </c>
    </row>
    <row r="56" spans="1:14" x14ac:dyDescent="0.25">
      <c r="A56" s="74" t="e">
        <f>#REF!</f>
        <v>#REF!</v>
      </c>
      <c r="B56" s="71" t="e">
        <f>#REF!</f>
        <v>#REF!</v>
      </c>
      <c r="C56" s="71" t="e">
        <f>#REF!</f>
        <v>#REF!</v>
      </c>
      <c r="D56" s="71" t="e">
        <f>#REF!</f>
        <v>#REF!</v>
      </c>
      <c r="E56" s="71" t="e">
        <f>#REF!</f>
        <v>#REF!</v>
      </c>
      <c r="F56" s="75" t="e">
        <f>#REF!</f>
        <v>#REF!</v>
      </c>
      <c r="G56" s="73">
        <f>'control-500'!G92</f>
        <v>5737.2359999999999</v>
      </c>
      <c r="H56" s="73">
        <f ca="1">'control-500'!H92</f>
        <v>5188.893</v>
      </c>
      <c r="I56" s="71">
        <f>'control-500'!U92</f>
        <v>47.076233333334436</v>
      </c>
      <c r="J56" s="71">
        <f ca="1">'control-500'!AA92</f>
        <v>6.0852333333326287</v>
      </c>
      <c r="K56" s="73" t="e">
        <f>#REF!</f>
        <v>#REF!</v>
      </c>
      <c r="L56" s="72" t="e">
        <f>#REF!</f>
        <v>#REF!</v>
      </c>
      <c r="M56" s="73">
        <f ca="1">'control-500'!L92</f>
        <v>20</v>
      </c>
      <c r="N56" s="72">
        <f ca="1">'control-500'!M92</f>
        <v>-0.18575055624830472</v>
      </c>
    </row>
    <row r="57" spans="1:14" x14ac:dyDescent="0.25">
      <c r="A57" s="74" t="e">
        <f>#REF!</f>
        <v>#REF!</v>
      </c>
      <c r="B57" s="71" t="e">
        <f>#REF!</f>
        <v>#REF!</v>
      </c>
      <c r="C57" s="71" t="e">
        <f>#REF!</f>
        <v>#REF!</v>
      </c>
      <c r="D57" s="71" t="e">
        <f>#REF!</f>
        <v>#REF!</v>
      </c>
      <c r="E57" s="71" t="e">
        <f>#REF!</f>
        <v>#REF!</v>
      </c>
      <c r="F57" s="75" t="e">
        <f>#REF!</f>
        <v>#REF!</v>
      </c>
      <c r="G57" s="73">
        <f>'control-500'!G93</f>
        <v>5759.634</v>
      </c>
      <c r="H57" s="73">
        <f ca="1">'control-500'!H93</f>
        <v>5159.3173999999999</v>
      </c>
      <c r="I57" s="71">
        <f>'control-500'!U93</f>
        <v>104.36723333333309</v>
      </c>
      <c r="J57" s="71">
        <f ca="1">'control-500'!AA93</f>
        <v>-69.334766666666226</v>
      </c>
      <c r="K57" s="73" t="e">
        <f>#REF!</f>
        <v>#REF!</v>
      </c>
      <c r="L57" s="72" t="e">
        <f>#REF!</f>
        <v>#REF!</v>
      </c>
      <c r="M57" s="73">
        <f ca="1">'control-500'!L93</f>
        <v>17</v>
      </c>
      <c r="N57" s="72">
        <f ca="1">'control-500'!M93</f>
        <v>-0.51269764293451436</v>
      </c>
    </row>
    <row r="58" spans="1:14" x14ac:dyDescent="0.25">
      <c r="A58" s="74" t="e">
        <f>#REF!</f>
        <v>#REF!</v>
      </c>
      <c r="B58" s="71" t="e">
        <f>#REF!</f>
        <v>#REF!</v>
      </c>
      <c r="C58" s="71" t="e">
        <f>#REF!</f>
        <v>#REF!</v>
      </c>
      <c r="D58" s="71" t="e">
        <f>#REF!</f>
        <v>#REF!</v>
      </c>
      <c r="E58" s="71" t="e">
        <f>#REF!</f>
        <v>#REF!</v>
      </c>
      <c r="F58" s="75" t="e">
        <f>#REF!</f>
        <v>#REF!</v>
      </c>
      <c r="G58" s="73">
        <f>'control-500'!G94</f>
        <v>5709.5780000000004</v>
      </c>
      <c r="H58" s="73">
        <f ca="1">'control-500'!H94</f>
        <v>5213.9870000000001</v>
      </c>
      <c r="I58" s="71">
        <f>'control-500'!U94</f>
        <v>85.482099999999875</v>
      </c>
      <c r="J58" s="71">
        <f ca="1">'control-500'!AA94</f>
        <v>-118.50876666666591</v>
      </c>
      <c r="K58" s="73" t="e">
        <f>#REF!</f>
        <v>#REF!</v>
      </c>
      <c r="L58" s="72" t="e">
        <f>#REF!</f>
        <v>#REF!</v>
      </c>
      <c r="M58" s="73">
        <f ca="1">'control-500'!L94</f>
        <v>20</v>
      </c>
      <c r="N58" s="72">
        <f ca="1">'control-500'!M94</f>
        <v>2.5343247201962651E-2</v>
      </c>
    </row>
    <row r="59" spans="1:14" x14ac:dyDescent="0.25">
      <c r="A59" s="74" t="e">
        <f>#REF!</f>
        <v>#REF!</v>
      </c>
      <c r="B59" s="71" t="e">
        <f>#REF!</f>
        <v>#REF!</v>
      </c>
      <c r="C59" s="71" t="e">
        <f>#REF!</f>
        <v>#REF!</v>
      </c>
      <c r="D59" s="71" t="e">
        <f>#REF!</f>
        <v>#REF!</v>
      </c>
      <c r="E59" s="71" t="e">
        <f>#REF!</f>
        <v>#REF!</v>
      </c>
      <c r="F59" s="75" t="e">
        <f>#REF!</f>
        <v>#REF!</v>
      </c>
      <c r="G59" s="73">
        <f>'control-500'!G95</f>
        <v>5754.6396000000004</v>
      </c>
      <c r="H59" s="73">
        <f ca="1">'control-500'!H95</f>
        <v>5235.4893000000002</v>
      </c>
      <c r="I59" s="71">
        <f>'control-500'!U95</f>
        <v>33.337966666667249</v>
      </c>
      <c r="J59" s="71">
        <f ca="1">'control-500'!AA95</f>
        <v>-138.33989999999903</v>
      </c>
      <c r="K59" s="73" t="e">
        <f>#REF!</f>
        <v>#REF!</v>
      </c>
      <c r="L59" s="72" t="e">
        <f>#REF!</f>
        <v>#REF!</v>
      </c>
      <c r="M59" s="73">
        <f ca="1">'control-500'!L95</f>
        <v>19</v>
      </c>
      <c r="N59" s="72">
        <f ca="1">'control-500'!M95</f>
        <v>0.31405721973224426</v>
      </c>
    </row>
    <row r="60" spans="1:14" x14ac:dyDescent="0.25">
      <c r="A60" s="74" t="e">
        <f>#REF!</f>
        <v>#REF!</v>
      </c>
      <c r="B60" s="71" t="e">
        <f>#REF!</f>
        <v>#REF!</v>
      </c>
      <c r="C60" s="71" t="e">
        <f>#REF!</f>
        <v>#REF!</v>
      </c>
      <c r="D60" s="71" t="e">
        <f>#REF!</f>
        <v>#REF!</v>
      </c>
      <c r="E60" s="71" t="e">
        <f>#REF!</f>
        <v>#REF!</v>
      </c>
      <c r="F60" s="75" t="e">
        <f>#REF!</f>
        <v>#REF!</v>
      </c>
      <c r="G60" s="73">
        <f>'control-500'!G96</f>
        <v>5819.174</v>
      </c>
      <c r="H60" s="73">
        <f ca="1">'control-500'!H96</f>
        <v>5286.4589999999998</v>
      </c>
      <c r="I60" s="71">
        <f>'control-500'!U96</f>
        <v>28.315633333333</v>
      </c>
      <c r="J60" s="71">
        <f ca="1">'control-500'!AA96</f>
        <v>-72.814133333333302</v>
      </c>
      <c r="K60" s="73" t="e">
        <f>#REF!</f>
        <v>#REF!</v>
      </c>
      <c r="L60" s="72" t="e">
        <f>#REF!</f>
        <v>#REF!</v>
      </c>
      <c r="M60" s="73">
        <f ca="1">'control-500'!L96</f>
        <v>19</v>
      </c>
      <c r="N60" s="72">
        <f ca="1">'control-500'!M96</f>
        <v>0.92156996318119555</v>
      </c>
    </row>
    <row r="61" spans="1:14" x14ac:dyDescent="0.25">
      <c r="A61" s="74" t="e">
        <f>#REF!</f>
        <v>#REF!</v>
      </c>
      <c r="B61" s="71" t="e">
        <f>#REF!</f>
        <v>#REF!</v>
      </c>
      <c r="C61" s="71" t="e">
        <f>#REF!</f>
        <v>#REF!</v>
      </c>
      <c r="D61" s="71" t="e">
        <f>#REF!</f>
        <v>#REF!</v>
      </c>
      <c r="E61" s="71" t="e">
        <f>#REF!</f>
        <v>#REF!</v>
      </c>
      <c r="F61" s="75" t="e">
        <f>#REF!</f>
        <v>#REF!</v>
      </c>
      <c r="G61" s="73">
        <f>'control-500'!G97</f>
        <v>5778.99</v>
      </c>
      <c r="H61" s="73">
        <f ca="1">'control-500'!H97</f>
        <v>5338.6859999999997</v>
      </c>
      <c r="I61" s="71">
        <f>'control-500'!U97</f>
        <v>48.785199999999655</v>
      </c>
      <c r="J61" s="71">
        <f ca="1">'control-500'!AA97</f>
        <v>45.505199999999604</v>
      </c>
      <c r="K61" s="73" t="e">
        <f>#REF!</f>
        <v>#REF!</v>
      </c>
      <c r="L61" s="72" t="e">
        <f>#REF!</f>
        <v>#REF!</v>
      </c>
      <c r="M61" s="73">
        <f ca="1">'control-500'!L97</f>
        <v>17</v>
      </c>
      <c r="N61" s="72">
        <f ca="1">'control-500'!M97</f>
        <v>0.75206267629641932</v>
      </c>
    </row>
    <row r="62" spans="1:14" x14ac:dyDescent="0.25">
      <c r="A62" s="74" t="e">
        <f>#REF!</f>
        <v>#REF!</v>
      </c>
      <c r="B62" s="71" t="e">
        <f>#REF!</f>
        <v>#REF!</v>
      </c>
      <c r="C62" s="71" t="e">
        <f>#REF!</f>
        <v>#REF!</v>
      </c>
      <c r="D62" s="71" t="e">
        <f>#REF!</f>
        <v>#REF!</v>
      </c>
      <c r="E62" s="71" t="e">
        <f>#REF!</f>
        <v>#REF!</v>
      </c>
      <c r="F62" s="75" t="e">
        <f>#REF!</f>
        <v>#REF!</v>
      </c>
      <c r="G62" s="73">
        <f>'control-500'!G98</f>
        <v>5778.99</v>
      </c>
      <c r="H62" s="73">
        <f ca="1">'control-500'!H98</f>
        <v>5395.598</v>
      </c>
      <c r="I62" s="71">
        <f>'control-500'!U98</f>
        <v>51.100800000000163</v>
      </c>
      <c r="J62" s="71">
        <f ca="1">'control-500'!AA98</f>
        <v>112.0667666666656</v>
      </c>
      <c r="K62" s="73" t="e">
        <f>#REF!</f>
        <v>#REF!</v>
      </c>
      <c r="L62" s="72" t="e">
        <f>#REF!</f>
        <v>#REF!</v>
      </c>
      <c r="M62" s="73">
        <f ca="1">'control-500'!L98</f>
        <v>17</v>
      </c>
      <c r="N62" s="72">
        <f ca="1">'control-500'!M98</f>
        <v>0.36149866772149292</v>
      </c>
    </row>
    <row r="63" spans="1:14" x14ac:dyDescent="0.25">
      <c r="A63" s="74" t="e">
        <f>#REF!</f>
        <v>#REF!</v>
      </c>
      <c r="B63" s="71" t="e">
        <f>#REF!</f>
        <v>#REF!</v>
      </c>
      <c r="C63" s="71" t="e">
        <f>#REF!</f>
        <v>#REF!</v>
      </c>
      <c r="D63" s="71" t="e">
        <f>#REF!</f>
        <v>#REF!</v>
      </c>
      <c r="E63" s="71" t="e">
        <f>#REF!</f>
        <v>#REF!</v>
      </c>
      <c r="F63" s="75" t="e">
        <f>#REF!</f>
        <v>#REF!</v>
      </c>
      <c r="G63" s="73">
        <f>'control-500'!G99</f>
        <v>5786.7219999999998</v>
      </c>
      <c r="H63" s="73">
        <f ca="1">'control-500'!H99</f>
        <v>5321.98</v>
      </c>
      <c r="I63" s="71">
        <f>'control-500'!U99</f>
        <v>20.436799999999494</v>
      </c>
      <c r="J63" s="71">
        <f ca="1">'control-500'!AA99</f>
        <v>150.69456666666579</v>
      </c>
      <c r="K63" s="73" t="e">
        <f>#REF!</f>
        <v>#REF!</v>
      </c>
      <c r="L63" s="72" t="e">
        <f>#REF!</f>
        <v>#REF!</v>
      </c>
      <c r="M63" s="73">
        <f ca="1">'control-500'!L99</f>
        <v>17</v>
      </c>
      <c r="N63" s="72">
        <f ca="1">'control-500'!M99</f>
        <v>-0.3287527288023237</v>
      </c>
    </row>
    <row r="64" spans="1:14" x14ac:dyDescent="0.25">
      <c r="A64" s="74" t="e">
        <f>#REF!</f>
        <v>#REF!</v>
      </c>
      <c r="B64" s="71" t="e">
        <f>#REF!</f>
        <v>#REF!</v>
      </c>
      <c r="C64" s="71" t="e">
        <f>#REF!</f>
        <v>#REF!</v>
      </c>
      <c r="D64" s="71" t="e">
        <f>#REF!</f>
        <v>#REF!</v>
      </c>
      <c r="E64" s="71" t="e">
        <f>#REF!</f>
        <v>#REF!</v>
      </c>
      <c r="F64" s="75" t="e">
        <f>#REF!</f>
        <v>#REF!</v>
      </c>
      <c r="G64" s="73">
        <f>'control-500'!G100</f>
        <v>5827.2150000000001</v>
      </c>
      <c r="H64" s="73">
        <f ca="1">'control-500'!H100</f>
        <v>5372.875</v>
      </c>
      <c r="I64" s="71">
        <f>'control-500'!U100</f>
        <v>13.3744666666668</v>
      </c>
      <c r="J64" s="71">
        <f ca="1">'control-500'!AA100</f>
        <v>62.82223333333301</v>
      </c>
      <c r="K64" s="73" t="e">
        <f>#REF!</f>
        <v>#REF!</v>
      </c>
      <c r="L64" s="72" t="e">
        <f>#REF!</f>
        <v>#REF!</v>
      </c>
      <c r="M64" s="73">
        <f ca="1">'control-500'!L100</f>
        <v>21</v>
      </c>
      <c r="N64" s="72">
        <f ca="1">'control-500'!M100</f>
        <v>0.90995876538773668</v>
      </c>
    </row>
    <row r="65" spans="1:14" x14ac:dyDescent="0.25">
      <c r="A65" s="74" t="e">
        <f>#REF!</f>
        <v>#REF!</v>
      </c>
      <c r="B65" s="71" t="e">
        <f>#REF!</f>
        <v>#REF!</v>
      </c>
      <c r="C65" s="71" t="e">
        <f>#REF!</f>
        <v>#REF!</v>
      </c>
      <c r="D65" s="71" t="e">
        <f>#REF!</f>
        <v>#REF!</v>
      </c>
      <c r="E65" s="71" t="e">
        <f>#REF!</f>
        <v>#REF!</v>
      </c>
      <c r="F65" s="75" t="e">
        <f>#REF!</f>
        <v>#REF!</v>
      </c>
      <c r="G65" s="73">
        <f>'control-500'!G101</f>
        <v>5787.3190000000004</v>
      </c>
      <c r="H65" s="73">
        <f ca="1">'control-500'!H101</f>
        <v>5372.875</v>
      </c>
      <c r="I65" s="71">
        <f>'control-500'!U101</f>
        <v>8.0339999999996508</v>
      </c>
      <c r="J65" s="71">
        <f ca="1">'control-500'!AA101</f>
        <v>26.824566666666822</v>
      </c>
      <c r="K65" s="73" t="e">
        <f>#REF!</f>
        <v>#REF!</v>
      </c>
      <c r="L65" s="72" t="e">
        <f>#REF!</f>
        <v>#REF!</v>
      </c>
      <c r="M65" s="73">
        <f ca="1">'control-500'!L101</f>
        <v>20</v>
      </c>
      <c r="N65" s="72">
        <f ca="1">'control-500'!M101</f>
        <v>0.9419332457546894</v>
      </c>
    </row>
    <row r="66" spans="1:14" x14ac:dyDescent="0.25">
      <c r="A66" s="74" t="e">
        <f>#REF!</f>
        <v>#REF!</v>
      </c>
      <c r="B66" s="71" t="e">
        <f>#REF!</f>
        <v>#REF!</v>
      </c>
      <c r="C66" s="71" t="e">
        <f>#REF!</f>
        <v>#REF!</v>
      </c>
      <c r="D66" s="71" t="e">
        <f>#REF!</f>
        <v>#REF!</v>
      </c>
      <c r="E66" s="71" t="e">
        <f>#REF!</f>
        <v>#REF!</v>
      </c>
      <c r="F66" s="75" t="e">
        <f>#REF!</f>
        <v>#REF!</v>
      </c>
      <c r="G66" s="73">
        <f>'control-500'!G102</f>
        <v>5731.2353999999996</v>
      </c>
      <c r="H66" s="73">
        <f ca="1">'control-500'!H102</f>
        <v>5372.875</v>
      </c>
      <c r="I66" s="71">
        <f>'control-500'!U102</f>
        <v>0.35579999999996897</v>
      </c>
      <c r="J66" s="71">
        <f ca="1">'control-500'!AA102</f>
        <v>-35.935666666666897</v>
      </c>
      <c r="K66" s="73" t="e">
        <f>#REF!</f>
        <v>#REF!</v>
      </c>
      <c r="L66" s="72" t="e">
        <f>#REF!</f>
        <v>#REF!</v>
      </c>
      <c r="M66" s="73">
        <f ca="1">'control-500'!L102</f>
        <v>21</v>
      </c>
      <c r="N66" s="72">
        <f ca="1">'control-500'!M102</f>
        <v>0.17046552408953086</v>
      </c>
    </row>
    <row r="67" spans="1:14" x14ac:dyDescent="0.25">
      <c r="A67" s="74" t="e">
        <f>#REF!</f>
        <v>#REF!</v>
      </c>
      <c r="B67" s="71" t="e">
        <f>#REF!</f>
        <v>#REF!</v>
      </c>
      <c r="C67" s="71" t="e">
        <f>#REF!</f>
        <v>#REF!</v>
      </c>
      <c r="D67" s="71" t="e">
        <f>#REF!</f>
        <v>#REF!</v>
      </c>
      <c r="E67" s="71" t="e">
        <f>#REF!</f>
        <v>#REF!</v>
      </c>
      <c r="F67" s="75" t="e">
        <f>#REF!</f>
        <v>#REF!</v>
      </c>
      <c r="G67" s="73">
        <f>'control-500'!G103</f>
        <v>5814.8959999999997</v>
      </c>
      <c r="H67" s="73">
        <f ca="1">'control-500'!H103</f>
        <v>5372.875</v>
      </c>
      <c r="I67" s="71">
        <f>'control-500'!U103</f>
        <v>-19.825533333332714</v>
      </c>
      <c r="J67" s="71">
        <f ca="1">'control-500'!AA103</f>
        <v>-5.5686666666667106</v>
      </c>
      <c r="K67" s="73" t="e">
        <f>#REF!</f>
        <v>#REF!</v>
      </c>
      <c r="L67" s="72" t="e">
        <f>#REF!</f>
        <v>#REF!</v>
      </c>
      <c r="M67" s="73">
        <f ca="1">'control-500'!L103</f>
        <v>21</v>
      </c>
      <c r="N67" s="72">
        <f ca="1">'control-500'!M103</f>
        <v>0.39255899656757698</v>
      </c>
    </row>
    <row r="68" spans="1:14" x14ac:dyDescent="0.25">
      <c r="A68" s="74" t="e">
        <f>#REF!</f>
        <v>#REF!</v>
      </c>
      <c r="B68" s="71" t="e">
        <f>#REF!</f>
        <v>#REF!</v>
      </c>
      <c r="C68" s="71" t="e">
        <f>#REF!</f>
        <v>#REF!</v>
      </c>
      <c r="D68" s="71" t="e">
        <f>#REF!</f>
        <v>#REF!</v>
      </c>
      <c r="E68" s="71" t="e">
        <f>#REF!</f>
        <v>#REF!</v>
      </c>
      <c r="F68" s="75" t="e">
        <f>#REF!</f>
        <v>#REF!</v>
      </c>
      <c r="G68" s="73">
        <f>'control-500'!G104</f>
        <v>5826.8739999999998</v>
      </c>
      <c r="H68" s="73">
        <f ca="1">'control-500'!H104</f>
        <v>5458.0330000000004</v>
      </c>
      <c r="I68" s="71">
        <f>'control-500'!U104</f>
        <v>-9.4168666666676781</v>
      </c>
      <c r="J68" s="71">
        <f ca="1">'control-500'!AA104</f>
        <v>11.396333333333436</v>
      </c>
      <c r="K68" s="73" t="e">
        <f>#REF!</f>
        <v>#REF!</v>
      </c>
      <c r="L68" s="72" t="e">
        <f>#REF!</f>
        <v>#REF!</v>
      </c>
      <c r="M68" s="73">
        <f ca="1">'control-500'!L104</f>
        <v>21</v>
      </c>
      <c r="N68" s="72">
        <f ca="1">'control-500'!M104</f>
        <v>0.73719284626492221</v>
      </c>
    </row>
    <row r="69" spans="1:14" x14ac:dyDescent="0.25">
      <c r="A69" s="74" t="e">
        <f>#REF!</f>
        <v>#REF!</v>
      </c>
      <c r="B69" s="71" t="e">
        <f>#REF!</f>
        <v>#REF!</v>
      </c>
      <c r="C69" s="71" t="e">
        <f>#REF!</f>
        <v>#REF!</v>
      </c>
      <c r="D69" s="71" t="e">
        <f>#REF!</f>
        <v>#REF!</v>
      </c>
      <c r="E69" s="71" t="e">
        <f>#REF!</f>
        <v>#REF!</v>
      </c>
      <c r="F69" s="75" t="e">
        <f>#REF!</f>
        <v>#REF!</v>
      </c>
      <c r="G69" s="73">
        <f>'control-500'!G105</f>
        <v>5835.3159999999998</v>
      </c>
      <c r="H69" s="73">
        <f ca="1">'control-500'!H105</f>
        <v>5391.6639999999998</v>
      </c>
      <c r="I69" s="71">
        <f>'control-500'!U105</f>
        <v>43.772200000000645</v>
      </c>
      <c r="J69" s="71">
        <f ca="1">'control-500'!AA105</f>
        <v>45.326333333333729</v>
      </c>
      <c r="K69" s="73" t="e">
        <f>#REF!</f>
        <v>#REF!</v>
      </c>
      <c r="L69" s="72" t="e">
        <f>#REF!</f>
        <v>#REF!</v>
      </c>
      <c r="M69" s="73">
        <f ca="1">'control-500'!L105</f>
        <v>21</v>
      </c>
      <c r="N69" s="72">
        <f ca="1">'control-500'!M105</f>
        <v>0.98462872163358539</v>
      </c>
    </row>
    <row r="70" spans="1:14" x14ac:dyDescent="0.25">
      <c r="A70" s="74" t="e">
        <f>#REF!</f>
        <v>#REF!</v>
      </c>
      <c r="B70" s="71" t="e">
        <f>#REF!</f>
        <v>#REF!</v>
      </c>
      <c r="C70" s="71" t="e">
        <f>#REF!</f>
        <v>#REF!</v>
      </c>
      <c r="D70" s="71" t="e">
        <f>#REF!</f>
        <v>#REF!</v>
      </c>
      <c r="E70" s="71" t="e">
        <f>#REF!</f>
        <v>#REF!</v>
      </c>
      <c r="F70" s="75" t="e">
        <f>#REF!</f>
        <v>#REF!</v>
      </c>
      <c r="G70" s="73">
        <f>'control-500'!G106</f>
        <v>5788.9229999999998</v>
      </c>
      <c r="H70" s="73">
        <f ca="1">'control-500'!H106</f>
        <v>5510.6940000000004</v>
      </c>
      <c r="I70" s="71">
        <f>'control-500'!U106</f>
        <v>39.220866666665337</v>
      </c>
      <c r="J70" s="71">
        <f ca="1">'control-500'!AA106</f>
        <v>34.997000000000604</v>
      </c>
      <c r="K70" s="73" t="e">
        <f>#REF!</f>
        <v>#REF!</v>
      </c>
      <c r="L70" s="72" t="e">
        <f>#REF!</f>
        <v>#REF!</v>
      </c>
      <c r="M70" s="73">
        <f ca="1">'control-500'!L106</f>
        <v>17</v>
      </c>
      <c r="N70" s="72">
        <f ca="1">'control-500'!M106</f>
        <v>0.67970120184019089</v>
      </c>
    </row>
    <row r="71" spans="1:14" x14ac:dyDescent="0.25">
      <c r="A71" s="74" t="e">
        <f>#REF!</f>
        <v>#REF!</v>
      </c>
      <c r="B71" s="71" t="e">
        <f>#REF!</f>
        <v>#REF!</v>
      </c>
      <c r="C71" s="71" t="e">
        <f>#REF!</f>
        <v>#REF!</v>
      </c>
      <c r="D71" s="71" t="e">
        <f>#REF!</f>
        <v>#REF!</v>
      </c>
      <c r="E71" s="71" t="e">
        <f>#REF!</f>
        <v>#REF!</v>
      </c>
      <c r="F71" s="75" t="e">
        <f>#REF!</f>
        <v>#REF!</v>
      </c>
      <c r="G71" s="73">
        <f>'control-500'!G107</f>
        <v>5646.902</v>
      </c>
      <c r="H71" s="73">
        <f ca="1">'control-500'!H107</f>
        <v>5376.076</v>
      </c>
      <c r="I71" s="71">
        <f>'control-500'!U107</f>
        <v>-33.954799999999523</v>
      </c>
      <c r="J71" s="71">
        <f ca="1">'control-500'!AA107</f>
        <v>-51.389666666666017</v>
      </c>
      <c r="K71" s="73" t="e">
        <f>#REF!</f>
        <v>#REF!</v>
      </c>
      <c r="L71" s="72" t="e">
        <f>#REF!</f>
        <v>#REF!</v>
      </c>
      <c r="M71" s="73">
        <f ca="1">'control-500'!L107</f>
        <v>17</v>
      </c>
      <c r="N71" s="72">
        <f ca="1">'control-500'!M107</f>
        <v>0.95328685248759659</v>
      </c>
    </row>
    <row r="72" spans="1:14" x14ac:dyDescent="0.25">
      <c r="A72" s="74" t="e">
        <f>#REF!</f>
        <v>#REF!</v>
      </c>
      <c r="B72" s="71" t="e">
        <f>#REF!</f>
        <v>#REF!</v>
      </c>
      <c r="C72" s="71" t="e">
        <f>#REF!</f>
        <v>#REF!</v>
      </c>
      <c r="D72" s="71" t="e">
        <f>#REF!</f>
        <v>#REF!</v>
      </c>
      <c r="E72" s="71" t="e">
        <f>#REF!</f>
        <v>#REF!</v>
      </c>
      <c r="F72" s="75" t="e">
        <f>#REF!</f>
        <v>#REF!</v>
      </c>
      <c r="G72" s="73">
        <f>'control-500'!G108</f>
        <v>5783.4129999999996</v>
      </c>
      <c r="H72" s="73">
        <f ca="1">'control-500'!H108</f>
        <v>5164.6099999999997</v>
      </c>
      <c r="I72" s="71">
        <f>'control-500'!U108</f>
        <v>-85.949333333332717</v>
      </c>
      <c r="J72" s="71">
        <f ca="1">'control-500'!AA108</f>
        <v>-88.593100000000049</v>
      </c>
      <c r="K72" s="73" t="e">
        <f>#REF!</f>
        <v>#REF!</v>
      </c>
      <c r="L72" s="72" t="e">
        <f>#REF!</f>
        <v>#REF!</v>
      </c>
      <c r="M72" s="73">
        <f ca="1">'control-500'!L108</f>
        <v>17</v>
      </c>
      <c r="N72" s="72">
        <f ca="1">'control-500'!M108</f>
        <v>0.94420997416241603</v>
      </c>
    </row>
    <row r="73" spans="1:14" x14ac:dyDescent="0.25">
      <c r="A73" s="74" t="e">
        <f>#REF!</f>
        <v>#REF!</v>
      </c>
      <c r="B73" s="71" t="e">
        <f>#REF!</f>
        <v>#REF!</v>
      </c>
      <c r="C73" s="71" t="e">
        <f>#REF!</f>
        <v>#REF!</v>
      </c>
      <c r="D73" s="71" t="e">
        <f>#REF!</f>
        <v>#REF!</v>
      </c>
      <c r="E73" s="71" t="e">
        <f>#REF!</f>
        <v>#REF!</v>
      </c>
      <c r="F73" s="75" t="e">
        <f>#REF!</f>
        <v>#REF!</v>
      </c>
      <c r="G73" s="73">
        <f>'control-500'!G109</f>
        <v>5729.22</v>
      </c>
      <c r="H73" s="73">
        <f ca="1">'control-500'!H109</f>
        <v>5312.1597000000002</v>
      </c>
      <c r="I73" s="71">
        <f>'control-500'!U109</f>
        <v>-97.1926666666659</v>
      </c>
      <c r="J73" s="71">
        <f ca="1">'control-500'!AA109</f>
        <v>-89.660099999999758</v>
      </c>
      <c r="K73" s="73" t="e">
        <f>#REF!</f>
        <v>#REF!</v>
      </c>
      <c r="L73" s="72" t="e">
        <f>#REF!</f>
        <v>#REF!</v>
      </c>
      <c r="M73" s="73">
        <f ca="1">'control-500'!L109</f>
        <v>20</v>
      </c>
      <c r="N73" s="72">
        <f ca="1">'control-500'!M109</f>
        <v>0.73776881754076518</v>
      </c>
    </row>
    <row r="74" spans="1:14" x14ac:dyDescent="0.25">
      <c r="A74" s="74" t="e">
        <f>#REF!</f>
        <v>#REF!</v>
      </c>
      <c r="B74" s="71" t="e">
        <f>#REF!</f>
        <v>#REF!</v>
      </c>
      <c r="C74" s="71" t="e">
        <f>#REF!</f>
        <v>#REF!</v>
      </c>
      <c r="D74" s="71" t="e">
        <f>#REF!</f>
        <v>#REF!</v>
      </c>
      <c r="E74" s="71" t="e">
        <f>#REF!</f>
        <v>#REF!</v>
      </c>
      <c r="F74" s="75" t="e">
        <f>#REF!</f>
        <v>#REF!</v>
      </c>
      <c r="G74" s="73">
        <f>'control-500'!G110</f>
        <v>5654.1719999999996</v>
      </c>
      <c r="H74" s="73">
        <f ca="1">'control-500'!H110</f>
        <v>5087.9059999999999</v>
      </c>
      <c r="I74" s="71">
        <f>'control-500'!U110</f>
        <v>-34.778666666666446</v>
      </c>
      <c r="J74" s="71">
        <f ca="1">'control-500'!AA110</f>
        <v>-20.23843333333328</v>
      </c>
      <c r="K74" s="73" t="e">
        <f>#REF!</f>
        <v>#REF!</v>
      </c>
      <c r="L74" s="72" t="e">
        <f>#REF!</f>
        <v>#REF!</v>
      </c>
      <c r="M74" s="73">
        <f ca="1">'control-500'!L110</f>
        <v>20</v>
      </c>
      <c r="N74" s="72">
        <f ca="1">'control-500'!M110</f>
        <v>0.72311914871365301</v>
      </c>
    </row>
    <row r="75" spans="1:14" x14ac:dyDescent="0.25">
      <c r="A75" s="74" t="e">
        <f>#REF!</f>
        <v>#REF!</v>
      </c>
      <c r="B75" s="71" t="e">
        <f>#REF!</f>
        <v>#REF!</v>
      </c>
      <c r="C75" s="71" t="e">
        <f>#REF!</f>
        <v>#REF!</v>
      </c>
      <c r="D75" s="71" t="e">
        <f>#REF!</f>
        <v>#REF!</v>
      </c>
      <c r="E75" s="71" t="e">
        <f>#REF!</f>
        <v>#REF!</v>
      </c>
      <c r="F75" s="75" t="e">
        <f>#REF!</f>
        <v>#REF!</v>
      </c>
      <c r="G75" s="73">
        <f>'control-500'!G111</f>
        <v>5762.6549999999997</v>
      </c>
      <c r="H75" s="73">
        <f ca="1">'control-500'!H111</f>
        <v>5161.9486999999999</v>
      </c>
      <c r="I75" s="71">
        <f>'control-500'!U111</f>
        <v>-24.397000000000844</v>
      </c>
      <c r="J75" s="71">
        <f ca="1">'control-500'!AA111</f>
        <v>0</v>
      </c>
      <c r="K75" s="73" t="e">
        <f>#REF!</f>
        <v>#REF!</v>
      </c>
      <c r="L75" s="72" t="e">
        <f>#REF!</f>
        <v>#REF!</v>
      </c>
      <c r="M75" s="73">
        <f ca="1">'control-500'!L111</f>
        <v>20</v>
      </c>
      <c r="N75" s="72">
        <f ca="1">'control-500'!M111</f>
        <v>0.87811818941511832</v>
      </c>
    </row>
    <row r="76" spans="1:14" x14ac:dyDescent="0.25">
      <c r="A76" s="74" t="e">
        <f>#REF!</f>
        <v>#REF!</v>
      </c>
      <c r="B76" s="71" t="e">
        <f>#REF!</f>
        <v>#REF!</v>
      </c>
      <c r="C76" s="71" t="e">
        <f>#REF!</f>
        <v>#REF!</v>
      </c>
      <c r="D76" s="71" t="e">
        <f>#REF!</f>
        <v>#REF!</v>
      </c>
      <c r="E76" s="71" t="e">
        <f>#REF!</f>
        <v>#REF!</v>
      </c>
      <c r="F76" s="75" t="e">
        <f>#REF!</f>
        <v>#REF!</v>
      </c>
      <c r="G76" s="73">
        <f>'control-500'!G112</f>
        <v>5706.0339999999997</v>
      </c>
      <c r="H76" s="73">
        <f ca="1">'control-500'!H112</f>
        <v>5230.4380000000001</v>
      </c>
      <c r="I76" s="71">
        <f>'control-500'!U112</f>
        <v>-12.224666666667568</v>
      </c>
      <c r="J76" s="71">
        <f ca="1">'control-500'!AA112</f>
        <v>-96.056666666667297</v>
      </c>
      <c r="K76" s="73" t="e">
        <f>#REF!</f>
        <v>#REF!</v>
      </c>
      <c r="L76" s="72" t="e">
        <f>#REF!</f>
        <v>#REF!</v>
      </c>
      <c r="M76" s="73">
        <f ca="1">'control-500'!L112</f>
        <v>20</v>
      </c>
      <c r="N76" s="72">
        <f ca="1">'control-500'!M112</f>
        <v>0.62391400131868724</v>
      </c>
    </row>
    <row r="77" spans="1:14" x14ac:dyDescent="0.25">
      <c r="A77" s="74" t="e">
        <f>#REF!</f>
        <v>#REF!</v>
      </c>
      <c r="B77" s="71" t="e">
        <f>#REF!</f>
        <v>#REF!</v>
      </c>
      <c r="C77" s="71" t="e">
        <f>#REF!</f>
        <v>#REF!</v>
      </c>
      <c r="D77" s="71" t="e">
        <f>#REF!</f>
        <v>#REF!</v>
      </c>
      <c r="E77" s="71" t="e">
        <f>#REF!</f>
        <v>#REF!</v>
      </c>
      <c r="F77" s="75" t="e">
        <f>#REF!</f>
        <v>#REF!</v>
      </c>
      <c r="G77" s="73">
        <f>'control-500'!G113</f>
        <v>5611.1377000000002</v>
      </c>
      <c r="H77" s="73">
        <f ca="1">'control-500'!H113</f>
        <v>5066.8180000000002</v>
      </c>
      <c r="I77" s="71">
        <f>'control-500'!U113</f>
        <v>-28.992766666667496</v>
      </c>
      <c r="J77" s="71">
        <f ca="1">'control-500'!AA113</f>
        <v>-128.65400000000105</v>
      </c>
      <c r="K77" s="73" t="e">
        <f>#REF!</f>
        <v>#REF!</v>
      </c>
      <c r="L77" s="72" t="e">
        <f>#REF!</f>
        <v>#REF!</v>
      </c>
      <c r="M77" s="73">
        <f ca="1">'control-500'!L113</f>
        <v>18</v>
      </c>
      <c r="N77" s="72">
        <f ca="1">'control-500'!M113</f>
        <v>0.72319886793374755</v>
      </c>
    </row>
    <row r="78" spans="1:14" x14ac:dyDescent="0.25">
      <c r="A78" s="74" t="e">
        <f>#REF!</f>
        <v>#REF!</v>
      </c>
      <c r="B78" s="71" t="e">
        <f>#REF!</f>
        <v>#REF!</v>
      </c>
      <c r="C78" s="71" t="e">
        <f>#REF!</f>
        <v>#REF!</v>
      </c>
      <c r="D78" s="71" t="e">
        <f>#REF!</f>
        <v>#REF!</v>
      </c>
      <c r="E78" s="71" t="e">
        <f>#REF!</f>
        <v>#REF!</v>
      </c>
      <c r="F78" s="75" t="e">
        <f>#REF!</f>
        <v>#REF!</v>
      </c>
      <c r="G78" s="73">
        <f>'control-500'!G114</f>
        <v>5616.2219999999998</v>
      </c>
      <c r="H78" s="73">
        <f ca="1">'control-500'!H114</f>
        <v>5042.6279999999997</v>
      </c>
      <c r="I78" s="71">
        <f>'control-500'!U114</f>
        <v>-70.884433333332709</v>
      </c>
      <c r="J78" s="71">
        <f ca="1">'control-500'!AA114</f>
        <v>-213.80309999999977</v>
      </c>
      <c r="K78" s="73" t="e">
        <f>#REF!</f>
        <v>#REF!</v>
      </c>
      <c r="L78" s="72" t="e">
        <f>#REF!</f>
        <v>#REF!</v>
      </c>
      <c r="M78" s="73">
        <f ca="1">'control-500'!L114</f>
        <v>17</v>
      </c>
      <c r="N78" s="72">
        <f ca="1">'control-500'!M114</f>
        <v>0.85591869810775334</v>
      </c>
    </row>
    <row r="79" spans="1:14" x14ac:dyDescent="0.25">
      <c r="A79" s="74" t="e">
        <f>#REF!</f>
        <v>#REF!</v>
      </c>
      <c r="B79" s="71" t="e">
        <f>#REF!</f>
        <v>#REF!</v>
      </c>
      <c r="C79" s="71" t="e">
        <f>#REF!</f>
        <v>#REF!</v>
      </c>
      <c r="D79" s="71" t="e">
        <f>#REF!</f>
        <v>#REF!</v>
      </c>
      <c r="E79" s="71" t="e">
        <f>#REF!</f>
        <v>#REF!</v>
      </c>
      <c r="F79" s="75" t="e">
        <f>#REF!</f>
        <v>#REF!</v>
      </c>
      <c r="G79" s="73">
        <f>'control-500'!G115</f>
        <v>5732.2740000000003</v>
      </c>
      <c r="H79" s="73">
        <f ca="1">'control-500'!H115</f>
        <v>5056.7124000000003</v>
      </c>
      <c r="I79" s="71">
        <f>'control-500'!U115</f>
        <v>-54.40909999999834</v>
      </c>
      <c r="J79" s="71">
        <f ca="1">'control-500'!AA115</f>
        <v>-70.235766666666677</v>
      </c>
      <c r="K79" s="73" t="e">
        <f>#REF!</f>
        <v>#REF!</v>
      </c>
      <c r="L79" s="72" t="e">
        <f>#REF!</f>
        <v>#REF!</v>
      </c>
      <c r="M79" s="73">
        <f ca="1">'control-500'!L115</f>
        <v>21</v>
      </c>
      <c r="N79" s="72">
        <f ca="1">'control-500'!M115</f>
        <v>0.81899525221249037</v>
      </c>
    </row>
    <row r="80" spans="1:14" x14ac:dyDescent="0.25">
      <c r="A80" s="74" t="e">
        <f>#REF!</f>
        <v>#REF!</v>
      </c>
      <c r="B80" s="71" t="e">
        <f>#REF!</f>
        <v>#REF!</v>
      </c>
      <c r="C80" s="71" t="e">
        <f>#REF!</f>
        <v>#REF!</v>
      </c>
      <c r="D80" s="71" t="e">
        <f>#REF!</f>
        <v>#REF!</v>
      </c>
      <c r="E80" s="71" t="e">
        <f>#REF!</f>
        <v>#REF!</v>
      </c>
      <c r="F80" s="75" t="e">
        <f>#REF!</f>
        <v>#REF!</v>
      </c>
      <c r="G80" s="73">
        <f>'control-500'!G116</f>
        <v>5775.5923000000003</v>
      </c>
      <c r="H80" s="73">
        <f ca="1">'control-500'!H116</f>
        <v>5056.7124000000003</v>
      </c>
      <c r="I80" s="71">
        <f>'control-500'!U116</f>
        <v>14.753866666667212</v>
      </c>
      <c r="J80" s="71">
        <f ca="1">'control-500'!AA116</f>
        <v>-9.8637666666660753</v>
      </c>
      <c r="K80" s="73" t="e">
        <f>#REF!</f>
        <v>#REF!</v>
      </c>
      <c r="L80" s="72" t="e">
        <f>#REF!</f>
        <v>#REF!</v>
      </c>
      <c r="M80" s="73">
        <f ca="1">'control-500'!L116</f>
        <v>17</v>
      </c>
      <c r="N80" s="72">
        <f ca="1">'control-500'!M116</f>
        <v>0.7794907124314967</v>
      </c>
    </row>
    <row r="81" spans="1:14" x14ac:dyDescent="0.25">
      <c r="A81" s="74" t="e">
        <f>#REF!</f>
        <v>#REF!</v>
      </c>
      <c r="B81" s="71" t="e">
        <f>#REF!</f>
        <v>#REF!</v>
      </c>
      <c r="C81" s="71" t="e">
        <f>#REF!</f>
        <v>#REF!</v>
      </c>
      <c r="D81" s="71" t="e">
        <f>#REF!</f>
        <v>#REF!</v>
      </c>
      <c r="E81" s="71" t="e">
        <f>#REF!</f>
        <v>#REF!</v>
      </c>
      <c r="F81" s="75" t="e">
        <f>#REF!</f>
        <v>#REF!</v>
      </c>
      <c r="G81" s="73">
        <f>'control-500'!G117</f>
        <v>5565.6049999999996</v>
      </c>
      <c r="H81" s="73">
        <f ca="1">'control-500'!H117</f>
        <v>5150.1419999999998</v>
      </c>
      <c r="I81" s="71">
        <f>'control-500'!U117</f>
        <v>46.692533333333508</v>
      </c>
      <c r="J81" s="71">
        <f ca="1">'control-500'!AA117</f>
        <v>70.590533333332743</v>
      </c>
      <c r="K81" s="73" t="e">
        <f>#REF!</f>
        <v>#REF!</v>
      </c>
      <c r="L81" s="72" t="e">
        <f>#REF!</f>
        <v>#REF!</v>
      </c>
      <c r="M81" s="73">
        <f ca="1">'control-500'!L117</f>
        <v>21</v>
      </c>
      <c r="N81" s="72">
        <f ca="1">'control-500'!M117</f>
        <v>0.27527185449049213</v>
      </c>
    </row>
    <row r="82" spans="1:14" x14ac:dyDescent="0.25">
      <c r="A82" s="74" t="e">
        <f>#REF!</f>
        <v>#REF!</v>
      </c>
      <c r="B82" s="71" t="e">
        <f>#REF!</f>
        <v>#REF!</v>
      </c>
      <c r="C82" s="71" t="e">
        <f>#REF!</f>
        <v>#REF!</v>
      </c>
      <c r="D82" s="71" t="e">
        <f>#REF!</f>
        <v>#REF!</v>
      </c>
      <c r="E82" s="71" t="e">
        <f>#REF!</f>
        <v>#REF!</v>
      </c>
      <c r="F82" s="75" t="e">
        <f>#REF!</f>
        <v>#REF!</v>
      </c>
      <c r="G82" s="73">
        <f>'control-500'!G118</f>
        <v>5523.46</v>
      </c>
      <c r="H82" s="73">
        <f ca="1">'control-500'!H118</f>
        <v>5128.1157000000003</v>
      </c>
      <c r="I82" s="71">
        <f>'control-500'!U118</f>
        <v>-31.658800000001065</v>
      </c>
      <c r="J82" s="71">
        <f ca="1">'control-500'!AA118</f>
        <v>-34.828666666666322</v>
      </c>
      <c r="K82" s="73" t="e">
        <f>#REF!</f>
        <v>#REF!</v>
      </c>
      <c r="L82" s="72" t="e">
        <f>#REF!</f>
        <v>#REF!</v>
      </c>
      <c r="M82" s="73">
        <f ca="1">'control-500'!L118</f>
        <v>21</v>
      </c>
      <c r="N82" s="72">
        <f ca="1">'control-500'!M118</f>
        <v>0.51771924040011641</v>
      </c>
    </row>
    <row r="83" spans="1:14" x14ac:dyDescent="0.25">
      <c r="A83" s="74" t="e">
        <f>#REF!</f>
        <v>#REF!</v>
      </c>
      <c r="B83" s="71" t="e">
        <f>#REF!</f>
        <v>#REF!</v>
      </c>
      <c r="C83" s="71" t="e">
        <f>#REF!</f>
        <v>#REF!</v>
      </c>
      <c r="D83" s="71" t="e">
        <f>#REF!</f>
        <v>#REF!</v>
      </c>
      <c r="E83" s="71" t="e">
        <f>#REF!</f>
        <v>#REF!</v>
      </c>
      <c r="F83" s="75" t="e">
        <f>#REF!</f>
        <v>#REF!</v>
      </c>
      <c r="G83" s="73">
        <f>'control-500'!G119</f>
        <v>5589.5902999999998</v>
      </c>
      <c r="H83" s="73">
        <f ca="1">'control-500'!H119</f>
        <v>5127.8760000000002</v>
      </c>
      <c r="I83" s="71">
        <f>'control-500'!U119</f>
        <v>-148.47766666666698</v>
      </c>
      <c r="J83" s="71">
        <f ca="1">'control-500'!AA119</f>
        <v>-93.746533333332991</v>
      </c>
      <c r="K83" s="73" t="e">
        <f>#REF!</f>
        <v>#REF!</v>
      </c>
      <c r="L83" s="72" t="e">
        <f>#REF!</f>
        <v>#REF!</v>
      </c>
      <c r="M83" s="73">
        <f ca="1">'control-500'!L119</f>
        <v>21</v>
      </c>
      <c r="N83" s="72">
        <f ca="1">'control-500'!M119</f>
        <v>0.69593168582616982</v>
      </c>
    </row>
    <row r="84" spans="1:14" x14ac:dyDescent="0.25">
      <c r="A84" s="74" t="e">
        <f>#REF!</f>
        <v>#REF!</v>
      </c>
      <c r="B84" s="71" t="e">
        <f>#REF!</f>
        <v>#REF!</v>
      </c>
      <c r="C84" s="71" t="e">
        <f>#REF!</f>
        <v>#REF!</v>
      </c>
      <c r="D84" s="71" t="e">
        <f>#REF!</f>
        <v>#REF!</v>
      </c>
      <c r="E84" s="71" t="e">
        <f>#REF!</f>
        <v>#REF!</v>
      </c>
      <c r="F84" s="75" t="e">
        <f>#REF!</f>
        <v>#REF!</v>
      </c>
      <c r="G84" s="73">
        <f>'control-500'!G120</f>
        <v>5656.2173000000003</v>
      </c>
      <c r="H84" s="73">
        <f ca="1">'control-500'!H120</f>
        <v>5252.2510000000002</v>
      </c>
      <c r="I84" s="71">
        <f>'control-500'!U120</f>
        <v>-101.40123333333395</v>
      </c>
      <c r="J84" s="71">
        <f ca="1">'control-500'!AA120</f>
        <v>-19.177399999999277</v>
      </c>
      <c r="K84" s="73" t="e">
        <f>#REF!</f>
        <v>#REF!</v>
      </c>
      <c r="L84" s="72" t="e">
        <f>#REF!</f>
        <v>#REF!</v>
      </c>
      <c r="M84" s="73">
        <f ca="1">'control-500'!L120</f>
        <v>18</v>
      </c>
      <c r="N84" s="72">
        <f ca="1">'control-500'!M120</f>
        <v>0.86962462119696204</v>
      </c>
    </row>
    <row r="85" spans="1:14" x14ac:dyDescent="0.25">
      <c r="A85" s="74" t="e">
        <f>#REF!</f>
        <v>#REF!</v>
      </c>
      <c r="B85" s="71" t="e">
        <f>#REF!</f>
        <v>#REF!</v>
      </c>
      <c r="C85" s="71" t="e">
        <f>#REF!</f>
        <v>#REF!</v>
      </c>
      <c r="D85" s="71" t="e">
        <f>#REF!</f>
        <v>#REF!</v>
      </c>
      <c r="E85" s="71" t="e">
        <f>#REF!</f>
        <v>#REF!</v>
      </c>
      <c r="F85" s="75" t="e">
        <f>#REF!</f>
        <v>#REF!</v>
      </c>
      <c r="G85" s="73">
        <f>'control-500'!G121</f>
        <v>5697.1469999999999</v>
      </c>
      <c r="H85" s="73">
        <f ca="1">'control-500'!H121</f>
        <v>5235.6890000000003</v>
      </c>
      <c r="I85" s="71">
        <f>'control-500'!U121</f>
        <v>26.099100000000664</v>
      </c>
      <c r="J85" s="71">
        <f ca="1">'control-500'!AA121</f>
        <v>150.17599999999948</v>
      </c>
      <c r="K85" s="73" t="e">
        <f>#REF!</f>
        <v>#REF!</v>
      </c>
      <c r="L85" s="72" t="e">
        <f>#REF!</f>
        <v>#REF!</v>
      </c>
      <c r="M85" s="73">
        <f ca="1">'control-500'!L121</f>
        <v>17</v>
      </c>
      <c r="N85" s="72">
        <f ca="1">'control-500'!M121</f>
        <v>0.89417673764426975</v>
      </c>
    </row>
    <row r="86" spans="1:14" x14ac:dyDescent="0.25">
      <c r="A86" s="74" t="e">
        <f>#REF!</f>
        <v>#REF!</v>
      </c>
      <c r="B86" s="71" t="e">
        <f>#REF!</f>
        <v>#REF!</v>
      </c>
      <c r="C86" s="71" t="e">
        <f>#REF!</f>
        <v>#REF!</v>
      </c>
      <c r="D86" s="71" t="e">
        <f>#REF!</f>
        <v>#REF!</v>
      </c>
      <c r="E86" s="71" t="e">
        <f>#REF!</f>
        <v>#REF!</v>
      </c>
      <c r="F86" s="75" t="e">
        <f>#REF!</f>
        <v>#REF!</v>
      </c>
      <c r="G86" s="73">
        <f>'control-500'!G122</f>
        <v>5599.8280000000004</v>
      </c>
      <c r="H86" s="73">
        <f ca="1">'control-500'!H122</f>
        <v>5391.0469999999996</v>
      </c>
      <c r="I86" s="71">
        <f>'control-500'!U122</f>
        <v>91.512333333334638</v>
      </c>
      <c r="J86" s="71">
        <f ca="1">'control-500'!AA122</f>
        <v>207.68873333333249</v>
      </c>
      <c r="K86" s="73" t="e">
        <f>#REF!</f>
        <v>#REF!</v>
      </c>
      <c r="L86" s="72" t="e">
        <f>#REF!</f>
        <v>#REF!</v>
      </c>
      <c r="M86" s="73">
        <f ca="1">'control-500'!L122</f>
        <v>17</v>
      </c>
      <c r="N86" s="72">
        <f ca="1">'control-500'!M122</f>
        <v>0.77929862382326631</v>
      </c>
    </row>
    <row r="87" spans="1:14" x14ac:dyDescent="0.25">
      <c r="A87" s="74" t="e">
        <f>#REF!</f>
        <v>#REF!</v>
      </c>
      <c r="B87" s="71" t="e">
        <f>#REF!</f>
        <v>#REF!</v>
      </c>
      <c r="C87" s="71" t="e">
        <f>#REF!</f>
        <v>#REF!</v>
      </c>
      <c r="D87" s="71" t="e">
        <f>#REF!</f>
        <v>#REF!</v>
      </c>
      <c r="E87" s="71" t="e">
        <f>#REF!</f>
        <v>#REF!</v>
      </c>
      <c r="F87" s="75" t="e">
        <f>#REF!</f>
        <v>#REF!</v>
      </c>
      <c r="G87" s="73">
        <f>'control-500'!G123</f>
        <v>5662.893</v>
      </c>
      <c r="H87" s="73">
        <f ca="1">'control-500'!H123</f>
        <v>5135.8209999999999</v>
      </c>
      <c r="I87" s="71">
        <f>'control-500'!U123</f>
        <v>63.533466666667664</v>
      </c>
      <c r="J87" s="71">
        <f ca="1">'control-500'!AA123</f>
        <v>96.925066666665472</v>
      </c>
      <c r="K87" s="73" t="e">
        <f>#REF!</f>
        <v>#REF!</v>
      </c>
      <c r="L87" s="72" t="e">
        <f>#REF!</f>
        <v>#REF!</v>
      </c>
      <c r="M87" s="73">
        <f ca="1">'control-500'!L123</f>
        <v>17</v>
      </c>
      <c r="N87" s="72">
        <f ca="1">'control-500'!M123</f>
        <v>0.75608820908293617</v>
      </c>
    </row>
    <row r="88" spans="1:14" x14ac:dyDescent="0.25">
      <c r="A88" s="74" t="e">
        <f>#REF!</f>
        <v>#REF!</v>
      </c>
      <c r="B88" s="71" t="e">
        <f>#REF!</f>
        <v>#REF!</v>
      </c>
      <c r="C88" s="71" t="e">
        <f>#REF!</f>
        <v>#REF!</v>
      </c>
      <c r="D88" s="71" t="e">
        <f>#REF!</f>
        <v>#REF!</v>
      </c>
      <c r="E88" s="71" t="e">
        <f>#REF!</f>
        <v>#REF!</v>
      </c>
      <c r="F88" s="75" t="e">
        <f>#REF!</f>
        <v>#REF!</v>
      </c>
      <c r="G88" s="73">
        <f>'control-500'!G124</f>
        <v>5552.0550000000003</v>
      </c>
      <c r="H88" s="73">
        <f ca="1">'control-500'!H124</f>
        <v>5129.5829999999996</v>
      </c>
      <c r="I88" s="71">
        <f>'control-500'!U124</f>
        <v>-42.726199999999757</v>
      </c>
      <c r="J88" s="71">
        <f ca="1">'control-500'!AA124</f>
        <v>-99.59513333333355</v>
      </c>
      <c r="K88" s="73" t="e">
        <f>#REF!</f>
        <v>#REF!</v>
      </c>
      <c r="L88" s="72" t="e">
        <f>#REF!</f>
        <v>#REF!</v>
      </c>
      <c r="M88" s="73">
        <f ca="1">'control-500'!L124</f>
        <v>19</v>
      </c>
      <c r="N88" s="72">
        <f ca="1">'control-500'!M124</f>
        <v>0.69421982862820919</v>
      </c>
    </row>
    <row r="89" spans="1:14" x14ac:dyDescent="0.25">
      <c r="A89" s="74" t="e">
        <f>#REF!</f>
        <v>#REF!</v>
      </c>
      <c r="B89" s="71" t="e">
        <f>#REF!</f>
        <v>#REF!</v>
      </c>
      <c r="C89" s="71" t="e">
        <f>#REF!</f>
        <v>#REF!</v>
      </c>
      <c r="D89" s="71" t="e">
        <f>#REF!</f>
        <v>#REF!</v>
      </c>
      <c r="E89" s="71" t="e">
        <f>#REF!</f>
        <v>#REF!</v>
      </c>
      <c r="F89" s="75" t="e">
        <f>#REF!</f>
        <v>#REF!</v>
      </c>
      <c r="G89" s="73">
        <f>'control-500'!G125</f>
        <v>5608.4650000000001</v>
      </c>
      <c r="H89" s="73">
        <f ca="1">'control-500'!H125</f>
        <v>5311.7655999999997</v>
      </c>
      <c r="I89" s="71">
        <f>'control-500'!U125</f>
        <v>-43.259766666667325</v>
      </c>
      <c r="J89" s="71">
        <f ca="1">'control-500'!AA125</f>
        <v>-128.04400000000047</v>
      </c>
      <c r="K89" s="73" t="e">
        <f>#REF!</f>
        <v>#REF!</v>
      </c>
      <c r="L89" s="72" t="e">
        <f>#REF!</f>
        <v>#REF!</v>
      </c>
      <c r="M89" s="73">
        <f ca="1">'control-500'!L125</f>
        <v>19</v>
      </c>
      <c r="N89" s="72">
        <f ca="1">'control-500'!M125</f>
        <v>0.83861902645170816</v>
      </c>
    </row>
    <row r="90" spans="1:14" x14ac:dyDescent="0.25">
      <c r="A90" s="74" t="e">
        <f>#REF!</f>
        <v>#REF!</v>
      </c>
      <c r="B90" s="71" t="e">
        <f>#REF!</f>
        <v>#REF!</v>
      </c>
      <c r="C90" s="71" t="e">
        <f>#REF!</f>
        <v>#REF!</v>
      </c>
      <c r="D90" s="71" t="e">
        <f>#REF!</f>
        <v>#REF!</v>
      </c>
      <c r="E90" s="71" t="e">
        <f>#REF!</f>
        <v>#REF!</v>
      </c>
      <c r="F90" s="75" t="e">
        <f>#REF!</f>
        <v>#REF!</v>
      </c>
      <c r="G90" s="73">
        <f>'control-500'!G126</f>
        <v>5605.8573999999999</v>
      </c>
      <c r="H90" s="73">
        <f ca="1">'control-500'!H126</f>
        <v>5416.2393000000002</v>
      </c>
      <c r="I90" s="71">
        <f>'control-500'!U126</f>
        <v>-64.496866666667003</v>
      </c>
      <c r="J90" s="71">
        <f ca="1">'control-500'!AA126</f>
        <v>-26.427133333333284</v>
      </c>
      <c r="K90" s="73" t="e">
        <f>#REF!</f>
        <v>#REF!</v>
      </c>
      <c r="L90" s="72" t="e">
        <f>#REF!</f>
        <v>#REF!</v>
      </c>
      <c r="M90" s="73">
        <f ca="1">'control-500'!L126</f>
        <v>19</v>
      </c>
      <c r="N90" s="72">
        <f ca="1">'control-500'!M126</f>
        <v>0.78630308614293809</v>
      </c>
    </row>
    <row r="91" spans="1:14" x14ac:dyDescent="0.25">
      <c r="A91" s="74" t="e">
        <f>#REF!</f>
        <v>#REF!</v>
      </c>
      <c r="B91" s="71" t="e">
        <f>#REF!</f>
        <v>#REF!</v>
      </c>
      <c r="C91" s="71" t="e">
        <f>#REF!</f>
        <v>#REF!</v>
      </c>
      <c r="D91" s="71" t="e">
        <f>#REF!</f>
        <v>#REF!</v>
      </c>
      <c r="E91" s="71" t="e">
        <f>#REF!</f>
        <v>#REF!</v>
      </c>
      <c r="F91" s="75" t="e">
        <f>#REF!</f>
        <v>#REF!</v>
      </c>
      <c r="G91" s="73">
        <f>'control-500'!G127</f>
        <v>5393.2359999999999</v>
      </c>
      <c r="H91" s="73">
        <f ca="1">'control-500'!H127</f>
        <v>5253.0169999999998</v>
      </c>
      <c r="I91" s="71">
        <f>'control-500'!U127</f>
        <v>-69.072533333333311</v>
      </c>
      <c r="J91" s="71">
        <f ca="1">'control-500'!AA127</f>
        <v>56.568866666667112</v>
      </c>
      <c r="K91" s="73" t="e">
        <f>#REF!</f>
        <v>#REF!</v>
      </c>
      <c r="L91" s="72" t="e">
        <f>#REF!</f>
        <v>#REF!</v>
      </c>
      <c r="M91" s="73">
        <f ca="1">'control-500'!L127</f>
        <v>21</v>
      </c>
      <c r="N91" s="72">
        <f ca="1">'control-500'!M127</f>
        <v>0.52958120915792128</v>
      </c>
    </row>
    <row r="92" spans="1:14" x14ac:dyDescent="0.25">
      <c r="A92" s="74" t="e">
        <f>#REF!</f>
        <v>#REF!</v>
      </c>
      <c r="B92" s="71" t="e">
        <f>#REF!</f>
        <v>#REF!</v>
      </c>
      <c r="C92" s="71" t="e">
        <f>#REF!</f>
        <v>#REF!</v>
      </c>
      <c r="D92" s="71" t="e">
        <f>#REF!</f>
        <v>#REF!</v>
      </c>
      <c r="E92" s="71" t="e">
        <f>#REF!</f>
        <v>#REF!</v>
      </c>
      <c r="F92" s="75" t="e">
        <f>#REF!</f>
        <v>#REF!</v>
      </c>
      <c r="G92" s="73">
        <f>'control-500'!G128</f>
        <v>5393.2359999999999</v>
      </c>
      <c r="H92" s="73">
        <f ca="1">'control-500'!H128</f>
        <v>5268.8069999999998</v>
      </c>
      <c r="I92" s="71">
        <f>'control-500'!U128</f>
        <v>-143.69453333333391</v>
      </c>
      <c r="J92" s="71">
        <f ca="1">'control-500'!AA128</f>
        <v>105.05620000000029</v>
      </c>
      <c r="K92" s="73" t="e">
        <f>#REF!</f>
        <v>#REF!</v>
      </c>
      <c r="L92" s="72" t="e">
        <f>#REF!</f>
        <v>#REF!</v>
      </c>
      <c r="M92" s="73">
        <f ca="1">'control-500'!L128</f>
        <v>18</v>
      </c>
      <c r="N92" s="72">
        <f ca="1">'control-500'!M128</f>
        <v>0.80468216670891601</v>
      </c>
    </row>
    <row r="93" spans="1:14" x14ac:dyDescent="0.25">
      <c r="A93" s="74" t="e">
        <f>#REF!</f>
        <v>#REF!</v>
      </c>
      <c r="B93" s="71" t="e">
        <f>#REF!</f>
        <v>#REF!</v>
      </c>
      <c r="C93" s="71" t="e">
        <f>#REF!</f>
        <v>#REF!</v>
      </c>
      <c r="D93" s="71" t="e">
        <f>#REF!</f>
        <v>#REF!</v>
      </c>
      <c r="E93" s="71" t="e">
        <f>#REF!</f>
        <v>#REF!</v>
      </c>
      <c r="F93" s="75" t="e">
        <f>#REF!</f>
        <v>#REF!</v>
      </c>
      <c r="G93" s="73">
        <f>'control-500'!G129</f>
        <v>5380.5060000000003</v>
      </c>
      <c r="H93" s="73">
        <f ca="1">'control-500'!H129</f>
        <v>5290.6559999999999</v>
      </c>
      <c r="I93" s="71">
        <f>'control-500'!U129</f>
        <v>-199.79980000000069</v>
      </c>
      <c r="J93" s="71">
        <f ca="1">'control-500'!AA129</f>
        <v>37.292133333333673</v>
      </c>
      <c r="K93" s="73" t="e">
        <f>#REF!</f>
        <v>#REF!</v>
      </c>
      <c r="L93" s="72" t="e">
        <f>#REF!</f>
        <v>#REF!</v>
      </c>
      <c r="M93" s="73">
        <f ca="1">'control-500'!L129</f>
        <v>18</v>
      </c>
      <c r="N93" s="72">
        <f ca="1">'control-500'!M129</f>
        <v>0.96628852860982861</v>
      </c>
    </row>
    <row r="94" spans="1:14" x14ac:dyDescent="0.25">
      <c r="A94" s="74" t="e">
        <f>#REF!</f>
        <v>#REF!</v>
      </c>
      <c r="B94" s="71" t="e">
        <f>#REF!</f>
        <v>#REF!</v>
      </c>
      <c r="C94" s="71" t="e">
        <f>#REF!</f>
        <v>#REF!</v>
      </c>
      <c r="D94" s="71" t="e">
        <f>#REF!</f>
        <v>#REF!</v>
      </c>
      <c r="E94" s="71" t="e">
        <f>#REF!</f>
        <v>#REF!</v>
      </c>
      <c r="F94" s="75" t="e">
        <f>#REF!</f>
        <v>#REF!</v>
      </c>
      <c r="G94" s="73">
        <f>'control-500'!G130</f>
        <v>5499.6763000000001</v>
      </c>
      <c r="H94" s="73">
        <f ca="1">'control-500'!H130</f>
        <v>5273.7910000000002</v>
      </c>
      <c r="I94" s="71">
        <f>'control-500'!U130</f>
        <v>-111.38003333333351</v>
      </c>
      <c r="J94" s="71">
        <f ca="1">'control-500'!AA130</f>
        <v>87.440800000000309</v>
      </c>
      <c r="K94" s="73" t="e">
        <f>#REF!</f>
        <v>#REF!</v>
      </c>
      <c r="L94" s="72" t="e">
        <f>#REF!</f>
        <v>#REF!</v>
      </c>
      <c r="M94" s="73">
        <f ca="1">'control-500'!L130</f>
        <v>18</v>
      </c>
      <c r="N94" s="72">
        <f ca="1">'control-500'!M130</f>
        <v>-2.4526666697371178E-3</v>
      </c>
    </row>
    <row r="95" spans="1:14" x14ac:dyDescent="0.25">
      <c r="A95" s="74" t="e">
        <f>#REF!</f>
        <v>#REF!</v>
      </c>
      <c r="B95" s="71" t="e">
        <f>#REF!</f>
        <v>#REF!</v>
      </c>
      <c r="C95" s="71" t="e">
        <f>#REF!</f>
        <v>#REF!</v>
      </c>
      <c r="D95" s="71" t="e">
        <f>#REF!</f>
        <v>#REF!</v>
      </c>
      <c r="E95" s="71" t="e">
        <f>#REF!</f>
        <v>#REF!</v>
      </c>
      <c r="F95" s="75" t="e">
        <f>#REF!</f>
        <v>#REF!</v>
      </c>
      <c r="G95" s="73">
        <f>'control-500'!G131</f>
        <v>5573.4260000000004</v>
      </c>
      <c r="H95" s="73">
        <f ca="1">'control-500'!H131</f>
        <v>5275.7169999999996</v>
      </c>
      <c r="I95" s="71">
        <f>'control-500'!U131</f>
        <v>20.426300000000385</v>
      </c>
      <c r="J95" s="71">
        <f ca="1">'control-500'!AA131</f>
        <v>93.306466666667504</v>
      </c>
      <c r="K95" s="73" t="e">
        <f>#REF!</f>
        <v>#REF!</v>
      </c>
      <c r="L95" s="72" t="e">
        <f>#REF!</f>
        <v>#REF!</v>
      </c>
      <c r="M95" s="73">
        <f ca="1">'control-500'!L131</f>
        <v>17</v>
      </c>
      <c r="N95" s="72">
        <f ca="1">'control-500'!M131</f>
        <v>0.78922653683243271</v>
      </c>
    </row>
    <row r="96" spans="1:14" x14ac:dyDescent="0.25">
      <c r="A96" s="74" t="e">
        <f>#REF!</f>
        <v>#REF!</v>
      </c>
      <c r="B96" s="71" t="e">
        <f>#REF!</f>
        <v>#REF!</v>
      </c>
      <c r="C96" s="71" t="e">
        <f>#REF!</f>
        <v>#REF!</v>
      </c>
      <c r="D96" s="71" t="e">
        <f>#REF!</f>
        <v>#REF!</v>
      </c>
      <c r="E96" s="71" t="e">
        <f>#REF!</f>
        <v>#REF!</v>
      </c>
      <c r="F96" s="75" t="e">
        <f>#REF!</f>
        <v>#REF!</v>
      </c>
      <c r="G96" s="73">
        <f>'control-500'!G132</f>
        <v>5622.46</v>
      </c>
      <c r="H96" s="73">
        <f ca="1">'control-500'!H132</f>
        <v>5425.6279999999997</v>
      </c>
      <c r="I96" s="71">
        <f>'control-500'!U132</f>
        <v>176.19476666666742</v>
      </c>
      <c r="J96" s="71">
        <f ca="1">'control-500'!AA132</f>
        <v>94.721333333333561</v>
      </c>
      <c r="K96" s="73" t="e">
        <f>#REF!</f>
        <v>#REF!</v>
      </c>
      <c r="L96" s="72" t="e">
        <f>#REF!</f>
        <v>#REF!</v>
      </c>
      <c r="M96" s="73">
        <f ca="1">'control-500'!L132</f>
        <v>20</v>
      </c>
      <c r="N96" s="72">
        <f ca="1">'control-500'!M132</f>
        <v>0.79510384170924853</v>
      </c>
    </row>
    <row r="97" spans="1:14" x14ac:dyDescent="0.25">
      <c r="A97" s="74" t="e">
        <f>#REF!</f>
        <v>#REF!</v>
      </c>
      <c r="B97" s="71" t="e">
        <f>#REF!</f>
        <v>#REF!</v>
      </c>
      <c r="C97" s="71" t="e">
        <f>#REF!</f>
        <v>#REF!</v>
      </c>
      <c r="D97" s="71" t="e">
        <f>#REF!</f>
        <v>#REF!</v>
      </c>
      <c r="E97" s="71" t="e">
        <f>#REF!</f>
        <v>#REF!</v>
      </c>
      <c r="F97" s="75" t="e">
        <f>#REF!</f>
        <v>#REF!</v>
      </c>
      <c r="G97" s="73">
        <f>'control-500'!G133</f>
        <v>5497.1454999999996</v>
      </c>
      <c r="H97" s="73">
        <f ca="1">'control-500'!H133</f>
        <v>5230.3580000000002</v>
      </c>
      <c r="I97" s="71">
        <f>'control-500'!U133</f>
        <v>139.87106666666659</v>
      </c>
      <c r="J97" s="71">
        <f ca="1">'control-500'!AA133</f>
        <v>32.174333333333074</v>
      </c>
      <c r="K97" s="73" t="e">
        <f>#REF!</f>
        <v>#REF!</v>
      </c>
      <c r="L97" s="72" t="e">
        <f>#REF!</f>
        <v>#REF!</v>
      </c>
      <c r="M97" s="73">
        <f ca="1">'control-500'!L133</f>
        <v>18</v>
      </c>
      <c r="N97" s="72">
        <f ca="1">'control-500'!M133</f>
        <v>0.86818889147231959</v>
      </c>
    </row>
    <row r="98" spans="1:14" x14ac:dyDescent="0.25">
      <c r="A98" s="74" t="e">
        <f>#REF!</f>
        <v>#REF!</v>
      </c>
      <c r="B98" s="71" t="e">
        <f>#REF!</f>
        <v>#REF!</v>
      </c>
      <c r="C98" s="71" t="e">
        <f>#REF!</f>
        <v>#REF!</v>
      </c>
      <c r="D98" s="71" t="e">
        <f>#REF!</f>
        <v>#REF!</v>
      </c>
      <c r="E98" s="71" t="e">
        <f>#REF!</f>
        <v>#REF!</v>
      </c>
      <c r="F98" s="75" t="e">
        <f>#REF!</f>
        <v>#REF!</v>
      </c>
      <c r="G98" s="73">
        <f>'control-500'!G134</f>
        <v>5583.7362999999996</v>
      </c>
      <c r="H98" s="73">
        <f ca="1">'control-500'!H134</f>
        <v>5204.1989999999996</v>
      </c>
      <c r="I98" s="71">
        <f>'control-500'!U134</f>
        <v>83.244499999999491</v>
      </c>
      <c r="J98" s="71">
        <f ca="1">'control-500'!AA134</f>
        <v>-93.908999999999651</v>
      </c>
      <c r="K98" s="73" t="e">
        <f>#REF!</f>
        <v>#REF!</v>
      </c>
      <c r="L98" s="72" t="e">
        <f>#REF!</f>
        <v>#REF!</v>
      </c>
      <c r="M98" s="73">
        <f ca="1">'control-500'!L134</f>
        <v>18</v>
      </c>
      <c r="N98" s="72">
        <f ca="1">'control-500'!M134</f>
        <v>0.65578744413371926</v>
      </c>
    </row>
    <row r="99" spans="1:14" x14ac:dyDescent="0.25">
      <c r="A99" s="74" t="e">
        <f>#REF!</f>
        <v>#REF!</v>
      </c>
      <c r="B99" s="71" t="e">
        <f>#REF!</f>
        <v>#REF!</v>
      </c>
      <c r="C99" s="71" t="e">
        <f>#REF!</f>
        <v>#REF!</v>
      </c>
      <c r="D99" s="71" t="e">
        <f>#REF!</f>
        <v>#REF!</v>
      </c>
      <c r="E99" s="71" t="e">
        <f>#REF!</f>
        <v>#REF!</v>
      </c>
      <c r="F99" s="75" t="e">
        <f>#REF!</f>
        <v>#REF!</v>
      </c>
      <c r="G99" s="73">
        <f>'control-500'!G135</f>
        <v>5486.9639999999999</v>
      </c>
      <c r="H99" s="73">
        <f ca="1">'control-500'!H135</f>
        <v>5218.9087</v>
      </c>
      <c r="I99" s="71">
        <f>'control-500'!U135</f>
        <v>-42.572166666667421</v>
      </c>
      <c r="J99" s="71">
        <f ca="1">'control-500'!AA135</f>
        <v>-106.10933333333257</v>
      </c>
      <c r="K99" s="73" t="e">
        <f>#REF!</f>
        <v>#REF!</v>
      </c>
      <c r="L99" s="72" t="e">
        <f>#REF!</f>
        <v>#REF!</v>
      </c>
      <c r="M99" s="73">
        <f ca="1">'control-500'!L135</f>
        <v>17</v>
      </c>
      <c r="N99" s="72">
        <f ca="1">'control-500'!M135</f>
        <v>0.70728351300819059</v>
      </c>
    </row>
    <row r="100" spans="1:14" x14ac:dyDescent="0.25">
      <c r="A100" s="74" t="e">
        <f>#REF!</f>
        <v>#REF!</v>
      </c>
      <c r="B100" s="71" t="e">
        <f>#REF!</f>
        <v>#REF!</v>
      </c>
      <c r="C100" s="71" t="e">
        <f>#REF!</f>
        <v>#REF!</v>
      </c>
      <c r="D100" s="71" t="e">
        <f>#REF!</f>
        <v>#REF!</v>
      </c>
      <c r="E100" s="71" t="e">
        <f>#REF!</f>
        <v>#REF!</v>
      </c>
      <c r="F100" s="75" t="e">
        <f>#REF!</f>
        <v>#REF!</v>
      </c>
      <c r="G100" s="73">
        <f>'control-500'!G136</f>
        <v>5376.4809999999998</v>
      </c>
      <c r="H100" s="73">
        <f ca="1">'control-500'!H136</f>
        <v>5220.3249999999998</v>
      </c>
      <c r="I100" s="71">
        <f>'control-500'!U136</f>
        <v>-81.950066666666928</v>
      </c>
      <c r="J100" s="71">
        <f ca="1">'control-500'!AA136</f>
        <v>-100.35133333333397</v>
      </c>
      <c r="K100" s="73" t="e">
        <f>#REF!</f>
        <v>#REF!</v>
      </c>
      <c r="L100" s="72" t="e">
        <f>#REF!</f>
        <v>#REF!</v>
      </c>
      <c r="M100" s="73">
        <f ca="1">'control-500'!L136</f>
        <v>20</v>
      </c>
      <c r="N100" s="72">
        <f ca="1">'control-500'!M136</f>
        <v>0.88932634563148316</v>
      </c>
    </row>
    <row r="101" spans="1:14" x14ac:dyDescent="0.25">
      <c r="A101" s="74" t="e">
        <f>#REF!</f>
        <v>#REF!</v>
      </c>
      <c r="B101" s="71" t="e">
        <f>#REF!</f>
        <v>#REF!</v>
      </c>
      <c r="C101" s="71" t="e">
        <f>#REF!</f>
        <v>#REF!</v>
      </c>
      <c r="D101" s="71" t="e">
        <f>#REF!</f>
        <v>#REF!</v>
      </c>
      <c r="E101" s="71" t="e">
        <f>#REF!</f>
        <v>#REF!</v>
      </c>
      <c r="F101" s="75" t="e">
        <f>#REF!</f>
        <v>#REF!</v>
      </c>
      <c r="G101" s="73">
        <f>'control-500'!G137</f>
        <v>5379.3622999999998</v>
      </c>
      <c r="H101" s="73">
        <f ca="1">'control-500'!H137</f>
        <v>5392.1494000000002</v>
      </c>
      <c r="I101" s="71">
        <f>'control-500'!U137</f>
        <v>-153.5114999999993</v>
      </c>
      <c r="J101" s="71">
        <f ca="1">'control-500'!AA137</f>
        <v>-21.638433333334131</v>
      </c>
      <c r="K101" s="73" t="e">
        <f>#REF!</f>
        <v>#REF!</v>
      </c>
      <c r="L101" s="72" t="e">
        <f>#REF!</f>
        <v>#REF!</v>
      </c>
      <c r="M101" s="73">
        <f ca="1">'control-500'!L137</f>
        <v>20</v>
      </c>
      <c r="N101" s="72">
        <f ca="1">'control-500'!M137</f>
        <v>0.89510897769137276</v>
      </c>
    </row>
    <row r="102" spans="1:14" x14ac:dyDescent="0.25">
      <c r="A102" s="74" t="e">
        <f>#REF!</f>
        <v>#REF!</v>
      </c>
      <c r="B102" s="71" t="e">
        <f>#REF!</f>
        <v>#REF!</v>
      </c>
      <c r="C102" s="71" t="e">
        <f>#REF!</f>
        <v>#REF!</v>
      </c>
      <c r="D102" s="71" t="e">
        <f>#REF!</f>
        <v>#REF!</v>
      </c>
      <c r="E102" s="71" t="e">
        <f>#REF!</f>
        <v>#REF!</v>
      </c>
      <c r="F102" s="75" t="e">
        <f>#REF!</f>
        <v>#REF!</v>
      </c>
      <c r="G102" s="73">
        <f>'control-500'!G138</f>
        <v>5437.2974000000004</v>
      </c>
      <c r="H102" s="73">
        <f ca="1">'control-500'!H138</f>
        <v>5054.92</v>
      </c>
      <c r="I102" s="71">
        <f>'control-500'!U138</f>
        <v>-124.90169999999974</v>
      </c>
      <c r="J102" s="71">
        <f ca="1">'control-500'!AA138</f>
        <v>-4.2885333333336648</v>
      </c>
      <c r="K102" s="73" t="e">
        <f>#REF!</f>
        <v>#REF!</v>
      </c>
      <c r="L102" s="72" t="e">
        <f>#REF!</f>
        <v>#REF!</v>
      </c>
      <c r="M102" s="73">
        <f ca="1">'control-500'!L138</f>
        <v>21</v>
      </c>
      <c r="N102" s="72">
        <f ca="1">'control-500'!M138</f>
        <v>0.84410395121268544</v>
      </c>
    </row>
    <row r="103" spans="1:14" x14ac:dyDescent="0.25">
      <c r="A103" s="74" t="e">
        <f>#REF!</f>
        <v>#REF!</v>
      </c>
      <c r="B103" s="71" t="e">
        <f>#REF!</f>
        <v>#REF!</v>
      </c>
      <c r="C103" s="71" t="e">
        <f>#REF!</f>
        <v>#REF!</v>
      </c>
      <c r="D103" s="71" t="e">
        <f>#REF!</f>
        <v>#REF!</v>
      </c>
      <c r="E103" s="71" t="e">
        <f>#REF!</f>
        <v>#REF!</v>
      </c>
      <c r="F103" s="75" t="e">
        <f>#REF!</f>
        <v>#REF!</v>
      </c>
      <c r="G103" s="73">
        <f>'control-500'!G139</f>
        <v>5537.2039999999997</v>
      </c>
      <c r="H103" s="73">
        <f ca="1">'control-500'!H139</f>
        <v>5318.7669999999998</v>
      </c>
      <c r="I103" s="71">
        <f>'control-500'!U139</f>
        <v>-31.10586666666677</v>
      </c>
      <c r="J103" s="71">
        <f ca="1">'control-500'!AA139</f>
        <v>67.081266666667332</v>
      </c>
      <c r="K103" s="73" t="e">
        <f>#REF!</f>
        <v>#REF!</v>
      </c>
      <c r="L103" s="72" t="e">
        <f>#REF!</f>
        <v>#REF!</v>
      </c>
      <c r="M103" s="73">
        <f ca="1">'control-500'!L139</f>
        <v>20</v>
      </c>
      <c r="N103" s="72">
        <f ca="1">'control-500'!M139</f>
        <v>0.94316030748822</v>
      </c>
    </row>
    <row r="104" spans="1:14" x14ac:dyDescent="0.25">
      <c r="A104" s="74" t="e">
        <f>#REF!</f>
        <v>#REF!</v>
      </c>
      <c r="B104" s="71" t="e">
        <f>#REF!</f>
        <v>#REF!</v>
      </c>
      <c r="C104" s="71" t="e">
        <f>#REF!</f>
        <v>#REF!</v>
      </c>
      <c r="D104" s="71" t="e">
        <f>#REF!</f>
        <v>#REF!</v>
      </c>
      <c r="E104" s="71" t="e">
        <f>#REF!</f>
        <v>#REF!</v>
      </c>
      <c r="F104" s="75" t="e">
        <f>#REF!</f>
        <v>#REF!</v>
      </c>
      <c r="G104" s="73">
        <f>'control-500'!G140</f>
        <v>5441.9589999999998</v>
      </c>
      <c r="H104" s="73">
        <f ca="1">'control-500'!H140</f>
        <v>5115.7290000000003</v>
      </c>
      <c r="I104" s="71">
        <f>'control-500'!U140</f>
        <v>57.884366666666516</v>
      </c>
      <c r="J104" s="71">
        <f ca="1">'control-500'!AA140</f>
        <v>7.515133333333627</v>
      </c>
      <c r="K104" s="73" t="e">
        <f>#REF!</f>
        <v>#REF!</v>
      </c>
      <c r="L104" s="72" t="e">
        <f>#REF!</f>
        <v>#REF!</v>
      </c>
      <c r="M104" s="73">
        <f ca="1">'control-500'!L140</f>
        <v>20</v>
      </c>
      <c r="N104" s="72">
        <f ca="1">'control-500'!M140</f>
        <v>0.60813704688220838</v>
      </c>
    </row>
    <row r="105" spans="1:14" x14ac:dyDescent="0.25">
      <c r="A105" s="74" t="e">
        <f>#REF!</f>
        <v>#REF!</v>
      </c>
      <c r="B105" s="71" t="e">
        <f>#REF!</f>
        <v>#REF!</v>
      </c>
      <c r="C105" s="71" t="e">
        <f>#REF!</f>
        <v>#REF!</v>
      </c>
      <c r="D105" s="71" t="e">
        <f>#REF!</f>
        <v>#REF!</v>
      </c>
      <c r="E105" s="71" t="e">
        <f>#REF!</f>
        <v>#REF!</v>
      </c>
      <c r="F105" s="75" t="e">
        <f>#REF!</f>
        <v>#REF!</v>
      </c>
      <c r="G105" s="73">
        <f>'control-500'!G141</f>
        <v>5466.3852999999999</v>
      </c>
      <c r="H105" s="73">
        <f ca="1">'control-500'!H141</f>
        <v>5171.625</v>
      </c>
      <c r="I105" s="71">
        <f>'control-500'!U141</f>
        <v>84.135866666667425</v>
      </c>
      <c r="J105" s="71">
        <f ca="1">'control-500'!AA141</f>
        <v>-7.7740000000000391</v>
      </c>
      <c r="K105" s="73" t="e">
        <f>#REF!</f>
        <v>#REF!</v>
      </c>
      <c r="L105" s="72" t="e">
        <f>#REF!</f>
        <v>#REF!</v>
      </c>
      <c r="M105" s="73">
        <f ca="1">'control-500'!L141</f>
        <v>18</v>
      </c>
      <c r="N105" s="72">
        <f ca="1">'control-500'!M141</f>
        <v>0.97878089939592416</v>
      </c>
    </row>
    <row r="106" spans="1:14" x14ac:dyDescent="0.25">
      <c r="A106" s="74" t="e">
        <f>#REF!</f>
        <v>#REF!</v>
      </c>
      <c r="B106" s="71" t="e">
        <f>#REF!</f>
        <v>#REF!</v>
      </c>
      <c r="C106" s="71" t="e">
        <f>#REF!</f>
        <v>#REF!</v>
      </c>
      <c r="D106" s="71" t="e">
        <f>#REF!</f>
        <v>#REF!</v>
      </c>
      <c r="E106" s="71" t="e">
        <f>#REF!</f>
        <v>#REF!</v>
      </c>
      <c r="F106" s="75" t="e">
        <f>#REF!</f>
        <v>#REF!</v>
      </c>
      <c r="G106" s="73">
        <f>'control-500'!G142</f>
        <v>5374.0502999999999</v>
      </c>
      <c r="H106" s="73">
        <f ca="1">'control-500'!H142</f>
        <v>5152.8393999999998</v>
      </c>
      <c r="I106" s="71">
        <f>'control-500'!U142</f>
        <v>-23.823033333333417</v>
      </c>
      <c r="J106" s="71">
        <f ca="1">'control-500'!AA142</f>
        <v>-150.19413333333372</v>
      </c>
      <c r="K106" s="73" t="e">
        <f>#REF!</f>
        <v>#REF!</v>
      </c>
      <c r="L106" s="72" t="e">
        <f>#REF!</f>
        <v>#REF!</v>
      </c>
      <c r="M106" s="73">
        <f ca="1">'control-500'!L142</f>
        <v>18</v>
      </c>
      <c r="N106" s="72">
        <f ca="1">'control-500'!M142</f>
        <v>0.79720737349673565</v>
      </c>
    </row>
    <row r="107" spans="1:14" x14ac:dyDescent="0.25">
      <c r="A107" s="74" t="e">
        <f>#REF!</f>
        <v>#REF!</v>
      </c>
      <c r="B107" s="71" t="e">
        <f>#REF!</f>
        <v>#REF!</v>
      </c>
      <c r="C107" s="71" t="e">
        <f>#REF!</f>
        <v>#REF!</v>
      </c>
      <c r="D107" s="71" t="e">
        <f>#REF!</f>
        <v>#REF!</v>
      </c>
      <c r="E107" s="71" t="e">
        <f>#REF!</f>
        <v>#REF!</v>
      </c>
      <c r="F107" s="75" t="e">
        <f>#REF!</f>
        <v>#REF!</v>
      </c>
      <c r="G107" s="73">
        <f>'control-500'!G143</f>
        <v>5252.5990000000002</v>
      </c>
      <c r="H107" s="73">
        <f ca="1">'control-500'!H143</f>
        <v>5138.1606000000002</v>
      </c>
      <c r="I107" s="71">
        <f>'control-500'!U143</f>
        <v>-107.80859999999969</v>
      </c>
      <c r="J107" s="71">
        <f ca="1">'control-500'!AA143</f>
        <v>-62.89143333333292</v>
      </c>
      <c r="K107" s="73" t="e">
        <f>#REF!</f>
        <v>#REF!</v>
      </c>
      <c r="L107" s="72" t="e">
        <f>#REF!</f>
        <v>#REF!</v>
      </c>
      <c r="M107" s="73">
        <f ca="1">'control-500'!L143</f>
        <v>19</v>
      </c>
      <c r="N107" s="72">
        <f ca="1">'control-500'!M143</f>
        <v>0.25041646336598178</v>
      </c>
    </row>
    <row r="108" spans="1:14" x14ac:dyDescent="0.25">
      <c r="A108" s="74" t="e">
        <f>#REF!</f>
        <v>#REF!</v>
      </c>
      <c r="B108" s="71" t="e">
        <f>#REF!</f>
        <v>#REF!</v>
      </c>
      <c r="C108" s="71" t="e">
        <f>#REF!</f>
        <v>#REF!</v>
      </c>
      <c r="D108" s="71" t="e">
        <f>#REF!</f>
        <v>#REF!</v>
      </c>
      <c r="E108" s="71" t="e">
        <f>#REF!</f>
        <v>#REF!</v>
      </c>
      <c r="F108" s="75" t="e">
        <f>#REF!</f>
        <v>#REF!</v>
      </c>
      <c r="G108" s="73">
        <f>'control-500'!G144</f>
        <v>5459.5645000000004</v>
      </c>
      <c r="H108" s="73">
        <f ca="1">'control-500'!H144</f>
        <v>5213.8459999999995</v>
      </c>
      <c r="I108" s="71">
        <f>'control-500'!U144</f>
        <v>-119.77816666666695</v>
      </c>
      <c r="J108" s="71">
        <f ca="1">'control-500'!AA144</f>
        <v>-33.056533333333697</v>
      </c>
      <c r="K108" s="73" t="e">
        <f>#REF!</f>
        <v>#REF!</v>
      </c>
      <c r="L108" s="72" t="e">
        <f>#REF!</f>
        <v>#REF!</v>
      </c>
      <c r="M108" s="73">
        <f ca="1">'control-500'!L144</f>
        <v>18</v>
      </c>
      <c r="N108" s="72">
        <f ca="1">'control-500'!M144</f>
        <v>0.796739646913324</v>
      </c>
    </row>
    <row r="109" spans="1:14" x14ac:dyDescent="0.25">
      <c r="A109" s="74" t="e">
        <f>#REF!</f>
        <v>#REF!</v>
      </c>
      <c r="B109" s="71" t="e">
        <f>#REF!</f>
        <v>#REF!</v>
      </c>
      <c r="C109" s="71" t="e">
        <f>#REF!</f>
        <v>#REF!</v>
      </c>
      <c r="D109" s="71" t="e">
        <f>#REF!</f>
        <v>#REF!</v>
      </c>
      <c r="E109" s="71" t="e">
        <f>#REF!</f>
        <v>#REF!</v>
      </c>
      <c r="F109" s="75" t="e">
        <f>#REF!</f>
        <v>#REF!</v>
      </c>
      <c r="G109" s="73">
        <f>'control-500'!G145</f>
        <v>5517.2709999999997</v>
      </c>
      <c r="H109" s="73">
        <f ca="1">'control-500'!H145</f>
        <v>5170.5820000000003</v>
      </c>
      <c r="I109" s="71">
        <f>'control-500'!U145</f>
        <v>-17.653366666666745</v>
      </c>
      <c r="J109" s="71">
        <f ca="1">'control-500'!AA145</f>
        <v>52.627666666666606</v>
      </c>
      <c r="K109" s="73" t="e">
        <f>#REF!</f>
        <v>#REF!</v>
      </c>
      <c r="L109" s="72" t="e">
        <f>#REF!</f>
        <v>#REF!</v>
      </c>
      <c r="M109" s="73">
        <f ca="1">'control-500'!L145</f>
        <v>18</v>
      </c>
      <c r="N109" s="72">
        <f ca="1">'control-500'!M145</f>
        <v>0.69125002507054156</v>
      </c>
    </row>
    <row r="110" spans="1:14" x14ac:dyDescent="0.25">
      <c r="A110" s="74" t="e">
        <f>#REF!</f>
        <v>#REF!</v>
      </c>
      <c r="B110" s="71" t="e">
        <f>#REF!</f>
        <v>#REF!</v>
      </c>
      <c r="C110" s="71" t="e">
        <f>#REF!</f>
        <v>#REF!</v>
      </c>
      <c r="D110" s="71" t="e">
        <f>#REF!</f>
        <v>#REF!</v>
      </c>
      <c r="E110" s="71" t="e">
        <f>#REF!</f>
        <v>#REF!</v>
      </c>
      <c r="F110" s="75" t="e">
        <f>#REF!</f>
        <v>#REF!</v>
      </c>
      <c r="G110" s="73">
        <f>'control-500'!G146</f>
        <v>5478.4062000000004</v>
      </c>
      <c r="H110" s="73">
        <f ca="1">'control-500'!H146</f>
        <v>5170.5820000000003</v>
      </c>
      <c r="I110" s="71">
        <f>'control-500'!U146</f>
        <v>120.73570000000048</v>
      </c>
      <c r="J110" s="71">
        <f ca="1">'control-500'!AA146</f>
        <v>15.094933333332543</v>
      </c>
      <c r="K110" s="73" t="e">
        <f>#REF!</f>
        <v>#REF!</v>
      </c>
      <c r="L110" s="72" t="e">
        <f>#REF!</f>
        <v>#REF!</v>
      </c>
      <c r="M110" s="73">
        <f ca="1">'control-500'!L146</f>
        <v>21</v>
      </c>
      <c r="N110" s="72">
        <f ca="1">'control-500'!M146</f>
        <v>0.75245334622503801</v>
      </c>
    </row>
    <row r="111" spans="1:14" x14ac:dyDescent="0.25">
      <c r="A111" s="74" t="e">
        <f>#REF!</f>
        <v>#REF!</v>
      </c>
      <c r="B111" s="71" t="e">
        <f>#REF!</f>
        <v>#REF!</v>
      </c>
      <c r="C111" s="71" t="e">
        <f>#REF!</f>
        <v>#REF!</v>
      </c>
      <c r="D111" s="71" t="e">
        <f>#REF!</f>
        <v>#REF!</v>
      </c>
      <c r="E111" s="71" t="e">
        <f>#REF!</f>
        <v>#REF!</v>
      </c>
      <c r="F111" s="75" t="e">
        <f>#REF!</f>
        <v>#REF!</v>
      </c>
      <c r="G111" s="73">
        <f>'control-500'!G147</f>
        <v>5512.0073000000002</v>
      </c>
      <c r="H111" s="73">
        <f ca="1">'control-500'!H147</f>
        <v>5245.5290000000005</v>
      </c>
      <c r="I111" s="71">
        <f>'control-500'!U147</f>
        <v>140.49023333333267</v>
      </c>
      <c r="J111" s="71">
        <f ca="1">'control-500'!AA147</f>
        <v>-13.400066666665831</v>
      </c>
      <c r="K111" s="73" t="e">
        <f>#REF!</f>
        <v>#REF!</v>
      </c>
      <c r="L111" s="72" t="e">
        <f>#REF!</f>
        <v>#REF!</v>
      </c>
      <c r="M111" s="73">
        <f ca="1">'control-500'!L147</f>
        <v>19</v>
      </c>
      <c r="N111" s="72">
        <f ca="1">'control-500'!M147</f>
        <v>0.83668168229189854</v>
      </c>
    </row>
    <row r="112" spans="1:14" x14ac:dyDescent="0.25">
      <c r="A112" s="74" t="e">
        <f>#REF!</f>
        <v>#REF!</v>
      </c>
      <c r="B112" s="71" t="e">
        <f>#REF!</f>
        <v>#REF!</v>
      </c>
      <c r="C112" s="71" t="e">
        <f>#REF!</f>
        <v>#REF!</v>
      </c>
      <c r="D112" s="71" t="e">
        <f>#REF!</f>
        <v>#REF!</v>
      </c>
      <c r="E112" s="71" t="e">
        <f>#REF!</f>
        <v>#REF!</v>
      </c>
      <c r="F112" s="75" t="e">
        <f>#REF!</f>
        <v>#REF!</v>
      </c>
      <c r="G112" s="73">
        <f>'control-500'!G148</f>
        <v>5635.076</v>
      </c>
      <c r="H112" s="73">
        <f ca="1">'control-500'!H148</f>
        <v>5326.2313999999997</v>
      </c>
      <c r="I112" s="71">
        <f>'control-500'!U148</f>
        <v>132.01833333333343</v>
      </c>
      <c r="J112" s="71">
        <f ca="1">'control-500'!AA148</f>
        <v>32.568866666667724</v>
      </c>
      <c r="K112" s="73" t="e">
        <f>#REF!</f>
        <v>#REF!</v>
      </c>
      <c r="L112" s="72" t="e">
        <f>#REF!</f>
        <v>#REF!</v>
      </c>
      <c r="M112" s="73">
        <f ca="1">'control-500'!L148</f>
        <v>18</v>
      </c>
      <c r="N112" s="72">
        <f ca="1">'control-500'!M148</f>
        <v>0.89776563665090725</v>
      </c>
    </row>
    <row r="113" spans="1:14" x14ac:dyDescent="0.25">
      <c r="A113" s="74" t="e">
        <f>#REF!</f>
        <v>#REF!</v>
      </c>
      <c r="B113" s="71" t="e">
        <f>#REF!</f>
        <v>#REF!</v>
      </c>
      <c r="C113" s="71" t="e">
        <f>#REF!</f>
        <v>#REF!</v>
      </c>
      <c r="D113" s="71" t="e">
        <f>#REF!</f>
        <v>#REF!</v>
      </c>
      <c r="E113" s="71" t="e">
        <f>#REF!</f>
        <v>#REF!</v>
      </c>
      <c r="F113" s="75" t="e">
        <f>#REF!</f>
        <v>#REF!</v>
      </c>
      <c r="G113" s="73">
        <f>'control-500'!G149</f>
        <v>5593.5829999999996</v>
      </c>
      <c r="H113" s="73">
        <f ca="1">'control-500'!H149</f>
        <v>5345.3370000000004</v>
      </c>
      <c r="I113" s="71">
        <f>'control-500'!U149</f>
        <v>95.141533333332816</v>
      </c>
      <c r="J113" s="71">
        <f ca="1">'control-500'!AA149</f>
        <v>106.52059999999983</v>
      </c>
      <c r="K113" s="73" t="e">
        <f>#REF!</f>
        <v>#REF!</v>
      </c>
      <c r="L113" s="72" t="e">
        <f>#REF!</f>
        <v>#REF!</v>
      </c>
      <c r="M113" s="73">
        <f ca="1">'control-500'!L149</f>
        <v>18</v>
      </c>
      <c r="N113" s="72">
        <f ca="1">'control-500'!M149</f>
        <v>0.92600906369072511</v>
      </c>
    </row>
    <row r="114" spans="1:14" x14ac:dyDescent="0.25">
      <c r="A114" s="74" t="e">
        <f>#REF!</f>
        <v>#REF!</v>
      </c>
      <c r="B114" s="71" t="e">
        <f>#REF!</f>
        <v>#REF!</v>
      </c>
      <c r="C114" s="71" t="e">
        <f>#REF!</f>
        <v>#REF!</v>
      </c>
      <c r="D114" s="71" t="e">
        <f>#REF!</f>
        <v>#REF!</v>
      </c>
      <c r="E114" s="71" t="e">
        <f>#REF!</f>
        <v>#REF!</v>
      </c>
      <c r="F114" s="75" t="e">
        <f>#REF!</f>
        <v>#REF!</v>
      </c>
      <c r="G114" s="73">
        <f>'control-500'!G150</f>
        <v>5538.4970000000003</v>
      </c>
      <c r="H114" s="73">
        <f ca="1">'control-500'!H150</f>
        <v>5178.7700000000004</v>
      </c>
      <c r="I114" s="71">
        <f>'control-500'!U150</f>
        <v>86.490499999999884</v>
      </c>
      <c r="J114" s="71">
        <f ca="1">'control-500'!AA150</f>
        <v>123.67126666666627</v>
      </c>
      <c r="K114" s="73" t="e">
        <f>#REF!</f>
        <v>#REF!</v>
      </c>
      <c r="L114" s="72" t="e">
        <f>#REF!</f>
        <v>#REF!</v>
      </c>
      <c r="M114" s="73">
        <f ca="1">'control-500'!L150</f>
        <v>18</v>
      </c>
      <c r="N114" s="72">
        <f ca="1">'control-500'!M150</f>
        <v>0.76498585255247975</v>
      </c>
    </row>
    <row r="115" spans="1:14" x14ac:dyDescent="0.25">
      <c r="A115" s="74" t="e">
        <f>#REF!</f>
        <v>#REF!</v>
      </c>
      <c r="B115" s="71" t="e">
        <f>#REF!</f>
        <v>#REF!</v>
      </c>
      <c r="C115" s="71" t="e">
        <f>#REF!</f>
        <v>#REF!</v>
      </c>
      <c r="D115" s="71" t="e">
        <f>#REF!</f>
        <v>#REF!</v>
      </c>
      <c r="E115" s="71" t="e">
        <f>#REF!</f>
        <v>#REF!</v>
      </c>
      <c r="F115" s="75" t="e">
        <f>#REF!</f>
        <v>#REF!</v>
      </c>
      <c r="G115" s="73">
        <f>'control-500'!G151</f>
        <v>5637.0073000000002</v>
      </c>
      <c r="H115" s="73">
        <f ca="1">'control-500'!H151</f>
        <v>5361.81</v>
      </c>
      <c r="I115" s="71">
        <f>'control-500'!U151</f>
        <v>47.865933333333182</v>
      </c>
      <c r="J115" s="71">
        <f ca="1">'control-500'!AA151</f>
        <v>83.647666666666439</v>
      </c>
      <c r="K115" s="73" t="e">
        <f>#REF!</f>
        <v>#REF!</v>
      </c>
      <c r="L115" s="72" t="e">
        <f>#REF!</f>
        <v>#REF!</v>
      </c>
      <c r="M115" s="73">
        <f ca="1">'control-500'!L151</f>
        <v>18</v>
      </c>
      <c r="N115" s="72">
        <f ca="1">'control-500'!M151</f>
        <v>0.88756677666885619</v>
      </c>
    </row>
    <row r="116" spans="1:14" x14ac:dyDescent="0.25">
      <c r="A116" s="74" t="e">
        <f>#REF!</f>
        <v>#REF!</v>
      </c>
      <c r="B116" s="71" t="e">
        <f>#REF!</f>
        <v>#REF!</v>
      </c>
      <c r="C116" s="71" t="e">
        <f>#REF!</f>
        <v>#REF!</v>
      </c>
      <c r="D116" s="71" t="e">
        <f>#REF!</f>
        <v>#REF!</v>
      </c>
      <c r="E116" s="71" t="e">
        <f>#REF!</f>
        <v>#REF!</v>
      </c>
      <c r="F116" s="75" t="e">
        <f>#REF!</f>
        <v>#REF!</v>
      </c>
      <c r="G116" s="73">
        <f>'control-500'!G152</f>
        <v>5637.0073000000002</v>
      </c>
      <c r="H116" s="73">
        <f ca="1">'control-500'!H152</f>
        <v>5553.5739999999996</v>
      </c>
      <c r="I116" s="71">
        <f>'control-500'!U152</f>
        <v>23.948433333333622</v>
      </c>
      <c r="J116" s="71">
        <f ca="1">'control-500'!AA152</f>
        <v>84.001200000001219</v>
      </c>
      <c r="K116" s="73" t="e">
        <f>#REF!</f>
        <v>#REF!</v>
      </c>
      <c r="L116" s="72" t="e">
        <f>#REF!</f>
        <v>#REF!</v>
      </c>
      <c r="M116" s="73">
        <f ca="1">'control-500'!L152</f>
        <v>18</v>
      </c>
      <c r="N116" s="72">
        <f ca="1">'control-500'!M152</f>
        <v>0.8591510014803424</v>
      </c>
    </row>
    <row r="117" spans="1:14" x14ac:dyDescent="0.25">
      <c r="A117" s="74" t="e">
        <f>#REF!</f>
        <v>#REF!</v>
      </c>
      <c r="B117" s="71" t="e">
        <f>#REF!</f>
        <v>#REF!</v>
      </c>
      <c r="C117" s="71" t="e">
        <f>#REF!</f>
        <v>#REF!</v>
      </c>
      <c r="D117" s="71" t="e">
        <f>#REF!</f>
        <v>#REF!</v>
      </c>
      <c r="E117" s="71" t="e">
        <f>#REF!</f>
        <v>#REF!</v>
      </c>
      <c r="F117" s="75" t="e">
        <f>#REF!</f>
        <v>#REF!</v>
      </c>
      <c r="G117" s="73">
        <f>'control-500'!G153</f>
        <v>5752.1970000000001</v>
      </c>
      <c r="H117" s="73">
        <f ca="1">'control-500'!H153</f>
        <v>5565.1180000000004</v>
      </c>
      <c r="I117" s="71">
        <f>'control-500'!U153</f>
        <v>86.351866666667775</v>
      </c>
      <c r="J117" s="71">
        <f ca="1">'control-500'!AA153</f>
        <v>210.0545333333333</v>
      </c>
      <c r="K117" s="73" t="e">
        <f>#REF!</f>
        <v>#REF!</v>
      </c>
      <c r="L117" s="72" t="e">
        <f>#REF!</f>
        <v>#REF!</v>
      </c>
      <c r="M117" s="73">
        <f ca="1">'control-500'!L153</f>
        <v>18</v>
      </c>
      <c r="N117" s="72">
        <f ca="1">'control-500'!M153</f>
        <v>0.84607365844183435</v>
      </c>
    </row>
    <row r="118" spans="1:14" x14ac:dyDescent="0.25">
      <c r="A118" s="74" t="e">
        <f>#REF!</f>
        <v>#REF!</v>
      </c>
      <c r="B118" s="71" t="e">
        <f>#REF!</f>
        <v>#REF!</v>
      </c>
      <c r="C118" s="71" t="e">
        <f>#REF!</f>
        <v>#REF!</v>
      </c>
      <c r="D118" s="71" t="e">
        <f>#REF!</f>
        <v>#REF!</v>
      </c>
      <c r="E118" s="71" t="e">
        <f>#REF!</f>
        <v>#REF!</v>
      </c>
      <c r="F118" s="75" t="e">
        <f>#REF!</f>
        <v>#REF!</v>
      </c>
      <c r="G118" s="73">
        <f>'control-500'!G154</f>
        <v>5779.192</v>
      </c>
      <c r="H118" s="73">
        <f ca="1">'control-500'!H154</f>
        <v>5446.9110000000001</v>
      </c>
      <c r="I118" s="71">
        <f>'control-500'!U154</f>
        <v>133.10300000000038</v>
      </c>
      <c r="J118" s="71">
        <f ca="1">'control-500'!AA154</f>
        <v>265.96433333333215</v>
      </c>
      <c r="K118" s="73" t="e">
        <f>#REF!</f>
        <v>#REF!</v>
      </c>
      <c r="L118" s="72" t="e">
        <f>#REF!</f>
        <v>#REF!</v>
      </c>
      <c r="M118" s="73">
        <f ca="1">'control-500'!L154</f>
        <v>19</v>
      </c>
      <c r="N118" s="72">
        <f ca="1">'control-500'!M154</f>
        <v>0.90628658435209186</v>
      </c>
    </row>
    <row r="119" spans="1:14" x14ac:dyDescent="0.25">
      <c r="A119" s="74" t="e">
        <f>#REF!</f>
        <v>#REF!</v>
      </c>
      <c r="B119" s="71" t="e">
        <f>#REF!</f>
        <v>#REF!</v>
      </c>
      <c r="C119" s="71" t="e">
        <f>#REF!</f>
        <v>#REF!</v>
      </c>
      <c r="D119" s="71" t="e">
        <f>#REF!</f>
        <v>#REF!</v>
      </c>
      <c r="E119" s="71" t="e">
        <f>#REF!</f>
        <v>#REF!</v>
      </c>
      <c r="F119" s="75" t="e">
        <f>#REF!</f>
        <v>#REF!</v>
      </c>
      <c r="G119" s="73">
        <f>'control-500'!G155</f>
        <v>5616.6670000000004</v>
      </c>
      <c r="H119" s="73">
        <f ca="1">'control-500'!H155</f>
        <v>5453.5169999999998</v>
      </c>
      <c r="I119" s="71">
        <f>'control-500'!U155</f>
        <v>111.84813333333295</v>
      </c>
      <c r="J119" s="71">
        <f ca="1">'control-500'!AA155</f>
        <v>160.99766666666619</v>
      </c>
      <c r="K119" s="73" t="e">
        <f>#REF!</f>
        <v>#REF!</v>
      </c>
      <c r="L119" s="72" t="e">
        <f>#REF!</f>
        <v>#REF!</v>
      </c>
      <c r="M119" s="73">
        <f ca="1">'control-500'!L155</f>
        <v>19</v>
      </c>
      <c r="N119" s="72">
        <f ca="1">'control-500'!M155</f>
        <v>0.88732794425316552</v>
      </c>
    </row>
    <row r="120" spans="1:14" x14ac:dyDescent="0.25">
      <c r="A120" s="74" t="e">
        <f>#REF!</f>
        <v>#REF!</v>
      </c>
      <c r="B120" s="71" t="e">
        <f>#REF!</f>
        <v>#REF!</v>
      </c>
      <c r="C120" s="71" t="e">
        <f>#REF!</f>
        <v>#REF!</v>
      </c>
      <c r="D120" s="71" t="e">
        <f>#REF!</f>
        <v>#REF!</v>
      </c>
      <c r="E120" s="71" t="e">
        <f>#REF!</f>
        <v>#REF!</v>
      </c>
      <c r="F120" s="75" t="e">
        <f>#REF!</f>
        <v>#REF!</v>
      </c>
      <c r="G120" s="73">
        <f>'control-500'!G156</f>
        <v>5582.7889999999998</v>
      </c>
      <c r="H120" s="73">
        <f ca="1">'control-500'!H156</f>
        <v>5437.0464000000002</v>
      </c>
      <c r="I120" s="71">
        <f>'control-500'!U156</f>
        <v>-15.854533333333771</v>
      </c>
      <c r="J120" s="71">
        <f ca="1">'control-500'!AA156</f>
        <v>-4.985333333332771</v>
      </c>
      <c r="K120" s="73" t="e">
        <f>#REF!</f>
        <v>#REF!</v>
      </c>
      <c r="L120" s="72" t="e">
        <f>#REF!</f>
        <v>#REF!</v>
      </c>
      <c r="M120" s="73">
        <f ca="1">'control-500'!L156</f>
        <v>19</v>
      </c>
      <c r="N120" s="72">
        <f ca="1">'control-500'!M156</f>
        <v>0.98213632731022493</v>
      </c>
    </row>
    <row r="121" spans="1:14" x14ac:dyDescent="0.25">
      <c r="A121" s="74" t="e">
        <f>#REF!</f>
        <v>#REF!</v>
      </c>
      <c r="B121" s="71" t="e">
        <f>#REF!</f>
        <v>#REF!</v>
      </c>
      <c r="C121" s="71" t="e">
        <f>#REF!</f>
        <v>#REF!</v>
      </c>
      <c r="D121" s="71" t="e">
        <f>#REF!</f>
        <v>#REF!</v>
      </c>
      <c r="E121" s="71" t="e">
        <f>#REF!</f>
        <v>#REF!</v>
      </c>
      <c r="F121" s="75" t="e">
        <f>#REF!</f>
        <v>#REF!</v>
      </c>
      <c r="G121" s="73">
        <f>'control-500'!G157</f>
        <v>5403.2809999999999</v>
      </c>
      <c r="H121" s="73">
        <f ca="1">'control-500'!H157</f>
        <v>5344.2206999999999</v>
      </c>
      <c r="I121" s="71">
        <f>'control-500'!U157</f>
        <v>-188.55309999999977</v>
      </c>
      <c r="J121" s="71">
        <f ca="1">'control-500'!AA157</f>
        <v>-189.46999999999935</v>
      </c>
      <c r="K121" s="73" t="e">
        <f>#REF!</f>
        <v>#REF!</v>
      </c>
      <c r="L121" s="72" t="e">
        <f>#REF!</f>
        <v>#REF!</v>
      </c>
      <c r="M121" s="73">
        <f ca="1">'control-500'!L157</f>
        <v>17</v>
      </c>
      <c r="N121" s="72">
        <f ca="1">'control-500'!M157</f>
        <v>0.92622865583689751</v>
      </c>
    </row>
    <row r="122" spans="1:14" x14ac:dyDescent="0.25">
      <c r="A122" s="74" t="e">
        <f>#REF!</f>
        <v>#REF!</v>
      </c>
      <c r="B122" s="71" t="e">
        <f>#REF!</f>
        <v>#REF!</v>
      </c>
      <c r="C122" s="71" t="e">
        <f>#REF!</f>
        <v>#REF!</v>
      </c>
      <c r="D122" s="71" t="e">
        <f>#REF!</f>
        <v>#REF!</v>
      </c>
      <c r="E122" s="71" t="e">
        <f>#REF!</f>
        <v>#REF!</v>
      </c>
      <c r="F122" s="75" t="e">
        <f>#REF!</f>
        <v>#REF!</v>
      </c>
      <c r="G122" s="73">
        <f>'control-500'!G158</f>
        <v>5292.7964000000002</v>
      </c>
      <c r="H122" s="73">
        <f ca="1">'control-500'!H158</f>
        <v>5214.9719999999998</v>
      </c>
      <c r="I122" s="71">
        <f>'control-500'!U158</f>
        <v>-289.72986666666719</v>
      </c>
      <c r="J122" s="71">
        <f ca="1">'control-500'!AA158</f>
        <v>-231.22866666666718</v>
      </c>
      <c r="K122" s="73" t="e">
        <f>#REF!</f>
        <v>#REF!</v>
      </c>
      <c r="L122" s="72" t="e">
        <f>#REF!</f>
        <v>#REF!</v>
      </c>
      <c r="M122" s="73">
        <f ca="1">'control-500'!L158</f>
        <v>18</v>
      </c>
      <c r="N122" s="72">
        <f ca="1">'control-500'!M158</f>
        <v>0.97914283059996998</v>
      </c>
    </row>
    <row r="123" spans="1:14" x14ac:dyDescent="0.25">
      <c r="A123" s="74" t="e">
        <f>#REF!</f>
        <v>#REF!</v>
      </c>
      <c r="B123" s="71" t="e">
        <f>#REF!</f>
        <v>#REF!</v>
      </c>
      <c r="C123" s="71" t="e">
        <f>#REF!</f>
        <v>#REF!</v>
      </c>
      <c r="D123" s="71" t="e">
        <f>#REF!</f>
        <v>#REF!</v>
      </c>
      <c r="E123" s="71" t="e">
        <f>#REF!</f>
        <v>#REF!</v>
      </c>
      <c r="F123" s="75" t="e">
        <f>#REF!</f>
        <v>#REF!</v>
      </c>
      <c r="G123" s="73">
        <f>'control-500'!G159</f>
        <v>5292.7964000000002</v>
      </c>
      <c r="H123" s="73">
        <f ca="1">'control-500'!H159</f>
        <v>5164.9189999999999</v>
      </c>
      <c r="I123" s="71">
        <f>'control-500'!U159</f>
        <v>-329.92473333333328</v>
      </c>
      <c r="J123" s="71">
        <f ca="1">'control-500'!AA159</f>
        <v>-290.22766666666757</v>
      </c>
      <c r="K123" s="73" t="e">
        <f>#REF!</f>
        <v>#REF!</v>
      </c>
      <c r="L123" s="72" t="e">
        <f>#REF!</f>
        <v>#REF!</v>
      </c>
      <c r="M123" s="73">
        <f ca="1">'control-500'!L159</f>
        <v>18</v>
      </c>
      <c r="N123" s="72">
        <f ca="1">'control-500'!M159</f>
        <v>0.95585458252342581</v>
      </c>
    </row>
    <row r="124" spans="1:14" x14ac:dyDescent="0.25">
      <c r="A124" s="74" t="e">
        <f>#REF!</f>
        <v>#REF!</v>
      </c>
      <c r="B124" s="71" t="e">
        <f>#REF!</f>
        <v>#REF!</v>
      </c>
      <c r="C124" s="71" t="e">
        <f>#REF!</f>
        <v>#REF!</v>
      </c>
      <c r="D124" s="71" t="e">
        <f>#REF!</f>
        <v>#REF!</v>
      </c>
      <c r="E124" s="71" t="e">
        <f>#REF!</f>
        <v>#REF!</v>
      </c>
      <c r="F124" s="75" t="e">
        <f>#REF!</f>
        <v>#REF!</v>
      </c>
      <c r="G124" s="73">
        <f>'control-500'!G160</f>
        <v>5488.0727999999999</v>
      </c>
      <c r="H124" s="73">
        <f ca="1">'control-500'!H160</f>
        <v>4993.0330000000004</v>
      </c>
      <c r="I124" s="71">
        <f>'control-500'!U160</f>
        <v>-176.35713333333356</v>
      </c>
      <c r="J124" s="71">
        <f ca="1">'control-500'!AA160</f>
        <v>-172.12443333333371</v>
      </c>
      <c r="K124" s="73" t="e">
        <f>#REF!</f>
        <v>#REF!</v>
      </c>
      <c r="L124" s="72" t="e">
        <f>#REF!</f>
        <v>#REF!</v>
      </c>
      <c r="M124" s="73">
        <f ca="1">'control-500'!L160</f>
        <v>17</v>
      </c>
      <c r="N124" s="72">
        <f ca="1">'control-500'!M160</f>
        <v>0.70455832591883893</v>
      </c>
    </row>
    <row r="125" spans="1:14" x14ac:dyDescent="0.25">
      <c r="A125" s="74" t="e">
        <f>#REF!</f>
        <v>#REF!</v>
      </c>
      <c r="B125" s="71" t="e">
        <f>#REF!</f>
        <v>#REF!</v>
      </c>
      <c r="C125" s="71" t="e">
        <f>#REF!</f>
        <v>#REF!</v>
      </c>
      <c r="D125" s="71" t="e">
        <f>#REF!</f>
        <v>#REF!</v>
      </c>
      <c r="E125" s="71" t="e">
        <f>#REF!</f>
        <v>#REF!</v>
      </c>
      <c r="F125" s="75" t="e">
        <f>#REF!</f>
        <v>#REF!</v>
      </c>
      <c r="G125" s="73">
        <f>'control-500'!G161</f>
        <v>5635.6445000000003</v>
      </c>
      <c r="H125" s="73">
        <f ca="1">'control-500'!H161</f>
        <v>5219.1356999999998</v>
      </c>
      <c r="I125" s="71">
        <f>'control-500'!U161</f>
        <v>45.882433333334724</v>
      </c>
      <c r="J125" s="71">
        <f ca="1">'control-500'!AA161</f>
        <v>-93.423533333333282</v>
      </c>
      <c r="K125" s="73" t="e">
        <f>#REF!</f>
        <v>#REF!</v>
      </c>
      <c r="L125" s="72" t="e">
        <f>#REF!</f>
        <v>#REF!</v>
      </c>
      <c r="M125" s="73">
        <f ca="1">'control-500'!L161</f>
        <v>18</v>
      </c>
      <c r="N125" s="72">
        <f ca="1">'control-500'!M161</f>
        <v>-0.11076238836099457</v>
      </c>
    </row>
    <row r="126" spans="1:14" x14ac:dyDescent="0.25">
      <c r="A126" s="74" t="e">
        <f>#REF!</f>
        <v>#REF!</v>
      </c>
      <c r="B126" s="71" t="e">
        <f>#REF!</f>
        <v>#REF!</v>
      </c>
      <c r="C126" s="71" t="e">
        <f>#REF!</f>
        <v>#REF!</v>
      </c>
      <c r="D126" s="71" t="e">
        <f>#REF!</f>
        <v>#REF!</v>
      </c>
      <c r="E126" s="71" t="e">
        <f>#REF!</f>
        <v>#REF!</v>
      </c>
      <c r="F126" s="75" t="e">
        <f>#REF!</f>
        <v>#REF!</v>
      </c>
      <c r="G126" s="73">
        <f>'control-500'!G162</f>
        <v>5628.8329999999996</v>
      </c>
      <c r="H126" s="73">
        <f ca="1">'control-500'!H162</f>
        <v>4991.0770000000002</v>
      </c>
      <c r="I126" s="71">
        <f>'control-500'!U162</f>
        <v>254.55883333333259</v>
      </c>
      <c r="J126" s="71">
        <f ca="1">'control-500'!AA162</f>
        <v>-39.563533333333304</v>
      </c>
      <c r="K126" s="73" t="e">
        <f>#REF!</f>
        <v>#REF!</v>
      </c>
      <c r="L126" s="72" t="e">
        <f>#REF!</f>
        <v>#REF!</v>
      </c>
      <c r="M126" s="73">
        <f ca="1">'control-500'!L162</f>
        <v>17</v>
      </c>
      <c r="N126" s="72">
        <f ca="1">'control-500'!M162</f>
        <v>-4.4373089178381788E-3</v>
      </c>
    </row>
    <row r="127" spans="1:14" x14ac:dyDescent="0.25">
      <c r="A127" s="74" t="e">
        <f>#REF!</f>
        <v>#REF!</v>
      </c>
      <c r="B127" s="71" t="e">
        <f>#REF!</f>
        <v>#REF!</v>
      </c>
      <c r="C127" s="71" t="e">
        <f>#REF!</f>
        <v>#REF!</v>
      </c>
      <c r="D127" s="71" t="e">
        <f>#REF!</f>
        <v>#REF!</v>
      </c>
      <c r="E127" s="71" t="e">
        <f>#REF!</f>
        <v>#REF!</v>
      </c>
      <c r="F127" s="75" t="e">
        <f>#REF!</f>
        <v>#REF!</v>
      </c>
      <c r="G127" s="73">
        <f>'control-500'!G163</f>
        <v>5390.2870000000003</v>
      </c>
      <c r="H127" s="73">
        <f ca="1">'control-500'!H163</f>
        <v>5037.9009999999998</v>
      </c>
      <c r="I127" s="71">
        <f>'control-500'!U163</f>
        <v>193.69963333333362</v>
      </c>
      <c r="J127" s="71">
        <f ca="1">'control-500'!AA163</f>
        <v>-116.31899999999951</v>
      </c>
      <c r="K127" s="73" t="e">
        <f>#REF!</f>
        <v>#REF!</v>
      </c>
      <c r="L127" s="72" t="e">
        <f>#REF!</f>
        <v>#REF!</v>
      </c>
      <c r="M127" s="73">
        <f ca="1">'control-500'!L163</f>
        <v>21</v>
      </c>
      <c r="N127" s="72">
        <f ca="1">'control-500'!M163</f>
        <v>0.41552213645115399</v>
      </c>
    </row>
    <row r="128" spans="1:14" x14ac:dyDescent="0.25">
      <c r="A128" s="74" t="e">
        <f>#REF!</f>
        <v>#REF!</v>
      </c>
      <c r="B128" s="71" t="e">
        <f>#REF!</f>
        <v>#REF!</v>
      </c>
      <c r="C128" s="71" t="e">
        <f>#REF!</f>
        <v>#REF!</v>
      </c>
      <c r="D128" s="71" t="e">
        <f>#REF!</f>
        <v>#REF!</v>
      </c>
      <c r="E128" s="71" t="e">
        <f>#REF!</f>
        <v>#REF!</v>
      </c>
      <c r="F128" s="75" t="e">
        <f>#REF!</f>
        <v>#REF!</v>
      </c>
      <c r="G128" s="73">
        <f>'control-500'!G164</f>
        <v>5315.1289999999999</v>
      </c>
      <c r="H128" s="73">
        <f ca="1">'control-500'!H164</f>
        <v>4998.9834000000001</v>
      </c>
      <c r="I128" s="71">
        <f>'control-500'!U164</f>
        <v>-27.421566666667786</v>
      </c>
      <c r="J128" s="71">
        <f ca="1">'control-500'!AA164</f>
        <v>-191.09099999999913</v>
      </c>
      <c r="K128" s="73" t="e">
        <f>#REF!</f>
        <v>#REF!</v>
      </c>
      <c r="L128" s="72" t="e">
        <f>#REF!</f>
        <v>#REF!</v>
      </c>
      <c r="M128" s="73">
        <f ca="1">'control-500'!L164</f>
        <v>18</v>
      </c>
      <c r="N128" s="72">
        <f ca="1">'control-500'!M164</f>
        <v>0.50232287926338626</v>
      </c>
    </row>
    <row r="129" spans="1:14" x14ac:dyDescent="0.25">
      <c r="A129" s="74" t="e">
        <f>#REF!</f>
        <v>#REF!</v>
      </c>
      <c r="B129" s="71" t="e">
        <f>#REF!</f>
        <v>#REF!</v>
      </c>
      <c r="C129" s="71" t="e">
        <f>#REF!</f>
        <v>#REF!</v>
      </c>
      <c r="D129" s="71" t="e">
        <f>#REF!</f>
        <v>#REF!</v>
      </c>
      <c r="E129" s="71" t="e">
        <f>#REF!</f>
        <v>#REF!</v>
      </c>
      <c r="F129" s="75" t="e">
        <f>#REF!</f>
        <v>#REF!</v>
      </c>
      <c r="G129" s="73">
        <f>'control-500'!G165</f>
        <v>5221.97</v>
      </c>
      <c r="H129" s="73">
        <f ca="1">'control-500'!H165</f>
        <v>5091.5483000000004</v>
      </c>
      <c r="I129" s="71">
        <f>'control-500'!U165</f>
        <v>-275.05476666666556</v>
      </c>
      <c r="J129" s="71">
        <f ca="1">'control-500'!AA165</f>
        <v>-161.72419999999934</v>
      </c>
      <c r="K129" s="73" t="e">
        <f>#REF!</f>
        <v>#REF!</v>
      </c>
      <c r="L129" s="72" t="e">
        <f>#REF!</f>
        <v>#REF!</v>
      </c>
      <c r="M129" s="73">
        <f ca="1">'control-500'!L165</f>
        <v>19</v>
      </c>
      <c r="N129" s="72">
        <f ca="1">'control-500'!M165</f>
        <v>0.89413417125868633</v>
      </c>
    </row>
    <row r="130" spans="1:14" x14ac:dyDescent="0.25">
      <c r="A130" s="74" t="e">
        <f>#REF!</f>
        <v>#REF!</v>
      </c>
      <c r="B130" s="71" t="e">
        <f>#REF!</f>
        <v>#REF!</v>
      </c>
      <c r="C130" s="71" t="e">
        <f>#REF!</f>
        <v>#REF!</v>
      </c>
      <c r="D130" s="71" t="e">
        <f>#REF!</f>
        <v>#REF!</v>
      </c>
      <c r="E130" s="71" t="e">
        <f>#REF!</f>
        <v>#REF!</v>
      </c>
      <c r="F130" s="75" t="e">
        <f>#REF!</f>
        <v>#REF!</v>
      </c>
      <c r="G130" s="73">
        <f>'control-500'!G166</f>
        <v>5339.0282999999999</v>
      </c>
      <c r="H130" s="73">
        <f ca="1">'control-500'!H166</f>
        <v>5215.7700000000004</v>
      </c>
      <c r="I130" s="71">
        <f>'control-500'!U166</f>
        <v>-259.54573333333366</v>
      </c>
      <c r="J130" s="71">
        <f ca="1">'control-500'!AA166</f>
        <v>-84.373166666666904</v>
      </c>
      <c r="K130" s="73" t="e">
        <f>#REF!</f>
        <v>#REF!</v>
      </c>
      <c r="L130" s="72" t="e">
        <f>#REF!</f>
        <v>#REF!</v>
      </c>
      <c r="M130" s="73">
        <f ca="1">'control-500'!L166</f>
        <v>20</v>
      </c>
      <c r="N130" s="72">
        <f ca="1">'control-500'!M166</f>
        <v>0.55556147927195587</v>
      </c>
    </row>
    <row r="131" spans="1:14" x14ac:dyDescent="0.25">
      <c r="A131" s="74" t="e">
        <f>#REF!</f>
        <v>#REF!</v>
      </c>
      <c r="B131" s="71" t="e">
        <f>#REF!</f>
        <v>#REF!</v>
      </c>
      <c r="C131" s="71" t="e">
        <f>#REF!</f>
        <v>#REF!</v>
      </c>
      <c r="D131" s="71" t="e">
        <f>#REF!</f>
        <v>#REF!</v>
      </c>
      <c r="E131" s="71" t="e">
        <f>#REF!</f>
        <v>#REF!</v>
      </c>
      <c r="F131" s="75" t="e">
        <f>#REF!</f>
        <v>#REF!</v>
      </c>
      <c r="G131" s="73">
        <f>'control-500'!G167</f>
        <v>5316.7803000000004</v>
      </c>
      <c r="H131" s="73">
        <f ca="1">'control-500'!H167</f>
        <v>5217.5312000000004</v>
      </c>
      <c r="I131" s="71">
        <f>'control-500'!U167</f>
        <v>-152.15680000000006</v>
      </c>
      <c r="J131" s="71">
        <f ca="1">'control-500'!AA167</f>
        <v>61.273133333332829</v>
      </c>
      <c r="K131" s="73" t="e">
        <f>#REF!</f>
        <v>#REF!</v>
      </c>
      <c r="L131" s="72" t="e">
        <f>#REF!</f>
        <v>#REF!</v>
      </c>
      <c r="M131" s="73">
        <f ca="1">'control-500'!L167</f>
        <v>19</v>
      </c>
      <c r="N131" s="72">
        <f ca="1">'control-500'!M167</f>
        <v>0.57409280337906254</v>
      </c>
    </row>
    <row r="132" spans="1:14" x14ac:dyDescent="0.25">
      <c r="A132" s="74" t="e">
        <f>#REF!</f>
        <v>#REF!</v>
      </c>
      <c r="B132" s="71" t="e">
        <f>#REF!</f>
        <v>#REF!</v>
      </c>
      <c r="C132" s="71" t="e">
        <f>#REF!</f>
        <v>#REF!</v>
      </c>
      <c r="D132" s="71" t="e">
        <f>#REF!</f>
        <v>#REF!</v>
      </c>
      <c r="E132" s="71" t="e">
        <f>#REF!</f>
        <v>#REF!</v>
      </c>
      <c r="F132" s="75" t="e">
        <f>#REF!</f>
        <v>#REF!</v>
      </c>
      <c r="G132" s="73">
        <f>'control-500'!G168</f>
        <v>5453.4497000000001</v>
      </c>
      <c r="H132" s="73">
        <f ca="1">'control-500'!H168</f>
        <v>5126.9970000000003</v>
      </c>
      <c r="I132" s="71">
        <f>'control-500'!U168</f>
        <v>60.624099999999693</v>
      </c>
      <c r="J132" s="71">
        <f ca="1">'control-500'!AA168</f>
        <v>105.10063333333346</v>
      </c>
      <c r="K132" s="73" t="e">
        <f>#REF!</f>
        <v>#REF!</v>
      </c>
      <c r="L132" s="72" t="e">
        <f>#REF!</f>
        <v>#REF!</v>
      </c>
      <c r="M132" s="73">
        <f ca="1">'control-500'!L168</f>
        <v>21</v>
      </c>
      <c r="N132" s="72">
        <f ca="1">'control-500'!M168</f>
        <v>0.93759599704921814</v>
      </c>
    </row>
    <row r="133" spans="1:14" x14ac:dyDescent="0.25">
      <c r="A133" s="74" t="e">
        <f>#REF!</f>
        <v>#REF!</v>
      </c>
      <c r="B133" s="71" t="e">
        <f>#REF!</f>
        <v>#REF!</v>
      </c>
      <c r="C133" s="71" t="e">
        <f>#REF!</f>
        <v>#REF!</v>
      </c>
      <c r="D133" s="71" t="e">
        <f>#REF!</f>
        <v>#REF!</v>
      </c>
      <c r="E133" s="71" t="e">
        <f>#REF!</f>
        <v>#REF!</v>
      </c>
      <c r="F133" s="75" t="e">
        <f>#REF!</f>
        <v>#REF!</v>
      </c>
      <c r="G133" s="73">
        <f>'control-500'!G169</f>
        <v>5594.2964000000002</v>
      </c>
      <c r="H133" s="73">
        <f ca="1">'control-500'!H169</f>
        <v>5142.0293000000001</v>
      </c>
      <c r="I133" s="71">
        <f>'control-500'!U169</f>
        <v>162.79969999999958</v>
      </c>
      <c r="J133" s="71">
        <f ca="1">'control-500'!AA169</f>
        <v>175.37936666666732</v>
      </c>
      <c r="K133" s="73" t="e">
        <f>#REF!</f>
        <v>#REF!</v>
      </c>
      <c r="L133" s="72" t="e">
        <f>#REF!</f>
        <v>#REF!</v>
      </c>
      <c r="M133" s="73">
        <f ca="1">'control-500'!L169</f>
        <v>21</v>
      </c>
      <c r="N133" s="72">
        <f ca="1">'control-500'!M169</f>
        <v>0.98973264784076953</v>
      </c>
    </row>
    <row r="134" spans="1:14" x14ac:dyDescent="0.25">
      <c r="A134" s="74" t="e">
        <f>#REF!</f>
        <v>#REF!</v>
      </c>
      <c r="B134" s="71" t="e">
        <f>#REF!</f>
        <v>#REF!</v>
      </c>
      <c r="C134" s="71" t="e">
        <f>#REF!</f>
        <v>#REF!</v>
      </c>
      <c r="D134" s="71" t="e">
        <f>#REF!</f>
        <v>#REF!</v>
      </c>
      <c r="E134" s="71" t="e">
        <f>#REF!</f>
        <v>#REF!</v>
      </c>
      <c r="F134" s="75" t="e">
        <f>#REF!</f>
        <v>#REF!</v>
      </c>
      <c r="G134" s="73">
        <f>'control-500'!G170</f>
        <v>5468.3710000000001</v>
      </c>
      <c r="H134" s="73">
        <f ca="1">'control-500'!H170</f>
        <v>5142.0293000000001</v>
      </c>
      <c r="I134" s="71">
        <f>'control-500'!U170</f>
        <v>212.77949999999996</v>
      </c>
      <c r="J134" s="71">
        <f ca="1">'control-500'!AA170</f>
        <v>103.70423333333322</v>
      </c>
      <c r="K134" s="73" t="e">
        <f>#REF!</f>
        <v>#REF!</v>
      </c>
      <c r="L134" s="72" t="e">
        <f>#REF!</f>
        <v>#REF!</v>
      </c>
      <c r="M134" s="73">
        <f ca="1">'control-500'!L170</f>
        <v>21</v>
      </c>
      <c r="N134" s="72">
        <f ca="1">'control-500'!M170</f>
        <v>0.8671147840444795</v>
      </c>
    </row>
    <row r="135" spans="1:14" x14ac:dyDescent="0.25">
      <c r="A135" s="74" t="e">
        <f>#REF!</f>
        <v>#REF!</v>
      </c>
      <c r="B135" s="71" t="e">
        <f>#REF!</f>
        <v>#REF!</v>
      </c>
      <c r="C135" s="71" t="e">
        <f>#REF!</f>
        <v>#REF!</v>
      </c>
      <c r="D135" s="71" t="e">
        <f>#REF!</f>
        <v>#REF!</v>
      </c>
      <c r="E135" s="71" t="e">
        <f>#REF!</f>
        <v>#REF!</v>
      </c>
      <c r="F135" s="75" t="e">
        <f>#REF!</f>
        <v>#REF!</v>
      </c>
      <c r="G135" s="73">
        <f>'control-500'!G171</f>
        <v>5599.9629999999997</v>
      </c>
      <c r="H135" s="73">
        <f ca="1">'control-500'!H171</f>
        <v>5065.9650000000001</v>
      </c>
      <c r="I135" s="71">
        <f>'control-500'!U171</f>
        <v>184.45736666666684</v>
      </c>
      <c r="J135" s="71">
        <f ca="1">'control-500'!AA171</f>
        <v>84.665499999999767</v>
      </c>
      <c r="K135" s="73" t="e">
        <f>#REF!</f>
        <v>#REF!</v>
      </c>
      <c r="L135" s="72" t="e">
        <f>#REF!</f>
        <v>#REF!</v>
      </c>
      <c r="M135" s="73">
        <f ca="1">'control-500'!L171</f>
        <v>21</v>
      </c>
      <c r="N135" s="72">
        <f ca="1">'control-500'!M171</f>
        <v>0.19789769827394249</v>
      </c>
    </row>
    <row r="136" spans="1:14" x14ac:dyDescent="0.25">
      <c r="A136" s="74" t="e">
        <f>#REF!</f>
        <v>#REF!</v>
      </c>
      <c r="B136" s="71" t="e">
        <f>#REF!</f>
        <v>#REF!</v>
      </c>
      <c r="C136" s="71" t="e">
        <f>#REF!</f>
        <v>#REF!</v>
      </c>
      <c r="D136" s="71" t="e">
        <f>#REF!</f>
        <v>#REF!</v>
      </c>
      <c r="E136" s="71" t="e">
        <f>#REF!</f>
        <v>#REF!</v>
      </c>
      <c r="F136" s="75" t="e">
        <f>#REF!</f>
        <v>#REF!</v>
      </c>
      <c r="G136" s="73">
        <f>'control-500'!G172</f>
        <v>5653.1769999999997</v>
      </c>
      <c r="H136" s="73">
        <f ca="1">'control-500'!H172</f>
        <v>5100.0450000000001</v>
      </c>
      <c r="I136" s="71">
        <f>'control-500'!U172</f>
        <v>118.9948666666666</v>
      </c>
      <c r="J136" s="71">
        <f ca="1">'control-500'!AA172</f>
        <v>2.9546333333328221</v>
      </c>
      <c r="K136" s="73" t="e">
        <f>#REF!</f>
        <v>#REF!</v>
      </c>
      <c r="L136" s="72" t="e">
        <f>#REF!</f>
        <v>#REF!</v>
      </c>
      <c r="M136" s="73">
        <f ca="1">'control-500'!L172</f>
        <v>17</v>
      </c>
      <c r="N136" s="72">
        <f ca="1">'control-500'!M172</f>
        <v>0.88211572223094847</v>
      </c>
    </row>
    <row r="137" spans="1:14" x14ac:dyDescent="0.25">
      <c r="A137" s="74" t="e">
        <f>#REF!</f>
        <v>#REF!</v>
      </c>
      <c r="B137" s="71" t="e">
        <f>#REF!</f>
        <v>#REF!</v>
      </c>
      <c r="C137" s="71" t="e">
        <f>#REF!</f>
        <v>#REF!</v>
      </c>
      <c r="D137" s="71" t="e">
        <f>#REF!</f>
        <v>#REF!</v>
      </c>
      <c r="E137" s="71" t="e">
        <f>#REF!</f>
        <v>#REF!</v>
      </c>
      <c r="F137" s="75" t="e">
        <f>#REF!</f>
        <v>#REF!</v>
      </c>
      <c r="G137" s="73">
        <f>'control-500'!G173</f>
        <v>5717.4949999999999</v>
      </c>
      <c r="H137" s="73">
        <f ca="1">'control-500'!H173</f>
        <v>5187.424</v>
      </c>
      <c r="I137" s="71">
        <f>'control-500'!U173</f>
        <v>151.5059666666663</v>
      </c>
      <c r="J137" s="71">
        <f ca="1">'control-500'!AA173</f>
        <v>36.090733333333141</v>
      </c>
      <c r="K137" s="73" t="e">
        <f>#REF!</f>
        <v>#REF!</v>
      </c>
      <c r="L137" s="72" t="e">
        <f>#REF!</f>
        <v>#REF!</v>
      </c>
      <c r="M137" s="73">
        <f ca="1">'control-500'!L173</f>
        <v>17</v>
      </c>
      <c r="N137" s="72">
        <f ca="1">'control-500'!M173</f>
        <v>0.89924775180334826</v>
      </c>
    </row>
    <row r="138" spans="1:14" x14ac:dyDescent="0.25">
      <c r="A138" s="74" t="e">
        <f>#REF!</f>
        <v>#REF!</v>
      </c>
      <c r="B138" s="71" t="e">
        <f>#REF!</f>
        <v>#REF!</v>
      </c>
      <c r="C138" s="71" t="e">
        <f>#REF!</f>
        <v>#REF!</v>
      </c>
      <c r="D138" s="71" t="e">
        <f>#REF!</f>
        <v>#REF!</v>
      </c>
      <c r="E138" s="71" t="e">
        <f>#REF!</f>
        <v>#REF!</v>
      </c>
      <c r="F138" s="75" t="e">
        <f>#REF!</f>
        <v>#REF!</v>
      </c>
      <c r="G138" s="73">
        <f>'control-500'!G174</f>
        <v>5672.7219999999998</v>
      </c>
      <c r="H138" s="73">
        <f ca="1">'control-500'!H174</f>
        <v>5318.7007000000003</v>
      </c>
      <c r="I138" s="71">
        <f>'control-500'!U174</f>
        <v>126.92119999999947</v>
      </c>
      <c r="J138" s="71">
        <f ca="1">'control-500'!AA174</f>
        <v>88.175733333333483</v>
      </c>
      <c r="K138" s="73" t="e">
        <f>#REF!</f>
        <v>#REF!</v>
      </c>
      <c r="L138" s="72" t="e">
        <f>#REF!</f>
        <v>#REF!</v>
      </c>
      <c r="M138" s="73">
        <f ca="1">'control-500'!L174</f>
        <v>18</v>
      </c>
      <c r="N138" s="72">
        <f ca="1">'control-500'!M174</f>
        <v>0.58433377723729829</v>
      </c>
    </row>
    <row r="139" spans="1:14" x14ac:dyDescent="0.25">
      <c r="A139" s="74" t="e">
        <f>#REF!</f>
        <v>#REF!</v>
      </c>
      <c r="B139" s="71" t="e">
        <f>#REF!</f>
        <v>#REF!</v>
      </c>
      <c r="C139" s="71" t="e">
        <f>#REF!</f>
        <v>#REF!</v>
      </c>
      <c r="D139" s="71" t="e">
        <f>#REF!</f>
        <v>#REF!</v>
      </c>
      <c r="E139" s="71" t="e">
        <f>#REF!</f>
        <v>#REF!</v>
      </c>
      <c r="F139" s="75" t="e">
        <f>#REF!</f>
        <v>#REF!</v>
      </c>
      <c r="G139" s="73">
        <f>'control-500'!G175</f>
        <v>5685.2583000000004</v>
      </c>
      <c r="H139" s="73">
        <f ca="1">'control-500'!H175</f>
        <v>4981.59</v>
      </c>
      <c r="I139" s="71">
        <f>'control-500'!U175</f>
        <v>117.9881000000011</v>
      </c>
      <c r="J139" s="71">
        <f ca="1">'control-500'!AA175</f>
        <v>100.91373333333347</v>
      </c>
      <c r="K139" s="73" t="e">
        <f>#REF!</f>
        <v>#REF!</v>
      </c>
      <c r="L139" s="72" t="e">
        <f>#REF!</f>
        <v>#REF!</v>
      </c>
      <c r="M139" s="73">
        <f ca="1">'control-500'!L175</f>
        <v>17</v>
      </c>
      <c r="N139" s="72">
        <f ca="1">'control-500'!M175</f>
        <v>0.58377684287478071</v>
      </c>
    </row>
    <row r="140" spans="1:14" x14ac:dyDescent="0.25">
      <c r="A140" s="74" t="e">
        <f>#REF!</f>
        <v>#REF!</v>
      </c>
      <c r="B140" s="71" t="e">
        <f>#REF!</f>
        <v>#REF!</v>
      </c>
      <c r="C140" s="71" t="e">
        <f>#REF!</f>
        <v>#REF!</v>
      </c>
      <c r="D140" s="71" t="e">
        <f>#REF!</f>
        <v>#REF!</v>
      </c>
      <c r="E140" s="71" t="e">
        <f>#REF!</f>
        <v>#REF!</v>
      </c>
      <c r="F140" s="75" t="e">
        <f>#REF!</f>
        <v>#REF!</v>
      </c>
      <c r="G140" s="73">
        <f>'control-500'!G176</f>
        <v>5634.2650000000003</v>
      </c>
      <c r="H140" s="73">
        <f ca="1">'control-500'!H176</f>
        <v>5197.2920000000004</v>
      </c>
      <c r="I140" s="71">
        <f>'control-500'!U176</f>
        <v>7.2034333333334262</v>
      </c>
      <c r="J140" s="71">
        <f ca="1">'control-500'!AA176</f>
        <v>-45.179666666666286</v>
      </c>
      <c r="K140" s="73" t="e">
        <f>#REF!</f>
        <v>#REF!</v>
      </c>
      <c r="L140" s="72" t="e">
        <f>#REF!</f>
        <v>#REF!</v>
      </c>
      <c r="M140" s="73">
        <f ca="1">'control-500'!L176</f>
        <v>19</v>
      </c>
      <c r="N140" s="72">
        <f ca="1">'control-500'!M176</f>
        <v>0.43679047178026453</v>
      </c>
    </row>
    <row r="141" spans="1:14" x14ac:dyDescent="0.25">
      <c r="A141" s="74" t="e">
        <f>#REF!</f>
        <v>#REF!</v>
      </c>
      <c r="B141" s="71" t="e">
        <f>#REF!</f>
        <v>#REF!</v>
      </c>
      <c r="C141" s="71" t="e">
        <f>#REF!</f>
        <v>#REF!</v>
      </c>
      <c r="D141" s="71" t="e">
        <f>#REF!</f>
        <v>#REF!</v>
      </c>
      <c r="E141" s="71" t="e">
        <f>#REF!</f>
        <v>#REF!</v>
      </c>
      <c r="F141" s="75" t="e">
        <f>#REF!</f>
        <v>#REF!</v>
      </c>
      <c r="G141" s="73">
        <f>'control-500'!G177</f>
        <v>5516.7870000000003</v>
      </c>
      <c r="H141" s="73">
        <f ca="1">'control-500'!H177</f>
        <v>5197.2920000000004</v>
      </c>
      <c r="I141" s="71">
        <f>'control-500'!U177</f>
        <v>-69.027899999999747</v>
      </c>
      <c r="J141" s="71">
        <f ca="1">'control-500'!AA177</f>
        <v>-221.45113333333333</v>
      </c>
      <c r="K141" s="73" t="e">
        <f>#REF!</f>
        <v>#REF!</v>
      </c>
      <c r="L141" s="72" t="e">
        <f>#REF!</f>
        <v>#REF!</v>
      </c>
      <c r="M141" s="73">
        <f ca="1">'control-500'!L177</f>
        <v>20</v>
      </c>
      <c r="N141" s="72">
        <f ca="1">'control-500'!M177</f>
        <v>0.60095572179568446</v>
      </c>
    </row>
    <row r="142" spans="1:14" x14ac:dyDescent="0.25">
      <c r="A142" s="74" t="e">
        <f>#REF!</f>
        <v>#REF!</v>
      </c>
      <c r="B142" s="71" t="e">
        <f>#REF!</f>
        <v>#REF!</v>
      </c>
      <c r="C142" s="71" t="e">
        <f>#REF!</f>
        <v>#REF!</v>
      </c>
      <c r="D142" s="71" t="e">
        <f>#REF!</f>
        <v>#REF!</v>
      </c>
      <c r="E142" s="71" t="e">
        <f>#REF!</f>
        <v>#REF!</v>
      </c>
      <c r="F142" s="75" t="e">
        <f>#REF!</f>
        <v>#REF!</v>
      </c>
      <c r="G142" s="73">
        <f>'control-500'!G178</f>
        <v>5707.4660000000003</v>
      </c>
      <c r="H142" s="73">
        <f ca="1">'control-500'!H178</f>
        <v>5024.8339999999998</v>
      </c>
      <c r="I142" s="71">
        <f>'control-500'!U178</f>
        <v>-72.319100000000617</v>
      </c>
      <c r="J142" s="71">
        <f ca="1">'control-500'!AA178</f>
        <v>-243.96446666666694</v>
      </c>
      <c r="K142" s="73" t="e">
        <f>#REF!</f>
        <v>#REF!</v>
      </c>
      <c r="L142" s="72" t="e">
        <f>#REF!</f>
        <v>#REF!</v>
      </c>
      <c r="M142" s="73">
        <f ca="1">'control-500'!L178</f>
        <v>17</v>
      </c>
      <c r="N142" s="72">
        <f ca="1">'control-500'!M178</f>
        <v>0.79094593891685816</v>
      </c>
    </row>
    <row r="143" spans="1:14" x14ac:dyDescent="0.25">
      <c r="A143" s="74" t="e">
        <f>#REF!</f>
        <v>#REF!</v>
      </c>
      <c r="B143" s="71" t="e">
        <f>#REF!</f>
        <v>#REF!</v>
      </c>
      <c r="C143" s="71" t="e">
        <f>#REF!</f>
        <v>#REF!</v>
      </c>
      <c r="D143" s="71" t="e">
        <f>#REF!</f>
        <v>#REF!</v>
      </c>
      <c r="E143" s="71" t="e">
        <f>#REF!</f>
        <v>#REF!</v>
      </c>
      <c r="F143" s="75" t="e">
        <f>#REF!</f>
        <v>#REF!</v>
      </c>
      <c r="G143" s="73">
        <f>'control-500'!G179</f>
        <v>5588.8374000000003</v>
      </c>
      <c r="H143" s="73">
        <f ca="1">'control-500'!H179</f>
        <v>5139.62</v>
      </c>
      <c r="I143" s="71">
        <f>'control-500'!U179</f>
        <v>-59.718299999999239</v>
      </c>
      <c r="J143" s="71">
        <f ca="1">'control-500'!AA179</f>
        <v>-59.693566666666811</v>
      </c>
      <c r="K143" s="73" t="e">
        <f>#REF!</f>
        <v>#REF!</v>
      </c>
      <c r="L143" s="72" t="e">
        <f>#REF!</f>
        <v>#REF!</v>
      </c>
      <c r="M143" s="73">
        <f ca="1">'control-500'!L179</f>
        <v>20</v>
      </c>
      <c r="N143" s="72">
        <f ca="1">'control-500'!M179</f>
        <v>0.68960006026331089</v>
      </c>
    </row>
    <row r="144" spans="1:14" x14ac:dyDescent="0.25">
      <c r="A144" s="74" t="e">
        <f>#REF!</f>
        <v>#REF!</v>
      </c>
      <c r="B144" s="71" t="e">
        <f>#REF!</f>
        <v>#REF!</v>
      </c>
      <c r="C144" s="71" t="e">
        <f>#REF!</f>
        <v>#REF!</v>
      </c>
      <c r="D144" s="71" t="e">
        <f>#REF!</f>
        <v>#REF!</v>
      </c>
      <c r="E144" s="71" t="e">
        <f>#REF!</f>
        <v>#REF!</v>
      </c>
      <c r="F144" s="75" t="e">
        <f>#REF!</f>
        <v>#REF!</v>
      </c>
      <c r="G144" s="73">
        <f>'control-500'!G180</f>
        <v>5580.8549999999996</v>
      </c>
      <c r="H144" s="73">
        <f ca="1">'control-500'!H180</f>
        <v>5296.1415999999999</v>
      </c>
      <c r="I144" s="71">
        <f>'control-500'!U180</f>
        <v>13.616033333333084</v>
      </c>
      <c r="J144" s="71">
        <f ca="1">'control-500'!AA180</f>
        <v>67.091333333332543</v>
      </c>
      <c r="K144" s="73" t="e">
        <f>#REF!</f>
        <v>#REF!</v>
      </c>
      <c r="L144" s="72" t="e">
        <f>#REF!</f>
        <v>#REF!</v>
      </c>
      <c r="M144" s="73">
        <f ca="1">'control-500'!L180</f>
        <v>20</v>
      </c>
      <c r="N144" s="72">
        <f ca="1">'control-500'!M180</f>
        <v>0.76388958444587984</v>
      </c>
    </row>
    <row r="145" spans="1:14" x14ac:dyDescent="0.25">
      <c r="A145" s="74" t="e">
        <f>#REF!</f>
        <v>#REF!</v>
      </c>
      <c r="B145" s="71" t="e">
        <f>#REF!</f>
        <v>#REF!</v>
      </c>
      <c r="C145" s="71" t="e">
        <f>#REF!</f>
        <v>#REF!</v>
      </c>
      <c r="D145" s="71" t="e">
        <f>#REF!</f>
        <v>#REF!</v>
      </c>
      <c r="E145" s="71" t="e">
        <f>#REF!</f>
        <v>#REF!</v>
      </c>
      <c r="F145" s="75" t="e">
        <f>#REF!</f>
        <v>#REF!</v>
      </c>
      <c r="G145" s="73">
        <f>'control-500'!G181</f>
        <v>5512.4620000000004</v>
      </c>
      <c r="H145" s="73">
        <f ca="1">'control-500'!H181</f>
        <v>5445.3329999999996</v>
      </c>
      <c r="I145" s="71">
        <f>'control-500'!U181</f>
        <v>-58.787866666666865</v>
      </c>
      <c r="J145" s="71">
        <f ca="1">'control-500'!AA181</f>
        <v>86.315333333333299</v>
      </c>
      <c r="K145" s="73" t="e">
        <f>#REF!</f>
        <v>#REF!</v>
      </c>
      <c r="L145" s="72" t="e">
        <f>#REF!</f>
        <v>#REF!</v>
      </c>
      <c r="M145" s="73">
        <f ca="1">'control-500'!L181</f>
        <v>20</v>
      </c>
      <c r="N145" s="72">
        <f ca="1">'control-500'!M181</f>
        <v>0.39252280582798771</v>
      </c>
    </row>
    <row r="146" spans="1:14" x14ac:dyDescent="0.25">
      <c r="A146" s="74" t="e">
        <f>#REF!</f>
        <v>#REF!</v>
      </c>
      <c r="B146" s="71" t="e">
        <f>#REF!</f>
        <v>#REF!</v>
      </c>
      <c r="C146" s="71" t="e">
        <f>#REF!</f>
        <v>#REF!</v>
      </c>
      <c r="D146" s="71" t="e">
        <f>#REF!</f>
        <v>#REF!</v>
      </c>
      <c r="E146" s="71" t="e">
        <f>#REF!</f>
        <v>#REF!</v>
      </c>
      <c r="F146" s="75" t="e">
        <f>#REF!</f>
        <v>#REF!</v>
      </c>
      <c r="G146" s="73">
        <f>'control-500'!G182</f>
        <v>5492.0720000000001</v>
      </c>
      <c r="H146" s="73">
        <f ca="1">'control-500'!H182</f>
        <v>5599.7983000000004</v>
      </c>
      <c r="I146" s="71">
        <f>'control-500'!U182</f>
        <v>-75.900466666667242</v>
      </c>
      <c r="J146" s="71">
        <f ca="1">'control-500'!AA182</f>
        <v>-4.8093333333332948</v>
      </c>
      <c r="K146" s="73" t="e">
        <f>#REF!</f>
        <v>#REF!</v>
      </c>
      <c r="L146" s="72" t="e">
        <f>#REF!</f>
        <v>#REF!</v>
      </c>
      <c r="M146" s="73">
        <f ca="1">'control-500'!L182</f>
        <v>21</v>
      </c>
      <c r="N146" s="72">
        <f ca="1">'control-500'!M182</f>
        <v>0.70424518277887249</v>
      </c>
    </row>
    <row r="147" spans="1:14" x14ac:dyDescent="0.25">
      <c r="A147" s="74" t="e">
        <f>#REF!</f>
        <v>#REF!</v>
      </c>
      <c r="B147" s="71" t="e">
        <f>#REF!</f>
        <v>#REF!</v>
      </c>
      <c r="C147" s="71" t="e">
        <f>#REF!</f>
        <v>#REF!</v>
      </c>
      <c r="D147" s="71" t="e">
        <f>#REF!</f>
        <v>#REF!</v>
      </c>
      <c r="E147" s="71" t="e">
        <f>#REF!</f>
        <v>#REF!</v>
      </c>
      <c r="F147" s="75" t="e">
        <f>#REF!</f>
        <v>#REF!</v>
      </c>
      <c r="G147" s="73">
        <f>'control-500'!G183</f>
        <v>5491.2079999999996</v>
      </c>
      <c r="H147" s="73">
        <f ca="1">'control-500'!H183</f>
        <v>5535.5119999999997</v>
      </c>
      <c r="I147" s="71">
        <f>'control-500'!U183</f>
        <v>-127.13880000000063</v>
      </c>
      <c r="J147" s="71">
        <f ca="1">'control-500'!AA183</f>
        <v>71.211866666667149</v>
      </c>
      <c r="K147" s="73" t="e">
        <f>#REF!</f>
        <v>#REF!</v>
      </c>
      <c r="L147" s="72" t="e">
        <f>#REF!</f>
        <v>#REF!</v>
      </c>
      <c r="M147" s="73">
        <f ca="1">'control-500'!L183</f>
        <v>21</v>
      </c>
      <c r="N147" s="72">
        <f ca="1">'control-500'!M183</f>
        <v>-3.2764237669280099E-3</v>
      </c>
    </row>
    <row r="148" spans="1:14" x14ac:dyDescent="0.25">
      <c r="A148" s="74" t="e">
        <f>#REF!</f>
        <v>#REF!</v>
      </c>
      <c r="B148" s="71" t="e">
        <f>#REF!</f>
        <v>#REF!</v>
      </c>
      <c r="C148" s="71" t="e">
        <f>#REF!</f>
        <v>#REF!</v>
      </c>
      <c r="D148" s="71" t="e">
        <f>#REF!</f>
        <v>#REF!</v>
      </c>
      <c r="E148" s="71" t="e">
        <f>#REF!</f>
        <v>#REF!</v>
      </c>
      <c r="F148" s="75" t="e">
        <f>#REF!</f>
        <v>#REF!</v>
      </c>
      <c r="G148" s="73">
        <f>'control-500'!G184</f>
        <v>5524.9745999999996</v>
      </c>
      <c r="H148" s="73">
        <f ca="1">'control-500'!H184</f>
        <v>5481.848</v>
      </c>
      <c r="I148" s="71">
        <f>'control-500'!U184</f>
        <v>-57.966599999999744</v>
      </c>
      <c r="J148" s="71">
        <f ca="1">'control-500'!AA184</f>
        <v>173.11620000000039</v>
      </c>
      <c r="K148" s="73" t="e">
        <f>#REF!</f>
        <v>#REF!</v>
      </c>
      <c r="L148" s="72" t="e">
        <f>#REF!</f>
        <v>#REF!</v>
      </c>
      <c r="M148" s="73">
        <f ca="1">'control-500'!L184</f>
        <v>21</v>
      </c>
      <c r="N148" s="72">
        <f ca="1">'control-500'!M184</f>
        <v>0.33456628308559377</v>
      </c>
    </row>
    <row r="149" spans="1:14" x14ac:dyDescent="0.25">
      <c r="A149" s="74" t="e">
        <f>#REF!</f>
        <v>#REF!</v>
      </c>
      <c r="B149" s="71" t="e">
        <f>#REF!</f>
        <v>#REF!</v>
      </c>
      <c r="C149" s="71" t="e">
        <f>#REF!</f>
        <v>#REF!</v>
      </c>
      <c r="D149" s="71" t="e">
        <f>#REF!</f>
        <v>#REF!</v>
      </c>
      <c r="E149" s="71" t="e">
        <f>#REF!</f>
        <v>#REF!</v>
      </c>
      <c r="F149" s="75" t="e">
        <f>#REF!</f>
        <v>#REF!</v>
      </c>
      <c r="G149" s="73">
        <f>'control-500'!G185</f>
        <v>5307.8670000000002</v>
      </c>
      <c r="H149" s="73">
        <f ca="1">'control-500'!H185</f>
        <v>5278.5330000000004</v>
      </c>
      <c r="I149" s="71">
        <f>'control-500'!U185</f>
        <v>-87.113133333332982</v>
      </c>
      <c r="J149" s="71">
        <f ca="1">'control-500'!AA185</f>
        <v>238.64453333333344</v>
      </c>
      <c r="K149" s="73" t="e">
        <f>#REF!</f>
        <v>#REF!</v>
      </c>
      <c r="L149" s="72" t="e">
        <f>#REF!</f>
        <v>#REF!</v>
      </c>
      <c r="M149" s="73">
        <f ca="1">'control-500'!L185</f>
        <v>18</v>
      </c>
      <c r="N149" s="72">
        <f ca="1">'control-500'!M185</f>
        <v>0.88015356907806797</v>
      </c>
    </row>
    <row r="150" spans="1:14" x14ac:dyDescent="0.25">
      <c r="A150" s="74" t="e">
        <f>#REF!</f>
        <v>#REF!</v>
      </c>
      <c r="B150" s="71" t="e">
        <f>#REF!</f>
        <v>#REF!</v>
      </c>
      <c r="C150" s="71" t="e">
        <f>#REF!</f>
        <v>#REF!</v>
      </c>
      <c r="D150" s="71" t="e">
        <f>#REF!</f>
        <v>#REF!</v>
      </c>
      <c r="E150" s="71" t="e">
        <f>#REF!</f>
        <v>#REF!</v>
      </c>
      <c r="F150" s="75" t="e">
        <f>#REF!</f>
        <v>#REF!</v>
      </c>
      <c r="G150" s="73">
        <f>'control-500'!G186</f>
        <v>5370.8689999999997</v>
      </c>
      <c r="H150" s="73">
        <f ca="1">'control-500'!H186</f>
        <v>5251.1880000000001</v>
      </c>
      <c r="I150" s="71">
        <f>'control-500'!U186</f>
        <v>-97.343799999999945</v>
      </c>
      <c r="J150" s="71">
        <f ca="1">'control-500'!AA186</f>
        <v>133.22413333333316</v>
      </c>
      <c r="K150" s="73" t="e">
        <f>#REF!</f>
        <v>#REF!</v>
      </c>
      <c r="L150" s="72" t="e">
        <f>#REF!</f>
        <v>#REF!</v>
      </c>
      <c r="M150" s="73">
        <f ca="1">'control-500'!L186</f>
        <v>18</v>
      </c>
      <c r="N150" s="72">
        <f ca="1">'control-500'!M186</f>
        <v>0.9031101347837468</v>
      </c>
    </row>
    <row r="151" spans="1:14" x14ac:dyDescent="0.25">
      <c r="A151" s="74" t="e">
        <f>#REF!</f>
        <v>#REF!</v>
      </c>
      <c r="B151" s="71" t="e">
        <f>#REF!</f>
        <v>#REF!</v>
      </c>
      <c r="C151" s="71" t="e">
        <f>#REF!</f>
        <v>#REF!</v>
      </c>
      <c r="D151" s="71" t="e">
        <f>#REF!</f>
        <v>#REF!</v>
      </c>
      <c r="E151" s="71" t="e">
        <f>#REF!</f>
        <v>#REF!</v>
      </c>
      <c r="F151" s="75" t="e">
        <f>#REF!</f>
        <v>#REF!</v>
      </c>
      <c r="G151" s="73">
        <f>'control-500'!G187</f>
        <v>5348.4472999999998</v>
      </c>
      <c r="H151" s="73">
        <f ca="1">'control-500'!H187</f>
        <v>5400.9853999999996</v>
      </c>
      <c r="I151" s="71">
        <f>'control-500'!U187</f>
        <v>-160.35709999999986</v>
      </c>
      <c r="J151" s="71">
        <f ca="1">'control-500'!AA187</f>
        <v>16.537266666666863</v>
      </c>
      <c r="K151" s="73" t="e">
        <f>#REF!</f>
        <v>#REF!</v>
      </c>
      <c r="L151" s="72" t="e">
        <f>#REF!</f>
        <v>#REF!</v>
      </c>
      <c r="M151" s="73">
        <f ca="1">'control-500'!L187</f>
        <v>18</v>
      </c>
      <c r="N151" s="72">
        <f ca="1">'control-500'!M187</f>
        <v>0.764667668829353</v>
      </c>
    </row>
    <row r="152" spans="1:14" x14ac:dyDescent="0.25">
      <c r="A152" s="74" t="e">
        <f>#REF!</f>
        <v>#REF!</v>
      </c>
      <c r="B152" s="71" t="e">
        <f>#REF!</f>
        <v>#REF!</v>
      </c>
      <c r="C152" s="71" t="e">
        <f>#REF!</f>
        <v>#REF!</v>
      </c>
      <c r="D152" s="71" t="e">
        <f>#REF!</f>
        <v>#REF!</v>
      </c>
      <c r="E152" s="71" t="e">
        <f>#REF!</f>
        <v>#REF!</v>
      </c>
      <c r="F152" s="75" t="e">
        <f>#REF!</f>
        <v>#REF!</v>
      </c>
      <c r="G152" s="73">
        <f>'control-500'!G188</f>
        <v>5279.6885000000002</v>
      </c>
      <c r="H152" s="73">
        <f ca="1">'control-500'!H188</f>
        <v>5459.2569999999996</v>
      </c>
      <c r="I152" s="71">
        <f>'control-500'!U188</f>
        <v>-108.34826666666716</v>
      </c>
      <c r="J152" s="71">
        <f ca="1">'control-500'!AA188</f>
        <v>-29.767066666667233</v>
      </c>
      <c r="K152" s="73" t="e">
        <f>#REF!</f>
        <v>#REF!</v>
      </c>
      <c r="L152" s="72" t="e">
        <f>#REF!</f>
        <v>#REF!</v>
      </c>
      <c r="M152" s="73">
        <f ca="1">'control-500'!L188</f>
        <v>21</v>
      </c>
      <c r="N152" s="72">
        <f ca="1">'control-500'!M188</f>
        <v>0.5713046564037082</v>
      </c>
    </row>
    <row r="153" spans="1:14" x14ac:dyDescent="0.25">
      <c r="A153" s="74" t="e">
        <f>#REF!</f>
        <v>#REF!</v>
      </c>
      <c r="B153" s="71" t="e">
        <f>#REF!</f>
        <v>#REF!</v>
      </c>
      <c r="C153" s="71" t="e">
        <f>#REF!</f>
        <v>#REF!</v>
      </c>
      <c r="D153" s="71" t="e">
        <f>#REF!</f>
        <v>#REF!</v>
      </c>
      <c r="E153" s="71" t="e">
        <f>#REF!</f>
        <v>#REF!</v>
      </c>
      <c r="F153" s="75" t="e">
        <f>#REF!</f>
        <v>#REF!</v>
      </c>
      <c r="G153" s="73">
        <f>'control-500'!G189</f>
        <v>5272.5565999999999</v>
      </c>
      <c r="H153" s="73">
        <f ca="1">'control-500'!H189</f>
        <v>5425.2070000000003</v>
      </c>
      <c r="I153" s="71">
        <f>'control-500'!U189</f>
        <v>-101.0060666666662</v>
      </c>
      <c r="J153" s="71">
        <f ca="1">'control-500'!AA189</f>
        <v>-14.782533333333049</v>
      </c>
      <c r="K153" s="73" t="e">
        <f>#REF!</f>
        <v>#REF!</v>
      </c>
      <c r="L153" s="72" t="e">
        <f>#REF!</f>
        <v>#REF!</v>
      </c>
      <c r="M153" s="73">
        <f ca="1">'control-500'!L189</f>
        <v>21</v>
      </c>
      <c r="N153" s="72">
        <f ca="1">'control-500'!M189</f>
        <v>0.99927287225332451</v>
      </c>
    </row>
    <row r="154" spans="1:14" x14ac:dyDescent="0.25">
      <c r="A154" s="74" t="e">
        <f>#REF!</f>
        <v>#REF!</v>
      </c>
      <c r="B154" s="71" t="e">
        <f>#REF!</f>
        <v>#REF!</v>
      </c>
      <c r="C154" s="71" t="e">
        <f>#REF!</f>
        <v>#REF!</v>
      </c>
      <c r="D154" s="71" t="e">
        <f>#REF!</f>
        <v>#REF!</v>
      </c>
      <c r="E154" s="71" t="e">
        <f>#REF!</f>
        <v>#REF!</v>
      </c>
      <c r="F154" s="75" t="e">
        <f>#REF!</f>
        <v>#REF!</v>
      </c>
      <c r="G154" s="73">
        <f>'control-500'!G190</f>
        <v>5272.5565999999999</v>
      </c>
      <c r="H154" s="73">
        <f ca="1">'control-500'!H190</f>
        <v>5364.3320000000003</v>
      </c>
      <c r="I154" s="71">
        <f>'control-500'!U190</f>
        <v>-67.460533333333544</v>
      </c>
      <c r="J154" s="71">
        <f ca="1">'control-500'!AA190</f>
        <v>0</v>
      </c>
      <c r="K154" s="73" t="e">
        <f>#REF!</f>
        <v>#REF!</v>
      </c>
      <c r="L154" s="72" t="e">
        <f>#REF!</f>
        <v>#REF!</v>
      </c>
      <c r="M154" s="73">
        <f ca="1">'control-500'!L190</f>
        <v>21</v>
      </c>
      <c r="N154" s="72">
        <f ca="1">'control-500'!M190</f>
        <v>0.77425020809770329</v>
      </c>
    </row>
    <row r="155" spans="1:14" x14ac:dyDescent="0.25">
      <c r="A155" s="74" t="e">
        <f>#REF!</f>
        <v>#REF!</v>
      </c>
      <c r="B155" s="71" t="e">
        <f>#REF!</f>
        <v>#REF!</v>
      </c>
      <c r="C155" s="71" t="e">
        <f>#REF!</f>
        <v>#REF!</v>
      </c>
      <c r="D155" s="71" t="e">
        <f>#REF!</f>
        <v>#REF!</v>
      </c>
      <c r="E155" s="71" t="e">
        <f>#REF!</f>
        <v>#REF!</v>
      </c>
      <c r="F155" s="75" t="e">
        <f>#REF!</f>
        <v>#REF!</v>
      </c>
      <c r="G155" s="73">
        <f>'control-500'!G191</f>
        <v>5402.5590000000002</v>
      </c>
      <c r="H155" s="73">
        <f ca="1">'control-500'!H191</f>
        <v>5263.2163</v>
      </c>
      <c r="I155" s="71">
        <f>'control-500'!U191</f>
        <v>-17.11086666666597</v>
      </c>
      <c r="J155" s="71">
        <f ca="1">'control-500'!AA191</f>
        <v>60.241333333333387</v>
      </c>
      <c r="K155" s="73" t="e">
        <f>#REF!</f>
        <v>#REF!</v>
      </c>
      <c r="L155" s="72" t="e">
        <f>#REF!</f>
        <v>#REF!</v>
      </c>
      <c r="M155" s="73">
        <f ca="1">'control-500'!L191</f>
        <v>21</v>
      </c>
      <c r="N155" s="72">
        <f ca="1">'control-500'!M191</f>
        <v>0.73993292935499111</v>
      </c>
    </row>
    <row r="156" spans="1:14" x14ac:dyDescent="0.25">
      <c r="A156" s="74" t="e">
        <f>#REF!</f>
        <v>#REF!</v>
      </c>
      <c r="B156" s="71" t="e">
        <f>#REF!</f>
        <v>#REF!</v>
      </c>
      <c r="C156" s="71" t="e">
        <f>#REF!</f>
        <v>#REF!</v>
      </c>
      <c r="D156" s="71" t="e">
        <f>#REF!</f>
        <v>#REF!</v>
      </c>
      <c r="E156" s="71" t="e">
        <f>#REF!</f>
        <v>#REF!</v>
      </c>
      <c r="F156" s="75" t="e">
        <f>#REF!</f>
        <v>#REF!</v>
      </c>
      <c r="G156" s="73">
        <f>'control-500'!G192</f>
        <v>5431.0749999999998</v>
      </c>
      <c r="H156" s="73">
        <f ca="1">'control-500'!H192</f>
        <v>5202.634</v>
      </c>
      <c r="I156" s="71">
        <f>'control-500'!U192</f>
        <v>68.499400000000605</v>
      </c>
      <c r="J156" s="71">
        <f ca="1">'control-500'!AA192</f>
        <v>118.24766666666619</v>
      </c>
      <c r="K156" s="73" t="e">
        <f>#REF!</f>
        <v>#REF!</v>
      </c>
      <c r="L156" s="72" t="e">
        <f>#REF!</f>
        <v>#REF!</v>
      </c>
      <c r="M156" s="73">
        <f ca="1">'control-500'!L192</f>
        <v>21</v>
      </c>
      <c r="N156" s="72">
        <f ca="1">'control-500'!M192</f>
        <v>0.70236705660325116</v>
      </c>
    </row>
    <row r="157" spans="1:14" x14ac:dyDescent="0.25">
      <c r="A157" s="74" t="e">
        <f>#REF!</f>
        <v>#REF!</v>
      </c>
      <c r="B157" s="71" t="e">
        <f>#REF!</f>
        <v>#REF!</v>
      </c>
      <c r="C157" s="71" t="e">
        <f>#REF!</f>
        <v>#REF!</v>
      </c>
      <c r="D157" s="71" t="e">
        <f>#REF!</f>
        <v>#REF!</v>
      </c>
      <c r="E157" s="71" t="e">
        <f>#REF!</f>
        <v>#REF!</v>
      </c>
      <c r="F157" s="75" t="e">
        <f>#REF!</f>
        <v>#REF!</v>
      </c>
      <c r="G157" s="73">
        <f>'control-500'!G193</f>
        <v>5466.8530000000001</v>
      </c>
      <c r="H157" s="73">
        <f ca="1">'control-500'!H193</f>
        <v>5117.3779999999997</v>
      </c>
      <c r="I157" s="71">
        <f>'control-500'!U193</f>
        <v>158.56176666666701</v>
      </c>
      <c r="J157" s="71">
        <f ca="1">'control-500'!AA193</f>
        <v>106.02986666666645</v>
      </c>
      <c r="K157" s="73" t="e">
        <f>#REF!</f>
        <v>#REF!</v>
      </c>
      <c r="L157" s="72" t="e">
        <f>#REF!</f>
        <v>#REF!</v>
      </c>
      <c r="M157" s="73">
        <f ca="1">'control-500'!L193</f>
        <v>21</v>
      </c>
      <c r="N157" s="72">
        <f ca="1">'control-500'!M193</f>
        <v>-0.12201958968052801</v>
      </c>
    </row>
    <row r="158" spans="1:14" x14ac:dyDescent="0.25">
      <c r="A158" s="74" t="e">
        <f>#REF!</f>
        <v>#REF!</v>
      </c>
      <c r="B158" s="71" t="e">
        <f>#REF!</f>
        <v>#REF!</v>
      </c>
      <c r="C158" s="71" t="e">
        <f>#REF!</f>
        <v>#REF!</v>
      </c>
      <c r="D158" s="71" t="e">
        <f>#REF!</f>
        <v>#REF!</v>
      </c>
      <c r="E158" s="71" t="e">
        <f>#REF!</f>
        <v>#REF!</v>
      </c>
      <c r="F158" s="75" t="e">
        <f>#REF!</f>
        <v>#REF!</v>
      </c>
      <c r="G158" s="73">
        <f>'control-500'!G194</f>
        <v>5492.2820000000002</v>
      </c>
      <c r="H158" s="73">
        <f ca="1">'control-500'!H194</f>
        <v>5073.6030000000001</v>
      </c>
      <c r="I158" s="71">
        <f>'control-500'!U194</f>
        <v>147.51259999999942</v>
      </c>
      <c r="J158" s="71">
        <f ca="1">'control-500'!AA194</f>
        <v>-19.558366666666188</v>
      </c>
      <c r="K158" s="73" t="e">
        <f>#REF!</f>
        <v>#REF!</v>
      </c>
      <c r="L158" s="72" t="e">
        <f>#REF!</f>
        <v>#REF!</v>
      </c>
      <c r="M158" s="73">
        <f ca="1">'control-500'!L194</f>
        <v>21</v>
      </c>
      <c r="N158" s="72">
        <f ca="1">'control-500'!M194</f>
        <v>-0.96601481305755166</v>
      </c>
    </row>
    <row r="159" spans="1:14" x14ac:dyDescent="0.25">
      <c r="A159" s="74" t="e">
        <f>#REF!</f>
        <v>#REF!</v>
      </c>
      <c r="B159" s="71" t="e">
        <f>#REF!</f>
        <v>#REF!</v>
      </c>
      <c r="C159" s="71" t="e">
        <f>#REF!</f>
        <v>#REF!</v>
      </c>
      <c r="D159" s="71" t="e">
        <f>#REF!</f>
        <v>#REF!</v>
      </c>
      <c r="E159" s="71" t="e">
        <f>#REF!</f>
        <v>#REF!</v>
      </c>
      <c r="F159" s="75" t="e">
        <f>#REF!</f>
        <v>#REF!</v>
      </c>
      <c r="G159" s="73">
        <f>'control-500'!G195</f>
        <v>5483.8940000000002</v>
      </c>
      <c r="H159" s="73">
        <f ca="1">'control-500'!H195</f>
        <v>5037.9769999999999</v>
      </c>
      <c r="I159" s="71">
        <f>'control-500'!U195</f>
        <v>112.27946666666685</v>
      </c>
      <c r="J159" s="71">
        <f ca="1">'control-500'!AA195</f>
        <v>-151.75569999999971</v>
      </c>
      <c r="K159" s="73" t="e">
        <f>#REF!</f>
        <v>#REF!</v>
      </c>
      <c r="L159" s="72" t="e">
        <f>#REF!</f>
        <v>#REF!</v>
      </c>
      <c r="M159" s="73">
        <f ca="1">'control-500'!L195</f>
        <v>21</v>
      </c>
      <c r="N159" s="72">
        <f ca="1">'control-500'!M195</f>
        <v>-0.88274902330493732</v>
      </c>
    </row>
    <row r="160" spans="1:14" x14ac:dyDescent="0.25">
      <c r="A160" s="74" t="e">
        <f>#REF!</f>
        <v>#REF!</v>
      </c>
      <c r="B160" s="71" t="e">
        <f>#REF!</f>
        <v>#REF!</v>
      </c>
      <c r="C160" s="71" t="e">
        <f>#REF!</f>
        <v>#REF!</v>
      </c>
      <c r="D160" s="71" t="e">
        <f>#REF!</f>
        <v>#REF!</v>
      </c>
      <c r="E160" s="71" t="e">
        <f>#REF!</f>
        <v>#REF!</v>
      </c>
      <c r="F160" s="75" t="e">
        <f>#REF!</f>
        <v>#REF!</v>
      </c>
      <c r="G160" s="73">
        <f>'control-500'!G196</f>
        <v>5557.4849999999997</v>
      </c>
      <c r="H160" s="73">
        <f ca="1">'control-500'!H196</f>
        <v>5031.6220000000003</v>
      </c>
      <c r="I160" s="71">
        <f>'control-500'!U196</f>
        <v>77.724666666666351</v>
      </c>
      <c r="J160" s="71">
        <f ca="1">'control-500'!AA196</f>
        <v>-201.32043333333363</v>
      </c>
      <c r="K160" s="73" t="e">
        <f>#REF!</f>
        <v>#REF!</v>
      </c>
      <c r="L160" s="72" t="e">
        <f>#REF!</f>
        <v>#REF!</v>
      </c>
      <c r="M160" s="73">
        <f ca="1">'control-500'!L196</f>
        <v>17</v>
      </c>
      <c r="N160" s="72">
        <f ca="1">'control-500'!M196</f>
        <v>0.86331333090513185</v>
      </c>
    </row>
    <row r="161" spans="1:14" x14ac:dyDescent="0.25">
      <c r="A161" s="74" t="e">
        <f>#REF!</f>
        <v>#REF!</v>
      </c>
      <c r="B161" s="71" t="e">
        <f>#REF!</f>
        <v>#REF!</v>
      </c>
      <c r="C161" s="71" t="e">
        <f>#REF!</f>
        <v>#REF!</v>
      </c>
      <c r="D161" s="71" t="e">
        <f>#REF!</f>
        <v>#REF!</v>
      </c>
      <c r="E161" s="71" t="e">
        <f>#REF!</f>
        <v>#REF!</v>
      </c>
      <c r="F161" s="75" t="e">
        <f>#REF!</f>
        <v>#REF!</v>
      </c>
      <c r="G161" s="73">
        <f>'control-500'!G197</f>
        <v>5577.7309999999998</v>
      </c>
      <c r="H161" s="73">
        <f ca="1">'control-500'!H197</f>
        <v>5178.9844000000003</v>
      </c>
      <c r="I161" s="71">
        <f>'control-500'!U197</f>
        <v>76.30000000000048</v>
      </c>
      <c r="J161" s="71">
        <f ca="1">'control-500'!AA197</f>
        <v>-147.99973333333401</v>
      </c>
      <c r="K161" s="73" t="e">
        <f>#REF!</f>
        <v>#REF!</v>
      </c>
      <c r="L161" s="72" t="e">
        <f>#REF!</f>
        <v>#REF!</v>
      </c>
      <c r="M161" s="73">
        <f ca="1">'control-500'!L197</f>
        <v>17</v>
      </c>
      <c r="N161" s="72">
        <f ca="1">'control-500'!M197</f>
        <v>0.99865940463743919</v>
      </c>
    </row>
    <row r="162" spans="1:14" x14ac:dyDescent="0.25">
      <c r="A162" s="74" t="e">
        <f>#REF!</f>
        <v>#REF!</v>
      </c>
      <c r="B162" s="71" t="e">
        <f>#REF!</f>
        <v>#REF!</v>
      </c>
      <c r="C162" s="71" t="e">
        <f>#REF!</f>
        <v>#REF!</v>
      </c>
      <c r="D162" s="71" t="e">
        <f>#REF!</f>
        <v>#REF!</v>
      </c>
      <c r="E162" s="71" t="e">
        <f>#REF!</f>
        <v>#REF!</v>
      </c>
      <c r="F162" s="75" t="e">
        <f>#REF!</f>
        <v>#REF!</v>
      </c>
      <c r="G162" s="73">
        <f>'control-500'!G198</f>
        <v>5482.3037000000004</v>
      </c>
      <c r="H162" s="73">
        <f ca="1">'control-500'!H198</f>
        <v>5227.1377000000002</v>
      </c>
      <c r="I162" s="71">
        <f>'control-500'!U198</f>
        <v>58.163566666666156</v>
      </c>
      <c r="J162" s="71">
        <f ca="1">'control-500'!AA198</f>
        <v>-94.702066666666724</v>
      </c>
      <c r="K162" s="73" t="e">
        <f>#REF!</f>
        <v>#REF!</v>
      </c>
      <c r="L162" s="72" t="e">
        <f>#REF!</f>
        <v>#REF!</v>
      </c>
      <c r="M162" s="73">
        <f ca="1">'control-500'!L198</f>
        <v>17</v>
      </c>
      <c r="N162" s="72">
        <f ca="1">'control-500'!M198</f>
        <v>0.83450894459054836</v>
      </c>
    </row>
    <row r="163" spans="1:14" x14ac:dyDescent="0.25">
      <c r="A163" s="74" t="e">
        <f>#REF!</f>
        <v>#REF!</v>
      </c>
      <c r="B163" s="71" t="e">
        <f>#REF!</f>
        <v>#REF!</v>
      </c>
      <c r="C163" s="71" t="e">
        <f>#REF!</f>
        <v>#REF!</v>
      </c>
      <c r="D163" s="71" t="e">
        <f>#REF!</f>
        <v>#REF!</v>
      </c>
      <c r="E163" s="71" t="e">
        <f>#REF!</f>
        <v>#REF!</v>
      </c>
      <c r="F163" s="75" t="e">
        <f>#REF!</f>
        <v>#REF!</v>
      </c>
      <c r="G163" s="73">
        <f>'control-500'!G199</f>
        <v>5345.3450000000003</v>
      </c>
      <c r="H163" s="73">
        <f ca="1">'control-500'!H199</f>
        <v>5139.9539999999997</v>
      </c>
      <c r="I163" s="71">
        <f>'control-500'!U199</f>
        <v>-42.760433333332912</v>
      </c>
      <c r="J163" s="71">
        <f ca="1">'control-500'!AA199</f>
        <v>-65.350333333333154</v>
      </c>
      <c r="K163" s="73" t="e">
        <f>#REF!</f>
        <v>#REF!</v>
      </c>
      <c r="L163" s="72" t="e">
        <f>#REF!</f>
        <v>#REF!</v>
      </c>
      <c r="M163" s="73">
        <f ca="1">'control-500'!L199</f>
        <v>17</v>
      </c>
      <c r="N163" s="72">
        <f ca="1">'control-500'!M199</f>
        <v>0.96027465777863508</v>
      </c>
    </row>
    <row r="164" spans="1:14" x14ac:dyDescent="0.25">
      <c r="A164" s="74" t="e">
        <f>#REF!</f>
        <v>#REF!</v>
      </c>
      <c r="B164" s="71" t="e">
        <f>#REF!</f>
        <v>#REF!</v>
      </c>
      <c r="C164" s="71" t="e">
        <f>#REF!</f>
        <v>#REF!</v>
      </c>
      <c r="D164" s="71" t="e">
        <f>#REF!</f>
        <v>#REF!</v>
      </c>
      <c r="E164" s="71" t="e">
        <f>#REF!</f>
        <v>#REF!</v>
      </c>
      <c r="F164" s="75" t="e">
        <f>#REF!</f>
        <v>#REF!</v>
      </c>
      <c r="G164" s="73">
        <f>'control-500'!G200</f>
        <v>5530.7124000000003</v>
      </c>
      <c r="H164" s="73">
        <f ca="1">'control-500'!H200</f>
        <v>5081.692</v>
      </c>
      <c r="I164" s="71">
        <f>'control-500'!U200</f>
        <v>-86.916299999999566</v>
      </c>
      <c r="J164" s="71">
        <f ca="1">'control-500'!AA200</f>
        <v>-102.72903333333306</v>
      </c>
      <c r="K164" s="73" t="e">
        <f>#REF!</f>
        <v>#REF!</v>
      </c>
      <c r="L164" s="72" t="e">
        <f>#REF!</f>
        <v>#REF!</v>
      </c>
      <c r="M164" s="73">
        <f ca="1">'control-500'!L200</f>
        <v>17</v>
      </c>
      <c r="N164" s="72">
        <f ca="1">'control-500'!M200</f>
        <v>0.64122457755312656</v>
      </c>
    </row>
    <row r="165" spans="1:14" x14ac:dyDescent="0.25">
      <c r="A165" s="74" t="e">
        <f>#REF!</f>
        <v>#REF!</v>
      </c>
      <c r="B165" s="71" t="e">
        <f>#REF!</f>
        <v>#REF!</v>
      </c>
      <c r="C165" s="71" t="e">
        <f>#REF!</f>
        <v>#REF!</v>
      </c>
      <c r="D165" s="71" t="e">
        <f>#REF!</f>
        <v>#REF!</v>
      </c>
      <c r="E165" s="71" t="e">
        <f>#REF!</f>
        <v>#REF!</v>
      </c>
      <c r="F165" s="75" t="e">
        <f>#REF!</f>
        <v>#REF!</v>
      </c>
      <c r="G165" s="73">
        <f>'control-500'!G201</f>
        <v>5644.0559999999996</v>
      </c>
      <c r="H165" s="73">
        <f ca="1">'control-500'!H201</f>
        <v>5078.9229999999998</v>
      </c>
      <c r="I165" s="71">
        <f>'control-500'!U201</f>
        <v>-32.468766666666248</v>
      </c>
      <c r="J165" s="71">
        <f ca="1">'control-500'!AA201</f>
        <v>-52.774466666666434</v>
      </c>
      <c r="K165" s="73" t="e">
        <f>#REF!</f>
        <v>#REF!</v>
      </c>
      <c r="L165" s="72" t="e">
        <f>#REF!</f>
        <v>#REF!</v>
      </c>
      <c r="M165" s="73">
        <f ca="1">'control-500'!L201</f>
        <v>21</v>
      </c>
      <c r="N165" s="72">
        <f ca="1">'control-500'!M201</f>
        <v>0.87949992421166567</v>
      </c>
    </row>
    <row r="166" spans="1:14" x14ac:dyDescent="0.25">
      <c r="A166" s="74" t="e">
        <f>#REF!</f>
        <v>#REF!</v>
      </c>
      <c r="B166" s="71" t="e">
        <f>#REF!</f>
        <v>#REF!</v>
      </c>
      <c r="C166" s="71" t="e">
        <f>#REF!</f>
        <v>#REF!</v>
      </c>
      <c r="D166" s="71" t="e">
        <f>#REF!</f>
        <v>#REF!</v>
      </c>
      <c r="E166" s="71" t="e">
        <f>#REF!</f>
        <v>#REF!</v>
      </c>
      <c r="F166" s="75" t="e">
        <f>#REF!</f>
        <v>#REF!</v>
      </c>
      <c r="G166" s="73">
        <f>'control-500'!G202</f>
        <v>5647.6090000000004</v>
      </c>
      <c r="H166" s="73">
        <f ca="1">'control-500'!H202</f>
        <v>5065.3657000000003</v>
      </c>
      <c r="I166" s="71">
        <f>'control-500'!U202</f>
        <v>138.99923333333331</v>
      </c>
      <c r="J166" s="71">
        <f ca="1">'control-500'!AA202</f>
        <v>-0.92300000000007765</v>
      </c>
      <c r="K166" s="73" t="e">
        <f>#REF!</f>
        <v>#REF!</v>
      </c>
      <c r="L166" s="72" t="e">
        <f>#REF!</f>
        <v>#REF!</v>
      </c>
      <c r="M166" s="73">
        <f ca="1">'control-500'!L202</f>
        <v>21</v>
      </c>
      <c r="N166" s="72">
        <f ca="1">'control-500'!M202</f>
        <v>0.84029853035569768</v>
      </c>
    </row>
    <row r="167" spans="1:14" x14ac:dyDescent="0.25">
      <c r="A167" s="74" t="e">
        <f>#REF!</f>
        <v>#REF!</v>
      </c>
      <c r="B167" s="71" t="e">
        <f>#REF!</f>
        <v>#REF!</v>
      </c>
      <c r="C167" s="71" t="e">
        <f>#REF!</f>
        <v>#REF!</v>
      </c>
      <c r="D167" s="71" t="e">
        <f>#REF!</f>
        <v>#REF!</v>
      </c>
      <c r="E167" s="71" t="e">
        <f>#REF!</f>
        <v>#REF!</v>
      </c>
      <c r="F167" s="75" t="e">
        <f>#REF!</f>
        <v>#REF!</v>
      </c>
      <c r="G167" s="73">
        <f>'control-500'!G203</f>
        <v>5581.9889999999996</v>
      </c>
      <c r="H167" s="73">
        <f ca="1">'control-500'!H203</f>
        <v>5063.7240000000002</v>
      </c>
      <c r="I167" s="71">
        <f>'control-500'!U203</f>
        <v>171.76430000000013</v>
      </c>
      <c r="J167" s="71">
        <f ca="1">'control-500'!AA203</f>
        <v>49.404900000000147</v>
      </c>
      <c r="K167" s="73" t="e">
        <f>#REF!</f>
        <v>#REF!</v>
      </c>
      <c r="L167" s="72" t="e">
        <f>#REF!</f>
        <v>#REF!</v>
      </c>
      <c r="M167" s="73">
        <f ca="1">'control-500'!L203</f>
        <v>21</v>
      </c>
      <c r="N167" s="72">
        <f ca="1">'control-500'!M203</f>
        <v>0.20511149399673256</v>
      </c>
    </row>
    <row r="168" spans="1:14" x14ac:dyDescent="0.25">
      <c r="A168" s="74" t="e">
        <f>#REF!</f>
        <v>#REF!</v>
      </c>
      <c r="B168" s="71" t="e">
        <f>#REF!</f>
        <v>#REF!</v>
      </c>
      <c r="C168" s="71" t="e">
        <f>#REF!</f>
        <v>#REF!</v>
      </c>
      <c r="D168" s="71" t="e">
        <f>#REF!</f>
        <v>#REF!</v>
      </c>
      <c r="E168" s="71" t="e">
        <f>#REF!</f>
        <v>#REF!</v>
      </c>
      <c r="F168" s="75" t="e">
        <f>#REF!</f>
        <v>#REF!</v>
      </c>
      <c r="G168" s="73">
        <f>'control-500'!G204</f>
        <v>5534.9179999999997</v>
      </c>
      <c r="H168" s="73">
        <f ca="1">'control-500'!H204</f>
        <v>5047.424</v>
      </c>
      <c r="I168" s="71">
        <f>'control-500'!U204</f>
        <v>81.46753333333254</v>
      </c>
      <c r="J168" s="71">
        <f ca="1">'control-500'!AA204</f>
        <v>-34.127566666666702</v>
      </c>
      <c r="K168" s="73" t="e">
        <f>#REF!</f>
        <v>#REF!</v>
      </c>
      <c r="L168" s="72" t="e">
        <f>#REF!</f>
        <v>#REF!</v>
      </c>
      <c r="M168" s="73">
        <f ca="1">'control-500'!L204</f>
        <v>19</v>
      </c>
      <c r="N168" s="72">
        <f ca="1">'control-500'!M204</f>
        <v>0.94720578176103709</v>
      </c>
    </row>
    <row r="169" spans="1:14" x14ac:dyDescent="0.25">
      <c r="A169" s="74" t="e">
        <f>#REF!</f>
        <v>#REF!</v>
      </c>
      <c r="B169" s="71" t="e">
        <f>#REF!</f>
        <v>#REF!</v>
      </c>
      <c r="C169" s="71" t="e">
        <f>#REF!</f>
        <v>#REF!</v>
      </c>
      <c r="D169" s="71" t="e">
        <f>#REF!</f>
        <v>#REF!</v>
      </c>
      <c r="E169" s="71" t="e">
        <f>#REF!</f>
        <v>#REF!</v>
      </c>
      <c r="F169" s="75" t="e">
        <f>#REF!</f>
        <v>#REF!</v>
      </c>
      <c r="G169" s="73">
        <f>'control-500'!G205</f>
        <v>5377.6016</v>
      </c>
      <c r="H169" s="73">
        <f ca="1">'control-500'!H205</f>
        <v>5107.7309999999998</v>
      </c>
      <c r="I169" s="71">
        <f>'control-500'!U205</f>
        <v>-109.28960000000006</v>
      </c>
      <c r="J169" s="71">
        <f ca="1">'control-500'!AA205</f>
        <v>-84.39156666666652</v>
      </c>
      <c r="K169" s="73" t="e">
        <f>#REF!</f>
        <v>#REF!</v>
      </c>
      <c r="L169" s="72" t="e">
        <f>#REF!</f>
        <v>#REF!</v>
      </c>
      <c r="M169" s="73">
        <f ca="1">'control-500'!L205</f>
        <v>19</v>
      </c>
      <c r="N169" s="72">
        <f ca="1">'control-500'!M205</f>
        <v>0.9783873986691014</v>
      </c>
    </row>
    <row r="170" spans="1:14" x14ac:dyDescent="0.25">
      <c r="A170" s="74" t="e">
        <f>#REF!</f>
        <v>#REF!</v>
      </c>
      <c r="B170" s="71" t="e">
        <f>#REF!</f>
        <v>#REF!</v>
      </c>
      <c r="C170" s="71" t="e">
        <f>#REF!</f>
        <v>#REF!</v>
      </c>
      <c r="D170" s="71" t="e">
        <f>#REF!</f>
        <v>#REF!</v>
      </c>
      <c r="E170" s="71" t="e">
        <f>#REF!</f>
        <v>#REF!</v>
      </c>
      <c r="F170" s="75" t="e">
        <f>#REF!</f>
        <v>#REF!</v>
      </c>
      <c r="G170" s="73">
        <f>'control-500'!G206</f>
        <v>5383.1943000000001</v>
      </c>
      <c r="H170" s="73">
        <f ca="1">'control-500'!H206</f>
        <v>5051.2629999999999</v>
      </c>
      <c r="I170" s="71">
        <f>'control-500'!U206</f>
        <v>-192.64670000000115</v>
      </c>
      <c r="J170" s="71">
        <f ca="1">'control-500'!AA206</f>
        <v>-91.303899999999587</v>
      </c>
      <c r="K170" s="73" t="e">
        <f>#REF!</f>
        <v>#REF!</v>
      </c>
      <c r="L170" s="72" t="e">
        <f>#REF!</f>
        <v>#REF!</v>
      </c>
      <c r="M170" s="73">
        <f ca="1">'control-500'!L206</f>
        <v>21</v>
      </c>
      <c r="N170" s="72">
        <f ca="1">'control-500'!M206</f>
        <v>0.99364377679232507</v>
      </c>
    </row>
    <row r="171" spans="1:14" x14ac:dyDescent="0.25">
      <c r="A171" s="74" t="e">
        <f>#REF!</f>
        <v>#REF!</v>
      </c>
      <c r="B171" s="71" t="e">
        <f>#REF!</f>
        <v>#REF!</v>
      </c>
      <c r="C171" s="71" t="e">
        <f>#REF!</f>
        <v>#REF!</v>
      </c>
      <c r="D171" s="71" t="e">
        <f>#REF!</f>
        <v>#REF!</v>
      </c>
      <c r="E171" s="71" t="e">
        <f>#REF!</f>
        <v>#REF!</v>
      </c>
      <c r="F171" s="75" t="e">
        <f>#REF!</f>
        <v>#REF!</v>
      </c>
      <c r="G171" s="73">
        <f>'control-500'!G207</f>
        <v>5656.11</v>
      </c>
      <c r="H171" s="73">
        <f ca="1">'control-500'!H207</f>
        <v>5027.4497000000001</v>
      </c>
      <c r="I171" s="71">
        <f>'control-500'!U207</f>
        <v>-115.87003333333269</v>
      </c>
      <c r="J171" s="71">
        <f ca="1">'control-500'!AA207</f>
        <v>-22.163666666666661</v>
      </c>
      <c r="K171" s="73" t="e">
        <f>#REF!</f>
        <v>#REF!</v>
      </c>
      <c r="L171" s="72" t="e">
        <f>#REF!</f>
        <v>#REF!</v>
      </c>
      <c r="M171" s="73">
        <f ca="1">'control-500'!L207</f>
        <v>20</v>
      </c>
      <c r="N171" s="72">
        <f ca="1">'control-500'!M207</f>
        <v>0.88910314151939196</v>
      </c>
    </row>
    <row r="172" spans="1:14" x14ac:dyDescent="0.25">
      <c r="A172" s="74" t="e">
        <f>#REF!</f>
        <v>#REF!</v>
      </c>
      <c r="B172" s="71" t="e">
        <f>#REF!</f>
        <v>#REF!</v>
      </c>
      <c r="C172" s="71" t="e">
        <f>#REF!</f>
        <v>#REF!</v>
      </c>
      <c r="D172" s="71" t="e">
        <f>#REF!</f>
        <v>#REF!</v>
      </c>
      <c r="E172" s="71" t="e">
        <f>#REF!</f>
        <v>#REF!</v>
      </c>
      <c r="F172" s="75" t="e">
        <f>#REF!</f>
        <v>#REF!</v>
      </c>
      <c r="G172" s="73">
        <f>'control-500'!G208</f>
        <v>5643.0439999999999</v>
      </c>
      <c r="H172" s="73">
        <f ca="1">'control-500'!H208</f>
        <v>5027.4497000000001</v>
      </c>
      <c r="I172" s="71">
        <f>'control-500'!U208</f>
        <v>62.613233333332268</v>
      </c>
      <c r="J172" s="71">
        <f ca="1">'control-500'!AA208</f>
        <v>9.9593333333335377</v>
      </c>
      <c r="K172" s="73" t="e">
        <f>#REF!</f>
        <v>#REF!</v>
      </c>
      <c r="L172" s="72" t="e">
        <f>#REF!</f>
        <v>#REF!</v>
      </c>
      <c r="M172" s="73">
        <f ca="1">'control-500'!L208</f>
        <v>20</v>
      </c>
      <c r="N172" s="72">
        <f ca="1">'control-500'!M208</f>
        <v>0.52357009519106579</v>
      </c>
    </row>
    <row r="173" spans="1:14" x14ac:dyDescent="0.25">
      <c r="A173" s="74" t="e">
        <f>#REF!</f>
        <v>#REF!</v>
      </c>
      <c r="B173" s="71" t="e">
        <f>#REF!</f>
        <v>#REF!</v>
      </c>
      <c r="C173" s="71" t="e">
        <f>#REF!</f>
        <v>#REF!</v>
      </c>
      <c r="D173" s="71" t="e">
        <f>#REF!</f>
        <v>#REF!</v>
      </c>
      <c r="E173" s="71" t="e">
        <f>#REF!</f>
        <v>#REF!</v>
      </c>
      <c r="F173" s="75" t="e">
        <f>#REF!</f>
        <v>#REF!</v>
      </c>
      <c r="G173" s="73">
        <f>'control-500'!G209</f>
        <v>5711.1629999999996</v>
      </c>
      <c r="H173" s="73">
        <f ca="1">'control-500'!H209</f>
        <v>5319.3860000000004</v>
      </c>
      <c r="I173" s="71">
        <f>'control-500'!U209</f>
        <v>238.20103333333341</v>
      </c>
      <c r="J173" s="71">
        <f ca="1">'control-500'!AA209</f>
        <v>66.212999999999127</v>
      </c>
      <c r="K173" s="73" t="e">
        <f>#REF!</f>
        <v>#REF!</v>
      </c>
      <c r="L173" s="72" t="e">
        <f>#REF!</f>
        <v>#REF!</v>
      </c>
      <c r="M173" s="73">
        <f ca="1">'control-500'!L209</f>
        <v>17</v>
      </c>
      <c r="N173" s="72">
        <f ca="1">'control-500'!M209</f>
        <v>0.53674722061224855</v>
      </c>
    </row>
    <row r="174" spans="1:14" x14ac:dyDescent="0.25">
      <c r="A174" s="74" t="e">
        <f>#REF!</f>
        <v>#REF!</v>
      </c>
      <c r="B174" s="71" t="e">
        <f>#REF!</f>
        <v>#REF!</v>
      </c>
      <c r="C174" s="71" t="e">
        <f>#REF!</f>
        <v>#REF!</v>
      </c>
      <c r="D174" s="71" t="e">
        <f>#REF!</f>
        <v>#REF!</v>
      </c>
      <c r="E174" s="71" t="e">
        <f>#REF!</f>
        <v>#REF!</v>
      </c>
      <c r="F174" s="75" t="e">
        <f>#REF!</f>
        <v>#REF!</v>
      </c>
      <c r="G174" s="73">
        <f>'control-500'!G210</f>
        <v>5783.46</v>
      </c>
      <c r="H174" s="73">
        <f ca="1">'control-500'!H210</f>
        <v>5214.5169999999998</v>
      </c>
      <c r="I174" s="71">
        <f>'control-500'!U210</f>
        <v>240.2536999999987</v>
      </c>
      <c r="J174" s="71">
        <f ca="1">'control-500'!AA210</f>
        <v>122.09566666666615</v>
      </c>
      <c r="K174" s="73" t="e">
        <f>#REF!</f>
        <v>#REF!</v>
      </c>
      <c r="L174" s="72" t="e">
        <f>#REF!</f>
        <v>#REF!</v>
      </c>
      <c r="M174" s="73">
        <f ca="1">'control-500'!L210</f>
        <v>19</v>
      </c>
      <c r="N174" s="72">
        <f ca="1">'control-500'!M210</f>
        <v>0.87196014864839877</v>
      </c>
    </row>
    <row r="175" spans="1:14" x14ac:dyDescent="0.25">
      <c r="A175" s="74" t="e">
        <f>#REF!</f>
        <v>#REF!</v>
      </c>
      <c r="B175" s="71" t="e">
        <f>#REF!</f>
        <v>#REF!</v>
      </c>
      <c r="C175" s="71" t="e">
        <f>#REF!</f>
        <v>#REF!</v>
      </c>
      <c r="D175" s="71" t="e">
        <f>#REF!</f>
        <v>#REF!</v>
      </c>
      <c r="E175" s="71" t="e">
        <f>#REF!</f>
        <v>#REF!</v>
      </c>
      <c r="F175" s="75" t="e">
        <f>#REF!</f>
        <v>#REF!</v>
      </c>
      <c r="G175" s="73">
        <f>'control-500'!G211</f>
        <v>5686.2407000000003</v>
      </c>
      <c r="H175" s="73">
        <f ca="1">'control-500'!H211</f>
        <v>5352.0079999999998</v>
      </c>
      <c r="I175" s="71">
        <f>'control-500'!U211</f>
        <v>166.1718000000013</v>
      </c>
      <c r="J175" s="71">
        <f ca="1">'control-500'!AA211</f>
        <v>175.23399999999978</v>
      </c>
      <c r="K175" s="73" t="e">
        <f>#REF!</f>
        <v>#REF!</v>
      </c>
      <c r="L175" s="72" t="e">
        <f>#REF!</f>
        <v>#REF!</v>
      </c>
      <c r="M175" s="73">
        <f ca="1">'control-500'!L211</f>
        <v>19</v>
      </c>
      <c r="N175" s="72">
        <f ca="1">'control-500'!M211</f>
        <v>0.74098540325257467</v>
      </c>
    </row>
    <row r="176" spans="1:14" x14ac:dyDescent="0.25">
      <c r="A176" s="74" t="e">
        <f>#REF!</f>
        <v>#REF!</v>
      </c>
      <c r="B176" s="71" t="e">
        <f>#REF!</f>
        <v>#REF!</v>
      </c>
      <c r="C176" s="71" t="e">
        <f>#REF!</f>
        <v>#REF!</v>
      </c>
      <c r="D176" s="71" t="e">
        <f>#REF!</f>
        <v>#REF!</v>
      </c>
      <c r="E176" s="71" t="e">
        <f>#REF!</f>
        <v>#REF!</v>
      </c>
      <c r="F176" s="75" t="e">
        <f>#REF!</f>
        <v>#REF!</v>
      </c>
      <c r="G176" s="73">
        <f>'control-500'!G212</f>
        <v>5642.8013000000001</v>
      </c>
      <c r="H176" s="73">
        <f ca="1">'control-500'!H212</f>
        <v>5279.7820000000002</v>
      </c>
      <c r="I176" s="71">
        <f>'control-500'!U212</f>
        <v>34.061666666667101</v>
      </c>
      <c r="J176" s="71">
        <f ca="1">'control-500'!AA212</f>
        <v>164.72500000000096</v>
      </c>
      <c r="K176" s="73" t="e">
        <f>#REF!</f>
        <v>#REF!</v>
      </c>
      <c r="L176" s="72" t="e">
        <f>#REF!</f>
        <v>#REF!</v>
      </c>
      <c r="M176" s="73">
        <f ca="1">'control-500'!L212</f>
        <v>17</v>
      </c>
      <c r="N176" s="72">
        <f ca="1">'control-500'!M212</f>
        <v>0.16934180914839891</v>
      </c>
    </row>
    <row r="177" spans="1:14" x14ac:dyDescent="0.25">
      <c r="A177" s="74" t="e">
        <f>#REF!</f>
        <v>#REF!</v>
      </c>
      <c r="B177" s="71" t="e">
        <f>#REF!</f>
        <v>#REF!</v>
      </c>
      <c r="C177" s="71" t="e">
        <f>#REF!</f>
        <v>#REF!</v>
      </c>
      <c r="D177" s="71" t="e">
        <f>#REF!</f>
        <v>#REF!</v>
      </c>
      <c r="E177" s="71" t="e">
        <f>#REF!</f>
        <v>#REF!</v>
      </c>
      <c r="F177" s="75" t="e">
        <f>#REF!</f>
        <v>#REF!</v>
      </c>
      <c r="G177" s="73">
        <f>'control-500'!G213</f>
        <v>5605.2110000000002</v>
      </c>
      <c r="H177" s="73">
        <f ca="1">'control-500'!H213</f>
        <v>5333.7830000000004</v>
      </c>
      <c r="I177" s="71">
        <f>'control-500'!U213</f>
        <v>-67.804666666665682</v>
      </c>
      <c r="J177" s="71">
        <f ca="1">'control-500'!AA213</f>
        <v>80.971999999999753</v>
      </c>
      <c r="K177" s="73" t="e">
        <f>#REF!</f>
        <v>#REF!</v>
      </c>
      <c r="L177" s="72" t="e">
        <f>#REF!</f>
        <v>#REF!</v>
      </c>
      <c r="M177" s="73">
        <f ca="1">'control-500'!L213</f>
        <v>19</v>
      </c>
      <c r="N177" s="72">
        <f ca="1">'control-500'!M213</f>
        <v>7.5507693006452561E-2</v>
      </c>
    </row>
    <row r="178" spans="1:14" x14ac:dyDescent="0.25">
      <c r="A178" s="74" t="e">
        <f>#REF!</f>
        <v>#REF!</v>
      </c>
      <c r="B178" s="71" t="e">
        <f>#REF!</f>
        <v>#REF!</v>
      </c>
      <c r="C178" s="71" t="e">
        <f>#REF!</f>
        <v>#REF!</v>
      </c>
      <c r="D178" s="71" t="e">
        <f>#REF!</f>
        <v>#REF!</v>
      </c>
      <c r="E178" s="71" t="e">
        <f>#REF!</f>
        <v>#REF!</v>
      </c>
      <c r="F178" s="75" t="e">
        <f>#REF!</f>
        <v>#REF!</v>
      </c>
      <c r="G178" s="73">
        <f>'control-500'!G214</f>
        <v>5579.1522999999997</v>
      </c>
      <c r="H178" s="73">
        <f ca="1">'control-500'!H214</f>
        <v>5355.8212999999996</v>
      </c>
      <c r="I178" s="71">
        <f>'control-500'!U214</f>
        <v>-117.89970000000055</v>
      </c>
      <c r="J178" s="71">
        <f ca="1">'control-500'!AA214</f>
        <v>48.309000000000502</v>
      </c>
      <c r="K178" s="73" t="e">
        <f>#REF!</f>
        <v>#REF!</v>
      </c>
      <c r="L178" s="72" t="e">
        <f>#REF!</f>
        <v>#REF!</v>
      </c>
      <c r="M178" s="73">
        <f ca="1">'control-500'!L214</f>
        <v>20</v>
      </c>
      <c r="N178" s="72">
        <f ca="1">'control-500'!M214</f>
        <v>-3.8895083039507269E-2</v>
      </c>
    </row>
    <row r="179" spans="1:14" x14ac:dyDescent="0.25">
      <c r="A179" s="74" t="e">
        <f>#REF!</f>
        <v>#REF!</v>
      </c>
      <c r="B179" s="71" t="e">
        <f>#REF!</f>
        <v>#REF!</v>
      </c>
      <c r="C179" s="71" t="e">
        <f>#REF!</f>
        <v>#REF!</v>
      </c>
      <c r="D179" s="71" t="e">
        <f>#REF!</f>
        <v>#REF!</v>
      </c>
      <c r="E179" s="71" t="e">
        <f>#REF!</f>
        <v>#REF!</v>
      </c>
      <c r="F179" s="75" t="e">
        <f>#REF!</f>
        <v>#REF!</v>
      </c>
      <c r="G179" s="73">
        <f>'control-500'!G215</f>
        <v>5299.799</v>
      </c>
      <c r="H179" s="73">
        <f ca="1">'control-500'!H215</f>
        <v>5418.12</v>
      </c>
      <c r="I179" s="71">
        <f>'control-500'!U215</f>
        <v>-209.44656666666683</v>
      </c>
      <c r="J179" s="71">
        <f ca="1">'control-500'!AA215</f>
        <v>-9.4466666666667152</v>
      </c>
      <c r="K179" s="73" t="e">
        <f>#REF!</f>
        <v>#REF!</v>
      </c>
      <c r="L179" s="72" t="e">
        <f>#REF!</f>
        <v>#REF!</v>
      </c>
      <c r="M179" s="73">
        <f ca="1">'control-500'!L215</f>
        <v>21</v>
      </c>
      <c r="N179" s="72">
        <f ca="1">'control-500'!M215</f>
        <v>0.10877065807290123</v>
      </c>
    </row>
    <row r="180" spans="1:14" x14ac:dyDescent="0.25">
      <c r="A180" s="74" t="e">
        <f>#REF!</f>
        <v>#REF!</v>
      </c>
      <c r="B180" s="71" t="e">
        <f>#REF!</f>
        <v>#REF!</v>
      </c>
      <c r="C180" s="71" t="e">
        <f>#REF!</f>
        <v>#REF!</v>
      </c>
      <c r="D180" s="71" t="e">
        <f>#REF!</f>
        <v>#REF!</v>
      </c>
      <c r="E180" s="71" t="e">
        <f>#REF!</f>
        <v>#REF!</v>
      </c>
      <c r="F180" s="75" t="e">
        <f>#REF!</f>
        <v>#REF!</v>
      </c>
      <c r="G180" s="73">
        <f>'control-500'!G216</f>
        <v>5383.3046999999997</v>
      </c>
      <c r="H180" s="73">
        <f ca="1">'control-500'!H216</f>
        <v>5381.076</v>
      </c>
      <c r="I180" s="71">
        <f>'control-500'!U216</f>
        <v>-223.9989999999998</v>
      </c>
      <c r="J180" s="71">
        <f ca="1">'control-500'!AA216</f>
        <v>31.980333333334176</v>
      </c>
      <c r="K180" s="73" t="e">
        <f>#REF!</f>
        <v>#REF!</v>
      </c>
      <c r="L180" s="72" t="e">
        <f>#REF!</f>
        <v>#REF!</v>
      </c>
      <c r="M180" s="73">
        <f ca="1">'control-500'!L216</f>
        <v>17</v>
      </c>
      <c r="N180" s="72">
        <f ca="1">'control-500'!M216</f>
        <v>0.16663730343495686</v>
      </c>
    </row>
    <row r="181" spans="1:14" x14ac:dyDescent="0.25">
      <c r="A181" s="74" t="e">
        <f>#REF!</f>
        <v>#REF!</v>
      </c>
      <c r="B181" s="71" t="e">
        <f>#REF!</f>
        <v>#REF!</v>
      </c>
      <c r="C181" s="71" t="e">
        <f>#REF!</f>
        <v>#REF!</v>
      </c>
      <c r="D181" s="71" t="e">
        <f>#REF!</f>
        <v>#REF!</v>
      </c>
      <c r="E181" s="71" t="e">
        <f>#REF!</f>
        <v>#REF!</v>
      </c>
      <c r="F181" s="75" t="e">
        <f>#REF!</f>
        <v>#REF!</v>
      </c>
      <c r="G181" s="73">
        <f>'control-500'!G217</f>
        <v>5561.4780000000001</v>
      </c>
      <c r="H181" s="73">
        <f ca="1">'control-500'!H217</f>
        <v>5364.4589999999998</v>
      </c>
      <c r="I181" s="71">
        <f>'control-500'!U217</f>
        <v>-194.19430000000042</v>
      </c>
      <c r="J181" s="71">
        <f ca="1">'control-500'!AA217</f>
        <v>35.571766666666008</v>
      </c>
      <c r="K181" s="73" t="e">
        <f>#REF!</f>
        <v>#REF!</v>
      </c>
      <c r="L181" s="72" t="e">
        <f>#REF!</f>
        <v>#REF!</v>
      </c>
      <c r="M181" s="73">
        <f ca="1">'control-500'!L217</f>
        <v>21</v>
      </c>
      <c r="N181" s="72">
        <f ca="1">'control-500'!M217</f>
        <v>0.90516045642262977</v>
      </c>
    </row>
    <row r="182" spans="1:14" x14ac:dyDescent="0.25">
      <c r="A182" s="74" t="e">
        <f>#REF!</f>
        <v>#REF!</v>
      </c>
      <c r="B182" s="71" t="e">
        <f>#REF!</f>
        <v>#REF!</v>
      </c>
      <c r="C182" s="71" t="e">
        <f>#REF!</f>
        <v>#REF!</v>
      </c>
      <c r="D182" s="71" t="e">
        <f>#REF!</f>
        <v>#REF!</v>
      </c>
      <c r="E182" s="71" t="e">
        <f>#REF!</f>
        <v>#REF!</v>
      </c>
      <c r="F182" s="75" t="e">
        <f>#REF!</f>
        <v>#REF!</v>
      </c>
      <c r="G182" s="73">
        <f>'control-500'!G218</f>
        <v>5561.4780000000001</v>
      </c>
      <c r="H182" s="73">
        <f ca="1">'control-500'!H218</f>
        <v>5333.0169999999998</v>
      </c>
      <c r="I182" s="71">
        <f>'control-500'!U218</f>
        <v>7.3661333333329821</v>
      </c>
      <c r="J182" s="71">
        <f ca="1">'control-500'!AA218</f>
        <v>87.336766666666037</v>
      </c>
      <c r="K182" s="73" t="e">
        <f>#REF!</f>
        <v>#REF!</v>
      </c>
      <c r="L182" s="72" t="e">
        <f>#REF!</f>
        <v>#REF!</v>
      </c>
      <c r="M182" s="73">
        <f ca="1">'control-500'!L218</f>
        <v>20</v>
      </c>
      <c r="N182" s="72">
        <f ca="1">'control-500'!M218</f>
        <v>0.90846104809737782</v>
      </c>
    </row>
    <row r="183" spans="1:14" x14ac:dyDescent="0.25">
      <c r="A183" s="74" t="e">
        <f>#REF!</f>
        <v>#REF!</v>
      </c>
      <c r="B183" s="71" t="e">
        <f>#REF!</f>
        <v>#REF!</v>
      </c>
      <c r="C183" s="71" t="e">
        <f>#REF!</f>
        <v>#REF!</v>
      </c>
      <c r="D183" s="71" t="e">
        <f>#REF!</f>
        <v>#REF!</v>
      </c>
      <c r="E183" s="71" t="e">
        <f>#REF!</f>
        <v>#REF!</v>
      </c>
      <c r="F183" s="75" t="e">
        <f>#REF!</f>
        <v>#REF!</v>
      </c>
      <c r="G183" s="73">
        <f>'control-500'!G219</f>
        <v>5437.5749999999998</v>
      </c>
      <c r="H183" s="73">
        <f ca="1">'control-500'!H219</f>
        <v>5314.3270000000002</v>
      </c>
      <c r="I183" s="71">
        <f>'control-500'!U219</f>
        <v>99.424999999999272</v>
      </c>
      <c r="J183" s="71">
        <f ca="1">'control-500'!AA219</f>
        <v>59.111099999999475</v>
      </c>
      <c r="K183" s="73" t="e">
        <f>#REF!</f>
        <v>#REF!</v>
      </c>
      <c r="L183" s="72" t="e">
        <f>#REF!</f>
        <v>#REF!</v>
      </c>
      <c r="M183" s="73">
        <f ca="1">'control-500'!L219</f>
        <v>20</v>
      </c>
      <c r="N183" s="72">
        <f ca="1">'control-500'!M219</f>
        <v>0.83234095951321241</v>
      </c>
    </row>
    <row r="184" spans="1:14" x14ac:dyDescent="0.25">
      <c r="A184" s="74" t="e">
        <f>#REF!</f>
        <v>#REF!</v>
      </c>
      <c r="B184" s="71" t="e">
        <f>#REF!</f>
        <v>#REF!</v>
      </c>
      <c r="C184" s="71" t="e">
        <f>#REF!</f>
        <v>#REF!</v>
      </c>
      <c r="D184" s="71" t="e">
        <f>#REF!</f>
        <v>#REF!</v>
      </c>
      <c r="E184" s="71" t="e">
        <f>#REF!</f>
        <v>#REF!</v>
      </c>
      <c r="F184" s="75" t="e">
        <f>#REF!</f>
        <v>#REF!</v>
      </c>
      <c r="G184" s="73">
        <f>'control-500'!G220</f>
        <v>5349.0389999999998</v>
      </c>
      <c r="H184" s="73">
        <f ca="1">'control-500'!H220</f>
        <v>5265.6019999999999</v>
      </c>
      <c r="I184" s="71">
        <f>'control-500'!U220</f>
        <v>34.503433333333909</v>
      </c>
      <c r="J184" s="71">
        <f ca="1">'control-500'!AA220</f>
        <v>-19.421866666666876</v>
      </c>
      <c r="K184" s="73" t="e">
        <f>#REF!</f>
        <v>#REF!</v>
      </c>
      <c r="L184" s="72" t="e">
        <f>#REF!</f>
        <v>#REF!</v>
      </c>
      <c r="M184" s="73">
        <f ca="1">'control-500'!L220</f>
        <v>17</v>
      </c>
      <c r="N184" s="72">
        <f ca="1">'control-500'!M220</f>
        <v>0.98379021987094561</v>
      </c>
    </row>
    <row r="185" spans="1:14" x14ac:dyDescent="0.25">
      <c r="A185" s="74" t="e">
        <f>#REF!</f>
        <v>#REF!</v>
      </c>
      <c r="B185" s="71" t="e">
        <f>#REF!</f>
        <v>#REF!</v>
      </c>
      <c r="C185" s="71" t="e">
        <f>#REF!</f>
        <v>#REF!</v>
      </c>
      <c r="D185" s="71" t="e">
        <f>#REF!</f>
        <v>#REF!</v>
      </c>
      <c r="E185" s="71" t="e">
        <f>#REF!</f>
        <v>#REF!</v>
      </c>
      <c r="F185" s="75" t="e">
        <f>#REF!</f>
        <v>#REF!</v>
      </c>
      <c r="G185" s="73">
        <f>'control-500'!G221</f>
        <v>5427.2030000000004</v>
      </c>
      <c r="H185" s="73">
        <f ca="1">'control-500'!H221</f>
        <v>5196.2617</v>
      </c>
      <c r="I185" s="71">
        <f>'control-500'!U221</f>
        <v>-97.481233333333265</v>
      </c>
      <c r="J185" s="71">
        <f ca="1">'control-500'!AA221</f>
        <v>-124.93810000000001</v>
      </c>
      <c r="K185" s="73" t="e">
        <f>#REF!</f>
        <v>#REF!</v>
      </c>
      <c r="L185" s="72" t="e">
        <f>#REF!</f>
        <v>#REF!</v>
      </c>
      <c r="M185" s="73">
        <f ca="1">'control-500'!L221</f>
        <v>17</v>
      </c>
      <c r="N185" s="72">
        <f ca="1">'control-500'!M221</f>
        <v>0.78957577647654575</v>
      </c>
    </row>
    <row r="186" spans="1:14" x14ac:dyDescent="0.25">
      <c r="A186" s="74" t="e">
        <f>#REF!</f>
        <v>#REF!</v>
      </c>
      <c r="B186" s="71" t="e">
        <f>#REF!</f>
        <v>#REF!</v>
      </c>
      <c r="C186" s="71" t="e">
        <f>#REF!</f>
        <v>#REF!</v>
      </c>
      <c r="D186" s="71" t="e">
        <f>#REF!</f>
        <v>#REF!</v>
      </c>
      <c r="E186" s="71" t="e">
        <f>#REF!</f>
        <v>#REF!</v>
      </c>
      <c r="F186" s="75" t="e">
        <f>#REF!</f>
        <v>#REF!</v>
      </c>
      <c r="G186" s="73">
        <f>'control-500'!G222</f>
        <v>5605.9549999999999</v>
      </c>
      <c r="H186" s="73">
        <f ca="1">'control-500'!H222</f>
        <v>5165.8212999999996</v>
      </c>
      <c r="I186" s="71">
        <f>'control-500'!U222</f>
        <v>-59.444666666666308</v>
      </c>
      <c r="J186" s="71">
        <f ca="1">'control-500'!AA222</f>
        <v>-200.57443333333381</v>
      </c>
      <c r="K186" s="73" t="e">
        <f>#REF!</f>
        <v>#REF!</v>
      </c>
      <c r="L186" s="72" t="e">
        <f>#REF!</f>
        <v>#REF!</v>
      </c>
      <c r="M186" s="73">
        <f ca="1">'control-500'!L222</f>
        <v>17</v>
      </c>
      <c r="N186" s="72">
        <f ca="1">'control-500'!M222</f>
        <v>-0.51675631023404534</v>
      </c>
    </row>
    <row r="187" spans="1:14" x14ac:dyDescent="0.25">
      <c r="A187" s="74" t="e">
        <f>#REF!</f>
        <v>#REF!</v>
      </c>
      <c r="B187" s="71" t="e">
        <f>#REF!</f>
        <v>#REF!</v>
      </c>
      <c r="C187" s="71" t="e">
        <f>#REF!</f>
        <v>#REF!</v>
      </c>
      <c r="D187" s="71" t="e">
        <f>#REF!</f>
        <v>#REF!</v>
      </c>
      <c r="E187" s="71" t="e">
        <f>#REF!</f>
        <v>#REF!</v>
      </c>
      <c r="F187" s="75" t="e">
        <f>#REF!</f>
        <v>#REF!</v>
      </c>
      <c r="G187" s="73">
        <f>'control-500'!G223</f>
        <v>5690.8019999999997</v>
      </c>
      <c r="H187" s="73">
        <f ca="1">'control-500'!H223</f>
        <v>5137.55</v>
      </c>
      <c r="I187" s="71">
        <f>'control-500'!U223</f>
        <v>125.28933333333286</v>
      </c>
      <c r="J187" s="71">
        <f ca="1">'control-500'!AA223</f>
        <v>-159.78946666666647</v>
      </c>
      <c r="K187" s="73" t="e">
        <f>#REF!</f>
        <v>#REF!</v>
      </c>
      <c r="L187" s="72" t="e">
        <f>#REF!</f>
        <v>#REF!</v>
      </c>
      <c r="M187" s="73">
        <f ca="1">'control-500'!L223</f>
        <v>17</v>
      </c>
      <c r="N187" s="72">
        <f ca="1">'control-500'!M223</f>
        <v>-0.76748729741967003</v>
      </c>
    </row>
    <row r="188" spans="1:14" x14ac:dyDescent="0.25">
      <c r="A188" s="74" t="e">
        <f>#REF!</f>
        <v>#REF!</v>
      </c>
      <c r="B188" s="71" t="e">
        <f>#REF!</f>
        <v>#REF!</v>
      </c>
      <c r="C188" s="71" t="e">
        <f>#REF!</f>
        <v>#REF!</v>
      </c>
      <c r="D188" s="71" t="e">
        <f>#REF!</f>
        <v>#REF!</v>
      </c>
      <c r="E188" s="71" t="e">
        <f>#REF!</f>
        <v>#REF!</v>
      </c>
      <c r="F188" s="75" t="e">
        <f>#REF!</f>
        <v>#REF!</v>
      </c>
      <c r="G188" s="73">
        <f>'control-500'!G224</f>
        <v>5688.7529999999997</v>
      </c>
      <c r="H188" s="73">
        <f ca="1">'control-500'!H224</f>
        <v>5159.0569999999998</v>
      </c>
      <c r="I188" s="71">
        <f>'control-500'!U224</f>
        <v>257.23099999999977</v>
      </c>
      <c r="J188" s="71">
        <f ca="1">'control-500'!AA224</f>
        <v>-75.285999999999447</v>
      </c>
      <c r="K188" s="73" t="e">
        <f>#REF!</f>
        <v>#REF!</v>
      </c>
      <c r="L188" s="72" t="e">
        <f>#REF!</f>
        <v>#REF!</v>
      </c>
      <c r="M188" s="73">
        <f ca="1">'control-500'!L224</f>
        <v>17</v>
      </c>
      <c r="N188" s="72">
        <f ca="1">'control-500'!M224</f>
        <v>0.25275716608947202</v>
      </c>
    </row>
    <row r="189" spans="1:14" x14ac:dyDescent="0.25">
      <c r="A189" s="74" t="e">
        <f>#REF!</f>
        <v>#REF!</v>
      </c>
      <c r="B189" s="71" t="e">
        <f>#REF!</f>
        <v>#REF!</v>
      </c>
      <c r="C189" s="71" t="e">
        <f>#REF!</f>
        <v>#REF!</v>
      </c>
      <c r="D189" s="71" t="e">
        <f>#REF!</f>
        <v>#REF!</v>
      </c>
      <c r="E189" s="71" t="e">
        <f>#REF!</f>
        <v>#REF!</v>
      </c>
      <c r="F189" s="75" t="e">
        <f>#REF!</f>
        <v>#REF!</v>
      </c>
      <c r="G189" s="73">
        <f>'control-500'!G225</f>
        <v>5549.6840000000002</v>
      </c>
      <c r="H189" s="73">
        <f ca="1">'control-500'!H225</f>
        <v>5204.0770000000002</v>
      </c>
      <c r="I189" s="71">
        <f>'control-500'!U225</f>
        <v>182.34733333333375</v>
      </c>
      <c r="J189" s="71">
        <f ca="1">'control-500'!AA225</f>
        <v>9.7741000000005442</v>
      </c>
      <c r="K189" s="73" t="e">
        <f>#REF!</f>
        <v>#REF!</v>
      </c>
      <c r="L189" s="72" t="e">
        <f>#REF!</f>
        <v>#REF!</v>
      </c>
      <c r="M189" s="73">
        <f ca="1">'control-500'!L225</f>
        <v>21</v>
      </c>
      <c r="N189" s="72">
        <f ca="1">'control-500'!M225</f>
        <v>0.23351550245200942</v>
      </c>
    </row>
    <row r="190" spans="1:14" x14ac:dyDescent="0.25">
      <c r="A190" s="74" t="e">
        <f>#REF!</f>
        <v>#REF!</v>
      </c>
      <c r="B190" s="71" t="e">
        <f>#REF!</f>
        <v>#REF!</v>
      </c>
      <c r="C190" s="71" t="e">
        <f>#REF!</f>
        <v>#REF!</v>
      </c>
      <c r="D190" s="71" t="e">
        <f>#REF!</f>
        <v>#REF!</v>
      </c>
      <c r="E190" s="71" t="e">
        <f>#REF!</f>
        <v>#REF!</v>
      </c>
      <c r="F190" s="75" t="e">
        <f>#REF!</f>
        <v>#REF!</v>
      </c>
      <c r="G190" s="73">
        <f>'control-500'!G226</f>
        <v>5494.8130000000001</v>
      </c>
      <c r="H190" s="73">
        <f ca="1">'control-500'!H226</f>
        <v>5224.433</v>
      </c>
      <c r="I190" s="71">
        <f>'control-500'!U226</f>
        <v>3.0966666666669576</v>
      </c>
      <c r="J190" s="71">
        <f ca="1">'control-500'!AA226</f>
        <v>15.006666666666812</v>
      </c>
      <c r="K190" s="73" t="e">
        <f>#REF!</f>
        <v>#REF!</v>
      </c>
      <c r="L190" s="72" t="e">
        <f>#REF!</f>
        <v>#REF!</v>
      </c>
      <c r="M190" s="73">
        <f ca="1">'control-500'!L226</f>
        <v>21</v>
      </c>
      <c r="N190" s="72">
        <f ca="1">'control-500'!M226</f>
        <v>0.86166244330900177</v>
      </c>
    </row>
    <row r="191" spans="1:14" x14ac:dyDescent="0.25">
      <c r="A191" s="74" t="e">
        <f>#REF!</f>
        <v>#REF!</v>
      </c>
      <c r="B191" s="71" t="e">
        <f>#REF!</f>
        <v>#REF!</v>
      </c>
      <c r="C191" s="71" t="e">
        <f>#REF!</f>
        <v>#REF!</v>
      </c>
      <c r="D191" s="71" t="e">
        <f>#REF!</f>
        <v>#REF!</v>
      </c>
      <c r="E191" s="71" t="e">
        <f>#REF!</f>
        <v>#REF!</v>
      </c>
      <c r="F191" s="75" t="e">
        <f>#REF!</f>
        <v>#REF!</v>
      </c>
      <c r="G191" s="73">
        <f>'control-500'!G227</f>
        <v>5562.5590000000002</v>
      </c>
      <c r="H191" s="73">
        <f ca="1">'control-500'!H227</f>
        <v>5184.7560000000003</v>
      </c>
      <c r="I191" s="71">
        <f>'control-500'!U227</f>
        <v>-126.15133333333263</v>
      </c>
      <c r="J191" s="71">
        <f ca="1">'control-500'!AA227</f>
        <v>-12.751900000000509</v>
      </c>
      <c r="K191" s="73" t="e">
        <f>#REF!</f>
        <v>#REF!</v>
      </c>
      <c r="L191" s="72" t="e">
        <f>#REF!</f>
        <v>#REF!</v>
      </c>
      <c r="M191" s="73">
        <f ca="1">'control-500'!L227</f>
        <v>21</v>
      </c>
      <c r="N191" s="72">
        <f ca="1">'control-500'!M227</f>
        <v>0.97343519261167077</v>
      </c>
    </row>
    <row r="192" spans="1:14" x14ac:dyDescent="0.25">
      <c r="A192" s="74" t="e">
        <f>#REF!</f>
        <v>#REF!</v>
      </c>
      <c r="B192" s="71" t="e">
        <f>#REF!</f>
        <v>#REF!</v>
      </c>
      <c r="C192" s="71" t="e">
        <f>#REF!</f>
        <v>#REF!</v>
      </c>
      <c r="D192" s="71" t="e">
        <f>#REF!</f>
        <v>#REF!</v>
      </c>
      <c r="E192" s="71" t="e">
        <f>#REF!</f>
        <v>#REF!</v>
      </c>
      <c r="F192" s="75" t="e">
        <f>#REF!</f>
        <v>#REF!</v>
      </c>
      <c r="G192" s="73">
        <f>'control-500'!G228</f>
        <v>5436.2669999999998</v>
      </c>
      <c r="H192" s="73">
        <f ca="1">'control-500'!H228</f>
        <v>5014.5129999999999</v>
      </c>
      <c r="I192" s="71">
        <f>'control-500'!U228</f>
        <v>-145.20000000000073</v>
      </c>
      <c r="J192" s="71">
        <f ca="1">'control-500'!AA228</f>
        <v>-72.611766666666881</v>
      </c>
      <c r="K192" s="73" t="e">
        <f>#REF!</f>
        <v>#REF!</v>
      </c>
      <c r="L192" s="72" t="e">
        <f>#REF!</f>
        <v>#REF!</v>
      </c>
      <c r="M192" s="73">
        <f ca="1">'control-500'!L228</f>
        <v>18</v>
      </c>
      <c r="N192" s="72">
        <f ca="1">'control-500'!M228</f>
        <v>0.7676712360432798</v>
      </c>
    </row>
    <row r="193" spans="1:14" x14ac:dyDescent="0.25">
      <c r="A193" s="74" t="e">
        <f>#REF!</f>
        <v>#REF!</v>
      </c>
      <c r="B193" s="71" t="e">
        <f>#REF!</f>
        <v>#REF!</v>
      </c>
      <c r="C193" s="71" t="e">
        <f>#REF!</f>
        <v>#REF!</v>
      </c>
      <c r="D193" s="71" t="e">
        <f>#REF!</f>
        <v>#REF!</v>
      </c>
      <c r="E193" s="71" t="e">
        <f>#REF!</f>
        <v>#REF!</v>
      </c>
      <c r="F193" s="75" t="e">
        <f>#REF!</f>
        <v>#REF!</v>
      </c>
      <c r="G193" s="73">
        <f>'control-500'!G229</f>
        <v>5484.3029999999999</v>
      </c>
      <c r="H193" s="73">
        <f ca="1">'control-500'!H229</f>
        <v>5082.4030000000002</v>
      </c>
      <c r="I193" s="71">
        <f>'control-500'!U229</f>
        <v>-83.373666666666395</v>
      </c>
      <c r="J193" s="71">
        <f ca="1">'control-500'!AA229</f>
        <v>-83.82510000000002</v>
      </c>
      <c r="K193" s="73" t="e">
        <f>#REF!</f>
        <v>#REF!</v>
      </c>
      <c r="L193" s="72" t="e">
        <f>#REF!</f>
        <v>#REF!</v>
      </c>
      <c r="M193" s="73">
        <f ca="1">'control-500'!L229</f>
        <v>18</v>
      </c>
      <c r="N193" s="72">
        <f ca="1">'control-500'!M229</f>
        <v>0.7339498043155096</v>
      </c>
    </row>
    <row r="194" spans="1:14" x14ac:dyDescent="0.25">
      <c r="A194" s="74" t="e">
        <f>#REF!</f>
        <v>#REF!</v>
      </c>
      <c r="B194" s="71" t="e">
        <f>#REF!</f>
        <v>#REF!</v>
      </c>
      <c r="C194" s="71" t="e">
        <f>#REF!</f>
        <v>#REF!</v>
      </c>
      <c r="D194" s="71" t="e">
        <f>#REF!</f>
        <v>#REF!</v>
      </c>
      <c r="E194" s="71" t="e">
        <f>#REF!</f>
        <v>#REF!</v>
      </c>
      <c r="F194" s="75" t="e">
        <f>#REF!</f>
        <v>#REF!</v>
      </c>
      <c r="G194" s="73">
        <f>'control-500'!G230</f>
        <v>5502.3289999999997</v>
      </c>
      <c r="H194" s="73">
        <f ca="1">'control-500'!H230</f>
        <v>4956.3360000000002</v>
      </c>
      <c r="I194" s="71">
        <f>'control-500'!U230</f>
        <v>-61.385666666667625</v>
      </c>
      <c r="J194" s="71">
        <f ca="1">'control-500'!AA230</f>
        <v>-136.39209999999972</v>
      </c>
      <c r="K194" s="73" t="e">
        <f>#REF!</f>
        <v>#REF!</v>
      </c>
      <c r="L194" s="72" t="e">
        <f>#REF!</f>
        <v>#REF!</v>
      </c>
      <c r="M194" s="73">
        <f ca="1">'control-500'!L230</f>
        <v>18</v>
      </c>
      <c r="N194" s="72">
        <f ca="1">'control-500'!M230</f>
        <v>0.65755593261531242</v>
      </c>
    </row>
    <row r="195" spans="1:14" x14ac:dyDescent="0.25">
      <c r="A195" s="74" t="e">
        <f>#REF!</f>
        <v>#REF!</v>
      </c>
      <c r="B195" s="71" t="e">
        <f>#REF!</f>
        <v>#REF!</v>
      </c>
      <c r="C195" s="71" t="e">
        <f>#REF!</f>
        <v>#REF!</v>
      </c>
      <c r="D195" s="71" t="e">
        <f>#REF!</f>
        <v>#REF!</v>
      </c>
      <c r="E195" s="71" t="e">
        <f>#REF!</f>
        <v>#REF!</v>
      </c>
      <c r="F195" s="75" t="e">
        <f>#REF!</f>
        <v>#REF!</v>
      </c>
      <c r="G195" s="73">
        <f>'control-500'!G231</f>
        <v>5438.0630000000001</v>
      </c>
      <c r="H195" s="73">
        <f ca="1">'control-500'!H231</f>
        <v>5064.0519999999997</v>
      </c>
      <c r="I195" s="71">
        <f>'control-500'!U231</f>
        <v>-22.981333333333168</v>
      </c>
      <c r="J195" s="71">
        <f ca="1">'control-500'!AA231</f>
        <v>-85.95599999999952</v>
      </c>
      <c r="K195" s="73" t="e">
        <f>#REF!</f>
        <v>#REF!</v>
      </c>
      <c r="L195" s="72" t="e">
        <f>#REF!</f>
        <v>#REF!</v>
      </c>
      <c r="M195" s="73">
        <f ca="1">'control-500'!L231</f>
        <v>21</v>
      </c>
      <c r="N195" s="72">
        <f ca="1">'control-500'!M231</f>
        <v>0.50195680786855856</v>
      </c>
    </row>
    <row r="196" spans="1:14" x14ac:dyDescent="0.25">
      <c r="A196" s="74" t="e">
        <f>#REF!</f>
        <v>#REF!</v>
      </c>
      <c r="B196" s="71" t="e">
        <f>#REF!</f>
        <v>#REF!</v>
      </c>
      <c r="C196" s="71" t="e">
        <f>#REF!</f>
        <v>#REF!</v>
      </c>
      <c r="D196" s="71" t="e">
        <f>#REF!</f>
        <v>#REF!</v>
      </c>
      <c r="E196" s="71" t="e">
        <f>#REF!</f>
        <v>#REF!</v>
      </c>
      <c r="F196" s="75" t="e">
        <f>#REF!</f>
        <v>#REF!</v>
      </c>
      <c r="G196" s="73">
        <f>'control-500'!G232</f>
        <v>5276.96</v>
      </c>
      <c r="H196" s="73">
        <f ca="1">'control-500'!H232</f>
        <v>5322.2285000000002</v>
      </c>
      <c r="I196" s="71">
        <f>'control-500'!U232</f>
        <v>-88.592333333333954</v>
      </c>
      <c r="J196" s="71">
        <f ca="1">'control-500'!AA232</f>
        <v>-109.59599999999955</v>
      </c>
      <c r="K196" s="73" t="e">
        <f>#REF!</f>
        <v>#REF!</v>
      </c>
      <c r="L196" s="72" t="e">
        <f>#REF!</f>
        <v>#REF!</v>
      </c>
      <c r="M196" s="73">
        <f ca="1">'control-500'!L232</f>
        <v>20</v>
      </c>
      <c r="N196" s="72">
        <f ca="1">'control-500'!M232</f>
        <v>0.64636103728824434</v>
      </c>
    </row>
    <row r="197" spans="1:14" x14ac:dyDescent="0.25">
      <c r="A197" s="74" t="e">
        <f>#REF!</f>
        <v>#REF!</v>
      </c>
      <c r="B197" s="71" t="e">
        <f>#REF!</f>
        <v>#REF!</v>
      </c>
      <c r="C197" s="71" t="e">
        <f>#REF!</f>
        <v>#REF!</v>
      </c>
      <c r="D197" s="71" t="e">
        <f>#REF!</f>
        <v>#REF!</v>
      </c>
      <c r="E197" s="71" t="e">
        <f>#REF!</f>
        <v>#REF!</v>
      </c>
      <c r="F197" s="75" t="e">
        <f>#REF!</f>
        <v>#REF!</v>
      </c>
      <c r="G197" s="73">
        <f>'control-500'!G233</f>
        <v>5391.0010000000002</v>
      </c>
      <c r="H197" s="73">
        <f ca="1">'control-500'!H233</f>
        <v>5303.8620000000001</v>
      </c>
      <c r="I197" s="71">
        <f>'control-500'!U233</f>
        <v>-105.62499999999879</v>
      </c>
      <c r="J197" s="71">
        <f ca="1">'control-500'!AA233</f>
        <v>-6.1170000000001892</v>
      </c>
      <c r="K197" s="73" t="e">
        <f>#REF!</f>
        <v>#REF!</v>
      </c>
      <c r="L197" s="72" t="e">
        <f>#REF!</f>
        <v>#REF!</v>
      </c>
      <c r="M197" s="73">
        <f ca="1">'control-500'!L233</f>
        <v>20</v>
      </c>
      <c r="N197" s="72">
        <f ca="1">'control-500'!M233</f>
        <v>0.56934392581254389</v>
      </c>
    </row>
    <row r="198" spans="1:14" x14ac:dyDescent="0.25">
      <c r="A198" s="74" t="e">
        <f>#REF!</f>
        <v>#REF!</v>
      </c>
      <c r="B198" s="71" t="e">
        <f>#REF!</f>
        <v>#REF!</v>
      </c>
      <c r="C198" s="71" t="e">
        <f>#REF!</f>
        <v>#REF!</v>
      </c>
      <c r="D198" s="71" t="e">
        <f>#REF!</f>
        <v>#REF!</v>
      </c>
      <c r="E198" s="71" t="e">
        <f>#REF!</f>
        <v>#REF!</v>
      </c>
      <c r="F198" s="75" t="e">
        <f>#REF!</f>
        <v>#REF!</v>
      </c>
      <c r="G198" s="73">
        <f>'control-500'!G234</f>
        <v>5532.7</v>
      </c>
      <c r="H198" s="73">
        <f ca="1">'control-500'!H234</f>
        <v>5370.0565999999999</v>
      </c>
      <c r="I198" s="71">
        <f>'control-500'!U234</f>
        <v>-74.677999999999884</v>
      </c>
      <c r="J198" s="71">
        <f ca="1">'control-500'!AA234</f>
        <v>96.454833333333227</v>
      </c>
      <c r="K198" s="73" t="e">
        <f>#REF!</f>
        <v>#REF!</v>
      </c>
      <c r="L198" s="72" t="e">
        <f>#REF!</f>
        <v>#REF!</v>
      </c>
      <c r="M198" s="73">
        <f ca="1">'control-500'!L234</f>
        <v>20</v>
      </c>
      <c r="N198" s="72">
        <f ca="1">'control-500'!M234</f>
        <v>0.94622729929655314</v>
      </c>
    </row>
    <row r="199" spans="1:14" x14ac:dyDescent="0.25">
      <c r="A199" s="74" t="e">
        <f>#REF!</f>
        <v>#REF!</v>
      </c>
      <c r="B199" s="71" t="e">
        <f>#REF!</f>
        <v>#REF!</v>
      </c>
      <c r="C199" s="71" t="e">
        <f>#REF!</f>
        <v>#REF!</v>
      </c>
      <c r="D199" s="71" t="e">
        <f>#REF!</f>
        <v>#REF!</v>
      </c>
      <c r="E199" s="71" t="e">
        <f>#REF!</f>
        <v>#REF!</v>
      </c>
      <c r="F199" s="75" t="e">
        <f>#REF!</f>
        <v>#REF!</v>
      </c>
      <c r="G199" s="73">
        <f>'control-500'!G235</f>
        <v>5615.7049999999999</v>
      </c>
      <c r="H199" s="73">
        <f ca="1">'control-500'!H235</f>
        <v>5543.4579999999996</v>
      </c>
      <c r="I199" s="71">
        <f>'control-500'!U235</f>
        <v>107.35133333333458</v>
      </c>
      <c r="J199" s="71">
        <f ca="1">'control-500'!AA235</f>
        <v>334.18449999999939</v>
      </c>
      <c r="K199" s="73" t="e">
        <f>#REF!</f>
        <v>#REF!</v>
      </c>
      <c r="L199" s="72" t="e">
        <f>#REF!</f>
        <v>#REF!</v>
      </c>
      <c r="M199" s="73">
        <f ca="1">'control-500'!L235</f>
        <v>17</v>
      </c>
      <c r="N199" s="72">
        <f ca="1">'control-500'!M235</f>
        <v>0.96924636804990261</v>
      </c>
    </row>
    <row r="200" spans="1:14" x14ac:dyDescent="0.25">
      <c r="A200" s="74" t="e">
        <f>#REF!</f>
        <v>#REF!</v>
      </c>
      <c r="B200" s="71" t="e">
        <f>#REF!</f>
        <v>#REF!</v>
      </c>
      <c r="C200" s="71" t="e">
        <f>#REF!</f>
        <v>#REF!</v>
      </c>
      <c r="D200" s="71" t="e">
        <f>#REF!</f>
        <v>#REF!</v>
      </c>
      <c r="E200" s="71" t="e">
        <f>#REF!</f>
        <v>#REF!</v>
      </c>
      <c r="F200" s="75" t="e">
        <f>#REF!</f>
        <v>#REF!</v>
      </c>
      <c r="G200" s="73">
        <f>'control-500'!G236</f>
        <v>5615.7049999999999</v>
      </c>
      <c r="H200" s="73">
        <f ca="1">'control-500'!H236</f>
        <v>5543.4579999999996</v>
      </c>
      <c r="I200" s="71">
        <f>'control-500'!U236</f>
        <v>219.36199999999977</v>
      </c>
      <c r="J200" s="71">
        <f ca="1">'control-500'!AA236</f>
        <v>378.21583333333365</v>
      </c>
      <c r="K200" s="73" t="e">
        <f>#REF!</f>
        <v>#REF!</v>
      </c>
      <c r="L200" s="72" t="e">
        <f>#REF!</f>
        <v>#REF!</v>
      </c>
      <c r="M200" s="73">
        <f ca="1">'control-500'!L236</f>
        <v>21</v>
      </c>
      <c r="N200" s="72">
        <f ca="1">'control-500'!M236</f>
        <v>0.94494709344929273</v>
      </c>
    </row>
    <row r="201" spans="1:14" x14ac:dyDescent="0.25">
      <c r="A201" s="74" t="e">
        <f>#REF!</f>
        <v>#REF!</v>
      </c>
      <c r="B201" s="71" t="e">
        <f>#REF!</f>
        <v>#REF!</v>
      </c>
      <c r="C201" s="71" t="e">
        <f>#REF!</f>
        <v>#REF!</v>
      </c>
      <c r="D201" s="71" t="e">
        <f>#REF!</f>
        <v>#REF!</v>
      </c>
      <c r="E201" s="71" t="e">
        <f>#REF!</f>
        <v>#REF!</v>
      </c>
      <c r="F201" s="75" t="e">
        <f>#REF!</f>
        <v>#REF!</v>
      </c>
      <c r="G201" s="73">
        <f>'control-500'!G237</f>
        <v>5615.7049999999999</v>
      </c>
      <c r="H201" s="73">
        <f ca="1">'control-500'!H237</f>
        <v>5487.8379999999997</v>
      </c>
      <c r="I201" s="71">
        <f>'control-500'!U237</f>
        <v>215.48466666666596</v>
      </c>
      <c r="J201" s="71">
        <f ca="1">'control-500'!AA237</f>
        <v>291.58669999999984</v>
      </c>
      <c r="K201" s="73" t="e">
        <f>#REF!</f>
        <v>#REF!</v>
      </c>
      <c r="L201" s="72" t="e">
        <f>#REF!</f>
        <v>#REF!</v>
      </c>
      <c r="M201" s="73">
        <f ca="1">'control-500'!L237</f>
        <v>21</v>
      </c>
      <c r="N201" s="72">
        <f ca="1">'control-500'!M237</f>
        <v>0.97900168988577685</v>
      </c>
    </row>
    <row r="202" spans="1:14" x14ac:dyDescent="0.25">
      <c r="A202" s="74" t="e">
        <f>#REF!</f>
        <v>#REF!</v>
      </c>
      <c r="B202" s="71" t="e">
        <f>#REF!</f>
        <v>#REF!</v>
      </c>
      <c r="C202" s="71" t="e">
        <f>#REF!</f>
        <v>#REF!</v>
      </c>
      <c r="D202" s="71" t="e">
        <f>#REF!</f>
        <v>#REF!</v>
      </c>
      <c r="E202" s="71" t="e">
        <f>#REF!</f>
        <v>#REF!</v>
      </c>
      <c r="F202" s="75" t="e">
        <f>#REF!</f>
        <v>#REF!</v>
      </c>
      <c r="G202" s="73">
        <f>'control-500'!G238</f>
        <v>5733.0820000000003</v>
      </c>
      <c r="H202" s="73">
        <f ca="1">'control-500'!H238</f>
        <v>5480.2920000000004</v>
      </c>
      <c r="I202" s="71">
        <f>'control-500'!U238</f>
        <v>141.69533333333189</v>
      </c>
      <c r="J202" s="71">
        <f ca="1">'control-500'!AA238</f>
        <v>95.879366666666712</v>
      </c>
      <c r="K202" s="73" t="e">
        <f>#REF!</f>
        <v>#REF!</v>
      </c>
      <c r="L202" s="72" t="e">
        <f>#REF!</f>
        <v>#REF!</v>
      </c>
      <c r="M202" s="73">
        <f ca="1">'control-500'!L238</f>
        <v>21</v>
      </c>
      <c r="N202" s="72">
        <f ca="1">'control-500'!M238</f>
        <v>0.9668833532845138</v>
      </c>
    </row>
    <row r="203" spans="1:14" x14ac:dyDescent="0.25">
      <c r="A203" s="74" t="e">
        <f>#REF!</f>
        <v>#REF!</v>
      </c>
      <c r="B203" s="71" t="e">
        <f>#REF!</f>
        <v>#REF!</v>
      </c>
      <c r="C203" s="71" t="e">
        <f>#REF!</f>
        <v>#REF!</v>
      </c>
      <c r="D203" s="71" t="e">
        <f>#REF!</f>
        <v>#REF!</v>
      </c>
      <c r="E203" s="71" t="e">
        <f>#REF!</f>
        <v>#REF!</v>
      </c>
      <c r="F203" s="75" t="e">
        <f>#REF!</f>
        <v>#REF!</v>
      </c>
      <c r="G203" s="73">
        <f>'control-500'!G239</f>
        <v>5664.7120000000004</v>
      </c>
      <c r="H203" s="73">
        <f ca="1">'control-500'!H239</f>
        <v>5459.9880000000003</v>
      </c>
      <c r="I203" s="71">
        <f>'control-500'!U239</f>
        <v>83.129666666666409</v>
      </c>
      <c r="J203" s="71">
        <f ca="1">'control-500'!AA239</f>
        <v>95.808033333332176</v>
      </c>
      <c r="K203" s="73" t="e">
        <f>#REF!</f>
        <v>#REF!</v>
      </c>
      <c r="L203" s="72" t="e">
        <f>#REF!</f>
        <v>#REF!</v>
      </c>
      <c r="M203" s="73">
        <f ca="1">'control-500'!L239</f>
        <v>21</v>
      </c>
      <c r="N203" s="72">
        <f ca="1">'control-500'!M239</f>
        <v>0.84321870775986651</v>
      </c>
    </row>
    <row r="204" spans="1:14" x14ac:dyDescent="0.25">
      <c r="A204" s="74" t="e">
        <f>#REF!</f>
        <v>#REF!</v>
      </c>
      <c r="B204" s="71" t="e">
        <f>#REF!</f>
        <v>#REF!</v>
      </c>
      <c r="C204" s="71" t="e">
        <f>#REF!</f>
        <v>#REF!</v>
      </c>
      <c r="D204" s="71" t="e">
        <f>#REF!</f>
        <v>#REF!</v>
      </c>
      <c r="E204" s="71" t="e">
        <f>#REF!</f>
        <v>#REF!</v>
      </c>
      <c r="F204" s="75" t="e">
        <f>#REF!</f>
        <v>#REF!</v>
      </c>
      <c r="G204" s="73">
        <f>'control-500'!G240</f>
        <v>5579.6139999999996</v>
      </c>
      <c r="H204" s="73">
        <f ca="1">'control-500'!H240</f>
        <v>5444.9070000000002</v>
      </c>
      <c r="I204" s="71">
        <f>'control-500'!U240</f>
        <v>43.43100000000171</v>
      </c>
      <c r="J204" s="71">
        <f ca="1">'control-500'!AA240</f>
        <v>119.12580000000041</v>
      </c>
      <c r="K204" s="73" t="e">
        <f>#REF!</f>
        <v>#REF!</v>
      </c>
      <c r="L204" s="72" t="e">
        <f>#REF!</f>
        <v>#REF!</v>
      </c>
      <c r="M204" s="73">
        <f ca="1">'control-500'!L240</f>
        <v>21</v>
      </c>
      <c r="N204" s="72">
        <f ca="1">'control-500'!M240</f>
        <v>0.5811380628683932</v>
      </c>
    </row>
    <row r="205" spans="1:14" x14ac:dyDescent="0.25">
      <c r="A205" s="74" t="e">
        <f>#REF!</f>
        <v>#REF!</v>
      </c>
      <c r="B205" s="71" t="e">
        <f>#REF!</f>
        <v>#REF!</v>
      </c>
      <c r="C205" s="71" t="e">
        <f>#REF!</f>
        <v>#REF!</v>
      </c>
      <c r="D205" s="71" t="e">
        <f>#REF!</f>
        <v>#REF!</v>
      </c>
      <c r="E205" s="71" t="e">
        <f>#REF!</f>
        <v>#REF!</v>
      </c>
      <c r="F205" s="75" t="e">
        <f>#REF!</f>
        <v>#REF!</v>
      </c>
      <c r="G205" s="73">
        <f>'control-500'!G241</f>
        <v>5674.567</v>
      </c>
      <c r="H205" s="73">
        <f ca="1">'control-500'!H241</f>
        <v>5374.9120000000003</v>
      </c>
      <c r="I205" s="71">
        <f>'control-500'!U241</f>
        <v>-15.199666666666113</v>
      </c>
      <c r="J205" s="71">
        <f ca="1">'control-500'!AA241</f>
        <v>91.302466666666689</v>
      </c>
      <c r="K205" s="73" t="e">
        <f>#REF!</f>
        <v>#REF!</v>
      </c>
      <c r="L205" s="72" t="e">
        <f>#REF!</f>
        <v>#REF!</v>
      </c>
      <c r="M205" s="73">
        <f ca="1">'control-500'!L241</f>
        <v>20</v>
      </c>
      <c r="N205" s="72">
        <f ca="1">'control-500'!M241</f>
        <v>0.62074692864989656</v>
      </c>
    </row>
    <row r="206" spans="1:14" x14ac:dyDescent="0.25">
      <c r="A206" s="74" t="e">
        <f>#REF!</f>
        <v>#REF!</v>
      </c>
      <c r="B206" s="71" t="e">
        <f>#REF!</f>
        <v>#REF!</v>
      </c>
      <c r="C206" s="71" t="e">
        <f>#REF!</f>
        <v>#REF!</v>
      </c>
      <c r="D206" s="71" t="e">
        <f>#REF!</f>
        <v>#REF!</v>
      </c>
      <c r="E206" s="71" t="e">
        <f>#REF!</f>
        <v>#REF!</v>
      </c>
      <c r="F206" s="75" t="e">
        <f>#REF!</f>
        <v>#REF!</v>
      </c>
      <c r="G206" s="73">
        <f>'control-500'!G242</f>
        <v>5759.8370000000004</v>
      </c>
      <c r="H206" s="73">
        <f ca="1">'control-500'!H242</f>
        <v>5302.7030000000004</v>
      </c>
      <c r="I206" s="71">
        <f>'control-500'!U242</f>
        <v>0.17300000000007762</v>
      </c>
      <c r="J206" s="71">
        <f ca="1">'control-500'!AA242</f>
        <v>-27.266199999998815</v>
      </c>
      <c r="K206" s="73" t="e">
        <f>#REF!</f>
        <v>#REF!</v>
      </c>
      <c r="L206" s="72" t="e">
        <f>#REF!</f>
        <v>#REF!</v>
      </c>
      <c r="M206" s="73">
        <f ca="1">'control-500'!L242</f>
        <v>17</v>
      </c>
      <c r="N206" s="72">
        <f ca="1">'control-500'!M242</f>
        <v>0.28526758596382717</v>
      </c>
    </row>
    <row r="207" spans="1:14" x14ac:dyDescent="0.25">
      <c r="A207" s="74" t="e">
        <f>#REF!</f>
        <v>#REF!</v>
      </c>
      <c r="B207" s="71" t="e">
        <f>#REF!</f>
        <v>#REF!</v>
      </c>
      <c r="C207" s="71" t="e">
        <f>#REF!</f>
        <v>#REF!</v>
      </c>
      <c r="D207" s="71" t="e">
        <f>#REF!</f>
        <v>#REF!</v>
      </c>
      <c r="E207" s="71" t="e">
        <f>#REF!</f>
        <v>#REF!</v>
      </c>
      <c r="F207" s="75" t="e">
        <f>#REF!</f>
        <v>#REF!</v>
      </c>
      <c r="G207" s="73">
        <f>'control-500'!G243</f>
        <v>5719.5263999999997</v>
      </c>
      <c r="H207" s="73">
        <f ca="1">'control-500'!H243</f>
        <v>5427.348</v>
      </c>
      <c r="I207" s="71">
        <f>'control-500'!U243</f>
        <v>58.840799999999341</v>
      </c>
      <c r="J207" s="71">
        <f ca="1">'control-500'!AA243</f>
        <v>-64.026666666667253</v>
      </c>
      <c r="K207" s="73" t="e">
        <f>#REF!</f>
        <v>#REF!</v>
      </c>
      <c r="L207" s="72" t="e">
        <f>#REF!</f>
        <v>#REF!</v>
      </c>
      <c r="M207" s="73">
        <f ca="1">'control-500'!L243</f>
        <v>17</v>
      </c>
      <c r="N207" s="72">
        <f ca="1">'control-500'!M243</f>
        <v>0.47505535979165264</v>
      </c>
    </row>
    <row r="208" spans="1:14" x14ac:dyDescent="0.25">
      <c r="A208" s="74" t="e">
        <f>#REF!</f>
        <v>#REF!</v>
      </c>
      <c r="B208" s="71" t="e">
        <f>#REF!</f>
        <v>#REF!</v>
      </c>
      <c r="C208" s="71" t="e">
        <f>#REF!</f>
        <v>#REF!</v>
      </c>
      <c r="D208" s="71" t="e">
        <f>#REF!</f>
        <v>#REF!</v>
      </c>
      <c r="E208" s="71" t="e">
        <f>#REF!</f>
        <v>#REF!</v>
      </c>
      <c r="F208" s="75" t="e">
        <f>#REF!</f>
        <v>#REF!</v>
      </c>
      <c r="G208" s="73">
        <f>'control-500'!G244</f>
        <v>5683.5159999999996</v>
      </c>
      <c r="H208" s="73">
        <f ca="1">'control-500'!H244</f>
        <v>5495.3379999999997</v>
      </c>
      <c r="I208" s="71">
        <f>'control-500'!U244</f>
        <v>81.328799999999319</v>
      </c>
      <c r="J208" s="71">
        <f ca="1">'control-500'!AA244</f>
        <v>-46.367333333332986</v>
      </c>
      <c r="K208" s="73" t="e">
        <f>#REF!</f>
        <v>#REF!</v>
      </c>
      <c r="L208" s="72" t="e">
        <f>#REF!</f>
        <v>#REF!</v>
      </c>
      <c r="M208" s="73">
        <f ca="1">'control-500'!L244</f>
        <v>17</v>
      </c>
      <c r="N208" s="72">
        <f ca="1">'control-500'!M244</f>
        <v>0.53016211653700995</v>
      </c>
    </row>
    <row r="209" spans="1:14" x14ac:dyDescent="0.25">
      <c r="A209" s="74" t="e">
        <f>#REF!</f>
        <v>#REF!</v>
      </c>
      <c r="B209" s="71" t="e">
        <f>#REF!</f>
        <v>#REF!</v>
      </c>
      <c r="C209" s="71" t="e">
        <f>#REF!</f>
        <v>#REF!</v>
      </c>
      <c r="D209" s="71" t="e">
        <f>#REF!</f>
        <v>#REF!</v>
      </c>
      <c r="E209" s="71" t="e">
        <f>#REF!</f>
        <v>#REF!</v>
      </c>
      <c r="F209" s="75" t="e">
        <f>#REF!</f>
        <v>#REF!</v>
      </c>
      <c r="G209" s="73">
        <f>'control-500'!G245</f>
        <v>5630.4160000000002</v>
      </c>
      <c r="H209" s="73">
        <f ca="1">'control-500'!H245</f>
        <v>5429.4960000000001</v>
      </c>
      <c r="I209" s="71">
        <f>'control-500'!U245</f>
        <v>6.4801333333331668</v>
      </c>
      <c r="J209" s="71">
        <f ca="1">'control-500'!AA245</f>
        <v>-49.21233333333354</v>
      </c>
      <c r="K209" s="73" t="e">
        <f>#REF!</f>
        <v>#REF!</v>
      </c>
      <c r="L209" s="72" t="e">
        <f>#REF!</f>
        <v>#REF!</v>
      </c>
      <c r="M209" s="73">
        <f ca="1">'control-500'!L245</f>
        <v>21</v>
      </c>
      <c r="N209" s="72">
        <f ca="1">'control-500'!M245</f>
        <v>0.97618034167637047</v>
      </c>
    </row>
    <row r="210" spans="1:14" x14ac:dyDescent="0.25">
      <c r="A210" s="74" t="e">
        <f>#REF!</f>
        <v>#REF!</v>
      </c>
      <c r="B210" s="71" t="e">
        <f>#REF!</f>
        <v>#REF!</v>
      </c>
      <c r="C210" s="71" t="e">
        <f>#REF!</f>
        <v>#REF!</v>
      </c>
      <c r="D210" s="71" t="e">
        <f>#REF!</f>
        <v>#REF!</v>
      </c>
      <c r="E210" s="71" t="e">
        <f>#REF!</f>
        <v>#REF!</v>
      </c>
      <c r="F210" s="75" t="e">
        <f>#REF!</f>
        <v>#REF!</v>
      </c>
      <c r="G210" s="73">
        <f>'control-500'!G246</f>
        <v>5626.4184999999998</v>
      </c>
      <c r="H210" s="73">
        <f ca="1">'control-500'!H246</f>
        <v>5554.85</v>
      </c>
      <c r="I210" s="71">
        <f>'control-500'!U246</f>
        <v>-71.193300000000207</v>
      </c>
      <c r="J210" s="71">
        <f ca="1">'control-500'!AA246</f>
        <v>-74.375666666666191</v>
      </c>
      <c r="K210" s="73" t="e">
        <f>#REF!</f>
        <v>#REF!</v>
      </c>
      <c r="L210" s="72" t="e">
        <f>#REF!</f>
        <v>#REF!</v>
      </c>
      <c r="M210" s="73">
        <f ca="1">'control-500'!L246</f>
        <v>21</v>
      </c>
      <c r="N210" s="72">
        <f ca="1">'control-500'!M246</f>
        <v>0.50100518259346494</v>
      </c>
    </row>
    <row r="211" spans="1:14" x14ac:dyDescent="0.25">
      <c r="A211" s="74" t="e">
        <f>#REF!</f>
        <v>#REF!</v>
      </c>
      <c r="B211" s="71" t="e">
        <f>#REF!</f>
        <v>#REF!</v>
      </c>
      <c r="C211" s="71" t="e">
        <f>#REF!</f>
        <v>#REF!</v>
      </c>
      <c r="D211" s="71" t="e">
        <f>#REF!</f>
        <v>#REF!</v>
      </c>
      <c r="E211" s="71" t="e">
        <f>#REF!</f>
        <v>#REF!</v>
      </c>
      <c r="F211" s="75" t="e">
        <f>#REF!</f>
        <v>#REF!</v>
      </c>
      <c r="G211" s="73">
        <f>'control-500'!G247</f>
        <v>5703.6679999999997</v>
      </c>
      <c r="H211" s="73">
        <f ca="1">'control-500'!H247</f>
        <v>5641.55</v>
      </c>
      <c r="I211" s="71">
        <f>'control-500'!U247</f>
        <v>-67.458966666665219</v>
      </c>
      <c r="J211" s="71">
        <f ca="1">'control-500'!AA247</f>
        <v>6.4729999999993497</v>
      </c>
      <c r="K211" s="73" t="e">
        <f>#REF!</f>
        <v>#REF!</v>
      </c>
      <c r="L211" s="72" t="e">
        <f>#REF!</f>
        <v>#REF!</v>
      </c>
      <c r="M211" s="73">
        <f ca="1">'control-500'!L247</f>
        <v>18</v>
      </c>
      <c r="N211" s="72">
        <f ca="1">'control-500'!M247</f>
        <v>0.59425180239444386</v>
      </c>
    </row>
    <row r="212" spans="1:14" x14ac:dyDescent="0.25">
      <c r="A212" s="74" t="e">
        <f>#REF!</f>
        <v>#REF!</v>
      </c>
      <c r="B212" s="71" t="e">
        <f>#REF!</f>
        <v>#REF!</v>
      </c>
      <c r="C212" s="71" t="e">
        <f>#REF!</f>
        <v>#REF!</v>
      </c>
      <c r="D212" s="71" t="e">
        <f>#REF!</f>
        <v>#REF!</v>
      </c>
      <c r="E212" s="71" t="e">
        <f>#REF!</f>
        <v>#REF!</v>
      </c>
      <c r="F212" s="75" t="e">
        <f>#REF!</f>
        <v>#REF!</v>
      </c>
      <c r="G212" s="73">
        <f>'control-500'!G248</f>
        <v>5690.692</v>
      </c>
      <c r="H212" s="73">
        <f ca="1">'control-500'!H248</f>
        <v>5633.8954999999996</v>
      </c>
      <c r="I212" s="71">
        <f>'control-500'!U248</f>
        <v>-4.2266333333330595</v>
      </c>
      <c r="J212" s="71">
        <f ca="1">'control-500'!AA248</f>
        <v>158.41883333333317</v>
      </c>
      <c r="K212" s="73" t="e">
        <f>#REF!</f>
        <v>#REF!</v>
      </c>
      <c r="L212" s="72" t="e">
        <f>#REF!</f>
        <v>#REF!</v>
      </c>
      <c r="M212" s="73">
        <f ca="1">'control-500'!L248</f>
        <v>18</v>
      </c>
      <c r="N212" s="72">
        <f ca="1">'control-500'!M248</f>
        <v>0.82848433735560134</v>
      </c>
    </row>
    <row r="213" spans="1:14" x14ac:dyDescent="0.25">
      <c r="A213" s="74" t="e">
        <f>#REF!</f>
        <v>#REF!</v>
      </c>
      <c r="B213" s="71" t="e">
        <f>#REF!</f>
        <v>#REF!</v>
      </c>
      <c r="C213" s="71" t="e">
        <f>#REF!</f>
        <v>#REF!</v>
      </c>
      <c r="D213" s="71" t="e">
        <f>#REF!</f>
        <v>#REF!</v>
      </c>
      <c r="E213" s="71" t="e">
        <f>#REF!</f>
        <v>#REF!</v>
      </c>
      <c r="F213" s="75" t="e">
        <f>#REF!</f>
        <v>#REF!</v>
      </c>
      <c r="G213" s="73">
        <f>'control-500'!G249</f>
        <v>5690.692</v>
      </c>
      <c r="H213" s="73">
        <f ca="1">'control-500'!H249</f>
        <v>5606.6260000000002</v>
      </c>
      <c r="I213" s="71">
        <f>'control-500'!U249</f>
        <v>48.233833333333074</v>
      </c>
      <c r="J213" s="71">
        <f ca="1">'control-500'!AA249</f>
        <v>240.84149999999923</v>
      </c>
      <c r="K213" s="73" t="e">
        <f>#REF!</f>
        <v>#REF!</v>
      </c>
      <c r="L213" s="72" t="e">
        <f>#REF!</f>
        <v>#REF!</v>
      </c>
      <c r="M213" s="73">
        <f ca="1">'control-500'!L249</f>
        <v>18</v>
      </c>
      <c r="N213" s="72">
        <f ca="1">'control-500'!M249</f>
        <v>0.95469349877893273</v>
      </c>
    </row>
    <row r="214" spans="1:14" x14ac:dyDescent="0.25">
      <c r="A214" s="74" t="e">
        <f>#REF!</f>
        <v>#REF!</v>
      </c>
      <c r="B214" s="71" t="e">
        <f>#REF!</f>
        <v>#REF!</v>
      </c>
      <c r="C214" s="71" t="e">
        <f>#REF!</f>
        <v>#REF!</v>
      </c>
      <c r="D214" s="71" t="e">
        <f>#REF!</f>
        <v>#REF!</v>
      </c>
      <c r="E214" s="71" t="e">
        <f>#REF!</f>
        <v>#REF!</v>
      </c>
      <c r="F214" s="75" t="e">
        <f>#REF!</f>
        <v>#REF!</v>
      </c>
      <c r="G214" s="73">
        <f>'control-500'!G250</f>
        <v>5627.6229999999996</v>
      </c>
      <c r="H214" s="73">
        <f ca="1">'control-500'!H250</f>
        <v>5578.0946999999996</v>
      </c>
      <c r="I214" s="71">
        <f>'control-500'!U250</f>
        <v>16.168166666665154</v>
      </c>
      <c r="J214" s="71">
        <f ca="1">'control-500'!AA250</f>
        <v>133.47983333333346</v>
      </c>
      <c r="K214" s="73" t="e">
        <f>#REF!</f>
        <v>#REF!</v>
      </c>
      <c r="L214" s="72" t="e">
        <f>#REF!</f>
        <v>#REF!</v>
      </c>
      <c r="M214" s="73">
        <f ca="1">'control-500'!L250</f>
        <v>17</v>
      </c>
      <c r="N214" s="72">
        <f ca="1">'control-500'!M250</f>
        <v>0.91988933325373234</v>
      </c>
    </row>
    <row r="215" spans="1:14" x14ac:dyDescent="0.25">
      <c r="A215" s="74" t="e">
        <f>#REF!</f>
        <v>#REF!</v>
      </c>
      <c r="B215" s="71" t="e">
        <f>#REF!</f>
        <v>#REF!</v>
      </c>
      <c r="C215" s="71" t="e">
        <f>#REF!</f>
        <v>#REF!</v>
      </c>
      <c r="D215" s="71" t="e">
        <f>#REF!</f>
        <v>#REF!</v>
      </c>
      <c r="E215" s="71" t="e">
        <f>#REF!</f>
        <v>#REF!</v>
      </c>
      <c r="F215" s="75" t="e">
        <f>#REF!</f>
        <v>#REF!</v>
      </c>
      <c r="G215" s="73">
        <f>'control-500'!G251</f>
        <v>5693.527</v>
      </c>
      <c r="H215" s="73">
        <f ca="1">'control-500'!H251</f>
        <v>5531.5190000000002</v>
      </c>
      <c r="I215" s="71">
        <f>'control-500'!U251</f>
        <v>-2.9788333333344781</v>
      </c>
      <c r="J215" s="71">
        <f ca="1">'control-500'!AA251</f>
        <v>-26.939500000000407</v>
      </c>
      <c r="K215" s="73" t="e">
        <f>#REF!</f>
        <v>#REF!</v>
      </c>
      <c r="L215" s="72" t="e">
        <f>#REF!</f>
        <v>#REF!</v>
      </c>
      <c r="M215" s="73">
        <f ca="1">'control-500'!L251</f>
        <v>17</v>
      </c>
      <c r="N215" s="72">
        <f ca="1">'control-500'!M251</f>
        <v>0.18899935828441439</v>
      </c>
    </row>
    <row r="216" spans="1:14" x14ac:dyDescent="0.25">
      <c r="A216" s="74" t="e">
        <f>#REF!</f>
        <v>#REF!</v>
      </c>
      <c r="B216" s="71" t="e">
        <f>#REF!</f>
        <v>#REF!</v>
      </c>
      <c r="C216" s="71" t="e">
        <f>#REF!</f>
        <v>#REF!</v>
      </c>
      <c r="D216" s="71" t="e">
        <f>#REF!</f>
        <v>#REF!</v>
      </c>
      <c r="E216" s="71" t="e">
        <f>#REF!</f>
        <v>#REF!</v>
      </c>
      <c r="F216" s="75" t="e">
        <f>#REF!</f>
        <v>#REF!</v>
      </c>
      <c r="G216" s="73">
        <f>'control-500'!G252</f>
        <v>5677.3440000000001</v>
      </c>
      <c r="H216" s="73">
        <f ca="1">'control-500'!H252</f>
        <v>5483.83</v>
      </c>
      <c r="I216" s="71">
        <f>'control-500'!U252</f>
        <v>-28.852666666666966</v>
      </c>
      <c r="J216" s="71">
        <f ca="1">'control-500'!AA252</f>
        <v>-161.49293333333239</v>
      </c>
      <c r="K216" s="73" t="e">
        <f>#REF!</f>
        <v>#REF!</v>
      </c>
      <c r="L216" s="72" t="e">
        <f>#REF!</f>
        <v>#REF!</v>
      </c>
      <c r="M216" s="73">
        <f ca="1">'control-500'!L252</f>
        <v>17</v>
      </c>
      <c r="N216" s="72">
        <f ca="1">'control-500'!M252</f>
        <v>-0.11814001782428062</v>
      </c>
    </row>
    <row r="217" spans="1:14" x14ac:dyDescent="0.25">
      <c r="A217" s="74" t="e">
        <f>#REF!</f>
        <v>#REF!</v>
      </c>
      <c r="B217" s="71" t="e">
        <f>#REF!</f>
        <v>#REF!</v>
      </c>
      <c r="C217" s="71" t="e">
        <f>#REF!</f>
        <v>#REF!</v>
      </c>
      <c r="D217" s="71" t="e">
        <f>#REF!</f>
        <v>#REF!</v>
      </c>
      <c r="E217" s="71" t="e">
        <f>#REF!</f>
        <v>#REF!</v>
      </c>
      <c r="F217" s="75" t="e">
        <f>#REF!</f>
        <v>#REF!</v>
      </c>
      <c r="G217" s="73">
        <f>'control-500'!G253</f>
        <v>5489.13</v>
      </c>
      <c r="H217" s="73">
        <f ca="1">'control-500'!H253</f>
        <v>5382.2437</v>
      </c>
      <c r="I217" s="71">
        <f>'control-500'!U253</f>
        <v>-49.668666666665864</v>
      </c>
      <c r="J217" s="71">
        <f ca="1">'control-500'!AA253</f>
        <v>-174.57436666666641</v>
      </c>
      <c r="K217" s="73" t="e">
        <f>#REF!</f>
        <v>#REF!</v>
      </c>
      <c r="L217" s="72" t="e">
        <f>#REF!</f>
        <v>#REF!</v>
      </c>
      <c r="M217" s="73">
        <f ca="1">'control-500'!L253</f>
        <v>18</v>
      </c>
      <c r="N217" s="72">
        <f ca="1">'control-500'!M253</f>
        <v>0.74713348539634838</v>
      </c>
    </row>
    <row r="218" spans="1:14" x14ac:dyDescent="0.25">
      <c r="A218" s="74" t="e">
        <f>#REF!</f>
        <v>#REF!</v>
      </c>
      <c r="B218" s="71" t="e">
        <f>#REF!</f>
        <v>#REF!</v>
      </c>
      <c r="C218" s="71" t="e">
        <f>#REF!</f>
        <v>#REF!</v>
      </c>
      <c r="D218" s="71" t="e">
        <f>#REF!</f>
        <v>#REF!</v>
      </c>
      <c r="E218" s="71" t="e">
        <f>#REF!</f>
        <v>#REF!</v>
      </c>
      <c r="F218" s="75" t="e">
        <f>#REF!</f>
        <v>#REF!</v>
      </c>
      <c r="G218" s="73">
        <f>'control-500'!G254</f>
        <v>5607.4750000000004</v>
      </c>
      <c r="H218" s="73">
        <f ca="1">'control-500'!H254</f>
        <v>5382.2437</v>
      </c>
      <c r="I218" s="71">
        <f>'control-500'!U254</f>
        <v>-79.297666666665464</v>
      </c>
      <c r="J218" s="71">
        <f ca="1">'control-500'!AA254</f>
        <v>-158.41463333333255</v>
      </c>
      <c r="K218" s="73" t="e">
        <f>#REF!</f>
        <v>#REF!</v>
      </c>
      <c r="L218" s="72" t="e">
        <f>#REF!</f>
        <v>#REF!</v>
      </c>
      <c r="M218" s="73">
        <f ca="1">'control-500'!L254</f>
        <v>18</v>
      </c>
      <c r="N218" s="72">
        <f ca="1">'control-500'!M254</f>
        <v>0.84070889050669761</v>
      </c>
    </row>
    <row r="219" spans="1:14" x14ac:dyDescent="0.25">
      <c r="A219" s="74" t="e">
        <f>#REF!</f>
        <v>#REF!</v>
      </c>
      <c r="B219" s="71" t="e">
        <f>#REF!</f>
        <v>#REF!</v>
      </c>
      <c r="C219" s="71" t="e">
        <f>#REF!</f>
        <v>#REF!</v>
      </c>
      <c r="D219" s="71" t="e">
        <f>#REF!</f>
        <v>#REF!</v>
      </c>
      <c r="E219" s="71" t="e">
        <f>#REF!</f>
        <v>#REF!</v>
      </c>
      <c r="F219" s="75" t="e">
        <f>#REF!</f>
        <v>#REF!</v>
      </c>
      <c r="G219" s="73">
        <f>'control-500'!G255</f>
        <v>5423.9834000000001</v>
      </c>
      <c r="H219" s="73">
        <f ca="1">'control-500'!H255</f>
        <v>5382.2437</v>
      </c>
      <c r="I219" s="71">
        <f>'control-500'!U255</f>
        <v>-159.30186666666609</v>
      </c>
      <c r="J219" s="71">
        <f ca="1">'control-500'!AA255</f>
        <v>-83.620533333333398</v>
      </c>
      <c r="K219" s="73" t="e">
        <f>#REF!</f>
        <v>#REF!</v>
      </c>
      <c r="L219" s="72" t="e">
        <f>#REF!</f>
        <v>#REF!</v>
      </c>
      <c r="M219" s="73">
        <f ca="1">'control-500'!L255</f>
        <v>20</v>
      </c>
      <c r="N219" s="72">
        <f ca="1">'control-500'!M255</f>
        <v>0.76373656440401094</v>
      </c>
    </row>
    <row r="220" spans="1:14" x14ac:dyDescent="0.25">
      <c r="A220" s="74" t="e">
        <f>#REF!</f>
        <v>#REF!</v>
      </c>
      <c r="B220" s="71" t="e">
        <f>#REF!</f>
        <v>#REF!</v>
      </c>
      <c r="C220" s="71" t="e">
        <f>#REF!</f>
        <v>#REF!</v>
      </c>
      <c r="D220" s="71" t="e">
        <f>#REF!</f>
        <v>#REF!</v>
      </c>
      <c r="E220" s="71" t="e">
        <f>#REF!</f>
        <v>#REF!</v>
      </c>
      <c r="F220" s="75" t="e">
        <f>#REF!</f>
        <v>#REF!</v>
      </c>
      <c r="G220" s="73">
        <f>'control-500'!G256</f>
        <v>5440.7560000000003</v>
      </c>
      <c r="H220" s="73">
        <f ca="1">'control-500'!H256</f>
        <v>5315.5039999999999</v>
      </c>
      <c r="I220" s="71">
        <f>'control-500'!U256</f>
        <v>-129.26219999999981</v>
      </c>
      <c r="J220" s="71">
        <f ca="1">'control-500'!AA256</f>
        <v>-53.922333333333277</v>
      </c>
      <c r="K220" s="73" t="e">
        <f>#REF!</f>
        <v>#REF!</v>
      </c>
      <c r="L220" s="72" t="e">
        <f>#REF!</f>
        <v>#REF!</v>
      </c>
      <c r="M220" s="73">
        <f ca="1">'control-500'!L256</f>
        <v>17</v>
      </c>
      <c r="N220" s="72">
        <f ca="1">'control-500'!M256</f>
        <v>0.8119350257722171</v>
      </c>
    </row>
    <row r="221" spans="1:14" x14ac:dyDescent="0.25">
      <c r="A221" s="74" t="e">
        <f>#REF!</f>
        <v>#REF!</v>
      </c>
      <c r="B221" s="71" t="e">
        <f>#REF!</f>
        <v>#REF!</v>
      </c>
      <c r="C221" s="71" t="e">
        <f>#REF!</f>
        <v>#REF!</v>
      </c>
      <c r="D221" s="71" t="e">
        <f>#REF!</f>
        <v>#REF!</v>
      </c>
      <c r="E221" s="71" t="e">
        <f>#REF!</f>
        <v>#REF!</v>
      </c>
      <c r="F221" s="75" t="e">
        <f>#REF!</f>
        <v>#REF!</v>
      </c>
      <c r="G221" s="73">
        <f>'control-500'!G257</f>
        <v>5617.3760000000002</v>
      </c>
      <c r="H221" s="73">
        <f ca="1">'control-500'!H257</f>
        <v>5322.0630000000001</v>
      </c>
      <c r="I221" s="71">
        <f>'control-500'!U257</f>
        <v>-97.277866666666043</v>
      </c>
      <c r="J221" s="71">
        <f ca="1">'control-500'!AA257</f>
        <v>-36.187799999999697</v>
      </c>
      <c r="K221" s="73" t="e">
        <f>#REF!</f>
        <v>#REF!</v>
      </c>
      <c r="L221" s="72" t="e">
        <f>#REF!</f>
        <v>#REF!</v>
      </c>
      <c r="M221" s="73">
        <f ca="1">'control-500'!L257</f>
        <v>17</v>
      </c>
      <c r="N221" s="72">
        <f ca="1">'control-500'!M257</f>
        <v>0.72928749922097713</v>
      </c>
    </row>
    <row r="222" spans="1:14" x14ac:dyDescent="0.25">
      <c r="A222" s="74" t="e">
        <f>#REF!</f>
        <v>#REF!</v>
      </c>
      <c r="B222" s="71" t="e">
        <f>#REF!</f>
        <v>#REF!</v>
      </c>
      <c r="C222" s="71" t="e">
        <f>#REF!</f>
        <v>#REF!</v>
      </c>
      <c r="D222" s="71" t="e">
        <f>#REF!</f>
        <v>#REF!</v>
      </c>
      <c r="E222" s="71" t="e">
        <f>#REF!</f>
        <v>#REF!</v>
      </c>
      <c r="F222" s="75" t="e">
        <f>#REF!</f>
        <v>#REF!</v>
      </c>
      <c r="G222" s="73">
        <f>'control-500'!G258</f>
        <v>5709.9610000000002</v>
      </c>
      <c r="H222" s="73">
        <f ca="1">'control-500'!H258</f>
        <v>5333.8609999999999</v>
      </c>
      <c r="I222" s="71">
        <f>'control-500'!U258</f>
        <v>82.501533333333398</v>
      </c>
      <c r="J222" s="71">
        <f ca="1">'control-500'!AA258</f>
        <v>-52.315366666667011</v>
      </c>
      <c r="K222" s="73" t="e">
        <f>#REF!</f>
        <v>#REF!</v>
      </c>
      <c r="L222" s="72" t="e">
        <f>#REF!</f>
        <v>#REF!</v>
      </c>
      <c r="M222" s="73">
        <f ca="1">'control-500'!L258</f>
        <v>18</v>
      </c>
      <c r="N222" s="72">
        <f ca="1">'control-500'!M258</f>
        <v>-0.3854295512576556</v>
      </c>
    </row>
    <row r="223" spans="1:14" x14ac:dyDescent="0.25">
      <c r="A223" s="74" t="e">
        <f>#REF!</f>
        <v>#REF!</v>
      </c>
      <c r="B223" s="71" t="e">
        <f>#REF!</f>
        <v>#REF!</v>
      </c>
      <c r="C223" s="71" t="e">
        <f>#REF!</f>
        <v>#REF!</v>
      </c>
      <c r="D223" s="71" t="e">
        <f>#REF!</f>
        <v>#REF!</v>
      </c>
      <c r="E223" s="71" t="e">
        <f>#REF!</f>
        <v>#REF!</v>
      </c>
      <c r="F223" s="75" t="e">
        <f>#REF!</f>
        <v>#REF!</v>
      </c>
      <c r="G223" s="73">
        <f>'control-500'!G259</f>
        <v>5717.7793000000001</v>
      </c>
      <c r="H223" s="73">
        <f ca="1">'control-500'!H259</f>
        <v>5284.299</v>
      </c>
      <c r="I223" s="71">
        <f>'control-500'!U259</f>
        <v>190.96730000000025</v>
      </c>
      <c r="J223" s="71">
        <f ca="1">'control-500'!AA259</f>
        <v>-44.843133333333149</v>
      </c>
      <c r="K223" s="73" t="e">
        <f>#REF!</f>
        <v>#REF!</v>
      </c>
      <c r="L223" s="72" t="e">
        <f>#REF!</f>
        <v>#REF!</v>
      </c>
      <c r="M223" s="73">
        <f ca="1">'control-500'!L259</f>
        <v>18</v>
      </c>
      <c r="N223" s="72">
        <f ca="1">'control-500'!M259</f>
        <v>-0.17211698347162446</v>
      </c>
    </row>
    <row r="224" spans="1:14" x14ac:dyDescent="0.25">
      <c r="A224" s="74" t="e">
        <f>#REF!</f>
        <v>#REF!</v>
      </c>
      <c r="B224" s="71" t="e">
        <f>#REF!</f>
        <v>#REF!</v>
      </c>
      <c r="C224" s="71" t="e">
        <f>#REF!</f>
        <v>#REF!</v>
      </c>
      <c r="D224" s="71" t="e">
        <f>#REF!</f>
        <v>#REF!</v>
      </c>
      <c r="E224" s="71" t="e">
        <f>#REF!</f>
        <v>#REF!</v>
      </c>
      <c r="F224" s="75" t="e">
        <f>#REF!</f>
        <v>#REF!</v>
      </c>
      <c r="G224" s="73">
        <f>'control-500'!G260</f>
        <v>5691.5429999999997</v>
      </c>
      <c r="H224" s="73">
        <f ca="1">'control-500'!H260</f>
        <v>5337.14</v>
      </c>
      <c r="I224" s="71">
        <f>'control-500'!U260</f>
        <v>212.38930000000013</v>
      </c>
      <c r="J224" s="71">
        <f ca="1">'control-500'!AA260</f>
        <v>-45.23623333333429</v>
      </c>
      <c r="K224" s="73" t="e">
        <f>#REF!</f>
        <v>#REF!</v>
      </c>
      <c r="L224" s="72" t="e">
        <f>#REF!</f>
        <v>#REF!</v>
      </c>
      <c r="M224" s="73">
        <f ca="1">'control-500'!L260</f>
        <v>19</v>
      </c>
      <c r="N224" s="72">
        <f ca="1">'control-500'!M260</f>
        <v>0.19093274143959613</v>
      </c>
    </row>
    <row r="225" spans="1:14" x14ac:dyDescent="0.25">
      <c r="A225" s="74" t="e">
        <f>#REF!</f>
        <v>#REF!</v>
      </c>
      <c r="B225" s="71" t="e">
        <f>#REF!</f>
        <v>#REF!</v>
      </c>
      <c r="C225" s="71" t="e">
        <f>#REF!</f>
        <v>#REF!</v>
      </c>
      <c r="D225" s="71" t="e">
        <f>#REF!</f>
        <v>#REF!</v>
      </c>
      <c r="E225" s="71" t="e">
        <f>#REF!</f>
        <v>#REF!</v>
      </c>
      <c r="F225" s="75" t="e">
        <f>#REF!</f>
        <v>#REF!</v>
      </c>
      <c r="G225" s="73">
        <f>'control-500'!G261</f>
        <v>5696.3193000000001</v>
      </c>
      <c r="H225" s="73">
        <f ca="1">'control-500'!H261</f>
        <v>5278.9883</v>
      </c>
      <c r="I225" s="71">
        <f>'control-500'!U261</f>
        <v>112.51619999999942</v>
      </c>
      <c r="J225" s="71">
        <f ca="1">'control-500'!AA261</f>
        <v>-45.10666666666657</v>
      </c>
      <c r="K225" s="73" t="e">
        <f>#REF!</f>
        <v>#REF!</v>
      </c>
      <c r="L225" s="72" t="e">
        <f>#REF!</f>
        <v>#REF!</v>
      </c>
      <c r="M225" s="73">
        <f ca="1">'control-500'!L261</f>
        <v>17</v>
      </c>
      <c r="N225" s="72">
        <f ca="1">'control-500'!M261</f>
        <v>0.79678619283755003</v>
      </c>
    </row>
    <row r="226" spans="1:14" x14ac:dyDescent="0.25">
      <c r="A226" s="74" t="e">
        <f>#REF!</f>
        <v>#REF!</v>
      </c>
      <c r="B226" s="71" t="e">
        <f>#REF!</f>
        <v>#REF!</v>
      </c>
      <c r="C226" s="71" t="e">
        <f>#REF!</f>
        <v>#REF!</v>
      </c>
      <c r="D226" s="71" t="e">
        <f>#REF!</f>
        <v>#REF!</v>
      </c>
      <c r="E226" s="71" t="e">
        <f>#REF!</f>
        <v>#REF!</v>
      </c>
      <c r="F226" s="75" t="e">
        <f>#REF!</f>
        <v>#REF!</v>
      </c>
      <c r="G226" s="73">
        <f>'control-500'!G262</f>
        <v>5724.8603999999996</v>
      </c>
      <c r="H226" s="73">
        <f ca="1">'control-500'!H262</f>
        <v>5285.8670000000002</v>
      </c>
      <c r="I226" s="71">
        <f>'control-500'!U262</f>
        <v>22.535466666665645</v>
      </c>
      <c r="J226" s="71">
        <f ca="1">'control-500'!AA262</f>
        <v>-32.00766666666641</v>
      </c>
      <c r="K226" s="73" t="e">
        <f>#REF!</f>
        <v>#REF!</v>
      </c>
      <c r="L226" s="72" t="e">
        <f>#REF!</f>
        <v>#REF!</v>
      </c>
      <c r="M226" s="73">
        <f ca="1">'control-500'!L262</f>
        <v>17</v>
      </c>
      <c r="N226" s="72">
        <f ca="1">'control-500'!M262</f>
        <v>0.48110810347353206</v>
      </c>
    </row>
    <row r="227" spans="1:14" x14ac:dyDescent="0.25">
      <c r="A227" s="74" t="e">
        <f>#REF!</f>
        <v>#REF!</v>
      </c>
      <c r="B227" s="71" t="e">
        <f>#REF!</f>
        <v>#REF!</v>
      </c>
      <c r="C227" s="71" t="e">
        <f>#REF!</f>
        <v>#REF!</v>
      </c>
      <c r="D227" s="71" t="e">
        <f>#REF!</f>
        <v>#REF!</v>
      </c>
      <c r="E227" s="71" t="e">
        <f>#REF!</f>
        <v>#REF!</v>
      </c>
      <c r="F227" s="75" t="e">
        <f>#REF!</f>
        <v>#REF!</v>
      </c>
      <c r="G227" s="73">
        <f>'control-500'!G263</f>
        <v>5774.8584000000001</v>
      </c>
      <c r="H227" s="73">
        <f ca="1">'control-500'!H263</f>
        <v>5285.8320000000003</v>
      </c>
      <c r="I227" s="71">
        <f>'control-500'!U263</f>
        <v>25.584933333332931</v>
      </c>
      <c r="J227" s="71">
        <f ca="1">'control-500'!AA263</f>
        <v>-7.750899999999092</v>
      </c>
      <c r="K227" s="73" t="e">
        <f>#REF!</f>
        <v>#REF!</v>
      </c>
      <c r="L227" s="72" t="e">
        <f>#REF!</f>
        <v>#REF!</v>
      </c>
      <c r="M227" s="73">
        <f ca="1">'control-500'!L263</f>
        <v>17</v>
      </c>
      <c r="N227" s="72">
        <f ca="1">'control-500'!M263</f>
        <v>0.95201728622692661</v>
      </c>
    </row>
    <row r="228" spans="1:14" x14ac:dyDescent="0.25">
      <c r="A228" s="74" t="e">
        <f>#REF!</f>
        <v>#REF!</v>
      </c>
      <c r="B228" s="71" t="e">
        <f>#REF!</f>
        <v>#REF!</v>
      </c>
      <c r="C228" s="71" t="e">
        <f>#REF!</f>
        <v>#REF!</v>
      </c>
      <c r="D228" s="71" t="e">
        <f>#REF!</f>
        <v>#REF!</v>
      </c>
      <c r="E228" s="71" t="e">
        <f>#REF!</f>
        <v>#REF!</v>
      </c>
      <c r="F228" s="75" t="e">
        <f>#REF!</f>
        <v>#REF!</v>
      </c>
      <c r="G228" s="73">
        <f>'control-500'!G264</f>
        <v>5764.4639999999999</v>
      </c>
      <c r="H228" s="73">
        <f ca="1">'control-500'!H264</f>
        <v>5307.5073000000002</v>
      </c>
      <c r="I228" s="71">
        <f>'control-500'!U264</f>
        <v>52.847066666666557</v>
      </c>
      <c r="J228" s="71">
        <f ca="1">'control-500'!AA264</f>
        <v>15.460533333333538</v>
      </c>
      <c r="K228" s="73" t="e">
        <f>#REF!</f>
        <v>#REF!</v>
      </c>
      <c r="L228" s="72" t="e">
        <f>#REF!</f>
        <v>#REF!</v>
      </c>
      <c r="M228" s="73">
        <f ca="1">'control-500'!L264</f>
        <v>18</v>
      </c>
      <c r="N228" s="72">
        <f ca="1">'control-500'!M264</f>
        <v>0.61238490637354115</v>
      </c>
    </row>
    <row r="229" spans="1:14" x14ac:dyDescent="0.25">
      <c r="A229" s="74" t="e">
        <f>#REF!</f>
        <v>#REF!</v>
      </c>
      <c r="B229" s="71" t="e">
        <f>#REF!</f>
        <v>#REF!</v>
      </c>
      <c r="C229" s="71" t="e">
        <f>#REF!</f>
        <v>#REF!</v>
      </c>
      <c r="D229" s="71" t="e">
        <f>#REF!</f>
        <v>#REF!</v>
      </c>
      <c r="E229" s="71" t="e">
        <f>#REF!</f>
        <v>#REF!</v>
      </c>
      <c r="F229" s="75" t="e">
        <f>#REF!</f>
        <v>#REF!</v>
      </c>
      <c r="G229" s="73">
        <f>'control-500'!G265</f>
        <v>5709.6450000000004</v>
      </c>
      <c r="H229" s="73">
        <f ca="1">'control-500'!H265</f>
        <v>5273.0280000000002</v>
      </c>
      <c r="I229" s="71">
        <f>'control-500'!U265</f>
        <v>45.414900000000976</v>
      </c>
      <c r="J229" s="71">
        <f ca="1">'control-500'!AA265</f>
        <v>3.4731999999997547</v>
      </c>
      <c r="K229" s="73" t="e">
        <f>#REF!</f>
        <v>#REF!</v>
      </c>
      <c r="L229" s="72" t="e">
        <f>#REF!</f>
        <v>#REF!</v>
      </c>
      <c r="M229" s="73">
        <f ca="1">'control-500'!L265</f>
        <v>17</v>
      </c>
      <c r="N229" s="72">
        <f ca="1">'control-500'!M265</f>
        <v>0.71707050329650446</v>
      </c>
    </row>
    <row r="230" spans="1:14" x14ac:dyDescent="0.25">
      <c r="A230" s="74" t="e">
        <f>#REF!</f>
        <v>#REF!</v>
      </c>
      <c r="B230" s="71" t="e">
        <f>#REF!</f>
        <v>#REF!</v>
      </c>
      <c r="C230" s="71" t="e">
        <f>#REF!</f>
        <v>#REF!</v>
      </c>
      <c r="D230" s="71" t="e">
        <f>#REF!</f>
        <v>#REF!</v>
      </c>
      <c r="E230" s="71" t="e">
        <f>#REF!</f>
        <v>#REF!</v>
      </c>
      <c r="F230" s="75" t="e">
        <f>#REF!</f>
        <v>#REF!</v>
      </c>
      <c r="G230" s="73">
        <f>'control-500'!G266</f>
        <v>5680.5990000000002</v>
      </c>
      <c r="H230" s="73">
        <f ca="1">'control-500'!H266</f>
        <v>5251.4030000000002</v>
      </c>
      <c r="I230" s="71">
        <f>'control-500'!U266</f>
        <v>-13.776700000000952</v>
      </c>
      <c r="J230" s="71">
        <f ca="1">'control-500'!AA266</f>
        <v>-22.964333333333951</v>
      </c>
      <c r="K230" s="73" t="e">
        <f>#REF!</f>
        <v>#REF!</v>
      </c>
      <c r="L230" s="72" t="e">
        <f>#REF!</f>
        <v>#REF!</v>
      </c>
      <c r="M230" s="73">
        <f ca="1">'control-500'!L266</f>
        <v>18</v>
      </c>
      <c r="N230" s="72">
        <f ca="1">'control-500'!M266</f>
        <v>0.87635673565386274</v>
      </c>
    </row>
    <row r="231" spans="1:14" x14ac:dyDescent="0.25">
      <c r="A231" s="74" t="e">
        <f>#REF!</f>
        <v>#REF!</v>
      </c>
      <c r="B231" s="71" t="e">
        <f>#REF!</f>
        <v>#REF!</v>
      </c>
      <c r="C231" s="71" t="e">
        <f>#REF!</f>
        <v>#REF!</v>
      </c>
      <c r="D231" s="71" t="e">
        <f>#REF!</f>
        <v>#REF!</v>
      </c>
      <c r="E231" s="71" t="e">
        <f>#REF!</f>
        <v>#REF!</v>
      </c>
      <c r="F231" s="75" t="e">
        <f>#REF!</f>
        <v>#REF!</v>
      </c>
      <c r="G231" s="73">
        <f>'control-500'!G267</f>
        <v>5737.2730000000001</v>
      </c>
      <c r="H231" s="73">
        <f ca="1">'control-500'!H267</f>
        <v>5251.4030000000002</v>
      </c>
      <c r="I231" s="71">
        <f>'control-500'!U267</f>
        <v>-45.555266666666284</v>
      </c>
      <c r="J231" s="71">
        <f ca="1">'control-500'!AA267</f>
        <v>-37.413766666667165</v>
      </c>
      <c r="K231" s="73" t="e">
        <f>#REF!</f>
        <v>#REF!</v>
      </c>
      <c r="L231" s="72" t="e">
        <f>#REF!</f>
        <v>#REF!</v>
      </c>
      <c r="M231" s="73">
        <f ca="1">'control-500'!L267</f>
        <v>17</v>
      </c>
      <c r="N231" s="72">
        <f ca="1">'control-500'!M267</f>
        <v>0.75520267713990652</v>
      </c>
    </row>
    <row r="232" spans="1:14" x14ac:dyDescent="0.25">
      <c r="A232" s="74" t="e">
        <f>#REF!</f>
        <v>#REF!</v>
      </c>
      <c r="B232" s="71" t="e">
        <f>#REF!</f>
        <v>#REF!</v>
      </c>
      <c r="C232" s="71" t="e">
        <f>#REF!</f>
        <v>#REF!</v>
      </c>
      <c r="D232" s="71" t="e">
        <f>#REF!</f>
        <v>#REF!</v>
      </c>
      <c r="E232" s="71" t="e">
        <f>#REF!</f>
        <v>#REF!</v>
      </c>
      <c r="F232" s="75" t="e">
        <f>#REF!</f>
        <v>#REF!</v>
      </c>
      <c r="G232" s="73">
        <f>'control-500'!G268</f>
        <v>5737.2730000000001</v>
      </c>
      <c r="H232" s="73">
        <f ca="1">'control-500'!H268</f>
        <v>5285.7992999999997</v>
      </c>
      <c r="I232" s="71">
        <f>'control-500'!U268</f>
        <v>-31.274133333333641</v>
      </c>
      <c r="J232" s="71">
        <f ca="1">'control-500'!AA268</f>
        <v>-3.9104333333331547</v>
      </c>
      <c r="K232" s="73" t="e">
        <f>#REF!</f>
        <v>#REF!</v>
      </c>
      <c r="L232" s="72" t="e">
        <f>#REF!</f>
        <v>#REF!</v>
      </c>
      <c r="M232" s="73">
        <f ca="1">'control-500'!L268</f>
        <v>17</v>
      </c>
      <c r="N232" s="72">
        <f ca="1">'control-500'!M268</f>
        <v>0.8210176155514608</v>
      </c>
    </row>
    <row r="233" spans="1:14" x14ac:dyDescent="0.25">
      <c r="A233" s="74" t="e">
        <f>#REF!</f>
        <v>#REF!</v>
      </c>
      <c r="B233" s="71" t="e">
        <f>#REF!</f>
        <v>#REF!</v>
      </c>
      <c r="C233" s="71" t="e">
        <f>#REF!</f>
        <v>#REF!</v>
      </c>
      <c r="D233" s="71" t="e">
        <f>#REF!</f>
        <v>#REF!</v>
      </c>
      <c r="E233" s="71" t="e">
        <f>#REF!</f>
        <v>#REF!</v>
      </c>
      <c r="F233" s="75" t="e">
        <f>#REF!</f>
        <v>#REF!</v>
      </c>
      <c r="G233" s="73">
        <f>'control-500'!G269</f>
        <v>5729.7160000000003</v>
      </c>
      <c r="H233" s="73">
        <f ca="1">'control-500'!H269</f>
        <v>5317.4840000000004</v>
      </c>
      <c r="I233" s="71">
        <f>'control-500'!U269</f>
        <v>16.518000000001241</v>
      </c>
      <c r="J233" s="71">
        <f ca="1">'control-500'!AA269</f>
        <v>29.524999999999636</v>
      </c>
      <c r="K233" s="73" t="e">
        <f>#REF!</f>
        <v>#REF!</v>
      </c>
      <c r="L233" s="72" t="e">
        <f>#REF!</f>
        <v>#REF!</v>
      </c>
      <c r="M233" s="73">
        <f ca="1">'control-500'!L269</f>
        <v>17</v>
      </c>
      <c r="N233" s="72">
        <f ca="1">'control-500'!M269</f>
        <v>0.88249169997693988</v>
      </c>
    </row>
    <row r="234" spans="1:14" x14ac:dyDescent="0.25">
      <c r="A234" s="74" t="e">
        <f>#REF!</f>
        <v>#REF!</v>
      </c>
      <c r="B234" s="71" t="e">
        <f>#REF!</f>
        <v>#REF!</v>
      </c>
      <c r="C234" s="71" t="e">
        <f>#REF!</f>
        <v>#REF!</v>
      </c>
      <c r="D234" s="71" t="e">
        <f>#REF!</f>
        <v>#REF!</v>
      </c>
      <c r="E234" s="71" t="e">
        <f>#REF!</f>
        <v>#REF!</v>
      </c>
      <c r="F234" s="75" t="e">
        <f>#REF!</f>
        <v>#REF!</v>
      </c>
      <c r="G234" s="73">
        <f>'control-500'!G270</f>
        <v>5669.0522000000001</v>
      </c>
      <c r="H234" s="73">
        <f ca="1">'control-500'!H270</f>
        <v>5295.6049999999996</v>
      </c>
      <c r="I234" s="71">
        <f>'control-500'!U270</f>
        <v>2.8413999999999455</v>
      </c>
      <c r="J234" s="71">
        <f ca="1">'control-500'!AA270</f>
        <v>24.887900000000325</v>
      </c>
      <c r="K234" s="73" t="e">
        <f>#REF!</f>
        <v>#REF!</v>
      </c>
      <c r="L234" s="72" t="e">
        <f>#REF!</f>
        <v>#REF!</v>
      </c>
      <c r="M234" s="73">
        <f ca="1">'control-500'!L270</f>
        <v>17</v>
      </c>
      <c r="N234" s="72">
        <f ca="1">'control-500'!M270</f>
        <v>0.88729255201035273</v>
      </c>
    </row>
    <row r="235" spans="1:14" x14ac:dyDescent="0.25">
      <c r="A235" s="74" t="e">
        <f>#REF!</f>
        <v>#REF!</v>
      </c>
      <c r="B235" s="71" t="e">
        <f>#REF!</f>
        <v>#REF!</v>
      </c>
      <c r="C235" s="71" t="e">
        <f>#REF!</f>
        <v>#REF!</v>
      </c>
      <c r="D235" s="71" t="e">
        <f>#REF!</f>
        <v>#REF!</v>
      </c>
      <c r="E235" s="71" t="e">
        <f>#REF!</f>
        <v>#REF!</v>
      </c>
      <c r="F235" s="75" t="e">
        <f>#REF!</f>
        <v>#REF!</v>
      </c>
      <c r="G235" s="73">
        <f>'control-500'!G271</f>
        <v>5620.9066999999995</v>
      </c>
      <c r="H235" s="73">
        <f ca="1">'control-500'!H271</f>
        <v>5250.18</v>
      </c>
      <c r="I235" s="71">
        <f>'control-500'!U271</f>
        <v>-45.156700000000761</v>
      </c>
      <c r="J235" s="71">
        <f ca="1">'control-500'!AA271</f>
        <v>-41.526100000000348</v>
      </c>
      <c r="K235" s="73" t="e">
        <f>#REF!</f>
        <v>#REF!</v>
      </c>
      <c r="L235" s="72" t="e">
        <f>#REF!</f>
        <v>#REF!</v>
      </c>
      <c r="M235" s="73">
        <f ca="1">'control-500'!L271</f>
        <v>17</v>
      </c>
      <c r="N235" s="72">
        <f ca="1">'control-500'!M271</f>
        <v>0.98902740544920587</v>
      </c>
    </row>
    <row r="236" spans="1:14" x14ac:dyDescent="0.25">
      <c r="A236" s="74" t="e">
        <f>#REF!</f>
        <v>#REF!</v>
      </c>
      <c r="B236" s="71" t="e">
        <f>#REF!</f>
        <v>#REF!</v>
      </c>
      <c r="C236" s="71" t="e">
        <f>#REF!</f>
        <v>#REF!</v>
      </c>
      <c r="D236" s="71" t="e">
        <f>#REF!</f>
        <v>#REF!</v>
      </c>
      <c r="E236" s="71" t="e">
        <f>#REF!</f>
        <v>#REF!</v>
      </c>
      <c r="F236" s="75" t="e">
        <f>#REF!</f>
        <v>#REF!</v>
      </c>
      <c r="G236" s="73">
        <f>'control-500'!G272</f>
        <v>5674.085</v>
      </c>
      <c r="H236" s="73">
        <f ca="1">'control-500'!H272</f>
        <v>5184.3230000000003</v>
      </c>
      <c r="I236" s="71">
        <f>'control-500'!U272</f>
        <v>-80.072700000000623</v>
      </c>
      <c r="J236" s="71">
        <f ca="1">'control-500'!AA272</f>
        <v>-84.743033333332278</v>
      </c>
      <c r="K236" s="73" t="e">
        <f>#REF!</f>
        <v>#REF!</v>
      </c>
      <c r="L236" s="72" t="e">
        <f>#REF!</f>
        <v>#REF!</v>
      </c>
      <c r="M236" s="73">
        <f ca="1">'control-500'!L272</f>
        <v>17</v>
      </c>
      <c r="N236" s="72">
        <f ca="1">'control-500'!M272</f>
        <v>0.92263427596540193</v>
      </c>
    </row>
    <row r="237" spans="1:14" x14ac:dyDescent="0.25">
      <c r="A237" s="74" t="e">
        <f>#REF!</f>
        <v>#REF!</v>
      </c>
      <c r="B237" s="71" t="e">
        <f>#REF!</f>
        <v>#REF!</v>
      </c>
      <c r="C237" s="71" t="e">
        <f>#REF!</f>
        <v>#REF!</v>
      </c>
      <c r="D237" s="71" t="e">
        <f>#REF!</f>
        <v>#REF!</v>
      </c>
      <c r="E237" s="71" t="e">
        <f>#REF!</f>
        <v>#REF!</v>
      </c>
      <c r="F237" s="75" t="e">
        <f>#REF!</f>
        <v>#REF!</v>
      </c>
      <c r="G237" s="73">
        <f>'control-500'!G273</f>
        <v>5699.1419999999998</v>
      </c>
      <c r="H237" s="73">
        <f ca="1">'control-500'!H273</f>
        <v>5210.1562000000004</v>
      </c>
      <c r="I237" s="71">
        <f>'control-500'!U273</f>
        <v>-47.302500000000386</v>
      </c>
      <c r="J237" s="71">
        <f ca="1">'control-500'!AA273</f>
        <v>-82.824599999999919</v>
      </c>
      <c r="K237" s="73" t="e">
        <f>#REF!</f>
        <v>#REF!</v>
      </c>
      <c r="L237" s="72" t="e">
        <f>#REF!</f>
        <v>#REF!</v>
      </c>
      <c r="M237" s="73">
        <f ca="1">'control-500'!L273</f>
        <v>17</v>
      </c>
      <c r="N237" s="72">
        <f ca="1">'control-500'!M273</f>
        <v>0.60989703437614351</v>
      </c>
    </row>
    <row r="238" spans="1:14" x14ac:dyDescent="0.25">
      <c r="A238" s="74" t="e">
        <f>#REF!</f>
        <v>#REF!</v>
      </c>
      <c r="B238" s="71" t="e">
        <f>#REF!</f>
        <v>#REF!</v>
      </c>
      <c r="C238" s="71" t="e">
        <f>#REF!</f>
        <v>#REF!</v>
      </c>
      <c r="D238" s="71" t="e">
        <f>#REF!</f>
        <v>#REF!</v>
      </c>
      <c r="E238" s="71" t="e">
        <f>#REF!</f>
        <v>#REF!</v>
      </c>
      <c r="F238" s="75" t="e">
        <f>#REF!</f>
        <v>#REF!</v>
      </c>
      <c r="G238" s="73">
        <f>'control-500'!G274</f>
        <v>5678.6480000000001</v>
      </c>
      <c r="H238" s="73">
        <f ca="1">'control-500'!H274</f>
        <v>5220.3159999999998</v>
      </c>
      <c r="I238" s="71">
        <f>'control-500'!U274</f>
        <v>10.73336666666728</v>
      </c>
      <c r="J238" s="71">
        <f ca="1">'control-500'!AA274</f>
        <v>-22.289933333333465</v>
      </c>
      <c r="K238" s="73" t="e">
        <f>#REF!</f>
        <v>#REF!</v>
      </c>
      <c r="L238" s="72" t="e">
        <f>#REF!</f>
        <v>#REF!</v>
      </c>
      <c r="M238" s="73">
        <f ca="1">'control-500'!L274</f>
        <v>17</v>
      </c>
      <c r="N238" s="72">
        <f ca="1">'control-500'!M274</f>
        <v>0.86091256904563174</v>
      </c>
    </row>
    <row r="239" spans="1:14" x14ac:dyDescent="0.25">
      <c r="A239" s="74" t="e">
        <f>#REF!</f>
        <v>#REF!</v>
      </c>
      <c r="B239" s="71" t="e">
        <f>#REF!</f>
        <v>#REF!</v>
      </c>
      <c r="C239" s="71" t="e">
        <f>#REF!</f>
        <v>#REF!</v>
      </c>
      <c r="D239" s="71" t="e">
        <f>#REF!</f>
        <v>#REF!</v>
      </c>
      <c r="E239" s="71" t="e">
        <f>#REF!</f>
        <v>#REF!</v>
      </c>
      <c r="F239" s="75" t="e">
        <f>#REF!</f>
        <v>#REF!</v>
      </c>
      <c r="G239" s="73">
        <f>'control-500'!G275</f>
        <v>5685.21</v>
      </c>
      <c r="H239" s="73">
        <f ca="1">'control-500'!H275</f>
        <v>5232.7659999999996</v>
      </c>
      <c r="I239" s="71">
        <f>'control-500'!U275</f>
        <v>32.985366666666472</v>
      </c>
      <c r="J239" s="71">
        <f ca="1">'control-500'!AA275</f>
        <v>13.729599999998754</v>
      </c>
      <c r="K239" s="73" t="e">
        <f>#REF!</f>
        <v>#REF!</v>
      </c>
      <c r="L239" s="72" t="e">
        <f>#REF!</f>
        <v>#REF!</v>
      </c>
      <c r="M239" s="73">
        <f ca="1">'control-500'!L275</f>
        <v>18</v>
      </c>
      <c r="N239" s="72">
        <f ca="1">'control-500'!M275</f>
        <v>0.33732030414616637</v>
      </c>
    </row>
    <row r="240" spans="1:14" x14ac:dyDescent="0.25">
      <c r="A240" s="74" t="e">
        <f>#REF!</f>
        <v>#REF!</v>
      </c>
      <c r="B240" s="71" t="e">
        <f>#REF!</f>
        <v>#REF!</v>
      </c>
      <c r="C240" s="71" t="e">
        <f>#REF!</f>
        <v>#REF!</v>
      </c>
      <c r="D240" s="71" t="e">
        <f>#REF!</f>
        <v>#REF!</v>
      </c>
      <c r="E240" s="71" t="e">
        <f>#REF!</f>
        <v>#REF!</v>
      </c>
      <c r="F240" s="75" t="e">
        <f>#REF!</f>
        <v>#REF!</v>
      </c>
      <c r="G240" s="73">
        <f>'control-500'!G276</f>
        <v>5528.0492999999997</v>
      </c>
      <c r="H240" s="73">
        <f ca="1">'control-500'!H276</f>
        <v>5190.0316999999995</v>
      </c>
      <c r="I240" s="71">
        <f>'control-500'!U276</f>
        <v>-34.075466666666522</v>
      </c>
      <c r="J240" s="71">
        <f ca="1">'control-500'!AA276</f>
        <v>13.589499999999438</v>
      </c>
      <c r="K240" s="73" t="e">
        <f>#REF!</f>
        <v>#REF!</v>
      </c>
      <c r="L240" s="72" t="e">
        <f>#REF!</f>
        <v>#REF!</v>
      </c>
      <c r="M240" s="73">
        <f ca="1">'control-500'!L276</f>
        <v>18</v>
      </c>
      <c r="N240" s="72">
        <f ca="1">'control-500'!M276</f>
        <v>0.82044318765753521</v>
      </c>
    </row>
    <row r="241" spans="1:14" x14ac:dyDescent="0.25">
      <c r="A241" s="74" t="e">
        <f>#REF!</f>
        <v>#REF!</v>
      </c>
      <c r="B241" s="71" t="e">
        <f>#REF!</f>
        <v>#REF!</v>
      </c>
      <c r="C241" s="71" t="e">
        <f>#REF!</f>
        <v>#REF!</v>
      </c>
      <c r="D241" s="71" t="e">
        <f>#REF!</f>
        <v>#REF!</v>
      </c>
      <c r="E241" s="71" t="e">
        <f>#REF!</f>
        <v>#REF!</v>
      </c>
      <c r="F241" s="75" t="e">
        <f>#REF!</f>
        <v>#REF!</v>
      </c>
      <c r="G241" s="73">
        <f>'control-500'!G277</f>
        <v>5669.5640000000003</v>
      </c>
      <c r="H241" s="73">
        <f ca="1">'control-500'!H277</f>
        <v>5303.2323999999999</v>
      </c>
      <c r="I241" s="71">
        <f>'control-500'!U277</f>
        <v>-56.350566666666658</v>
      </c>
      <c r="J241" s="71">
        <f ca="1">'control-500'!AA277</f>
        <v>20.93063333333339</v>
      </c>
      <c r="K241" s="73" t="e">
        <f>#REF!</f>
        <v>#REF!</v>
      </c>
      <c r="L241" s="72" t="e">
        <f>#REF!</f>
        <v>#REF!</v>
      </c>
      <c r="M241" s="73">
        <f ca="1">'control-500'!L277</f>
        <v>18</v>
      </c>
      <c r="N241" s="72">
        <f ca="1">'control-500'!M277</f>
        <v>0.59060368329029433</v>
      </c>
    </row>
    <row r="242" spans="1:14" x14ac:dyDescent="0.25">
      <c r="A242" s="74" t="e">
        <f>#REF!</f>
        <v>#REF!</v>
      </c>
      <c r="B242" s="71" t="e">
        <f>#REF!</f>
        <v>#REF!</v>
      </c>
      <c r="C242" s="71" t="e">
        <f>#REF!</f>
        <v>#REF!</v>
      </c>
      <c r="D242" s="71" t="e">
        <f>#REF!</f>
        <v>#REF!</v>
      </c>
      <c r="E242" s="71" t="e">
        <f>#REF!</f>
        <v>#REF!</v>
      </c>
      <c r="F242" s="75" t="e">
        <f>#REF!</f>
        <v>#REF!</v>
      </c>
      <c r="G242" s="73">
        <f>'control-500'!G278</f>
        <v>5785.5720000000001</v>
      </c>
      <c r="H242" s="73">
        <f ca="1">'control-500'!H278</f>
        <v>5110.57</v>
      </c>
      <c r="I242" s="71">
        <f>'control-500'!U278</f>
        <v>-26.604899999999663</v>
      </c>
      <c r="J242" s="71">
        <f ca="1">'control-500'!AA278</f>
        <v>36.882833333334325</v>
      </c>
      <c r="K242" s="73" t="e">
        <f>#REF!</f>
        <v>#REF!</v>
      </c>
      <c r="L242" s="72" t="e">
        <f>#REF!</f>
        <v>#REF!</v>
      </c>
      <c r="M242" s="73">
        <f ca="1">'control-500'!L278</f>
        <v>19</v>
      </c>
      <c r="N242" s="72">
        <f ca="1">'control-500'!M278</f>
        <v>0.52618476498109712</v>
      </c>
    </row>
    <row r="243" spans="1:14" x14ac:dyDescent="0.25">
      <c r="A243" s="74" t="e">
        <f>#REF!</f>
        <v>#REF!</v>
      </c>
      <c r="B243" s="71" t="e">
        <f>#REF!</f>
        <v>#REF!</v>
      </c>
      <c r="C243" s="71" t="e">
        <f>#REF!</f>
        <v>#REF!</v>
      </c>
      <c r="D243" s="71" t="e">
        <f>#REF!</f>
        <v>#REF!</v>
      </c>
      <c r="E243" s="71" t="e">
        <f>#REF!</f>
        <v>#REF!</v>
      </c>
      <c r="F243" s="75" t="e">
        <f>#REF!</f>
        <v>#REF!</v>
      </c>
      <c r="G243" s="73">
        <f>'control-500'!G279</f>
        <v>5785.5720000000001</v>
      </c>
      <c r="H243" s="73">
        <f ca="1">'control-500'!H279</f>
        <v>5168.9620000000004</v>
      </c>
      <c r="I243" s="71">
        <f>'control-500'!U279</f>
        <v>116.26689999999992</v>
      </c>
      <c r="J243" s="71">
        <f ca="1">'control-500'!AA279</f>
        <v>84.711166666666642</v>
      </c>
      <c r="K243" s="73" t="e">
        <f>#REF!</f>
        <v>#REF!</v>
      </c>
      <c r="L243" s="72" t="e">
        <f>#REF!</f>
        <v>#REF!</v>
      </c>
      <c r="M243" s="73">
        <f ca="1">'control-500'!L279</f>
        <v>20</v>
      </c>
      <c r="N243" s="72">
        <f ca="1">'control-500'!M279</f>
        <v>0.263469706537935</v>
      </c>
    </row>
    <row r="244" spans="1:14" x14ac:dyDescent="0.25">
      <c r="A244" s="74" t="e">
        <f>#REF!</f>
        <v>#REF!</v>
      </c>
      <c r="B244" s="71" t="e">
        <f>#REF!</f>
        <v>#REF!</v>
      </c>
      <c r="C244" s="71" t="e">
        <f>#REF!</f>
        <v>#REF!</v>
      </c>
      <c r="D244" s="71" t="e">
        <f>#REF!</f>
        <v>#REF!</v>
      </c>
      <c r="E244" s="71" t="e">
        <f>#REF!</f>
        <v>#REF!</v>
      </c>
      <c r="F244" s="75" t="e">
        <f>#REF!</f>
        <v>#REF!</v>
      </c>
      <c r="G244" s="73">
        <f>'control-500'!G280</f>
        <v>5478.9844000000003</v>
      </c>
      <c r="H244" s="73">
        <f ca="1">'control-500'!H280</f>
        <v>5342.0590000000002</v>
      </c>
      <c r="I244" s="71">
        <f>'control-500'!U280</f>
        <v>55.768366666667134</v>
      </c>
      <c r="J244" s="71">
        <f ca="1">'control-500'!AA280</f>
        <v>-2.9984333333334994</v>
      </c>
      <c r="K244" s="73" t="e">
        <f>#REF!</f>
        <v>#REF!</v>
      </c>
      <c r="L244" s="72" t="e">
        <f>#REF!</f>
        <v>#REF!</v>
      </c>
      <c r="M244" s="73">
        <f ca="1">'control-500'!L280</f>
        <v>20</v>
      </c>
      <c r="N244" s="72">
        <f ca="1">'control-500'!M280</f>
        <v>0.78548099766225987</v>
      </c>
    </row>
    <row r="245" spans="1:14" x14ac:dyDescent="0.25">
      <c r="A245" s="74" t="e">
        <f>#REF!</f>
        <v>#REF!</v>
      </c>
      <c r="B245" s="71" t="e">
        <f>#REF!</f>
        <v>#REF!</v>
      </c>
      <c r="C245" s="71" t="e">
        <f>#REF!</f>
        <v>#REF!</v>
      </c>
      <c r="D245" s="71" t="e">
        <f>#REF!</f>
        <v>#REF!</v>
      </c>
      <c r="E245" s="71" t="e">
        <f>#REF!</f>
        <v>#REF!</v>
      </c>
      <c r="F245" s="75" t="e">
        <f>#REF!</f>
        <v>#REF!</v>
      </c>
      <c r="G245" s="73">
        <f>'control-500'!G281</f>
        <v>5487.3339999999998</v>
      </c>
      <c r="H245" s="73">
        <f ca="1">'control-500'!H281</f>
        <v>5201.8239999999996</v>
      </c>
      <c r="I245" s="71">
        <f>'control-500'!U281</f>
        <v>-77.098300000000265</v>
      </c>
      <c r="J245" s="71">
        <f ca="1">'control-500'!AA281</f>
        <v>-71.244033333333689</v>
      </c>
      <c r="K245" s="73" t="e">
        <f>#REF!</f>
        <v>#REF!</v>
      </c>
      <c r="L245" s="72" t="e">
        <f>#REF!</f>
        <v>#REF!</v>
      </c>
      <c r="M245" s="73">
        <f ca="1">'control-500'!L281</f>
        <v>20</v>
      </c>
      <c r="N245" s="72">
        <f ca="1">'control-500'!M281</f>
        <v>0.77027042165496185</v>
      </c>
    </row>
    <row r="246" spans="1:14" x14ac:dyDescent="0.25">
      <c r="A246" s="74" t="e">
        <f>#REF!</f>
        <v>#REF!</v>
      </c>
      <c r="B246" s="71" t="e">
        <f>#REF!</f>
        <v>#REF!</v>
      </c>
      <c r="C246" s="71" t="e">
        <f>#REF!</f>
        <v>#REF!</v>
      </c>
      <c r="D246" s="71" t="e">
        <f>#REF!</f>
        <v>#REF!</v>
      </c>
      <c r="E246" s="71" t="e">
        <f>#REF!</f>
        <v>#REF!</v>
      </c>
      <c r="F246" s="75" t="e">
        <f>#REF!</f>
        <v>#REF!</v>
      </c>
      <c r="G246" s="73">
        <f>'control-500'!G282</f>
        <v>5641.1440000000002</v>
      </c>
      <c r="H246" s="73">
        <f ca="1">'control-500'!H282</f>
        <v>5127.3459999999995</v>
      </c>
      <c r="I246" s="71">
        <f>'control-500'!U282</f>
        <v>-211.08186666666612</v>
      </c>
      <c r="J246" s="71">
        <f ca="1">'control-500'!AA282</f>
        <v>-126.809633333333</v>
      </c>
      <c r="K246" s="73" t="e">
        <f>#REF!</f>
        <v>#REF!</v>
      </c>
      <c r="L246" s="72" t="e">
        <f>#REF!</f>
        <v>#REF!</v>
      </c>
      <c r="M246" s="73">
        <f ca="1">'control-500'!L282</f>
        <v>17</v>
      </c>
      <c r="N246" s="72">
        <f ca="1">'control-500'!M282</f>
        <v>0.93206652163545944</v>
      </c>
    </row>
    <row r="247" spans="1:14" x14ac:dyDescent="0.25">
      <c r="A247" s="74" t="e">
        <f>#REF!</f>
        <v>#REF!</v>
      </c>
      <c r="B247" s="71" t="e">
        <f>#REF!</f>
        <v>#REF!</v>
      </c>
      <c r="C247" s="71" t="e">
        <f>#REF!</f>
        <v>#REF!</v>
      </c>
      <c r="D247" s="71" t="e">
        <f>#REF!</f>
        <v>#REF!</v>
      </c>
      <c r="E247" s="71" t="e">
        <f>#REF!</f>
        <v>#REF!</v>
      </c>
      <c r="F247" s="75" t="e">
        <f>#REF!</f>
        <v>#REF!</v>
      </c>
      <c r="G247" s="73">
        <f>'control-500'!G283</f>
        <v>5605.616</v>
      </c>
      <c r="H247" s="73">
        <f ca="1">'control-500'!H283</f>
        <v>5249.7362999999996</v>
      </c>
      <c r="I247" s="71">
        <f>'control-500'!U283</f>
        <v>-105.34480000000137</v>
      </c>
      <c r="J247" s="71">
        <f ca="1">'control-500'!AA283</f>
        <v>-32.170833333332972</v>
      </c>
      <c r="K247" s="73" t="e">
        <f>#REF!</f>
        <v>#REF!</v>
      </c>
      <c r="L247" s="72" t="e">
        <f>#REF!</f>
        <v>#REF!</v>
      </c>
      <c r="M247" s="73">
        <f ca="1">'control-500'!L283</f>
        <v>20</v>
      </c>
      <c r="N247" s="72">
        <f ca="1">'control-500'!M283</f>
        <v>0.87586024844217503</v>
      </c>
    </row>
    <row r="248" spans="1:14" x14ac:dyDescent="0.25">
      <c r="A248" s="74" t="e">
        <f>#REF!</f>
        <v>#REF!</v>
      </c>
      <c r="B248" s="71" t="e">
        <f>#REF!</f>
        <v>#REF!</v>
      </c>
      <c r="C248" s="71" t="e">
        <f>#REF!</f>
        <v>#REF!</v>
      </c>
      <c r="D248" s="71" t="e">
        <f>#REF!</f>
        <v>#REF!</v>
      </c>
      <c r="E248" s="71" t="e">
        <f>#REF!</f>
        <v>#REF!</v>
      </c>
      <c r="F248" s="75" t="e">
        <f>#REF!</f>
        <v>#REF!</v>
      </c>
      <c r="G248" s="73">
        <f>'control-500'!G284</f>
        <v>5519.0810000000001</v>
      </c>
      <c r="H248" s="73">
        <f ca="1">'control-500'!H284</f>
        <v>5414.0429999999997</v>
      </c>
      <c r="I248" s="71">
        <f>'control-500'!U284</f>
        <v>4.6502000000000407</v>
      </c>
      <c r="J248" s="71">
        <f ca="1">'control-500'!AA284</f>
        <v>-1.2860333333337621</v>
      </c>
      <c r="K248" s="73" t="e">
        <f>#REF!</f>
        <v>#REF!</v>
      </c>
      <c r="L248" s="72" t="e">
        <f>#REF!</f>
        <v>#REF!</v>
      </c>
      <c r="M248" s="73">
        <f ca="1">'control-500'!L284</f>
        <v>20</v>
      </c>
      <c r="N248" s="72">
        <f ca="1">'control-500'!M284</f>
        <v>0.82980469399675272</v>
      </c>
    </row>
    <row r="249" spans="1:14" x14ac:dyDescent="0.25">
      <c r="A249" s="74" t="e">
        <f>#REF!</f>
        <v>#REF!</v>
      </c>
      <c r="B249" s="71" t="e">
        <f>#REF!</f>
        <v>#REF!</v>
      </c>
      <c r="C249" s="71" t="e">
        <f>#REF!</f>
        <v>#REF!</v>
      </c>
      <c r="D249" s="71" t="e">
        <f>#REF!</f>
        <v>#REF!</v>
      </c>
      <c r="E249" s="71" t="e">
        <f>#REF!</f>
        <v>#REF!</v>
      </c>
      <c r="F249" s="75" t="e">
        <f>#REF!</f>
        <v>#REF!</v>
      </c>
      <c r="G249" s="73">
        <f>'control-500'!G285</f>
        <v>5452.7393000000002</v>
      </c>
      <c r="H249" s="73">
        <f ca="1">'control-500'!H285</f>
        <v>5469.5820000000003</v>
      </c>
      <c r="I249" s="71">
        <f>'control-500'!U285</f>
        <v>-10.008699999999711</v>
      </c>
      <c r="J249" s="71">
        <f ca="1">'control-500'!AA285</f>
        <v>-24.250766666667307</v>
      </c>
      <c r="K249" s="73" t="e">
        <f>#REF!</f>
        <v>#REF!</v>
      </c>
      <c r="L249" s="72" t="e">
        <f>#REF!</f>
        <v>#REF!</v>
      </c>
      <c r="M249" s="73">
        <f ca="1">'control-500'!L285</f>
        <v>21</v>
      </c>
      <c r="N249" s="72">
        <f ca="1">'control-500'!M285</f>
        <v>0.50023012748298601</v>
      </c>
    </row>
    <row r="250" spans="1:14" x14ac:dyDescent="0.25">
      <c r="A250" s="74" t="e">
        <f>#REF!</f>
        <v>#REF!</v>
      </c>
      <c r="B250" s="71" t="e">
        <f>#REF!</f>
        <v>#REF!</v>
      </c>
      <c r="C250" s="71" t="e">
        <f>#REF!</f>
        <v>#REF!</v>
      </c>
      <c r="D250" s="71" t="e">
        <f>#REF!</f>
        <v>#REF!</v>
      </c>
      <c r="E250" s="71" t="e">
        <f>#REF!</f>
        <v>#REF!</v>
      </c>
      <c r="F250" s="75" t="e">
        <f>#REF!</f>
        <v>#REF!</v>
      </c>
      <c r="G250" s="73">
        <f>'control-500'!G286</f>
        <v>5580.768</v>
      </c>
      <c r="H250" s="73">
        <f ca="1">'control-500'!H286</f>
        <v>5469.5820000000003</v>
      </c>
      <c r="I250" s="71">
        <f>'control-500'!U286</f>
        <v>-60.501899999999296</v>
      </c>
      <c r="J250" s="71">
        <f ca="1">'control-500'!AA286</f>
        <v>-38.69800000000032</v>
      </c>
      <c r="K250" s="73" t="e">
        <f>#REF!</f>
        <v>#REF!</v>
      </c>
      <c r="L250" s="72" t="e">
        <f>#REF!</f>
        <v>#REF!</v>
      </c>
      <c r="M250" s="73">
        <f ca="1">'control-500'!L286</f>
        <v>21</v>
      </c>
      <c r="N250" s="72">
        <f ca="1">'control-500'!M286</f>
        <v>0.95969383566907085</v>
      </c>
    </row>
    <row r="251" spans="1:14" x14ac:dyDescent="0.25">
      <c r="A251" s="74" t="e">
        <f>#REF!</f>
        <v>#REF!</v>
      </c>
      <c r="B251" s="71" t="e">
        <f>#REF!</f>
        <v>#REF!</v>
      </c>
      <c r="C251" s="71" t="e">
        <f>#REF!</f>
        <v>#REF!</v>
      </c>
      <c r="D251" s="71" t="e">
        <f>#REF!</f>
        <v>#REF!</v>
      </c>
      <c r="E251" s="71" t="e">
        <f>#REF!</f>
        <v>#REF!</v>
      </c>
      <c r="F251" s="75" t="e">
        <f>#REF!</f>
        <v>#REF!</v>
      </c>
      <c r="G251" s="73">
        <f>'control-500'!G287</f>
        <v>5672.0889999999999</v>
      </c>
      <c r="H251" s="73">
        <f ca="1">'control-500'!H287</f>
        <v>5416.3090000000002</v>
      </c>
      <c r="I251" s="71">
        <f>'control-500'!U287</f>
        <v>-20.081566666666429</v>
      </c>
      <c r="J251" s="71">
        <f ca="1">'control-500'!AA287</f>
        <v>70.73966666666638</v>
      </c>
      <c r="K251" s="73" t="e">
        <f>#REF!</f>
        <v>#REF!</v>
      </c>
      <c r="L251" s="72" t="e">
        <f>#REF!</f>
        <v>#REF!</v>
      </c>
      <c r="M251" s="73">
        <f ca="1">'control-500'!L287</f>
        <v>21</v>
      </c>
      <c r="N251" s="72">
        <f ca="1">'control-500'!M287</f>
        <v>0.98478997385133094</v>
      </c>
    </row>
    <row r="252" spans="1:14" x14ac:dyDescent="0.25">
      <c r="A252" s="74" t="e">
        <f>#REF!</f>
        <v>#REF!</v>
      </c>
      <c r="B252" s="71" t="e">
        <f>#REF!</f>
        <v>#REF!</v>
      </c>
      <c r="C252" s="71" t="e">
        <f>#REF!</f>
        <v>#REF!</v>
      </c>
      <c r="D252" s="71" t="e">
        <f>#REF!</f>
        <v>#REF!</v>
      </c>
      <c r="E252" s="71" t="e">
        <f>#REF!</f>
        <v>#REF!</v>
      </c>
      <c r="F252" s="75" t="e">
        <f>#REF!</f>
        <v>#REF!</v>
      </c>
      <c r="G252" s="73">
        <f>'control-500'!G288</f>
        <v>5727.1962999999996</v>
      </c>
      <c r="H252" s="73">
        <f ca="1">'control-500'!H288</f>
        <v>5295.9939999999997</v>
      </c>
      <c r="I252" s="71">
        <f>'control-500'!U288</f>
        <v>134.20566666666613</v>
      </c>
      <c r="J252" s="71">
        <f ca="1">'control-500'!AA288</f>
        <v>225.6151000000003</v>
      </c>
      <c r="K252" s="73" t="e">
        <f>#REF!</f>
        <v>#REF!</v>
      </c>
      <c r="L252" s="72" t="e">
        <f>#REF!</f>
        <v>#REF!</v>
      </c>
      <c r="M252" s="73">
        <f ca="1">'control-500'!L288</f>
        <v>21</v>
      </c>
      <c r="N252" s="72">
        <f ca="1">'control-500'!M288</f>
        <v>0.99082804787361844</v>
      </c>
    </row>
    <row r="253" spans="1:14" x14ac:dyDescent="0.25">
      <c r="A253" s="74" t="e">
        <f>#REF!</f>
        <v>#REF!</v>
      </c>
      <c r="B253" s="71" t="e">
        <f>#REF!</f>
        <v>#REF!</v>
      </c>
      <c r="C253" s="71" t="e">
        <f>#REF!</f>
        <v>#REF!</v>
      </c>
      <c r="D253" s="71" t="e">
        <f>#REF!</f>
        <v>#REF!</v>
      </c>
      <c r="E253" s="71" t="e">
        <f>#REF!</f>
        <v>#REF!</v>
      </c>
      <c r="F253" s="75" t="e">
        <f>#REF!</f>
        <v>#REF!</v>
      </c>
      <c r="G253" s="73">
        <f>'control-500'!G289</f>
        <v>5765.1030000000001</v>
      </c>
      <c r="H253" s="73">
        <f ca="1">'control-500'!H289</f>
        <v>5271.15</v>
      </c>
      <c r="I253" s="71">
        <f>'control-500'!U289</f>
        <v>203.93333333333308</v>
      </c>
      <c r="J253" s="71">
        <f ca="1">'control-500'!AA289</f>
        <v>282.92623333333358</v>
      </c>
      <c r="K253" s="73" t="e">
        <f>#REF!</f>
        <v>#REF!</v>
      </c>
      <c r="L253" s="72" t="e">
        <f>#REF!</f>
        <v>#REF!</v>
      </c>
      <c r="M253" s="73">
        <f ca="1">'control-500'!L289</f>
        <v>21</v>
      </c>
      <c r="N253" s="72">
        <f ca="1">'control-500'!M289</f>
        <v>0.96034262761254674</v>
      </c>
    </row>
    <row r="254" spans="1:14" x14ac:dyDescent="0.25">
      <c r="A254" s="74" t="e">
        <f>#REF!</f>
        <v>#REF!</v>
      </c>
      <c r="B254" s="71" t="e">
        <f>#REF!</f>
        <v>#REF!</v>
      </c>
      <c r="C254" s="71" t="e">
        <f>#REF!</f>
        <v>#REF!</v>
      </c>
      <c r="D254" s="71" t="e">
        <f>#REF!</f>
        <v>#REF!</v>
      </c>
      <c r="E254" s="71" t="e">
        <f>#REF!</f>
        <v>#REF!</v>
      </c>
      <c r="F254" s="75" t="e">
        <f>#REF!</f>
        <v>#REF!</v>
      </c>
      <c r="G254" s="73">
        <f>'control-500'!G290</f>
        <v>5709.1972999999998</v>
      </c>
      <c r="H254" s="73">
        <f ca="1">'control-500'!H290</f>
        <v>5301.384</v>
      </c>
      <c r="I254" s="71">
        <f>'control-500'!U290</f>
        <v>165.30009999999916</v>
      </c>
      <c r="J254" s="71">
        <f ca="1">'control-500'!AA290</f>
        <v>188.11590000000129</v>
      </c>
      <c r="K254" s="73" t="e">
        <f>#REF!</f>
        <v>#REF!</v>
      </c>
      <c r="L254" s="72" t="e">
        <f>#REF!</f>
        <v>#REF!</v>
      </c>
      <c r="M254" s="73">
        <f ca="1">'control-500'!L290</f>
        <v>21</v>
      </c>
      <c r="N254" s="72">
        <f ca="1">'control-500'!M290</f>
        <v>0.83972398691843941</v>
      </c>
    </row>
    <row r="255" spans="1:14" x14ac:dyDescent="0.25">
      <c r="A255" s="74" t="e">
        <f>#REF!</f>
        <v>#REF!</v>
      </c>
      <c r="B255" s="71" t="e">
        <f>#REF!</f>
        <v>#REF!</v>
      </c>
      <c r="C255" s="71" t="e">
        <f>#REF!</f>
        <v>#REF!</v>
      </c>
      <c r="D255" s="71" t="e">
        <f>#REF!</f>
        <v>#REF!</v>
      </c>
      <c r="E255" s="71" t="e">
        <f>#REF!</f>
        <v>#REF!</v>
      </c>
      <c r="F255" s="75" t="e">
        <f>#REF!</f>
        <v>#REF!</v>
      </c>
      <c r="G255" s="73">
        <f>'control-500'!G291</f>
        <v>5651.7539999999999</v>
      </c>
      <c r="H255" s="73">
        <f ca="1">'control-500'!H291</f>
        <v>5253.7240000000002</v>
      </c>
      <c r="I255" s="71">
        <f>'control-500'!U291</f>
        <v>48.667000000000066</v>
      </c>
      <c r="J255" s="71">
        <f ca="1">'control-500'!AA291</f>
        <v>16.174566666666578</v>
      </c>
      <c r="K255" s="73" t="e">
        <f>#REF!</f>
        <v>#REF!</v>
      </c>
      <c r="L255" s="72" t="e">
        <f>#REF!</f>
        <v>#REF!</v>
      </c>
      <c r="M255" s="73">
        <f ca="1">'control-500'!L291</f>
        <v>21</v>
      </c>
      <c r="N255" s="72">
        <f ca="1">'control-500'!M291</f>
        <v>0.94091491348988288</v>
      </c>
    </row>
    <row r="256" spans="1:14" x14ac:dyDescent="0.25">
      <c r="A256" s="74" t="e">
        <f>#REF!</f>
        <v>#REF!</v>
      </c>
      <c r="B256" s="71" t="e">
        <f>#REF!</f>
        <v>#REF!</v>
      </c>
      <c r="C256" s="71" t="e">
        <f>#REF!</f>
        <v>#REF!</v>
      </c>
      <c r="D256" s="71" t="e">
        <f>#REF!</f>
        <v>#REF!</v>
      </c>
      <c r="E256" s="71" t="e">
        <f>#REF!</f>
        <v>#REF!</v>
      </c>
      <c r="F256" s="75" t="e">
        <f>#REF!</f>
        <v>#REF!</v>
      </c>
      <c r="G256" s="73">
        <f>'control-500'!G292</f>
        <v>5664.8076000000001</v>
      </c>
      <c r="H256" s="73">
        <f ca="1">'control-500'!H292</f>
        <v>5245.6576999999997</v>
      </c>
      <c r="I256" s="71">
        <f>'control-500'!U292</f>
        <v>-46.209799999999326</v>
      </c>
      <c r="J256" s="71">
        <f ca="1">'control-500'!AA292</f>
        <v>-123.2513333333336</v>
      </c>
      <c r="K256" s="73" t="e">
        <f>#REF!</f>
        <v>#REF!</v>
      </c>
      <c r="L256" s="72" t="e">
        <f>#REF!</f>
        <v>#REF!</v>
      </c>
      <c r="M256" s="73">
        <f ca="1">'control-500'!L292</f>
        <v>21</v>
      </c>
      <c r="N256" s="72">
        <f ca="1">'control-500'!M292</f>
        <v>0.95118522120017657</v>
      </c>
    </row>
    <row r="257" spans="1:14" x14ac:dyDescent="0.25">
      <c r="A257" s="74" t="e">
        <f>#REF!</f>
        <v>#REF!</v>
      </c>
      <c r="B257" s="71" t="e">
        <f>#REF!</f>
        <v>#REF!</v>
      </c>
      <c r="C257" s="71" t="e">
        <f>#REF!</f>
        <v>#REF!</v>
      </c>
      <c r="D257" s="71" t="e">
        <f>#REF!</f>
        <v>#REF!</v>
      </c>
      <c r="E257" s="71" t="e">
        <f>#REF!</f>
        <v>#REF!</v>
      </c>
      <c r="F257" s="75" t="e">
        <f>#REF!</f>
        <v>#REF!</v>
      </c>
      <c r="G257" s="73">
        <f>'control-500'!G293</f>
        <v>5727.77</v>
      </c>
      <c r="H257" s="73">
        <f ca="1">'control-500'!H293</f>
        <v>5281.7</v>
      </c>
      <c r="I257" s="71">
        <f>'control-500'!U293</f>
        <v>-52.388333333332412</v>
      </c>
      <c r="J257" s="71">
        <f ca="1">'control-500'!AA293</f>
        <v>-168.8763333333336</v>
      </c>
      <c r="K257" s="73" t="e">
        <f>#REF!</f>
        <v>#REF!</v>
      </c>
      <c r="L257" s="72" t="e">
        <f>#REF!</f>
        <v>#REF!</v>
      </c>
      <c r="M257" s="73">
        <f ca="1">'control-500'!L293</f>
        <v>18</v>
      </c>
      <c r="N257" s="72">
        <f ca="1">'control-500'!M293</f>
        <v>0.82432559517084025</v>
      </c>
    </row>
    <row r="258" spans="1:14" x14ac:dyDescent="0.25">
      <c r="A258" s="74" t="e">
        <f>#REF!</f>
        <v>#REF!</v>
      </c>
      <c r="B258" s="71" t="e">
        <f>#REF!</f>
        <v>#REF!</v>
      </c>
      <c r="C258" s="71" t="e">
        <f>#REF!</f>
        <v>#REF!</v>
      </c>
      <c r="D258" s="71" t="e">
        <f>#REF!</f>
        <v>#REF!</v>
      </c>
      <c r="E258" s="71" t="e">
        <f>#REF!</f>
        <v>#REF!</v>
      </c>
      <c r="F258" s="75" t="e">
        <f>#REF!</f>
        <v>#REF!</v>
      </c>
      <c r="G258" s="73">
        <f>'control-500'!G294</f>
        <v>5788.875</v>
      </c>
      <c r="H258" s="73">
        <f ca="1">'control-500'!H294</f>
        <v>5365.7460000000001</v>
      </c>
      <c r="I258" s="71">
        <f>'control-500'!U294</f>
        <v>18.46610000000025</v>
      </c>
      <c r="J258" s="71">
        <f ca="1">'control-500'!AA294</f>
        <v>-87.763000000000218</v>
      </c>
      <c r="K258" s="73" t="e">
        <f>#REF!</f>
        <v>#REF!</v>
      </c>
      <c r="L258" s="72" t="e">
        <f>#REF!</f>
        <v>#REF!</v>
      </c>
      <c r="M258" s="73">
        <f ca="1">'control-500'!L294</f>
        <v>18</v>
      </c>
      <c r="N258" s="72">
        <f ca="1">'control-500'!M294</f>
        <v>0.95388105075133089</v>
      </c>
    </row>
    <row r="259" spans="1:14" x14ac:dyDescent="0.25">
      <c r="A259" s="74" t="e">
        <f>#REF!</f>
        <v>#REF!</v>
      </c>
      <c r="B259" s="71" t="e">
        <f>#REF!</f>
        <v>#REF!</v>
      </c>
      <c r="C259" s="71" t="e">
        <f>#REF!</f>
        <v>#REF!</v>
      </c>
      <c r="D259" s="71" t="e">
        <f>#REF!</f>
        <v>#REF!</v>
      </c>
      <c r="E259" s="71" t="e">
        <f>#REF!</f>
        <v>#REF!</v>
      </c>
      <c r="F259" s="75" t="e">
        <f>#REF!</f>
        <v>#REF!</v>
      </c>
      <c r="G259" s="73">
        <f>'control-500'!G295</f>
        <v>5803.9129999999996</v>
      </c>
      <c r="H259" s="73">
        <f ca="1">'control-500'!H295</f>
        <v>5174.1289999999999</v>
      </c>
      <c r="I259" s="71">
        <f>'control-500'!U295</f>
        <v>98.266366666666727</v>
      </c>
      <c r="J259" s="71">
        <f ca="1">'control-500'!AA295</f>
        <v>9.9129999999998599</v>
      </c>
      <c r="K259" s="73" t="e">
        <f>#REF!</f>
        <v>#REF!</v>
      </c>
      <c r="L259" s="72" t="e">
        <f>#REF!</f>
        <v>#REF!</v>
      </c>
      <c r="M259" s="73">
        <f ca="1">'control-500'!L295</f>
        <v>19</v>
      </c>
      <c r="N259" s="72">
        <f ca="1">'control-500'!M295</f>
        <v>0.74402911895231816</v>
      </c>
    </row>
    <row r="260" spans="1:14" x14ac:dyDescent="0.25">
      <c r="A260" s="74" t="e">
        <f>#REF!</f>
        <v>#REF!</v>
      </c>
      <c r="B260" s="71" t="e">
        <f>#REF!</f>
        <v>#REF!</v>
      </c>
      <c r="C260" s="71" t="e">
        <f>#REF!</f>
        <v>#REF!</v>
      </c>
      <c r="D260" s="71" t="e">
        <f>#REF!</f>
        <v>#REF!</v>
      </c>
      <c r="E260" s="71" t="e">
        <f>#REF!</f>
        <v>#REF!</v>
      </c>
      <c r="F260" s="75" t="e">
        <f>#REF!</f>
        <v>#REF!</v>
      </c>
      <c r="G260" s="73">
        <f>'control-500'!G296</f>
        <v>5791.3959999999997</v>
      </c>
      <c r="H260" s="73">
        <f ca="1">'control-500'!H296</f>
        <v>5156.8716000000004</v>
      </c>
      <c r="I260" s="71">
        <f>'control-500'!U296</f>
        <v>113.28413333333326</v>
      </c>
      <c r="J260" s="71">
        <f ca="1">'control-500'!AA296</f>
        <v>82.798000000000073</v>
      </c>
      <c r="K260" s="73" t="e">
        <f>#REF!</f>
        <v>#REF!</v>
      </c>
      <c r="L260" s="72" t="e">
        <f>#REF!</f>
        <v>#REF!</v>
      </c>
      <c r="M260" s="73">
        <f ca="1">'control-500'!L296</f>
        <v>20</v>
      </c>
      <c r="N260" s="72">
        <f ca="1">'control-500'!M296</f>
        <v>0.3806518627599022</v>
      </c>
    </row>
    <row r="261" spans="1:14" x14ac:dyDescent="0.25">
      <c r="A261" s="74" t="e">
        <f>#REF!</f>
        <v>#REF!</v>
      </c>
      <c r="B261" s="71" t="e">
        <f>#REF!</f>
        <v>#REF!</v>
      </c>
      <c r="C261" s="71" t="e">
        <f>#REF!</f>
        <v>#REF!</v>
      </c>
      <c r="D261" s="71" t="e">
        <f>#REF!</f>
        <v>#REF!</v>
      </c>
      <c r="E261" s="71" t="e">
        <f>#REF!</f>
        <v>#REF!</v>
      </c>
      <c r="F261" s="75" t="e">
        <f>#REF!</f>
        <v>#REF!</v>
      </c>
      <c r="G261" s="73">
        <f>'control-500'!G297</f>
        <v>5760.7397000000001</v>
      </c>
      <c r="H261" s="73">
        <f ca="1">'control-500'!H297</f>
        <v>5156.8716000000004</v>
      </c>
      <c r="I261" s="71">
        <f>'control-500'!U297</f>
        <v>58.198699999999612</v>
      </c>
      <c r="J261" s="71">
        <f ca="1">'control-500'!AA297</f>
        <v>-10.077466666665714</v>
      </c>
      <c r="K261" s="73" t="e">
        <f>#REF!</f>
        <v>#REF!</v>
      </c>
      <c r="L261" s="72" t="e">
        <f>#REF!</f>
        <v>#REF!</v>
      </c>
      <c r="M261" s="73">
        <f ca="1">'control-500'!L297</f>
        <v>19</v>
      </c>
      <c r="N261" s="72">
        <f ca="1">'control-500'!M297</f>
        <v>0.7689447114000133</v>
      </c>
    </row>
    <row r="262" spans="1:14" x14ac:dyDescent="0.25">
      <c r="A262" s="74" t="e">
        <f>#REF!</f>
        <v>#REF!</v>
      </c>
      <c r="B262" s="71" t="e">
        <f>#REF!</f>
        <v>#REF!</v>
      </c>
      <c r="C262" s="71" t="e">
        <f>#REF!</f>
        <v>#REF!</v>
      </c>
      <c r="D262" s="71" t="e">
        <f>#REF!</f>
        <v>#REF!</v>
      </c>
      <c r="E262" s="71" t="e">
        <f>#REF!</f>
        <v>#REF!</v>
      </c>
      <c r="F262" s="75" t="e">
        <f>#REF!</f>
        <v>#REF!</v>
      </c>
      <c r="G262" s="73">
        <f>'control-500'!G298</f>
        <v>5778.6229999999996</v>
      </c>
      <c r="H262" s="73">
        <f ca="1">'control-500'!H298</f>
        <v>5390.8393999999998</v>
      </c>
      <c r="I262" s="71">
        <f>'control-500'!U298</f>
        <v>3.4002333333325319</v>
      </c>
      <c r="J262" s="71">
        <f ca="1">'control-500'!AA298</f>
        <v>-111.23426666666576</v>
      </c>
      <c r="K262" s="73" t="e">
        <f>#REF!</f>
        <v>#REF!</v>
      </c>
      <c r="L262" s="72" t="e">
        <f>#REF!</f>
        <v>#REF!</v>
      </c>
      <c r="M262" s="73">
        <f ca="1">'control-500'!L298</f>
        <v>19</v>
      </c>
      <c r="N262" s="72">
        <f ca="1">'control-500'!M298</f>
        <v>0.7736704706044194</v>
      </c>
    </row>
    <row r="263" spans="1:14" x14ac:dyDescent="0.25">
      <c r="A263" s="74" t="e">
        <f>#REF!</f>
        <v>#REF!</v>
      </c>
      <c r="B263" s="71" t="e">
        <f>#REF!</f>
        <v>#REF!</v>
      </c>
      <c r="C263" s="71" t="e">
        <f>#REF!</f>
        <v>#REF!</v>
      </c>
      <c r="D263" s="71" t="e">
        <f>#REF!</f>
        <v>#REF!</v>
      </c>
      <c r="E263" s="71" t="e">
        <f>#REF!</f>
        <v>#REF!</v>
      </c>
      <c r="F263" s="75" t="e">
        <f>#REF!</f>
        <v>#REF!</v>
      </c>
      <c r="G263" s="73">
        <f>'control-500'!G299</f>
        <v>5819.9013999999997</v>
      </c>
      <c r="H263" s="73">
        <f ca="1">'control-500'!H299</f>
        <v>5446.9309999999996</v>
      </c>
      <c r="I263" s="71">
        <f>'control-500'!U299</f>
        <v>-8.3066333333335933</v>
      </c>
      <c r="J263" s="71">
        <f ca="1">'control-500'!AA299</f>
        <v>-130.88513333333321</v>
      </c>
      <c r="K263" s="73" t="e">
        <f>#REF!</f>
        <v>#REF!</v>
      </c>
      <c r="L263" s="72" t="e">
        <f>#REF!</f>
        <v>#REF!</v>
      </c>
      <c r="M263" s="73">
        <f ca="1">'control-500'!L299</f>
        <v>19</v>
      </c>
      <c r="N263" s="72">
        <f ca="1">'control-500'!M299</f>
        <v>0.89018526741351711</v>
      </c>
    </row>
    <row r="264" spans="1:14" x14ac:dyDescent="0.25">
      <c r="A264" s="74" t="e">
        <f>#REF!</f>
        <v>#REF!</v>
      </c>
      <c r="B264" s="71" t="e">
        <f>#REF!</f>
        <v>#REF!</v>
      </c>
      <c r="C264" s="71" t="e">
        <f>#REF!</f>
        <v>#REF!</v>
      </c>
      <c r="D264" s="71" t="e">
        <f>#REF!</f>
        <v>#REF!</v>
      </c>
      <c r="E264" s="71" t="e">
        <f>#REF!</f>
        <v>#REF!</v>
      </c>
      <c r="F264" s="75" t="e">
        <f>#REF!</f>
        <v>#REF!</v>
      </c>
      <c r="G264" s="73">
        <f>'control-500'!G300</f>
        <v>5750.3770000000004</v>
      </c>
      <c r="H264" s="73">
        <f ca="1">'control-500'!H300</f>
        <v>5368.0820000000003</v>
      </c>
      <c r="I264" s="71">
        <f>'control-500'!U300</f>
        <v>-2.3824333333335139</v>
      </c>
      <c r="J264" s="71">
        <f ca="1">'control-500'!AA300</f>
        <v>9.1431333333330258</v>
      </c>
      <c r="K264" s="73" t="e">
        <f>#REF!</f>
        <v>#REF!</v>
      </c>
      <c r="L264" s="72" t="e">
        <f>#REF!</f>
        <v>#REF!</v>
      </c>
      <c r="M264" s="73">
        <f ca="1">'control-500'!L300</f>
        <v>18</v>
      </c>
      <c r="N264" s="72">
        <f ca="1">'control-500'!M300</f>
        <v>0.59133439523963272</v>
      </c>
    </row>
    <row r="265" spans="1:14" x14ac:dyDescent="0.25">
      <c r="A265" s="74" t="e">
        <f>#REF!</f>
        <v>#REF!</v>
      </c>
      <c r="B265" s="71" t="e">
        <f>#REF!</f>
        <v>#REF!</v>
      </c>
      <c r="C265" s="71" t="e">
        <f>#REF!</f>
        <v>#REF!</v>
      </c>
      <c r="D265" s="71" t="e">
        <f>#REF!</f>
        <v>#REF!</v>
      </c>
      <c r="E265" s="71" t="e">
        <f>#REF!</f>
        <v>#REF!</v>
      </c>
      <c r="F265" s="75" t="e">
        <f>#REF!</f>
        <v>#REF!</v>
      </c>
      <c r="G265" s="73">
        <f>'control-500'!G301</f>
        <v>5695.576</v>
      </c>
      <c r="H265" s="73">
        <f ca="1">'control-500'!H301</f>
        <v>5366.9989999999998</v>
      </c>
      <c r="I265" s="71">
        <f>'control-500'!U301</f>
        <v>-21.63476666666611</v>
      </c>
      <c r="J265" s="71">
        <f ca="1">'control-500'!AA301</f>
        <v>148.81039999999908</v>
      </c>
      <c r="K265" s="73" t="e">
        <f>#REF!</f>
        <v>#REF!</v>
      </c>
      <c r="L265" s="72" t="e">
        <f>#REF!</f>
        <v>#REF!</v>
      </c>
      <c r="M265" s="73">
        <f ca="1">'control-500'!L301</f>
        <v>18</v>
      </c>
      <c r="N265" s="72">
        <f ca="1">'control-500'!M301</f>
        <v>0.870156354289217</v>
      </c>
    </row>
    <row r="266" spans="1:14" x14ac:dyDescent="0.25">
      <c r="A266" s="74" t="e">
        <f>#REF!</f>
        <v>#REF!</v>
      </c>
      <c r="B266" s="71" t="e">
        <f>#REF!</f>
        <v>#REF!</v>
      </c>
      <c r="C266" s="71" t="e">
        <f>#REF!</f>
        <v>#REF!</v>
      </c>
      <c r="D266" s="71" t="e">
        <f>#REF!</f>
        <v>#REF!</v>
      </c>
      <c r="E266" s="71" t="e">
        <f>#REF!</f>
        <v>#REF!</v>
      </c>
      <c r="F266" s="75" t="e">
        <f>#REF!</f>
        <v>#REF!</v>
      </c>
      <c r="G266" s="73">
        <f>'control-500'!G302</f>
        <v>5625.3867</v>
      </c>
      <c r="H266" s="73">
        <f ca="1">'control-500'!H302</f>
        <v>5358.201</v>
      </c>
      <c r="I266" s="71">
        <f>'control-500'!U302</f>
        <v>-95.974799999999959</v>
      </c>
      <c r="J266" s="71">
        <f ca="1">'control-500'!AA302</f>
        <v>129.56646666666589</v>
      </c>
      <c r="K266" s="73" t="e">
        <f>#REF!</f>
        <v>#REF!</v>
      </c>
      <c r="L266" s="72" t="e">
        <f>#REF!</f>
        <v>#REF!</v>
      </c>
      <c r="M266" s="73">
        <f ca="1">'control-500'!L302</f>
        <v>18</v>
      </c>
      <c r="N266" s="72">
        <f ca="1">'control-500'!M302</f>
        <v>0.84214525070098567</v>
      </c>
    </row>
    <row r="267" spans="1:14" x14ac:dyDescent="0.25">
      <c r="A267" s="74" t="e">
        <f>#REF!</f>
        <v>#REF!</v>
      </c>
      <c r="B267" s="71" t="e">
        <f>#REF!</f>
        <v>#REF!</v>
      </c>
      <c r="C267" s="71" t="e">
        <f>#REF!</f>
        <v>#REF!</v>
      </c>
      <c r="D267" s="71" t="e">
        <f>#REF!</f>
        <v>#REF!</v>
      </c>
      <c r="E267" s="71" t="e">
        <f>#REF!</f>
        <v>#REF!</v>
      </c>
      <c r="F267" s="75" t="e">
        <f>#REF!</f>
        <v>#REF!</v>
      </c>
      <c r="G267" s="73">
        <f>'control-500'!G303</f>
        <v>5559.5464000000002</v>
      </c>
      <c r="H267" s="73">
        <f ca="1">'control-500'!H303</f>
        <v>5401.62</v>
      </c>
      <c r="I267" s="71">
        <f>'control-500'!U303</f>
        <v>-156.13076666666652</v>
      </c>
      <c r="J267" s="71">
        <f ca="1">'control-500'!AA303</f>
        <v>55.869333333333998</v>
      </c>
      <c r="K267" s="73" t="e">
        <f>#REF!</f>
        <v>#REF!</v>
      </c>
      <c r="L267" s="72" t="e">
        <f>#REF!</f>
        <v>#REF!</v>
      </c>
      <c r="M267" s="73">
        <f ca="1">'control-500'!L303</f>
        <v>19</v>
      </c>
      <c r="N267" s="72">
        <f ca="1">'control-500'!M303</f>
        <v>0.80381088517890198</v>
      </c>
    </row>
    <row r="268" spans="1:14" x14ac:dyDescent="0.25">
      <c r="A268" s="74" t="e">
        <f>#REF!</f>
        <v>#REF!</v>
      </c>
      <c r="B268" s="71" t="e">
        <f>#REF!</f>
        <v>#REF!</v>
      </c>
      <c r="C268" s="71" t="e">
        <f>#REF!</f>
        <v>#REF!</v>
      </c>
      <c r="D268" s="71" t="e">
        <f>#REF!</f>
        <v>#REF!</v>
      </c>
      <c r="E268" s="71" t="e">
        <f>#REF!</f>
        <v>#REF!</v>
      </c>
      <c r="F268" s="75" t="e">
        <f>#REF!</f>
        <v>#REF!</v>
      </c>
      <c r="G268" s="73">
        <f>'control-500'!G304</f>
        <v>5591.92</v>
      </c>
      <c r="H268" s="73">
        <f ca="1">'control-500'!H304</f>
        <v>5475.1187</v>
      </c>
      <c r="I268" s="71">
        <f>'control-500'!U304</f>
        <v>-163.00043333333329</v>
      </c>
      <c r="J268" s="71">
        <f ca="1">'control-500'!AA304</f>
        <v>-17.10579999999997</v>
      </c>
      <c r="K268" s="73" t="e">
        <f>#REF!</f>
        <v>#REF!</v>
      </c>
      <c r="L268" s="72" t="e">
        <f>#REF!</f>
        <v>#REF!</v>
      </c>
      <c r="M268" s="73">
        <f ca="1">'control-500'!L304</f>
        <v>20</v>
      </c>
      <c r="N268" s="72">
        <f ca="1">'control-500'!M304</f>
        <v>0.88737390285598261</v>
      </c>
    </row>
    <row r="269" spans="1:14" x14ac:dyDescent="0.25">
      <c r="A269" s="74" t="e">
        <f>#REF!</f>
        <v>#REF!</v>
      </c>
      <c r="B269" s="71" t="e">
        <f>#REF!</f>
        <v>#REF!</v>
      </c>
      <c r="C269" s="71" t="e">
        <f>#REF!</f>
        <v>#REF!</v>
      </c>
      <c r="D269" s="71" t="e">
        <f>#REF!</f>
        <v>#REF!</v>
      </c>
      <c r="E269" s="71" t="e">
        <f>#REF!</f>
        <v>#REF!</v>
      </c>
      <c r="F269" s="75" t="e">
        <f>#REF!</f>
        <v>#REF!</v>
      </c>
      <c r="G269" s="73">
        <f>'control-500'!G305</f>
        <v>5741.4663</v>
      </c>
      <c r="H269" s="73">
        <f ca="1">'control-500'!H305</f>
        <v>5463.4440000000004</v>
      </c>
      <c r="I269" s="71">
        <f>'control-500'!U305</f>
        <v>-59.468999999999745</v>
      </c>
      <c r="J269" s="71">
        <f ca="1">'control-500'!AA305</f>
        <v>8.2466666666672008</v>
      </c>
      <c r="K269" s="73" t="e">
        <f>#REF!</f>
        <v>#REF!</v>
      </c>
      <c r="L269" s="72" t="e">
        <f>#REF!</f>
        <v>#REF!</v>
      </c>
      <c r="M269" s="73">
        <f ca="1">'control-500'!L305</f>
        <v>20</v>
      </c>
      <c r="N269" s="72">
        <f ca="1">'control-500'!M305</f>
        <v>0.92381432894939319</v>
      </c>
    </row>
    <row r="270" spans="1:14" x14ac:dyDescent="0.25">
      <c r="A270" s="74" t="e">
        <f>#REF!</f>
        <v>#REF!</v>
      </c>
      <c r="B270" s="71" t="e">
        <f>#REF!</f>
        <v>#REF!</v>
      </c>
      <c r="C270" s="71" t="e">
        <f>#REF!</f>
        <v>#REF!</v>
      </c>
      <c r="D270" s="71" t="e">
        <f>#REF!</f>
        <v>#REF!</v>
      </c>
      <c r="E270" s="71" t="e">
        <f>#REF!</f>
        <v>#REF!</v>
      </c>
      <c r="F270" s="75" t="e">
        <f>#REF!</f>
        <v>#REF!</v>
      </c>
      <c r="G270" s="73">
        <f>'control-500'!G306</f>
        <v>5765.5479999999998</v>
      </c>
      <c r="H270" s="73">
        <f ca="1">'control-500'!H306</f>
        <v>5430.1772000000001</v>
      </c>
      <c r="I270" s="71">
        <f>'control-500'!U306</f>
        <v>72.808400000000503</v>
      </c>
      <c r="J270" s="71">
        <f ca="1">'control-500'!AA306</f>
        <v>46.621333333332586</v>
      </c>
      <c r="K270" s="73" t="e">
        <f>#REF!</f>
        <v>#REF!</v>
      </c>
      <c r="L270" s="72" t="e">
        <f>#REF!</f>
        <v>#REF!</v>
      </c>
      <c r="M270" s="73">
        <f ca="1">'control-500'!L306</f>
        <v>19</v>
      </c>
      <c r="N270" s="72">
        <f ca="1">'control-500'!M306</f>
        <v>0.96317760457992629</v>
      </c>
    </row>
    <row r="271" spans="1:14" x14ac:dyDescent="0.25">
      <c r="A271" s="74" t="e">
        <f>#REF!</f>
        <v>#REF!</v>
      </c>
      <c r="B271" s="71" t="e">
        <f>#REF!</f>
        <v>#REF!</v>
      </c>
      <c r="C271" s="71" t="e">
        <f>#REF!</f>
        <v>#REF!</v>
      </c>
      <c r="D271" s="71" t="e">
        <f>#REF!</f>
        <v>#REF!</v>
      </c>
      <c r="E271" s="71" t="e">
        <f>#REF!</f>
        <v>#REF!</v>
      </c>
      <c r="F271" s="75" t="e">
        <f>#REF!</f>
        <v>#REF!</v>
      </c>
      <c r="G271" s="73">
        <f>'control-500'!G307</f>
        <v>5700.0102999999999</v>
      </c>
      <c r="H271" s="73">
        <f ca="1">'control-500'!H307</f>
        <v>5420.6356999999998</v>
      </c>
      <c r="I271" s="71">
        <f>'control-500'!U307</f>
        <v>143.39049999999892</v>
      </c>
      <c r="J271" s="71">
        <f ca="1">'control-500'!AA307</f>
        <v>73.546066666667073</v>
      </c>
      <c r="K271" s="73" t="e">
        <f>#REF!</f>
        <v>#REF!</v>
      </c>
      <c r="L271" s="72" t="e">
        <f>#REF!</f>
        <v>#REF!</v>
      </c>
      <c r="M271" s="73">
        <f ca="1">'control-500'!L307</f>
        <v>19</v>
      </c>
      <c r="N271" s="72">
        <f ca="1">'control-500'!M307</f>
        <v>0.93118574306498259</v>
      </c>
    </row>
    <row r="272" spans="1:14" x14ac:dyDescent="0.25">
      <c r="A272" s="74" t="e">
        <f>#REF!</f>
        <v>#REF!</v>
      </c>
      <c r="B272" s="71" t="e">
        <f>#REF!</f>
        <v>#REF!</v>
      </c>
      <c r="C272" s="71" t="e">
        <f>#REF!</f>
        <v>#REF!</v>
      </c>
      <c r="D272" s="71" t="e">
        <f>#REF!</f>
        <v>#REF!</v>
      </c>
      <c r="E272" s="71" t="e">
        <f>#REF!</f>
        <v>#REF!</v>
      </c>
      <c r="F272" s="75" t="e">
        <f>#REF!</f>
        <v>#REF!</v>
      </c>
      <c r="G272" s="73">
        <f>'control-500'!G308</f>
        <v>5676.8580000000002</v>
      </c>
      <c r="H272" s="73">
        <f ca="1">'control-500'!H308</f>
        <v>5332.79</v>
      </c>
      <c r="I272" s="71">
        <f>'control-500'!U308</f>
        <v>83.161199999999852</v>
      </c>
      <c r="J272" s="71">
        <f ca="1">'control-500'!AA308</f>
        <v>65.411633333333157</v>
      </c>
      <c r="K272" s="73" t="e">
        <f>#REF!</f>
        <v>#REF!</v>
      </c>
      <c r="L272" s="72" t="e">
        <f>#REF!</f>
        <v>#REF!</v>
      </c>
      <c r="M272" s="73">
        <f ca="1">'control-500'!L308</f>
        <v>19</v>
      </c>
      <c r="N272" s="72">
        <f ca="1">'control-500'!M308</f>
        <v>0.90376816868119336</v>
      </c>
    </row>
    <row r="273" spans="1:14" x14ac:dyDescent="0.25">
      <c r="A273" s="74" t="e">
        <f>#REF!</f>
        <v>#REF!</v>
      </c>
      <c r="B273" s="71" t="e">
        <f>#REF!</f>
        <v>#REF!</v>
      </c>
      <c r="C273" s="71" t="e">
        <f>#REF!</f>
        <v>#REF!</v>
      </c>
      <c r="D273" s="71" t="e">
        <f>#REF!</f>
        <v>#REF!</v>
      </c>
      <c r="E273" s="71" t="e">
        <f>#REF!</f>
        <v>#REF!</v>
      </c>
      <c r="F273" s="75" t="e">
        <f>#REF!</f>
        <v>#REF!</v>
      </c>
      <c r="G273" s="73">
        <f>'control-500'!G309</f>
        <v>5656.6880000000001</v>
      </c>
      <c r="H273" s="73">
        <f ca="1">'control-500'!H309</f>
        <v>5416.7479999999996</v>
      </c>
      <c r="I273" s="71">
        <f>'control-500'!U309</f>
        <v>-21.792666666666872</v>
      </c>
      <c r="J273" s="71">
        <f ca="1">'control-500'!AA309</f>
        <v>16.061200000000099</v>
      </c>
      <c r="K273" s="73" t="e">
        <f>#REF!</f>
        <v>#REF!</v>
      </c>
      <c r="L273" s="72" t="e">
        <f>#REF!</f>
        <v>#REF!</v>
      </c>
      <c r="M273" s="73">
        <f ca="1">'control-500'!L309</f>
        <v>20</v>
      </c>
      <c r="N273" s="72">
        <f ca="1">'control-500'!M309</f>
        <v>0.91260722525232618</v>
      </c>
    </row>
    <row r="274" spans="1:14" x14ac:dyDescent="0.25">
      <c r="A274" s="74" t="e">
        <f>#REF!</f>
        <v>#REF!</v>
      </c>
      <c r="B274" s="71" t="e">
        <f>#REF!</f>
        <v>#REF!</v>
      </c>
      <c r="C274" s="71" t="e">
        <f>#REF!</f>
        <v>#REF!</v>
      </c>
      <c r="D274" s="71" t="e">
        <f>#REF!</f>
        <v>#REF!</v>
      </c>
      <c r="E274" s="71" t="e">
        <f>#REF!</f>
        <v>#REF!</v>
      </c>
      <c r="F274" s="75" t="e">
        <f>#REF!</f>
        <v>#REF!</v>
      </c>
      <c r="G274" s="73">
        <f>'control-500'!G310</f>
        <v>5656.6880000000001</v>
      </c>
      <c r="H274" s="73">
        <f ca="1">'control-500'!H310</f>
        <v>5505.9106000000002</v>
      </c>
      <c r="I274" s="71">
        <f>'control-500'!U310</f>
        <v>-72.263533333332205</v>
      </c>
      <c r="J274" s="71">
        <f ca="1">'control-500'!AA310</f>
        <v>-11.111366666666678</v>
      </c>
      <c r="K274" s="73" t="e">
        <f>#REF!</f>
        <v>#REF!</v>
      </c>
      <c r="L274" s="72" t="e">
        <f>#REF!</f>
        <v>#REF!</v>
      </c>
      <c r="M274" s="73">
        <f ca="1">'control-500'!L310</f>
        <v>21</v>
      </c>
      <c r="N274" s="72">
        <f ca="1">'control-500'!M310</f>
        <v>0.94744594137198823</v>
      </c>
    </row>
    <row r="275" spans="1:14" x14ac:dyDescent="0.25">
      <c r="A275" s="74" t="e">
        <f>#REF!</f>
        <v>#REF!</v>
      </c>
      <c r="B275" s="71" t="e">
        <f>#REF!</f>
        <v>#REF!</v>
      </c>
      <c r="C275" s="71" t="e">
        <f>#REF!</f>
        <v>#REF!</v>
      </c>
      <c r="D275" s="71" t="e">
        <f>#REF!</f>
        <v>#REF!</v>
      </c>
      <c r="E275" s="71" t="e">
        <f>#REF!</f>
        <v>#REF!</v>
      </c>
      <c r="F275" s="75" t="e">
        <f>#REF!</f>
        <v>#REF!</v>
      </c>
      <c r="G275" s="73">
        <f>'control-500'!G311</f>
        <v>5735.576</v>
      </c>
      <c r="H275" s="73">
        <f ca="1">'control-500'!H311</f>
        <v>5439.2529999999997</v>
      </c>
      <c r="I275" s="71">
        <f>'control-500'!U311</f>
        <v>-31.154766666666546</v>
      </c>
      <c r="J275" s="71">
        <f ca="1">'control-500'!AA311</f>
        <v>10.975033333333462</v>
      </c>
      <c r="K275" s="73" t="e">
        <f>#REF!</f>
        <v>#REF!</v>
      </c>
      <c r="L275" s="72" t="e">
        <f>#REF!</f>
        <v>#REF!</v>
      </c>
      <c r="M275" s="73">
        <f ca="1">'control-500'!L311</f>
        <v>19</v>
      </c>
      <c r="N275" s="72">
        <f ca="1">'control-500'!M311</f>
        <v>0.87026979167769092</v>
      </c>
    </row>
    <row r="276" spans="1:14" x14ac:dyDescent="0.25">
      <c r="A276" s="74" t="e">
        <f>#REF!</f>
        <v>#REF!</v>
      </c>
      <c r="B276" s="71" t="e">
        <f>#REF!</f>
        <v>#REF!</v>
      </c>
      <c r="C276" s="71" t="e">
        <f>#REF!</f>
        <v>#REF!</v>
      </c>
      <c r="D276" s="71" t="e">
        <f>#REF!</f>
        <v>#REF!</v>
      </c>
      <c r="E276" s="71" t="e">
        <f>#REF!</f>
        <v>#REF!</v>
      </c>
      <c r="F276" s="75" t="e">
        <f>#REF!</f>
        <v>#REF!</v>
      </c>
      <c r="G276" s="73">
        <f>'control-500'!G312</f>
        <v>5787.8549999999996</v>
      </c>
      <c r="H276" s="73">
        <f ca="1">'control-500'!H312</f>
        <v>5343.2049999999999</v>
      </c>
      <c r="I276" s="71">
        <f>'control-500'!U312</f>
        <v>48.854233333332864</v>
      </c>
      <c r="J276" s="71">
        <f ca="1">'control-500'!AA312</f>
        <v>53.669433333333778</v>
      </c>
      <c r="K276" s="73" t="e">
        <f>#REF!</f>
        <v>#REF!</v>
      </c>
      <c r="L276" s="72" t="e">
        <f>#REF!</f>
        <v>#REF!</v>
      </c>
      <c r="M276" s="73">
        <f ca="1">'control-500'!L312</f>
        <v>20</v>
      </c>
      <c r="N276" s="72">
        <f ca="1">'control-500'!M312</f>
        <v>0.82279403196280865</v>
      </c>
    </row>
    <row r="277" spans="1:14" x14ac:dyDescent="0.25">
      <c r="A277" s="74" t="e">
        <f>#REF!</f>
        <v>#REF!</v>
      </c>
      <c r="B277" s="71" t="e">
        <f>#REF!</f>
        <v>#REF!</v>
      </c>
      <c r="C277" s="71" t="e">
        <f>#REF!</f>
        <v>#REF!</v>
      </c>
      <c r="D277" s="71" t="e">
        <f>#REF!</f>
        <v>#REF!</v>
      </c>
      <c r="E277" s="71" t="e">
        <f>#REF!</f>
        <v>#REF!</v>
      </c>
      <c r="F277" s="75" t="e">
        <f>#REF!</f>
        <v>#REF!</v>
      </c>
      <c r="G277" s="73">
        <f>'control-500'!G313</f>
        <v>5821.8310000000001</v>
      </c>
      <c r="H277" s="73">
        <f ca="1">'control-500'!H313</f>
        <v>5433.799</v>
      </c>
      <c r="I277" s="71">
        <f>'control-500'!U313</f>
        <v>118.34266666666736</v>
      </c>
      <c r="J277" s="71">
        <f ca="1">'control-500'!AA313</f>
        <v>63.055699999999582</v>
      </c>
      <c r="K277" s="73" t="e">
        <f>#REF!</f>
        <v>#REF!</v>
      </c>
      <c r="L277" s="72" t="e">
        <f>#REF!</f>
        <v>#REF!</v>
      </c>
      <c r="M277" s="73">
        <f ca="1">'control-500'!L313</f>
        <v>20</v>
      </c>
      <c r="N277" s="72">
        <f ca="1">'control-500'!M313</f>
        <v>0.83145300146384804</v>
      </c>
    </row>
    <row r="278" spans="1:14" x14ac:dyDescent="0.25">
      <c r="A278" s="74" t="e">
        <f>#REF!</f>
        <v>#REF!</v>
      </c>
      <c r="B278" s="71" t="e">
        <f>#REF!</f>
        <v>#REF!</v>
      </c>
      <c r="C278" s="71" t="e">
        <f>#REF!</f>
        <v>#REF!</v>
      </c>
      <c r="D278" s="71" t="e">
        <f>#REF!</f>
        <v>#REF!</v>
      </c>
      <c r="E278" s="71" t="e">
        <f>#REF!</f>
        <v>#REF!</v>
      </c>
      <c r="F278" s="75" t="e">
        <f>#REF!</f>
        <v>#REF!</v>
      </c>
      <c r="G278" s="73">
        <f>'control-500'!G314</f>
        <v>5780.9385000000002</v>
      </c>
      <c r="H278" s="73">
        <f ca="1">'control-500'!H314</f>
        <v>5521.2049999999999</v>
      </c>
      <c r="I278" s="71">
        <f>'control-500'!U314</f>
        <v>113.89083333333231</v>
      </c>
      <c r="J278" s="71">
        <f ca="1">'control-500'!AA314</f>
        <v>12.411533333333258</v>
      </c>
      <c r="K278" s="73" t="e">
        <f>#REF!</f>
        <v>#REF!</v>
      </c>
      <c r="L278" s="72" t="e">
        <f>#REF!</f>
        <v>#REF!</v>
      </c>
      <c r="M278" s="73">
        <f ca="1">'control-500'!L314</f>
        <v>21</v>
      </c>
      <c r="N278" s="72">
        <f ca="1">'control-500'!M314</f>
        <v>0.97806600814406675</v>
      </c>
    </row>
    <row r="279" spans="1:14" x14ac:dyDescent="0.25">
      <c r="A279" s="74" t="e">
        <f>#REF!</f>
        <v>#REF!</v>
      </c>
      <c r="B279" s="71" t="e">
        <f>#REF!</f>
        <v>#REF!</v>
      </c>
      <c r="C279" s="71" t="e">
        <f>#REF!</f>
        <v>#REF!</v>
      </c>
      <c r="D279" s="71" t="e">
        <f>#REF!</f>
        <v>#REF!</v>
      </c>
      <c r="E279" s="71" t="e">
        <f>#REF!</f>
        <v>#REF!</v>
      </c>
      <c r="F279" s="75" t="e">
        <f>#REF!</f>
        <v>#REF!</v>
      </c>
      <c r="G279" s="73">
        <f>'control-500'!G315</f>
        <v>5716.8140000000003</v>
      </c>
      <c r="H279" s="73">
        <f ca="1">'control-500'!H315</f>
        <v>5486.9260000000004</v>
      </c>
      <c r="I279" s="71">
        <f>'control-500'!U315</f>
        <v>46.48816666666729</v>
      </c>
      <c r="J279" s="71">
        <f ca="1">'control-500'!AA315</f>
        <v>-70.248633333333899</v>
      </c>
      <c r="K279" s="73" t="e">
        <f>#REF!</f>
        <v>#REF!</v>
      </c>
      <c r="L279" s="72" t="e">
        <f>#REF!</f>
        <v>#REF!</v>
      </c>
      <c r="M279" s="73">
        <f ca="1">'control-500'!L315</f>
        <v>21</v>
      </c>
      <c r="N279" s="72">
        <f ca="1">'control-500'!M315</f>
        <v>0.96538916657041773</v>
      </c>
    </row>
    <row r="280" spans="1:14" x14ac:dyDescent="0.25">
      <c r="A280" s="74" t="e">
        <f>#REF!</f>
        <v>#REF!</v>
      </c>
      <c r="B280" s="71" t="e">
        <f>#REF!</f>
        <v>#REF!</v>
      </c>
      <c r="C280" s="71" t="e">
        <f>#REF!</f>
        <v>#REF!</v>
      </c>
      <c r="D280" s="71" t="e">
        <f>#REF!</f>
        <v>#REF!</v>
      </c>
      <c r="E280" s="71" t="e">
        <f>#REF!</f>
        <v>#REF!</v>
      </c>
      <c r="F280" s="75" t="e">
        <f>#REF!</f>
        <v>#REF!</v>
      </c>
      <c r="G280" s="73">
        <f>'control-500'!G316</f>
        <v>5684.9204</v>
      </c>
      <c r="H280" s="73">
        <f ca="1">'control-500'!H316</f>
        <v>5478.2939999999999</v>
      </c>
      <c r="I280" s="71">
        <f>'control-500'!U316</f>
        <v>-54.196366666667018</v>
      </c>
      <c r="J280" s="71">
        <f ca="1">'control-500'!AA316</f>
        <v>-73.500633333333099</v>
      </c>
      <c r="K280" s="73" t="e">
        <f>#REF!</f>
        <v>#REF!</v>
      </c>
      <c r="L280" s="72" t="e">
        <f>#REF!</f>
        <v>#REF!</v>
      </c>
      <c r="M280" s="73">
        <f ca="1">'control-500'!L316</f>
        <v>17</v>
      </c>
      <c r="N280" s="72">
        <f ca="1">'control-500'!M316</f>
        <v>0.94916897187772198</v>
      </c>
    </row>
    <row r="281" spans="1:14" x14ac:dyDescent="0.25">
      <c r="A281" s="74" t="e">
        <f>#REF!</f>
        <v>#REF!</v>
      </c>
      <c r="B281" s="71" t="e">
        <f>#REF!</f>
        <v>#REF!</v>
      </c>
      <c r="C281" s="71" t="e">
        <f>#REF!</f>
        <v>#REF!</v>
      </c>
      <c r="D281" s="71" t="e">
        <f>#REF!</f>
        <v>#REF!</v>
      </c>
      <c r="E281" s="71" t="e">
        <f>#REF!</f>
        <v>#REF!</v>
      </c>
      <c r="F281" s="75" t="e">
        <f>#REF!</f>
        <v>#REF!</v>
      </c>
      <c r="G281" s="73">
        <f>'control-500'!G317</f>
        <v>5730.2129999999997</v>
      </c>
      <c r="H281" s="73">
        <f ca="1">'control-500'!H317</f>
        <v>5448.1143000000002</v>
      </c>
      <c r="I281" s="71">
        <f>'control-500'!U317</f>
        <v>-86.225699999999051</v>
      </c>
      <c r="J281" s="71">
        <f ca="1">'control-500'!AA317</f>
        <v>-48.327666666666723</v>
      </c>
      <c r="K281" s="73" t="e">
        <f>#REF!</f>
        <v>#REF!</v>
      </c>
      <c r="L281" s="72" t="e">
        <f>#REF!</f>
        <v>#REF!</v>
      </c>
      <c r="M281" s="73">
        <f ca="1">'control-500'!L317</f>
        <v>18</v>
      </c>
      <c r="N281" s="72">
        <f ca="1">'control-500'!M317</f>
        <v>0.58368757101825308</v>
      </c>
    </row>
    <row r="282" spans="1:14" x14ac:dyDescent="0.25">
      <c r="A282" s="74" t="e">
        <f>#REF!</f>
        <v>#REF!</v>
      </c>
      <c r="B282" s="71" t="e">
        <f>#REF!</f>
        <v>#REF!</v>
      </c>
      <c r="C282" s="71" t="e">
        <f>#REF!</f>
        <v>#REF!</v>
      </c>
      <c r="D282" s="71" t="e">
        <f>#REF!</f>
        <v>#REF!</v>
      </c>
      <c r="E282" s="71" t="e">
        <f>#REF!</f>
        <v>#REF!</v>
      </c>
      <c r="F282" s="75" t="e">
        <f>#REF!</f>
        <v>#REF!</v>
      </c>
      <c r="G282" s="73">
        <f>'control-500'!G318</f>
        <v>5736.7943999999998</v>
      </c>
      <c r="H282" s="73">
        <f ca="1">'control-500'!H318</f>
        <v>5245.6139999999996</v>
      </c>
      <c r="I282" s="71">
        <f>'control-500'!U318</f>
        <v>-55.885233333334327</v>
      </c>
      <c r="J282" s="71">
        <f ca="1">'control-500'!AA318</f>
        <v>53.814533333334111</v>
      </c>
      <c r="K282" s="73" t="e">
        <f>#REF!</f>
        <v>#REF!</v>
      </c>
      <c r="L282" s="72" t="e">
        <f>#REF!</f>
        <v>#REF!</v>
      </c>
      <c r="M282" s="73">
        <f ca="1">'control-500'!L318</f>
        <v>21</v>
      </c>
      <c r="N282" s="72">
        <f ca="1">'control-500'!M318</f>
        <v>0.41264007022733828</v>
      </c>
    </row>
    <row r="283" spans="1:14" x14ac:dyDescent="0.25">
      <c r="A283" s="74" t="e">
        <f>#REF!</f>
        <v>#REF!</v>
      </c>
      <c r="B283" s="71" t="e">
        <f>#REF!</f>
        <v>#REF!</v>
      </c>
      <c r="C283" s="71" t="e">
        <f>#REF!</f>
        <v>#REF!</v>
      </c>
      <c r="D283" s="71" t="e">
        <f>#REF!</f>
        <v>#REF!</v>
      </c>
      <c r="E283" s="71" t="e">
        <f>#REF!</f>
        <v>#REF!</v>
      </c>
      <c r="F283" s="75" t="e">
        <f>#REF!</f>
        <v>#REF!</v>
      </c>
      <c r="G283" s="73">
        <f>'control-500'!G319</f>
        <v>5737.1769999999997</v>
      </c>
      <c r="H283" s="73">
        <f ca="1">'control-500'!H319</f>
        <v>5186.7772999999997</v>
      </c>
      <c r="I283" s="71">
        <f>'control-500'!U319</f>
        <v>7.1704999999989623</v>
      </c>
      <c r="J283" s="71">
        <f ca="1">'control-500'!AA319</f>
        <v>60.920666666667479</v>
      </c>
      <c r="K283" s="73" t="e">
        <f>#REF!</f>
        <v>#REF!</v>
      </c>
      <c r="L283" s="72" t="e">
        <f>#REF!</f>
        <v>#REF!</v>
      </c>
      <c r="M283" s="73">
        <f ca="1">'control-500'!L319</f>
        <v>21</v>
      </c>
      <c r="N283" s="72">
        <f ca="1">'control-500'!M319</f>
        <v>0.78524834900832285</v>
      </c>
    </row>
    <row r="284" spans="1:14" x14ac:dyDescent="0.25">
      <c r="A284" s="74" t="e">
        <f>#REF!</f>
        <v>#REF!</v>
      </c>
      <c r="B284" s="71" t="e">
        <f>#REF!</f>
        <v>#REF!</v>
      </c>
      <c r="C284" s="71" t="e">
        <f>#REF!</f>
        <v>#REF!</v>
      </c>
      <c r="D284" s="71" t="e">
        <f>#REF!</f>
        <v>#REF!</v>
      </c>
      <c r="E284" s="71" t="e">
        <f>#REF!</f>
        <v>#REF!</v>
      </c>
      <c r="F284" s="75" t="e">
        <f>#REF!</f>
        <v>#REF!</v>
      </c>
      <c r="G284" s="73">
        <f>'control-500'!G320</f>
        <v>5842.5379999999996</v>
      </c>
      <c r="H284" s="73">
        <f ca="1">'control-500'!H320</f>
        <v>5235.268</v>
      </c>
      <c r="I284" s="71">
        <f>'control-500'!U320</f>
        <v>61.520666666666024</v>
      </c>
      <c r="J284" s="71">
        <f ca="1">'control-500'!AA320</f>
        <v>56.911233333333563</v>
      </c>
      <c r="K284" s="73" t="e">
        <f>#REF!</f>
        <v>#REF!</v>
      </c>
      <c r="L284" s="72" t="e">
        <f>#REF!</f>
        <v>#REF!</v>
      </c>
      <c r="M284" s="73">
        <f ca="1">'control-500'!L320</f>
        <v>17</v>
      </c>
      <c r="N284" s="72">
        <f ca="1">'control-500'!M320</f>
        <v>0.9647615020285174</v>
      </c>
    </row>
    <row r="285" spans="1:14" x14ac:dyDescent="0.25">
      <c r="A285" s="74" t="e">
        <f>#REF!</f>
        <v>#REF!</v>
      </c>
      <c r="B285" s="71" t="e">
        <f>#REF!</f>
        <v>#REF!</v>
      </c>
      <c r="C285" s="71" t="e">
        <f>#REF!</f>
        <v>#REF!</v>
      </c>
      <c r="D285" s="71" t="e">
        <f>#REF!</f>
        <v>#REF!</v>
      </c>
      <c r="E285" s="71" t="e">
        <f>#REF!</f>
        <v>#REF!</v>
      </c>
      <c r="F285" s="75" t="e">
        <f>#REF!</f>
        <v>#REF!</v>
      </c>
      <c r="G285" s="73">
        <f>'control-500'!G321</f>
        <v>5905.3630000000003</v>
      </c>
      <c r="H285" s="73">
        <f ca="1">'control-500'!H321</f>
        <v>5444.9472999999998</v>
      </c>
      <c r="I285" s="71">
        <f>'control-500'!U321</f>
        <v>111.05006666666789</v>
      </c>
      <c r="J285" s="71">
        <f ca="1">'control-500'!AA321</f>
        <v>7.2128999999986263</v>
      </c>
      <c r="K285" s="73" t="e">
        <f>#REF!</f>
        <v>#REF!</v>
      </c>
      <c r="L285" s="72" t="e">
        <f>#REF!</f>
        <v>#REF!</v>
      </c>
      <c r="M285" s="73">
        <f ca="1">'control-500'!L321</f>
        <v>17</v>
      </c>
      <c r="N285" s="72">
        <f ca="1">'control-500'!M321</f>
        <v>0.96917322889283775</v>
      </c>
    </row>
    <row r="286" spans="1:14" x14ac:dyDescent="0.25">
      <c r="A286" s="74" t="e">
        <f>#REF!</f>
        <v>#REF!</v>
      </c>
      <c r="B286" s="71" t="e">
        <f>#REF!</f>
        <v>#REF!</v>
      </c>
      <c r="C286" s="71" t="e">
        <f>#REF!</f>
        <v>#REF!</v>
      </c>
      <c r="D286" s="71" t="e">
        <f>#REF!</f>
        <v>#REF!</v>
      </c>
      <c r="E286" s="71" t="e">
        <f>#REF!</f>
        <v>#REF!</v>
      </c>
      <c r="F286" s="75" t="e">
        <f>#REF!</f>
        <v>#REF!</v>
      </c>
      <c r="G286" s="73">
        <f>'control-500'!G322</f>
        <v>5900.8630000000003</v>
      </c>
      <c r="H286" s="73">
        <f ca="1">'control-500'!H322</f>
        <v>5481.5519999999997</v>
      </c>
      <c r="I286" s="71">
        <f>'control-500'!U322</f>
        <v>148.1932000000003</v>
      </c>
      <c r="J286" s="71">
        <f ca="1">'control-500'!AA322</f>
        <v>20.37233333333279</v>
      </c>
      <c r="K286" s="73" t="e">
        <f>#REF!</f>
        <v>#REF!</v>
      </c>
      <c r="L286" s="72" t="e">
        <f>#REF!</f>
        <v>#REF!</v>
      </c>
      <c r="M286" s="73">
        <f ca="1">'control-500'!L322</f>
        <v>17</v>
      </c>
      <c r="N286" s="72">
        <f ca="1">'control-500'!M322</f>
        <v>0.96737260395866809</v>
      </c>
    </row>
    <row r="287" spans="1:14" x14ac:dyDescent="0.25">
      <c r="A287" s="74" t="e">
        <f>#REF!</f>
        <v>#REF!</v>
      </c>
      <c r="B287" s="71" t="e">
        <f>#REF!</f>
        <v>#REF!</v>
      </c>
      <c r="C287" s="71" t="e">
        <f>#REF!</f>
        <v>#REF!</v>
      </c>
      <c r="D287" s="71" t="e">
        <f>#REF!</f>
        <v>#REF!</v>
      </c>
      <c r="E287" s="71" t="e">
        <f>#REF!</f>
        <v>#REF!</v>
      </c>
      <c r="F287" s="75" t="e">
        <f>#REF!</f>
        <v>#REF!</v>
      </c>
      <c r="G287" s="73">
        <f>'control-500'!G323</f>
        <v>5876.7650000000003</v>
      </c>
      <c r="H287" s="73">
        <f ca="1">'control-500'!H323</f>
        <v>5547.9520000000002</v>
      </c>
      <c r="I287" s="71">
        <f>'control-500'!U323</f>
        <v>122.16053333333427</v>
      </c>
      <c r="J287" s="71">
        <f ca="1">'control-500'!AA323</f>
        <v>55.762900000000322</v>
      </c>
      <c r="K287" s="73" t="e">
        <f>#REF!</f>
        <v>#REF!</v>
      </c>
      <c r="L287" s="72" t="e">
        <f>#REF!</f>
        <v>#REF!</v>
      </c>
      <c r="M287" s="73">
        <f ca="1">'control-500'!L323</f>
        <v>18</v>
      </c>
      <c r="N287" s="72">
        <f ca="1">'control-500'!M323</f>
        <v>0.71907784226620719</v>
      </c>
    </row>
    <row r="288" spans="1:14" x14ac:dyDescent="0.25">
      <c r="A288" s="74" t="e">
        <f>#REF!</f>
        <v>#REF!</v>
      </c>
      <c r="B288" s="71" t="e">
        <f>#REF!</f>
        <v>#REF!</v>
      </c>
      <c r="C288" s="71" t="e">
        <f>#REF!</f>
        <v>#REF!</v>
      </c>
      <c r="D288" s="71" t="e">
        <f>#REF!</f>
        <v>#REF!</v>
      </c>
      <c r="E288" s="71" t="e">
        <f>#REF!</f>
        <v>#REF!</v>
      </c>
      <c r="F288" s="75" t="e">
        <f>#REF!</f>
        <v>#REF!</v>
      </c>
      <c r="G288" s="73">
        <f>'control-500'!G324</f>
        <v>5858.0703000000003</v>
      </c>
      <c r="H288" s="73">
        <f ca="1">'control-500'!H324</f>
        <v>5389.8657000000003</v>
      </c>
      <c r="I288" s="71">
        <f>'control-500'!U324</f>
        <v>50.206766666666226</v>
      </c>
      <c r="J288" s="71">
        <f ca="1">'control-500'!AA324</f>
        <v>-12.529333333332033</v>
      </c>
      <c r="K288" s="73" t="e">
        <f>#REF!</f>
        <v>#REF!</v>
      </c>
      <c r="L288" s="72" t="e">
        <f>#REF!</f>
        <v>#REF!</v>
      </c>
      <c r="M288" s="73">
        <f ca="1">'control-500'!L324</f>
        <v>17</v>
      </c>
      <c r="N288" s="72">
        <f ca="1">'control-500'!M324</f>
        <v>0.94935565302244396</v>
      </c>
    </row>
    <row r="289" spans="1:14" x14ac:dyDescent="0.25">
      <c r="A289" s="74" t="e">
        <f>#REF!</f>
        <v>#REF!</v>
      </c>
      <c r="B289" s="71" t="e">
        <f>#REF!</f>
        <v>#REF!</v>
      </c>
      <c r="C289" s="71" t="e">
        <f>#REF!</f>
        <v>#REF!</v>
      </c>
      <c r="D289" s="71" t="e">
        <f>#REF!</f>
        <v>#REF!</v>
      </c>
      <c r="E289" s="71" t="e">
        <f>#REF!</f>
        <v>#REF!</v>
      </c>
      <c r="F289" s="75" t="e">
        <f>#REF!</f>
        <v>#REF!</v>
      </c>
      <c r="G289" s="73">
        <f>'control-500'!G325</f>
        <v>5812.3046999999997</v>
      </c>
      <c r="H289" s="73">
        <f ca="1">'control-500'!H325</f>
        <v>5271.3013000000001</v>
      </c>
      <c r="I289" s="71">
        <f>'control-500'!U325</f>
        <v>-33.874666666666599</v>
      </c>
      <c r="J289" s="71">
        <f ca="1">'control-500'!AA325</f>
        <v>-127.96556666666704</v>
      </c>
      <c r="K289" s="73" t="e">
        <f>#REF!</f>
        <v>#REF!</v>
      </c>
      <c r="L289" s="72" t="e">
        <f>#REF!</f>
        <v>#REF!</v>
      </c>
      <c r="M289" s="73">
        <f ca="1">'control-500'!L325</f>
        <v>18</v>
      </c>
      <c r="N289" s="72">
        <f ca="1">'control-500'!M325</f>
        <v>0.87433185606915509</v>
      </c>
    </row>
    <row r="290" spans="1:14" x14ac:dyDescent="0.25">
      <c r="A290" s="74" t="e">
        <f>#REF!</f>
        <v>#REF!</v>
      </c>
      <c r="B290" s="71" t="e">
        <f>#REF!</f>
        <v>#REF!</v>
      </c>
      <c r="C290" s="71" t="e">
        <f>#REF!</f>
        <v>#REF!</v>
      </c>
      <c r="D290" s="71" t="e">
        <f>#REF!</f>
        <v>#REF!</v>
      </c>
      <c r="E290" s="71" t="e">
        <f>#REF!</f>
        <v>#REF!</v>
      </c>
      <c r="F290" s="75" t="e">
        <f>#REF!</f>
        <v>#REF!</v>
      </c>
      <c r="G290" s="73">
        <f>'control-500'!G326</f>
        <v>5784.8609999999999</v>
      </c>
      <c r="H290" s="73">
        <f ca="1">'control-500'!H326</f>
        <v>5256.009</v>
      </c>
      <c r="I290" s="71">
        <f>'control-500'!U326</f>
        <v>-75.918333333333678</v>
      </c>
      <c r="J290" s="71">
        <f ca="1">'control-500'!AA326</f>
        <v>-259.61480000000057</v>
      </c>
      <c r="K290" s="73" t="e">
        <f>#REF!</f>
        <v>#REF!</v>
      </c>
      <c r="L290" s="72" t="e">
        <f>#REF!</f>
        <v>#REF!</v>
      </c>
      <c r="M290" s="73">
        <f ca="1">'control-500'!L326</f>
        <v>18</v>
      </c>
      <c r="N290" s="72">
        <f ca="1">'control-500'!M326</f>
        <v>0.92946192581958953</v>
      </c>
    </row>
    <row r="291" spans="1:14" x14ac:dyDescent="0.25">
      <c r="A291" s="74" t="e">
        <f>#REF!</f>
        <v>#REF!</v>
      </c>
      <c r="B291" s="71" t="e">
        <f>#REF!</f>
        <v>#REF!</v>
      </c>
      <c r="C291" s="71" t="e">
        <f>#REF!</f>
        <v>#REF!</v>
      </c>
      <c r="D291" s="71" t="e">
        <f>#REF!</f>
        <v>#REF!</v>
      </c>
      <c r="E291" s="71" t="e">
        <f>#REF!</f>
        <v>#REF!</v>
      </c>
      <c r="F291" s="75" t="e">
        <f>#REF!</f>
        <v>#REF!</v>
      </c>
      <c r="G291" s="73">
        <f>'control-500'!G327</f>
        <v>5791.0630000000001</v>
      </c>
      <c r="H291" s="73">
        <f ca="1">'control-500'!H327</f>
        <v>5276.8530000000001</v>
      </c>
      <c r="I291" s="71">
        <f>'control-500'!U327</f>
        <v>-82.489866666666785</v>
      </c>
      <c r="J291" s="71">
        <f ca="1">'control-500'!AA327</f>
        <v>-194.62866666666682</v>
      </c>
      <c r="K291" s="73" t="e">
        <f>#REF!</f>
        <v>#REF!</v>
      </c>
      <c r="L291" s="72" t="e">
        <f>#REF!</f>
        <v>#REF!</v>
      </c>
      <c r="M291" s="73">
        <f ca="1">'control-500'!L327</f>
        <v>19</v>
      </c>
      <c r="N291" s="72">
        <f ca="1">'control-500'!M327</f>
        <v>0.98730072676581793</v>
      </c>
    </row>
    <row r="292" spans="1:14" x14ac:dyDescent="0.25">
      <c r="A292" s="74" t="e">
        <f>#REF!</f>
        <v>#REF!</v>
      </c>
      <c r="B292" s="71" t="e">
        <f>#REF!</f>
        <v>#REF!</v>
      </c>
      <c r="C292" s="71" t="e">
        <f>#REF!</f>
        <v>#REF!</v>
      </c>
      <c r="D292" s="71" t="e">
        <f>#REF!</f>
        <v>#REF!</v>
      </c>
      <c r="E292" s="71" t="e">
        <f>#REF!</f>
        <v>#REF!</v>
      </c>
      <c r="F292" s="75" t="e">
        <f>#REF!</f>
        <v>#REF!</v>
      </c>
      <c r="G292" s="73">
        <f>'control-500'!G328</f>
        <v>5746.0439999999999</v>
      </c>
      <c r="H292" s="73">
        <f ca="1">'control-500'!H328</f>
        <v>5276.8530000000001</v>
      </c>
      <c r="I292" s="71">
        <f>'control-500'!U328</f>
        <v>-75.057333333332892</v>
      </c>
      <c r="J292" s="71">
        <f ca="1">'control-500'!AA328</f>
        <v>-107.50919999999981</v>
      </c>
      <c r="K292" s="73" t="e">
        <f>#REF!</f>
        <v>#REF!</v>
      </c>
      <c r="L292" s="72" t="e">
        <f>#REF!</f>
        <v>#REF!</v>
      </c>
      <c r="M292" s="73">
        <f ca="1">'control-500'!L328</f>
        <v>20</v>
      </c>
      <c r="N292" s="72">
        <f ca="1">'control-500'!M328</f>
        <v>0.77470598504247712</v>
      </c>
    </row>
    <row r="293" spans="1:14" x14ac:dyDescent="0.25">
      <c r="A293" s="74" t="e">
        <f>#REF!</f>
        <v>#REF!</v>
      </c>
      <c r="B293" s="71" t="e">
        <f>#REF!</f>
        <v>#REF!</v>
      </c>
      <c r="C293" s="71" t="e">
        <f>#REF!</f>
        <v>#REF!</v>
      </c>
      <c r="D293" s="71" t="e">
        <f>#REF!</f>
        <v>#REF!</v>
      </c>
      <c r="E293" s="71" t="e">
        <f>#REF!</f>
        <v>#REF!</v>
      </c>
      <c r="F293" s="75" t="e">
        <f>#REF!</f>
        <v>#REF!</v>
      </c>
      <c r="G293" s="73">
        <f>'control-500'!G329</f>
        <v>5679.9139999999998</v>
      </c>
      <c r="H293" s="73">
        <f ca="1">'control-500'!H329</f>
        <v>5436.5092999999997</v>
      </c>
      <c r="I293" s="71">
        <f>'control-500'!U329</f>
        <v>-79.405000000000044</v>
      </c>
      <c r="J293" s="71">
        <f ca="1">'control-500'!AA329</f>
        <v>-10.194866666666712</v>
      </c>
      <c r="K293" s="73" t="e">
        <f>#REF!</f>
        <v>#REF!</v>
      </c>
      <c r="L293" s="72" t="e">
        <f>#REF!</f>
        <v>#REF!</v>
      </c>
      <c r="M293" s="73">
        <f ca="1">'control-500'!L329</f>
        <v>21</v>
      </c>
      <c r="N293" s="72">
        <f ca="1">'control-500'!M329</f>
        <v>0.7442120389016228</v>
      </c>
    </row>
    <row r="294" spans="1:14" x14ac:dyDescent="0.25">
      <c r="A294" s="74" t="e">
        <f>#REF!</f>
        <v>#REF!</v>
      </c>
      <c r="B294" s="71" t="e">
        <f>#REF!</f>
        <v>#REF!</v>
      </c>
      <c r="C294" s="71" t="e">
        <f>#REF!</f>
        <v>#REF!</v>
      </c>
      <c r="D294" s="71" t="e">
        <f>#REF!</f>
        <v>#REF!</v>
      </c>
      <c r="E294" s="71" t="e">
        <f>#REF!</f>
        <v>#REF!</v>
      </c>
      <c r="F294" s="75" t="e">
        <f>#REF!</f>
        <v>#REF!</v>
      </c>
      <c r="G294" s="73">
        <f>'control-500'!G330</f>
        <v>5737.2974000000004</v>
      </c>
      <c r="H294" s="73">
        <f ca="1">'control-500'!H330</f>
        <v>5400.3109999999997</v>
      </c>
      <c r="I294" s="71">
        <f>'control-500'!U330</f>
        <v>-74.991100000000486</v>
      </c>
      <c r="J294" s="71">
        <f ca="1">'control-500'!AA330</f>
        <v>1.8505666666660545</v>
      </c>
      <c r="K294" s="73" t="e">
        <f>#REF!</f>
        <v>#REF!</v>
      </c>
      <c r="L294" s="72" t="e">
        <f>#REF!</f>
        <v>#REF!</v>
      </c>
      <c r="M294" s="73">
        <f ca="1">'control-500'!L330</f>
        <v>21</v>
      </c>
      <c r="N294" s="72">
        <f ca="1">'control-500'!M330</f>
        <v>0.84382458806509919</v>
      </c>
    </row>
    <row r="295" spans="1:14" x14ac:dyDescent="0.25">
      <c r="A295" s="74" t="e">
        <f>#REF!</f>
        <v>#REF!</v>
      </c>
      <c r="B295" s="71" t="e">
        <f>#REF!</f>
        <v>#REF!</v>
      </c>
      <c r="C295" s="71" t="e">
        <f>#REF!</f>
        <v>#REF!</v>
      </c>
      <c r="D295" s="71" t="e">
        <f>#REF!</f>
        <v>#REF!</v>
      </c>
      <c r="E295" s="71" t="e">
        <f>#REF!</f>
        <v>#REF!</v>
      </c>
      <c r="F295" s="75" t="e">
        <f>#REF!</f>
        <v>#REF!</v>
      </c>
      <c r="G295" s="73">
        <f>'control-500'!G331</f>
        <v>5816.2550000000001</v>
      </c>
      <c r="H295" s="73">
        <f ca="1">'control-500'!H331</f>
        <v>5456.6940000000004</v>
      </c>
      <c r="I295" s="71">
        <f>'control-500'!U331</f>
        <v>-29.500533333333198</v>
      </c>
      <c r="J295" s="71">
        <f ca="1">'control-500'!AA331</f>
        <v>85.077000000000524</v>
      </c>
      <c r="K295" s="73" t="e">
        <f>#REF!</f>
        <v>#REF!</v>
      </c>
      <c r="L295" s="72" t="e">
        <f>#REF!</f>
        <v>#REF!</v>
      </c>
      <c r="M295" s="73">
        <f ca="1">'control-500'!L331</f>
        <v>17</v>
      </c>
      <c r="N295" s="72">
        <f ca="1">'control-500'!M331</f>
        <v>0.95625603600741893</v>
      </c>
    </row>
    <row r="296" spans="1:14" x14ac:dyDescent="0.25">
      <c r="A296" s="74" t="e">
        <f>#REF!</f>
        <v>#REF!</v>
      </c>
      <c r="B296" s="71" t="e">
        <f>#REF!</f>
        <v>#REF!</v>
      </c>
      <c r="C296" s="71" t="e">
        <f>#REF!</f>
        <v>#REF!</v>
      </c>
      <c r="D296" s="71" t="e">
        <f>#REF!</f>
        <v>#REF!</v>
      </c>
      <c r="E296" s="71" t="e">
        <f>#REF!</f>
        <v>#REF!</v>
      </c>
      <c r="F296" s="75" t="e">
        <f>#REF!</f>
        <v>#REF!</v>
      </c>
      <c r="G296" s="73">
        <f>'control-500'!G332</f>
        <v>5851.2803000000004</v>
      </c>
      <c r="H296" s="73">
        <f ca="1">'control-500'!H332</f>
        <v>5490.3959999999997</v>
      </c>
      <c r="I296" s="71">
        <f>'control-500'!U332</f>
        <v>62.603899999999463</v>
      </c>
      <c r="J296" s="71">
        <f ca="1">'control-500'!AA332</f>
        <v>133.17766666666648</v>
      </c>
      <c r="K296" s="73" t="e">
        <f>#REF!</f>
        <v>#REF!</v>
      </c>
      <c r="L296" s="72" t="e">
        <f>#REF!</f>
        <v>#REF!</v>
      </c>
      <c r="M296" s="73">
        <f ca="1">'control-500'!L332</f>
        <v>20</v>
      </c>
      <c r="N296" s="72">
        <f ca="1">'control-500'!M332</f>
        <v>0.88701102845435087</v>
      </c>
    </row>
    <row r="297" spans="1:14" x14ac:dyDescent="0.25">
      <c r="A297" s="74" t="e">
        <f>#REF!</f>
        <v>#REF!</v>
      </c>
      <c r="B297" s="71" t="e">
        <f>#REF!</f>
        <v>#REF!</v>
      </c>
      <c r="C297" s="71" t="e">
        <f>#REF!</f>
        <v>#REF!</v>
      </c>
      <c r="D297" s="71" t="e">
        <f>#REF!</f>
        <v>#REF!</v>
      </c>
      <c r="E297" s="71" t="e">
        <f>#REF!</f>
        <v>#REF!</v>
      </c>
      <c r="F297" s="75" t="e">
        <f>#REF!</f>
        <v>#REF!</v>
      </c>
      <c r="G297" s="73">
        <f>'control-500'!G333</f>
        <v>5768.03</v>
      </c>
      <c r="H297" s="73">
        <f ca="1">'control-500'!H333</f>
        <v>5441.0290000000005</v>
      </c>
      <c r="I297" s="71">
        <f>'control-500'!U333</f>
        <v>90.769966666666733</v>
      </c>
      <c r="J297" s="71">
        <f ca="1">'control-500'!AA333</f>
        <v>180.95499999999993</v>
      </c>
      <c r="K297" s="73" t="e">
        <f>#REF!</f>
        <v>#REF!</v>
      </c>
      <c r="L297" s="72" t="e">
        <f>#REF!</f>
        <v>#REF!</v>
      </c>
      <c r="M297" s="73">
        <f ca="1">'control-500'!L333</f>
        <v>18</v>
      </c>
      <c r="N297" s="72">
        <f ca="1">'control-500'!M333</f>
        <v>0.97105056819844682</v>
      </c>
    </row>
    <row r="298" spans="1:14" x14ac:dyDescent="0.25">
      <c r="A298" s="74" t="e">
        <f>#REF!</f>
        <v>#REF!</v>
      </c>
      <c r="B298" s="71" t="e">
        <f>#REF!</f>
        <v>#REF!</v>
      </c>
      <c r="C298" s="71" t="e">
        <f>#REF!</f>
        <v>#REF!</v>
      </c>
      <c r="D298" s="71" t="e">
        <f>#REF!</f>
        <v>#REF!</v>
      </c>
      <c r="E298" s="71" t="e">
        <f>#REF!</f>
        <v>#REF!</v>
      </c>
      <c r="F298" s="75" t="e">
        <f>#REF!</f>
        <v>#REF!</v>
      </c>
      <c r="G298" s="73">
        <f>'control-500'!G334</f>
        <v>5707.4449999999997</v>
      </c>
      <c r="H298" s="73">
        <f ca="1">'control-500'!H334</f>
        <v>5400.8573999999999</v>
      </c>
      <c r="I298" s="71">
        <f>'control-500'!U334</f>
        <v>31.096299999999854</v>
      </c>
      <c r="J298" s="71">
        <f ca="1">'control-500'!AA334</f>
        <v>72.97979999999977</v>
      </c>
      <c r="K298" s="73" t="e">
        <f>#REF!</f>
        <v>#REF!</v>
      </c>
      <c r="L298" s="72" t="e">
        <f>#REF!</f>
        <v>#REF!</v>
      </c>
      <c r="M298" s="73">
        <f ca="1">'control-500'!L334</f>
        <v>18</v>
      </c>
      <c r="N298" s="72">
        <f ca="1">'control-500'!M334</f>
        <v>0.98648833267916691</v>
      </c>
    </row>
    <row r="299" spans="1:14" x14ac:dyDescent="0.25">
      <c r="A299" s="74" t="e">
        <f>#REF!</f>
        <v>#REF!</v>
      </c>
      <c r="B299" s="71" t="e">
        <f>#REF!</f>
        <v>#REF!</v>
      </c>
      <c r="C299" s="71" t="e">
        <f>#REF!</f>
        <v>#REF!</v>
      </c>
      <c r="D299" s="71" t="e">
        <f>#REF!</f>
        <v>#REF!</v>
      </c>
      <c r="E299" s="71" t="e">
        <f>#REF!</f>
        <v>#REF!</v>
      </c>
      <c r="F299" s="75" t="e">
        <f>#REF!</f>
        <v>#REF!</v>
      </c>
      <c r="G299" s="73">
        <f>'control-500'!G335</f>
        <v>5684.1405999999997</v>
      </c>
      <c r="H299" s="73">
        <f ca="1">'control-500'!H335</f>
        <v>5339.27</v>
      </c>
      <c r="I299" s="71">
        <f>'control-500'!U335</f>
        <v>-81.739033333333893</v>
      </c>
      <c r="J299" s="71">
        <f ca="1">'control-500'!AA335</f>
        <v>4.5321333333334524</v>
      </c>
      <c r="K299" s="73" t="e">
        <f>#REF!</f>
        <v>#REF!</v>
      </c>
      <c r="L299" s="72" t="e">
        <f>#REF!</f>
        <v>#REF!</v>
      </c>
      <c r="M299" s="73">
        <f ca="1">'control-500'!L335</f>
        <v>18</v>
      </c>
      <c r="N299" s="72">
        <f ca="1">'control-500'!M335</f>
        <v>0.95470131404456349</v>
      </c>
    </row>
    <row r="300" spans="1:14" x14ac:dyDescent="0.25">
      <c r="A300" s="74" t="e">
        <f>#REF!</f>
        <v>#REF!</v>
      </c>
      <c r="B300" s="71" t="e">
        <f>#REF!</f>
        <v>#REF!</v>
      </c>
      <c r="C300" s="71" t="e">
        <f>#REF!</f>
        <v>#REF!</v>
      </c>
      <c r="D300" s="71" t="e">
        <f>#REF!</f>
        <v>#REF!</v>
      </c>
      <c r="E300" s="71" t="e">
        <f>#REF!</f>
        <v>#REF!</v>
      </c>
      <c r="F300" s="75" t="e">
        <f>#REF!</f>
        <v>#REF!</v>
      </c>
      <c r="G300" s="73">
        <f>'control-500'!G336</f>
        <v>5663.56</v>
      </c>
      <c r="H300" s="73">
        <f ca="1">'control-500'!H336</f>
        <v>5421.4643999999998</v>
      </c>
      <c r="I300" s="71">
        <f>'control-500'!U336</f>
        <v>-126.80656666666619</v>
      </c>
      <c r="J300" s="71">
        <f ca="1">'control-500'!AA336</f>
        <v>-84.112866666665767</v>
      </c>
      <c r="K300" s="73" t="e">
        <f>#REF!</f>
        <v>#REF!</v>
      </c>
      <c r="L300" s="72" t="e">
        <f>#REF!</f>
        <v>#REF!</v>
      </c>
      <c r="M300" s="73">
        <f ca="1">'control-500'!L336</f>
        <v>19</v>
      </c>
      <c r="N300" s="72">
        <f ca="1">'control-500'!M336</f>
        <v>0.9504531637627095</v>
      </c>
    </row>
    <row r="301" spans="1:14" x14ac:dyDescent="0.25">
      <c r="A301" s="74" t="e">
        <f>#REF!</f>
        <v>#REF!</v>
      </c>
      <c r="B301" s="71" t="e">
        <f>#REF!</f>
        <v>#REF!</v>
      </c>
      <c r="C301" s="71" t="e">
        <f>#REF!</f>
        <v>#REF!</v>
      </c>
      <c r="D301" s="71" t="e">
        <f>#REF!</f>
        <v>#REF!</v>
      </c>
      <c r="E301" s="71" t="e">
        <f>#REF!</f>
        <v>#REF!</v>
      </c>
      <c r="F301" s="75" t="e">
        <f>#REF!</f>
        <v>#REF!</v>
      </c>
      <c r="G301" s="73">
        <f>'control-500'!G337</f>
        <v>5695.4750000000004</v>
      </c>
      <c r="H301" s="73">
        <f ca="1">'control-500'!H337</f>
        <v>5448.7389999999996</v>
      </c>
      <c r="I301" s="71">
        <f>'control-500'!U337</f>
        <v>-94.526566666666142</v>
      </c>
      <c r="J301" s="71">
        <f ca="1">'control-500'!AA337</f>
        <v>-47.397666666666431</v>
      </c>
      <c r="K301" s="73" t="e">
        <f>#REF!</f>
        <v>#REF!</v>
      </c>
      <c r="L301" s="72" t="e">
        <f>#REF!</f>
        <v>#REF!</v>
      </c>
      <c r="M301" s="73">
        <f ca="1">'control-500'!L337</f>
        <v>19</v>
      </c>
      <c r="N301" s="72">
        <f ca="1">'control-500'!M337</f>
        <v>0.98813945155841643</v>
      </c>
    </row>
    <row r="302" spans="1:14" x14ac:dyDescent="0.25">
      <c r="A302" s="74" t="e">
        <f>#REF!</f>
        <v>#REF!</v>
      </c>
      <c r="B302" s="71" t="e">
        <f>#REF!</f>
        <v>#REF!</v>
      </c>
      <c r="C302" s="71" t="e">
        <f>#REF!</f>
        <v>#REF!</v>
      </c>
      <c r="D302" s="71" t="e">
        <f>#REF!</f>
        <v>#REF!</v>
      </c>
      <c r="E302" s="71" t="e">
        <f>#REF!</f>
        <v>#REF!</v>
      </c>
      <c r="F302" s="75" t="e">
        <f>#REF!</f>
        <v>#REF!</v>
      </c>
      <c r="G302" s="73">
        <f>'control-500'!G338</f>
        <v>5812.9129999999996</v>
      </c>
      <c r="H302" s="73">
        <f ca="1">'control-500'!H338</f>
        <v>5526.8710000000001</v>
      </c>
      <c r="I302" s="71">
        <f>'control-500'!U338</f>
        <v>4.1108000000009879</v>
      </c>
      <c r="J302" s="71">
        <f ca="1">'control-500'!AA338</f>
        <v>9.4390000000003056</v>
      </c>
      <c r="K302" s="73" t="e">
        <f>#REF!</f>
        <v>#REF!</v>
      </c>
      <c r="L302" s="72" t="e">
        <f>#REF!</f>
        <v>#REF!</v>
      </c>
      <c r="M302" s="73">
        <f ca="1">'control-500'!L338</f>
        <v>19</v>
      </c>
      <c r="N302" s="72">
        <f ca="1">'control-500'!M338</f>
        <v>0.79469758844711036</v>
      </c>
    </row>
    <row r="303" spans="1:14" x14ac:dyDescent="0.25">
      <c r="A303" s="74" t="e">
        <f>#REF!</f>
        <v>#REF!</v>
      </c>
      <c r="B303" s="71" t="e">
        <f>#REF!</f>
        <v>#REF!</v>
      </c>
      <c r="C303" s="71" t="e">
        <f>#REF!</f>
        <v>#REF!</v>
      </c>
      <c r="D303" s="71" t="e">
        <f>#REF!</f>
        <v>#REF!</v>
      </c>
      <c r="E303" s="71" t="e">
        <f>#REF!</f>
        <v>#REF!</v>
      </c>
      <c r="F303" s="75" t="e">
        <f>#REF!</f>
        <v>#REF!</v>
      </c>
      <c r="G303" s="73">
        <f>'control-500'!G339</f>
        <v>5818.1189999999997</v>
      </c>
      <c r="H303" s="73">
        <f ca="1">'control-500'!H339</f>
        <v>5542.8789999999999</v>
      </c>
      <c r="I303" s="71">
        <f>'control-500'!U339</f>
        <v>90.453799999999319</v>
      </c>
      <c r="J303" s="71">
        <f ca="1">'control-500'!AA339</f>
        <v>111.22833333333256</v>
      </c>
      <c r="K303" s="73" t="e">
        <f>#REF!</f>
        <v>#REF!</v>
      </c>
      <c r="L303" s="72" t="e">
        <f>#REF!</f>
        <v>#REF!</v>
      </c>
      <c r="M303" s="73">
        <f ca="1">'control-500'!L339</f>
        <v>18</v>
      </c>
      <c r="N303" s="72">
        <f ca="1">'control-500'!M339</f>
        <v>0.99610537831950607</v>
      </c>
    </row>
    <row r="304" spans="1:14" x14ac:dyDescent="0.25">
      <c r="A304" s="74" t="e">
        <f>#REF!</f>
        <v>#REF!</v>
      </c>
      <c r="B304" s="71" t="e">
        <f>#REF!</f>
        <v>#REF!</v>
      </c>
      <c r="C304" s="71" t="e">
        <f>#REF!</f>
        <v>#REF!</v>
      </c>
      <c r="D304" s="71" t="e">
        <f>#REF!</f>
        <v>#REF!</v>
      </c>
      <c r="E304" s="71" t="e">
        <f>#REF!</f>
        <v>#REF!</v>
      </c>
      <c r="F304" s="75" t="e">
        <f>#REF!</f>
        <v>#REF!</v>
      </c>
      <c r="G304" s="73">
        <f>'control-500'!G340</f>
        <v>5818.1189999999997</v>
      </c>
      <c r="H304" s="73">
        <f ca="1">'control-500'!H340</f>
        <v>5550.4859999999999</v>
      </c>
      <c r="I304" s="71">
        <f>'control-500'!U340</f>
        <v>135.32513333333191</v>
      </c>
      <c r="J304" s="71">
        <f ca="1">'control-500'!AA340</f>
        <v>147.36653333333257</v>
      </c>
      <c r="K304" s="73" t="e">
        <f>#REF!</f>
        <v>#REF!</v>
      </c>
      <c r="L304" s="72" t="e">
        <f>#REF!</f>
        <v>#REF!</v>
      </c>
      <c r="M304" s="73">
        <f ca="1">'control-500'!L340</f>
        <v>18</v>
      </c>
      <c r="N304" s="72">
        <f ca="1">'control-500'!M340</f>
        <v>0.98486169313755223</v>
      </c>
    </row>
    <row r="305" spans="1:14" x14ac:dyDescent="0.25">
      <c r="A305" s="74" t="e">
        <f>#REF!</f>
        <v>#REF!</v>
      </c>
      <c r="B305" s="71" t="e">
        <f>#REF!</f>
        <v>#REF!</v>
      </c>
      <c r="C305" s="71" t="e">
        <f>#REF!</f>
        <v>#REF!</v>
      </c>
      <c r="D305" s="71" t="e">
        <f>#REF!</f>
        <v>#REF!</v>
      </c>
      <c r="E305" s="71" t="e">
        <f>#REF!</f>
        <v>#REF!</v>
      </c>
      <c r="F305" s="75" t="e">
        <f>#REF!</f>
        <v>#REF!</v>
      </c>
      <c r="G305" s="73">
        <f>'control-500'!G341</f>
        <v>5777.8209999999999</v>
      </c>
      <c r="H305" s="73">
        <f ca="1">'control-500'!H341</f>
        <v>5474.7460000000001</v>
      </c>
      <c r="I305" s="71">
        <f>'control-500'!U341</f>
        <v>80.703666666666933</v>
      </c>
      <c r="J305" s="71">
        <f ca="1">'control-500'!AA341</f>
        <v>119.54586666666667</v>
      </c>
      <c r="K305" s="73" t="e">
        <f>#REF!</f>
        <v>#REF!</v>
      </c>
      <c r="L305" s="72" t="e">
        <f>#REF!</f>
        <v>#REF!</v>
      </c>
      <c r="M305" s="73">
        <f ca="1">'control-500'!L341</f>
        <v>18</v>
      </c>
      <c r="N305" s="72">
        <f ca="1">'control-500'!M341</f>
        <v>0.98438615391876594</v>
      </c>
    </row>
    <row r="306" spans="1:14" x14ac:dyDescent="0.25">
      <c r="A306" s="74" t="e">
        <f>#REF!</f>
        <v>#REF!</v>
      </c>
      <c r="B306" s="71" t="e">
        <f>#REF!</f>
        <v>#REF!</v>
      </c>
      <c r="C306" s="71" t="e">
        <f>#REF!</f>
        <v>#REF!</v>
      </c>
      <c r="D306" s="71" t="e">
        <f>#REF!</f>
        <v>#REF!</v>
      </c>
      <c r="E306" s="71" t="e">
        <f>#REF!</f>
        <v>#REF!</v>
      </c>
      <c r="F306" s="75" t="e">
        <f>#REF!</f>
        <v>#REF!</v>
      </c>
      <c r="G306" s="73">
        <f>'control-500'!G342</f>
        <v>5842.6869999999999</v>
      </c>
      <c r="H306" s="73">
        <f ca="1">'control-500'!H342</f>
        <v>5446.6143000000002</v>
      </c>
      <c r="I306" s="71">
        <f>'control-500'!U342</f>
        <v>37.373333333334209</v>
      </c>
      <c r="J306" s="71">
        <f ca="1">'control-500'!AA342</f>
        <v>37.150766666666946</v>
      </c>
      <c r="K306" s="73" t="e">
        <f>#REF!</f>
        <v>#REF!</v>
      </c>
      <c r="L306" s="72" t="e">
        <f>#REF!</f>
        <v>#REF!</v>
      </c>
      <c r="M306" s="73">
        <f ca="1">'control-500'!L342</f>
        <v>17</v>
      </c>
      <c r="N306" s="72">
        <f ca="1">'control-500'!M342</f>
        <v>0.56874761247881955</v>
      </c>
    </row>
    <row r="307" spans="1:14" x14ac:dyDescent="0.25">
      <c r="A307" s="74" t="e">
        <f>#REF!</f>
        <v>#REF!</v>
      </c>
      <c r="B307" s="71" t="e">
        <f>#REF!</f>
        <v>#REF!</v>
      </c>
      <c r="C307" s="71" t="e">
        <f>#REF!</f>
        <v>#REF!</v>
      </c>
      <c r="D307" s="71" t="e">
        <f>#REF!</f>
        <v>#REF!</v>
      </c>
      <c r="E307" s="71" t="e">
        <f>#REF!</f>
        <v>#REF!</v>
      </c>
      <c r="F307" s="75" t="e">
        <f>#REF!</f>
        <v>#REF!</v>
      </c>
      <c r="G307" s="73">
        <f>'control-500'!G343</f>
        <v>5851.3090000000002</v>
      </c>
      <c r="H307" s="73">
        <f ca="1">'control-500'!H343</f>
        <v>5499.3027000000002</v>
      </c>
      <c r="I307" s="71">
        <f>'control-500'!U343</f>
        <v>7.5553333333336923</v>
      </c>
      <c r="J307" s="71">
        <f ca="1">'control-500'!AA343</f>
        <v>3.2135666666666416</v>
      </c>
      <c r="K307" s="73" t="e">
        <f>#REF!</f>
        <v>#REF!</v>
      </c>
      <c r="L307" s="72" t="e">
        <f>#REF!</f>
        <v>#REF!</v>
      </c>
      <c r="M307" s="73">
        <f ca="1">'control-500'!L343</f>
        <v>17</v>
      </c>
      <c r="N307" s="72">
        <f ca="1">'control-500'!M343</f>
        <v>0.84801027518043348</v>
      </c>
    </row>
    <row r="308" spans="1:14" x14ac:dyDescent="0.25">
      <c r="A308" s="74" t="e">
        <f>#REF!</f>
        <v>#REF!</v>
      </c>
      <c r="B308" s="71" t="e">
        <f>#REF!</f>
        <v>#REF!</v>
      </c>
      <c r="C308" s="71" t="e">
        <f>#REF!</f>
        <v>#REF!</v>
      </c>
      <c r="D308" s="71" t="e">
        <f>#REF!</f>
        <v>#REF!</v>
      </c>
      <c r="E308" s="71" t="e">
        <f>#REF!</f>
        <v>#REF!</v>
      </c>
      <c r="F308" s="75" t="e">
        <f>#REF!</f>
        <v>#REF!</v>
      </c>
      <c r="G308" s="73">
        <f>'control-500'!G344</f>
        <v>5868.1513999999997</v>
      </c>
      <c r="H308" s="73">
        <f ca="1">'control-500'!H344</f>
        <v>5577.6959999999999</v>
      </c>
      <c r="I308" s="71">
        <f>'control-500'!U344</f>
        <v>49.36279999999897</v>
      </c>
      <c r="J308" s="71">
        <f ca="1">'control-500'!AA344</f>
        <v>30.38656666666672</v>
      </c>
      <c r="K308" s="73" t="e">
        <f>#REF!</f>
        <v>#REF!</v>
      </c>
      <c r="L308" s="72" t="e">
        <f>#REF!</f>
        <v>#REF!</v>
      </c>
      <c r="M308" s="73">
        <f ca="1">'control-500'!L344</f>
        <v>17</v>
      </c>
      <c r="N308" s="72">
        <f ca="1">'control-500'!M344</f>
        <v>0.90673707020626282</v>
      </c>
    </row>
    <row r="309" spans="1:14" x14ac:dyDescent="0.25">
      <c r="A309" s="74" t="e">
        <f>#REF!</f>
        <v>#REF!</v>
      </c>
      <c r="B309" s="71" t="e">
        <f>#REF!</f>
        <v>#REF!</v>
      </c>
      <c r="C309" s="71" t="e">
        <f>#REF!</f>
        <v>#REF!</v>
      </c>
      <c r="D309" s="71" t="e">
        <f>#REF!</f>
        <v>#REF!</v>
      </c>
      <c r="E309" s="71" t="e">
        <f>#REF!</f>
        <v>#REF!</v>
      </c>
      <c r="F309" s="75" t="e">
        <f>#REF!</f>
        <v>#REF!</v>
      </c>
      <c r="G309" s="73">
        <f>'control-500'!G345</f>
        <v>5879.6580000000004</v>
      </c>
      <c r="H309" s="73">
        <f ca="1">'control-500'!H345</f>
        <v>5582.2719999999999</v>
      </c>
      <c r="I309" s="71">
        <f>'control-500'!U345</f>
        <v>53.497133333332989</v>
      </c>
      <c r="J309" s="71">
        <f ca="1">'control-500'!AA345</f>
        <v>72.568433333333815</v>
      </c>
      <c r="K309" s="73" t="e">
        <f>#REF!</f>
        <v>#REF!</v>
      </c>
      <c r="L309" s="72" t="e">
        <f>#REF!</f>
        <v>#REF!</v>
      </c>
      <c r="M309" s="73">
        <f ca="1">'control-500'!L345</f>
        <v>18</v>
      </c>
      <c r="N309" s="72">
        <f ca="1">'control-500'!M345</f>
        <v>0.96081570912793335</v>
      </c>
    </row>
    <row r="310" spans="1:14" x14ac:dyDescent="0.25">
      <c r="A310" s="74" t="e">
        <f>#REF!</f>
        <v>#REF!</v>
      </c>
      <c r="B310" s="71" t="e">
        <f>#REF!</f>
        <v>#REF!</v>
      </c>
      <c r="C310" s="71" t="e">
        <f>#REF!</f>
        <v>#REF!</v>
      </c>
      <c r="D310" s="71" t="e">
        <f>#REF!</f>
        <v>#REF!</v>
      </c>
      <c r="E310" s="71" t="e">
        <f>#REF!</f>
        <v>#REF!</v>
      </c>
      <c r="F310" s="75" t="e">
        <f>#REF!</f>
        <v>#REF!</v>
      </c>
      <c r="G310" s="73">
        <f>'control-500'!G346</f>
        <v>5850.9960000000001</v>
      </c>
      <c r="H310" s="73">
        <f ca="1">'control-500'!H346</f>
        <v>5581.7290000000003</v>
      </c>
      <c r="I310" s="71">
        <f>'control-500'!U346</f>
        <v>42.329466666667336</v>
      </c>
      <c r="J310" s="71">
        <f ca="1">'control-500'!AA346</f>
        <v>57.888000000000225</v>
      </c>
      <c r="K310" s="73" t="e">
        <f>#REF!</f>
        <v>#REF!</v>
      </c>
      <c r="L310" s="72" t="e">
        <f>#REF!</f>
        <v>#REF!</v>
      </c>
      <c r="M310" s="73">
        <f ca="1">'control-500'!L346</f>
        <v>17</v>
      </c>
      <c r="N310" s="72">
        <f ca="1">'control-500'!M346</f>
        <v>0.68621135318885362</v>
      </c>
    </row>
    <row r="311" spans="1:14" x14ac:dyDescent="0.25">
      <c r="A311" s="74" t="e">
        <f>#REF!</f>
        <v>#REF!</v>
      </c>
      <c r="B311" s="71" t="e">
        <f>#REF!</f>
        <v>#REF!</v>
      </c>
      <c r="C311" s="71" t="e">
        <f>#REF!</f>
        <v>#REF!</v>
      </c>
      <c r="D311" s="71" t="e">
        <f>#REF!</f>
        <v>#REF!</v>
      </c>
      <c r="E311" s="71" t="e">
        <f>#REF!</f>
        <v>#REF!</v>
      </c>
      <c r="F311" s="75" t="e">
        <f>#REF!</f>
        <v>#REF!</v>
      </c>
      <c r="G311" s="73">
        <f>'control-500'!G347</f>
        <v>5815.7849999999999</v>
      </c>
      <c r="H311" s="73">
        <f ca="1">'control-500'!H347</f>
        <v>5560.8647000000001</v>
      </c>
      <c r="I311" s="71">
        <f>'control-500'!U347</f>
        <v>-5.2361333333331759</v>
      </c>
      <c r="J311" s="71">
        <f ca="1">'control-500'!AA347</f>
        <v>14.910233333333357</v>
      </c>
      <c r="K311" s="73" t="e">
        <f>#REF!</f>
        <v>#REF!</v>
      </c>
      <c r="L311" s="72" t="e">
        <f>#REF!</f>
        <v>#REF!</v>
      </c>
      <c r="M311" s="73">
        <f ca="1">'control-500'!L347</f>
        <v>18</v>
      </c>
      <c r="N311" s="72">
        <f ca="1">'control-500'!M347</f>
        <v>0.88698447642754263</v>
      </c>
    </row>
    <row r="312" spans="1:14" x14ac:dyDescent="0.25">
      <c r="A312" s="74" t="e">
        <f>#REF!</f>
        <v>#REF!</v>
      </c>
      <c r="B312" s="71" t="e">
        <f>#REF!</f>
        <v>#REF!</v>
      </c>
      <c r="C312" s="71" t="e">
        <f>#REF!</f>
        <v>#REF!</v>
      </c>
      <c r="D312" s="71" t="e">
        <f>#REF!</f>
        <v>#REF!</v>
      </c>
      <c r="E312" s="71" t="e">
        <f>#REF!</f>
        <v>#REF!</v>
      </c>
      <c r="F312" s="75" t="e">
        <f>#REF!</f>
        <v>#REF!</v>
      </c>
      <c r="G312" s="73">
        <f>'control-500'!G348</f>
        <v>5772.8842999999997</v>
      </c>
      <c r="H312" s="73">
        <f ca="1">'control-500'!H348</f>
        <v>5563.7383</v>
      </c>
      <c r="I312" s="71">
        <f>'control-500'!U348</f>
        <v>-53.15103333333294</v>
      </c>
      <c r="J312" s="71">
        <f ca="1">'control-500'!AA348</f>
        <v>-18.92410000000018</v>
      </c>
      <c r="K312" s="73" t="e">
        <f>#REF!</f>
        <v>#REF!</v>
      </c>
      <c r="L312" s="72" t="e">
        <f>#REF!</f>
        <v>#REF!</v>
      </c>
      <c r="M312" s="73">
        <f ca="1">'control-500'!L348</f>
        <v>18</v>
      </c>
      <c r="N312" s="72">
        <f ca="1">'control-500'!M348</f>
        <v>0.85050161697174309</v>
      </c>
    </row>
    <row r="313" spans="1:14" x14ac:dyDescent="0.25">
      <c r="A313" s="74" t="e">
        <f>#REF!</f>
        <v>#REF!</v>
      </c>
      <c r="B313" s="71" t="e">
        <f>#REF!</f>
        <v>#REF!</v>
      </c>
      <c r="C313" s="71" t="e">
        <f>#REF!</f>
        <v>#REF!</v>
      </c>
      <c r="D313" s="71" t="e">
        <f>#REF!</f>
        <v>#REF!</v>
      </c>
      <c r="E313" s="71" t="e">
        <f>#REF!</f>
        <v>#REF!</v>
      </c>
      <c r="F313" s="75" t="e">
        <f>#REF!</f>
        <v>#REF!</v>
      </c>
      <c r="G313" s="73">
        <f>'control-500'!G349</f>
        <v>5828.0673999999999</v>
      </c>
      <c r="H313" s="73">
        <f ca="1">'control-500'!H349</f>
        <v>5594.9610000000002</v>
      </c>
      <c r="I313" s="71">
        <f>'control-500'!U349</f>
        <v>-60.6895666666666</v>
      </c>
      <c r="J313" s="71">
        <f ca="1">'control-500'!AA349</f>
        <v>-12.355799999999968</v>
      </c>
      <c r="K313" s="73" t="e">
        <f>#REF!</f>
        <v>#REF!</v>
      </c>
      <c r="L313" s="72" t="e">
        <f>#REF!</f>
        <v>#REF!</v>
      </c>
      <c r="M313" s="73">
        <f ca="1">'control-500'!L349</f>
        <v>19</v>
      </c>
      <c r="N313" s="72">
        <f ca="1">'control-500'!M349</f>
        <v>0.65532564719437492</v>
      </c>
    </row>
    <row r="314" spans="1:14" x14ac:dyDescent="0.25">
      <c r="A314" s="74" t="e">
        <f>#REF!</f>
        <v>#REF!</v>
      </c>
      <c r="B314" s="71" t="e">
        <f>#REF!</f>
        <v>#REF!</v>
      </c>
      <c r="C314" s="71" t="e">
        <f>#REF!</f>
        <v>#REF!</v>
      </c>
      <c r="D314" s="71" t="e">
        <f>#REF!</f>
        <v>#REF!</v>
      </c>
      <c r="E314" s="71" t="e">
        <f>#REF!</f>
        <v>#REF!</v>
      </c>
      <c r="F314" s="75" t="e">
        <f>#REF!</f>
        <v>#REF!</v>
      </c>
      <c r="G314" s="73">
        <f>'control-500'!G350</f>
        <v>5826.9610000000002</v>
      </c>
      <c r="H314" s="73">
        <f ca="1">'control-500'!H350</f>
        <v>5583.9443000000001</v>
      </c>
      <c r="I314" s="71">
        <f>'control-500'!U350</f>
        <v>-39.508766666665906</v>
      </c>
      <c r="J314" s="71">
        <f ca="1">'control-500'!AA350</f>
        <v>2.473166666666657</v>
      </c>
      <c r="K314" s="73" t="e">
        <f>#REF!</f>
        <v>#REF!</v>
      </c>
      <c r="L314" s="72" t="e">
        <f>#REF!</f>
        <v>#REF!</v>
      </c>
      <c r="M314" s="73">
        <f ca="1">'control-500'!L350</f>
        <v>18</v>
      </c>
      <c r="N314" s="72">
        <f ca="1">'control-500'!M350</f>
        <v>0.66385292418987429</v>
      </c>
    </row>
    <row r="315" spans="1:14" x14ac:dyDescent="0.25">
      <c r="A315" s="74" t="e">
        <f>#REF!</f>
        <v>#REF!</v>
      </c>
      <c r="B315" s="71" t="e">
        <f>#REF!</f>
        <v>#REF!</v>
      </c>
      <c r="C315" s="71" t="e">
        <f>#REF!</f>
        <v>#REF!</v>
      </c>
      <c r="D315" s="71" t="e">
        <f>#REF!</f>
        <v>#REF!</v>
      </c>
      <c r="E315" s="71" t="e">
        <f>#REF!</f>
        <v>#REF!</v>
      </c>
      <c r="F315" s="75" t="e">
        <f>#REF!</f>
        <v>#REF!</v>
      </c>
      <c r="G315" s="73">
        <f>'control-500'!G351</f>
        <v>5863.2030000000004</v>
      </c>
      <c r="H315" s="73">
        <f ca="1">'control-500'!H351</f>
        <v>5471.9030000000002</v>
      </c>
      <c r="I315" s="71">
        <f>'control-500'!U351</f>
        <v>26.188700000000001</v>
      </c>
      <c r="J315" s="71">
        <f ca="1">'control-500'!AA351</f>
        <v>15.386399999999412</v>
      </c>
      <c r="K315" s="73" t="e">
        <f>#REF!</f>
        <v>#REF!</v>
      </c>
      <c r="L315" s="72" t="e">
        <f>#REF!</f>
        <v>#REF!</v>
      </c>
      <c r="M315" s="73">
        <f ca="1">'control-500'!L351</f>
        <v>19</v>
      </c>
      <c r="N315" s="72">
        <f ca="1">'control-500'!M351</f>
        <v>0.59652064707630748</v>
      </c>
    </row>
    <row r="316" spans="1:14" x14ac:dyDescent="0.25">
      <c r="A316" s="74" t="e">
        <f>#REF!</f>
        <v>#REF!</v>
      </c>
      <c r="B316" s="71" t="e">
        <f>#REF!</f>
        <v>#REF!</v>
      </c>
      <c r="C316" s="71" t="e">
        <f>#REF!</f>
        <v>#REF!</v>
      </c>
      <c r="D316" s="71" t="e">
        <f>#REF!</f>
        <v>#REF!</v>
      </c>
      <c r="E316" s="71" t="e">
        <f>#REF!</f>
        <v>#REF!</v>
      </c>
      <c r="F316" s="75" t="e">
        <f>#REF!</f>
        <v>#REF!</v>
      </c>
      <c r="G316" s="73">
        <f>'control-500'!G352</f>
        <v>5898.7714999999998</v>
      </c>
      <c r="H316" s="73">
        <f ca="1">'control-500'!H352</f>
        <v>5381.4849999999997</v>
      </c>
      <c r="I316" s="71">
        <f>'control-500'!U352</f>
        <v>57.399599999999431</v>
      </c>
      <c r="J316" s="71">
        <f ca="1">'control-500'!AA352</f>
        <v>21.163866666667065</v>
      </c>
      <c r="K316" s="73" t="e">
        <f>#REF!</f>
        <v>#REF!</v>
      </c>
      <c r="L316" s="72" t="e">
        <f>#REF!</f>
        <v>#REF!</v>
      </c>
      <c r="M316" s="73">
        <f ca="1">'control-500'!L352</f>
        <v>20</v>
      </c>
      <c r="N316" s="72">
        <f ca="1">'control-500'!M352</f>
        <v>0.74947756549699918</v>
      </c>
    </row>
    <row r="317" spans="1:14" x14ac:dyDescent="0.25">
      <c r="A317" s="74" t="e">
        <f>#REF!</f>
        <v>#REF!</v>
      </c>
      <c r="B317" s="71" t="e">
        <f>#REF!</f>
        <v>#REF!</v>
      </c>
      <c r="C317" s="71" t="e">
        <f>#REF!</f>
        <v>#REF!</v>
      </c>
      <c r="D317" s="71" t="e">
        <f>#REF!</f>
        <v>#REF!</v>
      </c>
      <c r="E317" s="71" t="e">
        <f>#REF!</f>
        <v>#REF!</v>
      </c>
      <c r="F317" s="75" t="e">
        <f>#REF!</f>
        <v>#REF!</v>
      </c>
      <c r="G317" s="73">
        <f>'control-500'!G353</f>
        <v>5904.5063</v>
      </c>
      <c r="H317" s="73">
        <f ca="1">'control-500'!H353</f>
        <v>5397.0565999999999</v>
      </c>
      <c r="I317" s="71">
        <f>'control-500'!U353</f>
        <v>79.522700000000142</v>
      </c>
      <c r="J317" s="71">
        <f ca="1">'control-500'!AA353</f>
        <v>13.470666666666753</v>
      </c>
      <c r="K317" s="73" t="e">
        <f>#REF!</f>
        <v>#REF!</v>
      </c>
      <c r="L317" s="72" t="e">
        <f>#REF!</f>
        <v>#REF!</v>
      </c>
      <c r="M317" s="73">
        <f ca="1">'control-500'!L353</f>
        <v>21</v>
      </c>
      <c r="N317" s="72">
        <f ca="1">'control-500'!M353</f>
        <v>0.88304287186351327</v>
      </c>
    </row>
    <row r="318" spans="1:14" x14ac:dyDescent="0.25">
      <c r="A318" s="74" t="e">
        <f>#REF!</f>
        <v>#REF!</v>
      </c>
      <c r="B318" s="71" t="e">
        <f>#REF!</f>
        <v>#REF!</v>
      </c>
      <c r="C318" s="71" t="e">
        <f>#REF!</f>
        <v>#REF!</v>
      </c>
      <c r="D318" s="71" t="e">
        <f>#REF!</f>
        <v>#REF!</v>
      </c>
      <c r="E318" s="71" t="e">
        <f>#REF!</f>
        <v>#REF!</v>
      </c>
      <c r="F318" s="75" t="e">
        <f>#REF!</f>
        <v>#REF!</v>
      </c>
      <c r="G318" s="73">
        <f>'control-500'!G354</f>
        <v>5879.8729999999996</v>
      </c>
      <c r="H318" s="73">
        <f ca="1">'control-500'!H354</f>
        <v>5448.8135000000002</v>
      </c>
      <c r="I318" s="71">
        <f>'control-500'!U354</f>
        <v>54.973133333332953</v>
      </c>
      <c r="J318" s="71">
        <f ca="1">'control-500'!AA354</f>
        <v>-64.013433333332316</v>
      </c>
      <c r="K318" s="73" t="e">
        <f>#REF!</f>
        <v>#REF!</v>
      </c>
      <c r="L318" s="72" t="e">
        <f>#REF!</f>
        <v>#REF!</v>
      </c>
      <c r="M318" s="73">
        <f ca="1">'control-500'!L354</f>
        <v>17</v>
      </c>
      <c r="N318" s="72">
        <f ca="1">'control-500'!M354</f>
        <v>0.75465290773961047</v>
      </c>
    </row>
    <row r="319" spans="1:14" x14ac:dyDescent="0.25">
      <c r="A319" s="74" t="e">
        <f>#REF!</f>
        <v>#REF!</v>
      </c>
      <c r="B319" s="71" t="e">
        <f>#REF!</f>
        <v>#REF!</v>
      </c>
      <c r="C319" s="71" t="e">
        <f>#REF!</f>
        <v>#REF!</v>
      </c>
      <c r="D319" s="71" t="e">
        <f>#REF!</f>
        <v>#REF!</v>
      </c>
      <c r="E319" s="71" t="e">
        <f>#REF!</f>
        <v>#REF!</v>
      </c>
      <c r="F319" s="75" t="e">
        <f>#REF!</f>
        <v>#REF!</v>
      </c>
      <c r="G319" s="73">
        <f>'control-500'!G355</f>
        <v>5890.9853999999996</v>
      </c>
      <c r="H319" s="73">
        <f ca="1">'control-500'!H355</f>
        <v>5371.6980000000003</v>
      </c>
      <c r="I319" s="71">
        <f>'control-500'!U355</f>
        <v>28.80973333333289</v>
      </c>
      <c r="J319" s="71">
        <f ca="1">'control-500'!AA355</f>
        <v>-132.16086666666766</v>
      </c>
      <c r="K319" s="73" t="e">
        <f>#REF!</f>
        <v>#REF!</v>
      </c>
      <c r="L319" s="72" t="e">
        <f>#REF!</f>
        <v>#REF!</v>
      </c>
      <c r="M319" s="73">
        <f ca="1">'control-500'!L355</f>
        <v>17</v>
      </c>
      <c r="N319" s="72">
        <f ca="1">'control-500'!M355</f>
        <v>0.88024529747673341</v>
      </c>
    </row>
    <row r="320" spans="1:14" x14ac:dyDescent="0.25">
      <c r="A320" s="74" t="e">
        <f>#REF!</f>
        <v>#REF!</v>
      </c>
      <c r="B320" s="71" t="e">
        <f>#REF!</f>
        <v>#REF!</v>
      </c>
      <c r="C320" s="71" t="e">
        <f>#REF!</f>
        <v>#REF!</v>
      </c>
      <c r="D320" s="71" t="e">
        <f>#REF!</f>
        <v>#REF!</v>
      </c>
      <c r="E320" s="71" t="e">
        <f>#REF!</f>
        <v>#REF!</v>
      </c>
      <c r="F320" s="75" t="e">
        <f>#REF!</f>
        <v>#REF!</v>
      </c>
      <c r="G320" s="73">
        <f>'control-500'!G356</f>
        <v>5890.9853999999996</v>
      </c>
      <c r="H320" s="73">
        <f ca="1">'control-500'!H356</f>
        <v>5399.7079999999996</v>
      </c>
      <c r="I320" s="71">
        <f>'control-500'!U356</f>
        <v>-1.5456666666674816</v>
      </c>
      <c r="J320" s="71">
        <f ca="1">'control-500'!AA356</f>
        <v>-184.24796666666711</v>
      </c>
      <c r="K320" s="73" t="e">
        <f>#REF!</f>
        <v>#REF!</v>
      </c>
      <c r="L320" s="72" t="e">
        <f>#REF!</f>
        <v>#REF!</v>
      </c>
      <c r="M320" s="73">
        <f ca="1">'control-500'!L356</f>
        <v>17</v>
      </c>
      <c r="N320" s="72">
        <f ca="1">'control-500'!M356</f>
        <v>0.93208936643807849</v>
      </c>
    </row>
    <row r="321" spans="1:14" x14ac:dyDescent="0.25">
      <c r="A321" s="74" t="e">
        <f>#REF!</f>
        <v>#REF!</v>
      </c>
      <c r="B321" s="71" t="e">
        <f>#REF!</f>
        <v>#REF!</v>
      </c>
      <c r="C321" s="71" t="e">
        <f>#REF!</f>
        <v>#REF!</v>
      </c>
      <c r="D321" s="71" t="e">
        <f>#REF!</f>
        <v>#REF!</v>
      </c>
      <c r="E321" s="71" t="e">
        <f>#REF!</f>
        <v>#REF!</v>
      </c>
      <c r="F321" s="75" t="e">
        <f>#REF!</f>
        <v>#REF!</v>
      </c>
      <c r="G321" s="73">
        <f>'control-500'!G357</f>
        <v>5890.9853999999996</v>
      </c>
      <c r="H321" s="73">
        <f ca="1">'control-500'!H357</f>
        <v>5427.683</v>
      </c>
      <c r="I321" s="71">
        <f>'control-500'!U357</f>
        <v>-3.3981999999996333</v>
      </c>
      <c r="J321" s="71">
        <f ca="1">'control-500'!AA357</f>
        <v>-94.837533333333951</v>
      </c>
      <c r="K321" s="73" t="e">
        <f>#REF!</f>
        <v>#REF!</v>
      </c>
      <c r="L321" s="72" t="e">
        <f>#REF!</f>
        <v>#REF!</v>
      </c>
      <c r="M321" s="73">
        <f ca="1">'control-500'!L357</f>
        <v>17</v>
      </c>
      <c r="N321" s="72">
        <f ca="1">'control-500'!M357</f>
        <v>0.87054653859487241</v>
      </c>
    </row>
    <row r="322" spans="1:14" x14ac:dyDescent="0.25">
      <c r="A322" s="74" t="e">
        <f>#REF!</f>
        <v>#REF!</v>
      </c>
      <c r="B322" s="71" t="e">
        <f>#REF!</f>
        <v>#REF!</v>
      </c>
      <c r="C322" s="71" t="e">
        <f>#REF!</f>
        <v>#REF!</v>
      </c>
      <c r="D322" s="71" t="e">
        <f>#REF!</f>
        <v>#REF!</v>
      </c>
      <c r="E322" s="71" t="e">
        <f>#REF!</f>
        <v>#REF!</v>
      </c>
      <c r="F322" s="75" t="e">
        <f>#REF!</f>
        <v>#REF!</v>
      </c>
      <c r="G322" s="73">
        <f>'control-500'!G358</f>
        <v>5890.9853999999996</v>
      </c>
      <c r="H322" s="73">
        <f ca="1">'control-500'!H358</f>
        <v>5427.683</v>
      </c>
      <c r="I322" s="71">
        <f>'control-500'!U358</f>
        <v>-0.80283333333257667</v>
      </c>
      <c r="J322" s="71">
        <f ca="1">'control-500'!AA358</f>
        <v>-24.100433333333058</v>
      </c>
      <c r="K322" s="73" t="e">
        <f>#REF!</f>
        <v>#REF!</v>
      </c>
      <c r="L322" s="72" t="e">
        <f>#REF!</f>
        <v>#REF!</v>
      </c>
      <c r="M322" s="73">
        <f ca="1">'control-500'!L358</f>
        <v>18</v>
      </c>
      <c r="N322" s="72">
        <f ca="1">'control-500'!M358</f>
        <v>0</v>
      </c>
    </row>
    <row r="323" spans="1:14" x14ac:dyDescent="0.25">
      <c r="A323" s="74" t="e">
        <f>#REF!</f>
        <v>#REF!</v>
      </c>
      <c r="B323" s="71" t="e">
        <f>#REF!</f>
        <v>#REF!</v>
      </c>
      <c r="C323" s="71" t="e">
        <f>#REF!</f>
        <v>#REF!</v>
      </c>
      <c r="D323" s="71" t="e">
        <f>#REF!</f>
        <v>#REF!</v>
      </c>
      <c r="E323" s="71" t="e">
        <f>#REF!</f>
        <v>#REF!</v>
      </c>
      <c r="F323" s="75" t="e">
        <f>#REF!</f>
        <v>#REF!</v>
      </c>
      <c r="G323" s="73">
        <f>'control-500'!G359</f>
        <v>5890.9853999999996</v>
      </c>
      <c r="H323" s="73">
        <f ca="1">'control-500'!H359</f>
        <v>5478.3609999999999</v>
      </c>
      <c r="I323" s="71">
        <f>'control-500'!U359</f>
        <v>3.704133333333933</v>
      </c>
      <c r="J323" s="71">
        <f ca="1">'control-500'!AA359</f>
        <v>44.879333333333001</v>
      </c>
      <c r="K323" s="73" t="e">
        <f>#REF!</f>
        <v>#REF!</v>
      </c>
      <c r="L323" s="72" t="e">
        <f>#REF!</f>
        <v>#REF!</v>
      </c>
      <c r="M323" s="73">
        <f ca="1">'control-500'!L359</f>
        <v>18</v>
      </c>
      <c r="N323" s="72">
        <f ca="1">'control-500'!M359</f>
        <v>0</v>
      </c>
    </row>
    <row r="324" spans="1:14" x14ac:dyDescent="0.25">
      <c r="A324" s="74" t="e">
        <f>#REF!</f>
        <v>#REF!</v>
      </c>
      <c r="B324" s="71" t="e">
        <f>#REF!</f>
        <v>#REF!</v>
      </c>
      <c r="C324" s="71" t="e">
        <f>#REF!</f>
        <v>#REF!</v>
      </c>
      <c r="D324" s="71" t="e">
        <f>#REF!</f>
        <v>#REF!</v>
      </c>
      <c r="E324" s="71" t="e">
        <f>#REF!</f>
        <v>#REF!</v>
      </c>
      <c r="F324" s="75" t="e">
        <f>#REF!</f>
        <v>#REF!</v>
      </c>
      <c r="G324" s="73">
        <f>'control-500'!G360</f>
        <v>5890.9853999999996</v>
      </c>
      <c r="H324" s="73">
        <f ca="1">'control-500'!H360</f>
        <v>5569.3687</v>
      </c>
      <c r="I324" s="71">
        <f>'control-500'!U360</f>
        <v>0</v>
      </c>
      <c r="J324" s="71">
        <f ca="1">'control-500'!AA360</f>
        <v>73.44623333333341</v>
      </c>
      <c r="K324" s="73" t="e">
        <f>#REF!</f>
        <v>#REF!</v>
      </c>
      <c r="L324" s="72" t="e">
        <f>#REF!</f>
        <v>#REF!</v>
      </c>
      <c r="M324" s="73">
        <f ca="1">'control-500'!L360</f>
        <v>18</v>
      </c>
      <c r="N324" s="72">
        <f ca="1">'control-500'!M360</f>
        <v>0</v>
      </c>
    </row>
    <row r="325" spans="1:14" x14ac:dyDescent="0.25">
      <c r="A325" s="74" t="e">
        <f>#REF!</f>
        <v>#REF!</v>
      </c>
      <c r="B325" s="71" t="e">
        <f>#REF!</f>
        <v>#REF!</v>
      </c>
      <c r="C325" s="71" t="e">
        <f>#REF!</f>
        <v>#REF!</v>
      </c>
      <c r="D325" s="71" t="e">
        <f>#REF!</f>
        <v>#REF!</v>
      </c>
      <c r="E325" s="71" t="e">
        <f>#REF!</f>
        <v>#REF!</v>
      </c>
      <c r="F325" s="75" t="e">
        <f>#REF!</f>
        <v>#REF!</v>
      </c>
      <c r="G325" s="73">
        <f>'control-500'!G361</f>
        <v>5890.9853999999996</v>
      </c>
      <c r="H325" s="73">
        <f ca="1">'control-500'!H361</f>
        <v>5703.2520000000004</v>
      </c>
      <c r="I325" s="71">
        <f>'control-500'!U361</f>
        <v>0</v>
      </c>
      <c r="J325" s="71">
        <f ca="1">'control-500'!AA361</f>
        <v>155.97756666666706</v>
      </c>
      <c r="K325" s="73" t="e">
        <f>#REF!</f>
        <v>#REF!</v>
      </c>
      <c r="L325" s="72" t="e">
        <f>#REF!</f>
        <v>#REF!</v>
      </c>
      <c r="M325" s="73">
        <f ca="1">'control-500'!L361</f>
        <v>18</v>
      </c>
      <c r="N325" s="72">
        <f ca="1">'control-500'!M361</f>
        <v>0</v>
      </c>
    </row>
    <row r="326" spans="1:14" x14ac:dyDescent="0.25">
      <c r="A326" s="74" t="e">
        <f>#REF!</f>
        <v>#REF!</v>
      </c>
      <c r="B326" s="71" t="e">
        <f>#REF!</f>
        <v>#REF!</v>
      </c>
      <c r="C326" s="71" t="e">
        <f>#REF!</f>
        <v>#REF!</v>
      </c>
      <c r="D326" s="71" t="e">
        <f>#REF!</f>
        <v>#REF!</v>
      </c>
      <c r="E326" s="71" t="e">
        <f>#REF!</f>
        <v>#REF!</v>
      </c>
      <c r="F326" s="75" t="e">
        <f>#REF!</f>
        <v>#REF!</v>
      </c>
      <c r="G326" s="73">
        <f>'control-500'!G362</f>
        <v>5890.9853999999996</v>
      </c>
      <c r="H326" s="73">
        <f ca="1">'control-500'!H362</f>
        <v>5638.0312000000004</v>
      </c>
      <c r="I326" s="71">
        <f>'control-500'!U362</f>
        <v>0</v>
      </c>
      <c r="J326" s="71">
        <f ca="1">'control-500'!AA362</f>
        <v>192.3083000000006</v>
      </c>
      <c r="K326" s="73" t="e">
        <f>#REF!</f>
        <v>#REF!</v>
      </c>
      <c r="L326" s="72" t="e">
        <f>#REF!</f>
        <v>#REF!</v>
      </c>
      <c r="M326" s="73">
        <f ca="1">'control-500'!L362</f>
        <v>18</v>
      </c>
      <c r="N326" s="72">
        <f ca="1">'control-500'!M362</f>
        <v>0</v>
      </c>
    </row>
    <row r="327" spans="1:14" x14ac:dyDescent="0.25">
      <c r="A327" s="74" t="e">
        <f>#REF!</f>
        <v>#REF!</v>
      </c>
      <c r="B327" s="71" t="e">
        <f>#REF!</f>
        <v>#REF!</v>
      </c>
      <c r="C327" s="71" t="e">
        <f>#REF!</f>
        <v>#REF!</v>
      </c>
      <c r="D327" s="71" t="e">
        <f>#REF!</f>
        <v>#REF!</v>
      </c>
      <c r="E327" s="71" t="e">
        <f>#REF!</f>
        <v>#REF!</v>
      </c>
      <c r="F327" s="75" t="e">
        <f>#REF!</f>
        <v>#REF!</v>
      </c>
      <c r="G327" s="73">
        <f>'control-500'!G363</f>
        <v>5890.9853999999996</v>
      </c>
      <c r="H327" s="73">
        <f ca="1">'control-500'!H363</f>
        <v>5619.85</v>
      </c>
      <c r="I327" s="71">
        <f>'control-500'!U363</f>
        <v>0</v>
      </c>
      <c r="J327" s="71">
        <f ca="1">'control-500'!AA363</f>
        <v>161.90683333333436</v>
      </c>
      <c r="K327" s="73" t="e">
        <f>#REF!</f>
        <v>#REF!</v>
      </c>
      <c r="L327" s="72" t="e">
        <f>#REF!</f>
        <v>#REF!</v>
      </c>
      <c r="M327" s="73">
        <f ca="1">'control-500'!L363</f>
        <v>18</v>
      </c>
      <c r="N327" s="72">
        <f ca="1">'control-500'!M363</f>
        <v>0</v>
      </c>
    </row>
    <row r="328" spans="1:14" x14ac:dyDescent="0.25">
      <c r="A328" s="74" t="e">
        <f>#REF!</f>
        <v>#REF!</v>
      </c>
      <c r="B328" s="71" t="e">
        <f>#REF!</f>
        <v>#REF!</v>
      </c>
      <c r="C328" s="71" t="e">
        <f>#REF!</f>
        <v>#REF!</v>
      </c>
      <c r="D328" s="71" t="e">
        <f>#REF!</f>
        <v>#REF!</v>
      </c>
      <c r="E328" s="71" t="e">
        <f>#REF!</f>
        <v>#REF!</v>
      </c>
      <c r="F328" s="75" t="e">
        <f>#REF!</f>
        <v>#REF!</v>
      </c>
      <c r="G328" s="73">
        <f>'control-500'!G364</f>
        <v>5890.9853999999996</v>
      </c>
      <c r="H328" s="73">
        <f ca="1">'control-500'!H364</f>
        <v>5587.9840000000004</v>
      </c>
      <c r="I328" s="71">
        <f>'control-500'!U364</f>
        <v>0</v>
      </c>
      <c r="J328" s="71">
        <f ca="1">'control-500'!AA364</f>
        <v>31.627833333333303</v>
      </c>
      <c r="K328" s="73" t="e">
        <f>#REF!</f>
        <v>#REF!</v>
      </c>
      <c r="L328" s="72" t="e">
        <f>#REF!</f>
        <v>#REF!</v>
      </c>
      <c r="M328" s="73">
        <f ca="1">'control-500'!L364</f>
        <v>18</v>
      </c>
      <c r="N328" s="72">
        <f ca="1">'control-500'!M364</f>
        <v>0</v>
      </c>
    </row>
    <row r="329" spans="1:14" x14ac:dyDescent="0.25">
      <c r="A329" s="74" t="e">
        <f>#REF!</f>
        <v>#REF!</v>
      </c>
      <c r="B329" s="71" t="e">
        <f>#REF!</f>
        <v>#REF!</v>
      </c>
      <c r="C329" s="71" t="e">
        <f>#REF!</f>
        <v>#REF!</v>
      </c>
      <c r="D329" s="71" t="e">
        <f>#REF!</f>
        <v>#REF!</v>
      </c>
      <c r="E329" s="71" t="e">
        <f>#REF!</f>
        <v>#REF!</v>
      </c>
      <c r="F329" s="75" t="e">
        <f>#REF!</f>
        <v>#REF!</v>
      </c>
      <c r="G329" s="73">
        <f>'control-500'!G365</f>
        <v>5890.9853999999996</v>
      </c>
      <c r="H329" s="73">
        <f ca="1">'control-500'!H365</f>
        <v>5494.0780000000004</v>
      </c>
      <c r="I329" s="71">
        <f>'control-500'!U365</f>
        <v>0</v>
      </c>
      <c r="J329" s="71">
        <f ca="1">'control-500'!AA365</f>
        <v>-69.579966666666834</v>
      </c>
      <c r="K329" s="73" t="e">
        <f>#REF!</f>
        <v>#REF!</v>
      </c>
      <c r="L329" s="72" t="e">
        <f>#REF!</f>
        <v>#REF!</v>
      </c>
      <c r="M329" s="73">
        <f ca="1">'control-500'!L365</f>
        <v>18</v>
      </c>
      <c r="N329" s="72">
        <f ca="1">'control-500'!M365</f>
        <v>0</v>
      </c>
    </row>
    <row r="330" spans="1:14" x14ac:dyDescent="0.25">
      <c r="A330" s="74" t="e">
        <f>#REF!</f>
        <v>#REF!</v>
      </c>
      <c r="B330" s="71" t="e">
        <f>#REF!</f>
        <v>#REF!</v>
      </c>
      <c r="C330" s="71" t="e">
        <f>#REF!</f>
        <v>#REF!</v>
      </c>
      <c r="D330" s="71" t="e">
        <f>#REF!</f>
        <v>#REF!</v>
      </c>
      <c r="E330" s="71" t="e">
        <f>#REF!</f>
        <v>#REF!</v>
      </c>
      <c r="F330" s="75" t="e">
        <f>#REF!</f>
        <v>#REF!</v>
      </c>
      <c r="G330" s="73">
        <f>'control-500'!G366</f>
        <v>5890.9853999999996</v>
      </c>
      <c r="H330" s="73">
        <f ca="1">'control-500'!H366</f>
        <v>5544.2089999999998</v>
      </c>
      <c r="I330" s="71">
        <f>'control-500'!U366</f>
        <v>0</v>
      </c>
      <c r="J330" s="71">
        <f ca="1">'control-500'!AA366</f>
        <v>-111.6207333333344</v>
      </c>
      <c r="K330" s="73" t="e">
        <f>#REF!</f>
        <v>#REF!</v>
      </c>
      <c r="L330" s="72" t="e">
        <f>#REF!</f>
        <v>#REF!</v>
      </c>
      <c r="M330" s="73">
        <f ca="1">'control-500'!L366</f>
        <v>18</v>
      </c>
      <c r="N330" s="72">
        <f ca="1">'control-500'!M366</f>
        <v>0</v>
      </c>
    </row>
    <row r="331" spans="1:14" x14ac:dyDescent="0.25">
      <c r="A331" s="74" t="e">
        <f>#REF!</f>
        <v>#REF!</v>
      </c>
      <c r="B331" s="71" t="e">
        <f>#REF!</f>
        <v>#REF!</v>
      </c>
      <c r="C331" s="71" t="e">
        <f>#REF!</f>
        <v>#REF!</v>
      </c>
      <c r="D331" s="71" t="e">
        <f>#REF!</f>
        <v>#REF!</v>
      </c>
      <c r="E331" s="71" t="e">
        <f>#REF!</f>
        <v>#REF!</v>
      </c>
      <c r="F331" s="75" t="e">
        <f>#REF!</f>
        <v>#REF!</v>
      </c>
      <c r="G331" s="73">
        <f>'control-500'!G367</f>
        <v>5890.9853999999996</v>
      </c>
      <c r="H331" s="73">
        <f ca="1">'control-500'!H367</f>
        <v>5606.9809999999998</v>
      </c>
      <c r="I331" s="71">
        <f>'control-500'!U367</f>
        <v>0</v>
      </c>
      <c r="J331" s="71">
        <f ca="1">'control-500'!AA367</f>
        <v>-66.865733333333381</v>
      </c>
      <c r="K331" s="73" t="e">
        <f>#REF!</f>
        <v>#REF!</v>
      </c>
      <c r="L331" s="72" t="e">
        <f>#REF!</f>
        <v>#REF!</v>
      </c>
      <c r="M331" s="73">
        <f ca="1">'control-500'!L367</f>
        <v>18</v>
      </c>
      <c r="N331" s="72">
        <f ca="1">'control-500'!M367</f>
        <v>0</v>
      </c>
    </row>
    <row r="332" spans="1:14" x14ac:dyDescent="0.25">
      <c r="A332" s="74" t="e">
        <f>#REF!</f>
        <v>#REF!</v>
      </c>
      <c r="B332" s="71" t="e">
        <f>#REF!</f>
        <v>#REF!</v>
      </c>
      <c r="C332" s="71" t="e">
        <f>#REF!</f>
        <v>#REF!</v>
      </c>
      <c r="D332" s="71" t="e">
        <f>#REF!</f>
        <v>#REF!</v>
      </c>
      <c r="E332" s="71" t="e">
        <f>#REF!</f>
        <v>#REF!</v>
      </c>
      <c r="F332" s="75" t="e">
        <f>#REF!</f>
        <v>#REF!</v>
      </c>
      <c r="G332" s="73">
        <f>'control-500'!G368</f>
        <v>5890.9853999999996</v>
      </c>
      <c r="H332" s="73">
        <f ca="1">'control-500'!H368</f>
        <v>5665.98</v>
      </c>
      <c r="I332" s="71">
        <f>'control-500'!U368</f>
        <v>0</v>
      </c>
      <c r="J332" s="71">
        <f ca="1">'control-500'!AA368</f>
        <v>38.419333333332666</v>
      </c>
      <c r="K332" s="73" t="e">
        <f>#REF!</f>
        <v>#REF!</v>
      </c>
      <c r="L332" s="72" t="e">
        <f>#REF!</f>
        <v>#REF!</v>
      </c>
      <c r="M332" s="73">
        <f ca="1">'control-500'!L368</f>
        <v>18</v>
      </c>
      <c r="N332" s="72">
        <f ca="1">'control-500'!M368</f>
        <v>0</v>
      </c>
    </row>
    <row r="333" spans="1:14" x14ac:dyDescent="0.25">
      <c r="A333" s="74" t="e">
        <f>#REF!</f>
        <v>#REF!</v>
      </c>
      <c r="B333" s="71" t="e">
        <f>#REF!</f>
        <v>#REF!</v>
      </c>
      <c r="C333" s="71" t="e">
        <f>#REF!</f>
        <v>#REF!</v>
      </c>
      <c r="D333" s="71" t="e">
        <f>#REF!</f>
        <v>#REF!</v>
      </c>
      <c r="E333" s="71" t="e">
        <f>#REF!</f>
        <v>#REF!</v>
      </c>
      <c r="F333" s="75" t="e">
        <f>#REF!</f>
        <v>#REF!</v>
      </c>
      <c r="G333" s="73">
        <f>'control-500'!G369</f>
        <v>5890.9853999999996</v>
      </c>
      <c r="H333" s="73">
        <f ca="1">'control-500'!H369</f>
        <v>5638.6310000000003</v>
      </c>
      <c r="I333" s="71">
        <f>'control-500'!U369</f>
        <v>0</v>
      </c>
      <c r="J333" s="71">
        <f ca="1">'control-500'!AA369</f>
        <v>95.106999999999971</v>
      </c>
      <c r="K333" s="73" t="e">
        <f>#REF!</f>
        <v>#REF!</v>
      </c>
      <c r="L333" s="72" t="e">
        <f>#REF!</f>
        <v>#REF!</v>
      </c>
      <c r="M333" s="73">
        <f ca="1">'control-500'!L369</f>
        <v>18</v>
      </c>
      <c r="N333" s="72">
        <f ca="1">'control-500'!M369</f>
        <v>0</v>
      </c>
    </row>
    <row r="334" spans="1:14" x14ac:dyDescent="0.25">
      <c r="A334" s="74" t="e">
        <f>#REF!</f>
        <v>#REF!</v>
      </c>
      <c r="B334" s="71" t="e">
        <f>#REF!</f>
        <v>#REF!</v>
      </c>
      <c r="C334" s="71" t="e">
        <f>#REF!</f>
        <v>#REF!</v>
      </c>
      <c r="D334" s="71" t="e">
        <f>#REF!</f>
        <v>#REF!</v>
      </c>
      <c r="E334" s="71" t="e">
        <f>#REF!</f>
        <v>#REF!</v>
      </c>
      <c r="F334" s="75" t="e">
        <f>#REF!</f>
        <v>#REF!</v>
      </c>
      <c r="G334" s="73">
        <f>'control-500'!G370</f>
        <v>5890.9853999999996</v>
      </c>
      <c r="H334" s="73">
        <f ca="1">'control-500'!H370</f>
        <v>5581.1972999999998</v>
      </c>
      <c r="I334" s="71">
        <f>'control-500'!U370</f>
        <v>0</v>
      </c>
      <c r="J334" s="71">
        <f ca="1">'control-500'!AA370</f>
        <v>80.180100000000195</v>
      </c>
      <c r="K334" s="73" t="e">
        <f>#REF!</f>
        <v>#REF!</v>
      </c>
      <c r="L334" s="72" t="e">
        <f>#REF!</f>
        <v>#REF!</v>
      </c>
      <c r="M334" s="73">
        <f ca="1">'control-500'!L370</f>
        <v>18</v>
      </c>
      <c r="N334" s="72">
        <f ca="1">'control-500'!M370</f>
        <v>0</v>
      </c>
    </row>
    <row r="335" spans="1:14" x14ac:dyDescent="0.25">
      <c r="A335" s="74" t="e">
        <f>#REF!</f>
        <v>#REF!</v>
      </c>
      <c r="B335" s="71" t="e">
        <f>#REF!</f>
        <v>#REF!</v>
      </c>
      <c r="C335" s="71" t="e">
        <f>#REF!</f>
        <v>#REF!</v>
      </c>
      <c r="D335" s="71" t="e">
        <f>#REF!</f>
        <v>#REF!</v>
      </c>
      <c r="E335" s="71" t="e">
        <f>#REF!</f>
        <v>#REF!</v>
      </c>
      <c r="F335" s="75" t="e">
        <f>#REF!</f>
        <v>#REF!</v>
      </c>
      <c r="G335" s="73">
        <f>'control-500'!G371</f>
        <v>5890.9853999999996</v>
      </c>
      <c r="H335" s="73">
        <f ca="1">'control-500'!H371</f>
        <v>5605.991</v>
      </c>
      <c r="I335" s="71">
        <f>'control-500'!U371</f>
        <v>0</v>
      </c>
      <c r="J335" s="71">
        <f ca="1">'control-500'!AA371</f>
        <v>2.8831000000015288</v>
      </c>
      <c r="K335" s="73" t="e">
        <f>#REF!</f>
        <v>#REF!</v>
      </c>
      <c r="L335" s="72" t="e">
        <f>#REF!</f>
        <v>#REF!</v>
      </c>
      <c r="M335" s="73">
        <f ca="1">'control-500'!L371</f>
        <v>18</v>
      </c>
      <c r="N335" s="72">
        <f ca="1">'control-500'!M371</f>
        <v>0</v>
      </c>
    </row>
    <row r="336" spans="1:14" x14ac:dyDescent="0.25">
      <c r="A336" s="74" t="e">
        <f>#REF!</f>
        <v>#REF!</v>
      </c>
      <c r="B336" s="71" t="e">
        <f>#REF!</f>
        <v>#REF!</v>
      </c>
      <c r="C336" s="71" t="e">
        <f>#REF!</f>
        <v>#REF!</v>
      </c>
      <c r="D336" s="71" t="e">
        <f>#REF!</f>
        <v>#REF!</v>
      </c>
      <c r="E336" s="71" t="e">
        <f>#REF!</f>
        <v>#REF!</v>
      </c>
      <c r="F336" s="75" t="e">
        <f>#REF!</f>
        <v>#REF!</v>
      </c>
      <c r="G336" s="73">
        <f>'control-500'!G372</f>
        <v>5890.9853999999996</v>
      </c>
      <c r="H336" s="73">
        <f ca="1">'control-500'!H372</f>
        <v>5662.5727999999999</v>
      </c>
      <c r="I336" s="71">
        <f>'control-500'!U372</f>
        <v>0</v>
      </c>
      <c r="J336" s="71">
        <f ca="1">'control-500'!AA372</f>
        <v>-20.610300000000279</v>
      </c>
      <c r="K336" s="73" t="e">
        <f>#REF!</f>
        <v>#REF!</v>
      </c>
      <c r="L336" s="72" t="e">
        <f>#REF!</f>
        <v>#REF!</v>
      </c>
      <c r="M336" s="73">
        <f ca="1">'control-500'!L372</f>
        <v>18</v>
      </c>
      <c r="N336" s="72">
        <f ca="1">'control-500'!M372</f>
        <v>0</v>
      </c>
    </row>
    <row r="337" spans="1:14" x14ac:dyDescent="0.25">
      <c r="A337" s="74" t="e">
        <f>#REF!</f>
        <v>#REF!</v>
      </c>
      <c r="B337" s="71" t="e">
        <f>#REF!</f>
        <v>#REF!</v>
      </c>
      <c r="C337" s="71" t="e">
        <f>#REF!</f>
        <v>#REF!</v>
      </c>
      <c r="D337" s="71" t="e">
        <f>#REF!</f>
        <v>#REF!</v>
      </c>
      <c r="E337" s="71" t="e">
        <f>#REF!</f>
        <v>#REF!</v>
      </c>
      <c r="F337" s="75" t="e">
        <f>#REF!</f>
        <v>#REF!</v>
      </c>
      <c r="G337" s="73">
        <f>'control-500'!G373</f>
        <v>5890.9853999999996</v>
      </c>
      <c r="H337" s="73">
        <f ca="1">'control-500'!H373</f>
        <v>5638.0990000000002</v>
      </c>
      <c r="I337" s="71">
        <f>'control-500'!U373</f>
        <v>0</v>
      </c>
      <c r="J337" s="71">
        <f ca="1">'control-500'!AA373</f>
        <v>6.9514999999992142</v>
      </c>
      <c r="K337" s="73" t="e">
        <f>#REF!</f>
        <v>#REF!</v>
      </c>
      <c r="L337" s="72" t="e">
        <f>#REF!</f>
        <v>#REF!</v>
      </c>
      <c r="M337" s="73">
        <f ca="1">'control-500'!L373</f>
        <v>18</v>
      </c>
      <c r="N337" s="72">
        <f ca="1">'control-500'!M373</f>
        <v>0</v>
      </c>
    </row>
    <row r="338" spans="1:14" x14ac:dyDescent="0.25">
      <c r="A338" s="74" t="e">
        <f>#REF!</f>
        <v>#REF!</v>
      </c>
      <c r="B338" s="71" t="e">
        <f>#REF!</f>
        <v>#REF!</v>
      </c>
      <c r="C338" s="71" t="e">
        <f>#REF!</f>
        <v>#REF!</v>
      </c>
      <c r="D338" s="71" t="e">
        <f>#REF!</f>
        <v>#REF!</v>
      </c>
      <c r="E338" s="71" t="e">
        <f>#REF!</f>
        <v>#REF!</v>
      </c>
      <c r="F338" s="75" t="e">
        <f>#REF!</f>
        <v>#REF!</v>
      </c>
      <c r="G338" s="73">
        <f>'control-500'!G374</f>
        <v>5890.9853999999996</v>
      </c>
      <c r="H338" s="73">
        <f ca="1">'control-500'!H374</f>
        <v>5638.0990000000002</v>
      </c>
      <c r="I338" s="71">
        <f>'control-500'!U374</f>
        <v>0</v>
      </c>
      <c r="J338" s="71">
        <f ca="1">'control-500'!AA374</f>
        <v>37.650499999998523</v>
      </c>
      <c r="K338" s="73" t="e">
        <f>#REF!</f>
        <v>#REF!</v>
      </c>
      <c r="L338" s="72" t="e">
        <f>#REF!</f>
        <v>#REF!</v>
      </c>
      <c r="M338" s="73">
        <f ca="1">'control-500'!L374</f>
        <v>18</v>
      </c>
      <c r="N338" s="72">
        <f ca="1">'control-500'!M374</f>
        <v>0</v>
      </c>
    </row>
    <row r="339" spans="1:14" x14ac:dyDescent="0.25">
      <c r="A339" s="74" t="e">
        <f>#REF!</f>
        <v>#REF!</v>
      </c>
      <c r="B339" s="71" t="e">
        <f>#REF!</f>
        <v>#REF!</v>
      </c>
      <c r="C339" s="71" t="e">
        <f>#REF!</f>
        <v>#REF!</v>
      </c>
      <c r="D339" s="71" t="e">
        <f>#REF!</f>
        <v>#REF!</v>
      </c>
      <c r="E339" s="71" t="e">
        <f>#REF!</f>
        <v>#REF!</v>
      </c>
      <c r="F339" s="75" t="e">
        <f>#REF!</f>
        <v>#REF!</v>
      </c>
      <c r="G339" s="73">
        <f>'control-500'!G375</f>
        <v>5890.9853999999996</v>
      </c>
      <c r="H339" s="73">
        <f ca="1">'control-500'!H375</f>
        <v>5638.0990000000002</v>
      </c>
      <c r="I339" s="71">
        <f>'control-500'!U375</f>
        <v>0</v>
      </c>
      <c r="J339" s="71">
        <f ca="1">'control-500'!AA375</f>
        <v>21.511966666666314</v>
      </c>
      <c r="K339" s="73" t="e">
        <f>#REF!</f>
        <v>#REF!</v>
      </c>
      <c r="L339" s="72" t="e">
        <f>#REF!</f>
        <v>#REF!</v>
      </c>
      <c r="M339" s="73">
        <f ca="1">'control-500'!L375</f>
        <v>18</v>
      </c>
      <c r="N339" s="72">
        <f ca="1">'control-500'!M375</f>
        <v>0</v>
      </c>
    </row>
    <row r="340" spans="1:14" x14ac:dyDescent="0.25">
      <c r="A340" s="74" t="e">
        <f>#REF!</f>
        <v>#REF!</v>
      </c>
      <c r="B340" s="71" t="e">
        <f>#REF!</f>
        <v>#REF!</v>
      </c>
      <c r="C340" s="71" t="e">
        <f>#REF!</f>
        <v>#REF!</v>
      </c>
      <c r="D340" s="71" t="e">
        <f>#REF!</f>
        <v>#REF!</v>
      </c>
      <c r="E340" s="71" t="e">
        <f>#REF!</f>
        <v>#REF!</v>
      </c>
      <c r="F340" s="75" t="e">
        <f>#REF!</f>
        <v>#REF!</v>
      </c>
      <c r="G340" s="73">
        <f>'control-500'!G376</f>
        <v>5890.9853999999996</v>
      </c>
      <c r="H340" s="73">
        <f ca="1">'control-500'!H376</f>
        <v>5638.0990000000002</v>
      </c>
      <c r="I340" s="71">
        <f>'control-500'!U376</f>
        <v>0</v>
      </c>
      <c r="J340" s="71">
        <f ca="1">'control-500'!AA376</f>
        <v>2.5447333333334732</v>
      </c>
      <c r="K340" s="73" t="e">
        <f>#REF!</f>
        <v>#REF!</v>
      </c>
      <c r="L340" s="72" t="e">
        <f>#REF!</f>
        <v>#REF!</v>
      </c>
      <c r="M340" s="73">
        <f ca="1">'control-500'!L376</f>
        <v>18</v>
      </c>
      <c r="N340" s="72">
        <f ca="1">'control-500'!M376</f>
        <v>0</v>
      </c>
    </row>
    <row r="341" spans="1:14" x14ac:dyDescent="0.25">
      <c r="A341" s="74" t="e">
        <f>#REF!</f>
        <v>#REF!</v>
      </c>
      <c r="B341" s="71" t="e">
        <f>#REF!</f>
        <v>#REF!</v>
      </c>
      <c r="C341" s="71" t="e">
        <f>#REF!</f>
        <v>#REF!</v>
      </c>
      <c r="D341" s="71" t="e">
        <f>#REF!</f>
        <v>#REF!</v>
      </c>
      <c r="E341" s="71" t="e">
        <f>#REF!</f>
        <v>#REF!</v>
      </c>
      <c r="F341" s="75" t="e">
        <f>#REF!</f>
        <v>#REF!</v>
      </c>
      <c r="G341" s="73">
        <f>'control-500'!G377</f>
        <v>5890.9853999999996</v>
      </c>
      <c r="H341" s="73">
        <f ca="1">'control-500'!H377</f>
        <v>5638.0990000000002</v>
      </c>
      <c r="I341" s="71">
        <f>'control-500'!U377</f>
        <v>0</v>
      </c>
      <c r="J341" s="71">
        <f ca="1">'control-500'!AA377</f>
        <v>-8.1579333333332524</v>
      </c>
      <c r="K341" s="73" t="e">
        <f>#REF!</f>
        <v>#REF!</v>
      </c>
      <c r="L341" s="72" t="e">
        <f>#REF!</f>
        <v>#REF!</v>
      </c>
      <c r="M341" s="73">
        <f ca="1">'control-500'!L377</f>
        <v>18</v>
      </c>
      <c r="N341" s="72">
        <f ca="1">'control-500'!M377</f>
        <v>0</v>
      </c>
    </row>
    <row r="342" spans="1:14" x14ac:dyDescent="0.25">
      <c r="A342" s="74" t="e">
        <f>#REF!</f>
        <v>#REF!</v>
      </c>
      <c r="B342" s="71" t="e">
        <f>#REF!</f>
        <v>#REF!</v>
      </c>
      <c r="C342" s="71" t="e">
        <f>#REF!</f>
        <v>#REF!</v>
      </c>
      <c r="D342" s="71" t="e">
        <f>#REF!</f>
        <v>#REF!</v>
      </c>
      <c r="E342" s="71" t="e">
        <f>#REF!</f>
        <v>#REF!</v>
      </c>
      <c r="F342" s="75" t="e">
        <f>#REF!</f>
        <v>#REF!</v>
      </c>
      <c r="G342" s="73">
        <f>'control-500'!G378</f>
        <v>5890.9853999999996</v>
      </c>
      <c r="H342" s="73">
        <f ca="1">'control-500'!H378</f>
        <v>5638.0990000000002</v>
      </c>
      <c r="I342" s="71">
        <f>'control-500'!U378</f>
        <v>0</v>
      </c>
      <c r="J342" s="71">
        <f ca="1">'control-500'!AA378</f>
        <v>0</v>
      </c>
      <c r="K342" s="73" t="e">
        <f>#REF!</f>
        <v>#REF!</v>
      </c>
      <c r="L342" s="72" t="e">
        <f>#REF!</f>
        <v>#REF!</v>
      </c>
      <c r="M342" s="73">
        <f ca="1">'control-500'!L378</f>
        <v>18</v>
      </c>
      <c r="N342" s="72">
        <f ca="1">'control-500'!M378</f>
        <v>0</v>
      </c>
    </row>
    <row r="343" spans="1:14" x14ac:dyDescent="0.25">
      <c r="A343" s="74" t="e">
        <f>#REF!</f>
        <v>#REF!</v>
      </c>
      <c r="B343" s="71" t="e">
        <f>#REF!</f>
        <v>#REF!</v>
      </c>
      <c r="C343" s="71" t="e">
        <f>#REF!</f>
        <v>#REF!</v>
      </c>
      <c r="D343" s="71" t="e">
        <f>#REF!</f>
        <v>#REF!</v>
      </c>
      <c r="E343" s="71" t="e">
        <f>#REF!</f>
        <v>#REF!</v>
      </c>
      <c r="F343" s="75" t="e">
        <f>#REF!</f>
        <v>#REF!</v>
      </c>
      <c r="G343" s="73">
        <f>'control-500'!G379</f>
        <v>5890.9853999999996</v>
      </c>
      <c r="H343" s="73">
        <f ca="1">'control-500'!H379</f>
        <v>5638.0990000000002</v>
      </c>
      <c r="I343" s="71">
        <f>'control-500'!U379</f>
        <v>0</v>
      </c>
      <c r="J343" s="71">
        <f ca="1">'control-500'!AA379</f>
        <v>0</v>
      </c>
      <c r="K343" s="73" t="e">
        <f>#REF!</f>
        <v>#REF!</v>
      </c>
      <c r="L343" s="72" t="e">
        <f>#REF!</f>
        <v>#REF!</v>
      </c>
      <c r="M343" s="73">
        <f ca="1">'control-500'!L379</f>
        <v>18</v>
      </c>
      <c r="N343" s="72">
        <f ca="1">'control-500'!M379</f>
        <v>0</v>
      </c>
    </row>
    <row r="344" spans="1:14" x14ac:dyDescent="0.25">
      <c r="A344" s="74" t="e">
        <f>#REF!</f>
        <v>#REF!</v>
      </c>
      <c r="B344" s="71" t="e">
        <f>#REF!</f>
        <v>#REF!</v>
      </c>
      <c r="C344" s="71" t="e">
        <f>#REF!</f>
        <v>#REF!</v>
      </c>
      <c r="D344" s="71" t="e">
        <f>#REF!</f>
        <v>#REF!</v>
      </c>
      <c r="E344" s="71" t="e">
        <f>#REF!</f>
        <v>#REF!</v>
      </c>
      <c r="F344" s="75" t="e">
        <f>#REF!</f>
        <v>#REF!</v>
      </c>
      <c r="G344" s="73">
        <f>'control-500'!G380</f>
        <v>5890.9853999999996</v>
      </c>
      <c r="H344" s="73">
        <f ca="1">'control-500'!H380</f>
        <v>5638.0990000000002</v>
      </c>
      <c r="I344" s="71">
        <f>'control-500'!U380</f>
        <v>0</v>
      </c>
      <c r="J344" s="71">
        <f ca="1">'control-500'!AA380</f>
        <v>0</v>
      </c>
      <c r="K344" s="73" t="e">
        <f>#REF!</f>
        <v>#REF!</v>
      </c>
      <c r="L344" s="72" t="e">
        <f>#REF!</f>
        <v>#REF!</v>
      </c>
      <c r="M344" s="73">
        <f ca="1">'control-500'!L380</f>
        <v>18</v>
      </c>
      <c r="N344" s="72">
        <f ca="1">'control-500'!M380</f>
        <v>0</v>
      </c>
    </row>
    <row r="345" spans="1:14" x14ac:dyDescent="0.25">
      <c r="A345" s="74" t="e">
        <f>#REF!</f>
        <v>#REF!</v>
      </c>
      <c r="B345" s="71" t="e">
        <f>#REF!</f>
        <v>#REF!</v>
      </c>
      <c r="C345" s="71" t="e">
        <f>#REF!</f>
        <v>#REF!</v>
      </c>
      <c r="D345" s="71" t="e">
        <f>#REF!</f>
        <v>#REF!</v>
      </c>
      <c r="E345" s="71" t="e">
        <f>#REF!</f>
        <v>#REF!</v>
      </c>
      <c r="F345" s="75" t="e">
        <f>#REF!</f>
        <v>#REF!</v>
      </c>
      <c r="G345" s="73">
        <f>'control-500'!G381</f>
        <v>5890.9853999999996</v>
      </c>
      <c r="H345" s="73">
        <f ca="1">'control-500'!H381</f>
        <v>5638.0990000000002</v>
      </c>
      <c r="I345" s="71">
        <f>'control-500'!U381</f>
        <v>0</v>
      </c>
      <c r="J345" s="71">
        <f ca="1">'control-500'!AA381</f>
        <v>0</v>
      </c>
      <c r="K345" s="73" t="e">
        <f>#REF!</f>
        <v>#REF!</v>
      </c>
      <c r="L345" s="72" t="e">
        <f>#REF!</f>
        <v>#REF!</v>
      </c>
      <c r="M345" s="73">
        <f ca="1">'control-500'!L381</f>
        <v>18</v>
      </c>
      <c r="N345" s="72">
        <f ca="1">'control-500'!M381</f>
        <v>0</v>
      </c>
    </row>
    <row r="346" spans="1:14" x14ac:dyDescent="0.25">
      <c r="A346" s="74" t="e">
        <f>#REF!</f>
        <v>#REF!</v>
      </c>
      <c r="B346" s="71" t="e">
        <f>#REF!</f>
        <v>#REF!</v>
      </c>
      <c r="C346" s="71" t="e">
        <f>#REF!</f>
        <v>#REF!</v>
      </c>
      <c r="D346" s="71" t="e">
        <f>#REF!</f>
        <v>#REF!</v>
      </c>
      <c r="E346" s="71" t="e">
        <f>#REF!</f>
        <v>#REF!</v>
      </c>
      <c r="F346" s="75" t="e">
        <f>#REF!</f>
        <v>#REF!</v>
      </c>
      <c r="G346" s="73">
        <f>'control-500'!G382</f>
        <v>5890.9853999999996</v>
      </c>
      <c r="H346" s="73">
        <f ca="1">'control-500'!H382</f>
        <v>5638.0990000000002</v>
      </c>
      <c r="I346" s="71">
        <f>'control-500'!U382</f>
        <v>0</v>
      </c>
      <c r="J346" s="71">
        <f ca="1">'control-500'!AA382</f>
        <v>0</v>
      </c>
      <c r="K346" s="73" t="e">
        <f>#REF!</f>
        <v>#REF!</v>
      </c>
      <c r="L346" s="72" t="e">
        <f>#REF!</f>
        <v>#REF!</v>
      </c>
      <c r="M346" s="73">
        <f ca="1">'control-500'!L382</f>
        <v>18</v>
      </c>
      <c r="N346" s="72">
        <f ca="1">'control-500'!M382</f>
        <v>0</v>
      </c>
    </row>
    <row r="347" spans="1:14" x14ac:dyDescent="0.25">
      <c r="A347" s="74" t="e">
        <f>#REF!</f>
        <v>#REF!</v>
      </c>
      <c r="B347" s="71" t="e">
        <f>#REF!</f>
        <v>#REF!</v>
      </c>
      <c r="C347" s="71" t="e">
        <f>#REF!</f>
        <v>#REF!</v>
      </c>
      <c r="D347" s="71" t="e">
        <f>#REF!</f>
        <v>#REF!</v>
      </c>
      <c r="E347" s="71" t="e">
        <f>#REF!</f>
        <v>#REF!</v>
      </c>
      <c r="F347" s="75" t="e">
        <f>#REF!</f>
        <v>#REF!</v>
      </c>
      <c r="G347" s="73">
        <f>'control-500'!G383</f>
        <v>5890.9853999999996</v>
      </c>
      <c r="H347" s="73">
        <f ca="1">'control-500'!H383</f>
        <v>5638.0990000000002</v>
      </c>
      <c r="I347" s="71">
        <f>'control-500'!U383</f>
        <v>0</v>
      </c>
      <c r="J347" s="71">
        <f ca="1">'control-500'!AA383</f>
        <v>0</v>
      </c>
      <c r="K347" s="73" t="e">
        <f>#REF!</f>
        <v>#REF!</v>
      </c>
      <c r="L347" s="72" t="e">
        <f>#REF!</f>
        <v>#REF!</v>
      </c>
      <c r="M347" s="73">
        <f ca="1">'control-500'!L383</f>
        <v>18</v>
      </c>
      <c r="N347" s="72">
        <f ca="1">'control-500'!M383</f>
        <v>0</v>
      </c>
    </row>
    <row r="348" spans="1:14" x14ac:dyDescent="0.25">
      <c r="A348" s="74" t="e">
        <f>#REF!</f>
        <v>#REF!</v>
      </c>
      <c r="B348" s="71" t="e">
        <f>#REF!</f>
        <v>#REF!</v>
      </c>
      <c r="C348" s="71" t="e">
        <f>#REF!</f>
        <v>#REF!</v>
      </c>
      <c r="D348" s="71" t="e">
        <f>#REF!</f>
        <v>#REF!</v>
      </c>
      <c r="E348" s="71" t="e">
        <f>#REF!</f>
        <v>#REF!</v>
      </c>
      <c r="F348" s="75" t="e">
        <f>#REF!</f>
        <v>#REF!</v>
      </c>
      <c r="G348" s="73">
        <f>'control-500'!G384</f>
        <v>5890.9853999999996</v>
      </c>
      <c r="H348" s="73">
        <f ca="1">'control-500'!H384</f>
        <v>5638.0990000000002</v>
      </c>
      <c r="I348" s="71">
        <f>'control-500'!U384</f>
        <v>0</v>
      </c>
      <c r="J348" s="71">
        <f ca="1">'control-500'!AA384</f>
        <v>0</v>
      </c>
      <c r="K348" s="73" t="e">
        <f>#REF!</f>
        <v>#REF!</v>
      </c>
      <c r="L348" s="72" t="e">
        <f>#REF!</f>
        <v>#REF!</v>
      </c>
      <c r="M348" s="73">
        <f ca="1">'control-500'!L384</f>
        <v>18</v>
      </c>
      <c r="N348" s="72">
        <f ca="1">'control-500'!M384</f>
        <v>0</v>
      </c>
    </row>
    <row r="349" spans="1:14" x14ac:dyDescent="0.25">
      <c r="A349" s="74" t="e">
        <f>#REF!</f>
        <v>#REF!</v>
      </c>
      <c r="B349" s="71" t="e">
        <f>#REF!</f>
        <v>#REF!</v>
      </c>
      <c r="C349" s="71" t="e">
        <f>#REF!</f>
        <v>#REF!</v>
      </c>
      <c r="D349" s="71" t="e">
        <f>#REF!</f>
        <v>#REF!</v>
      </c>
      <c r="E349" s="71" t="e">
        <f>#REF!</f>
        <v>#REF!</v>
      </c>
      <c r="F349" s="75" t="e">
        <f>#REF!</f>
        <v>#REF!</v>
      </c>
      <c r="G349" s="73">
        <f>'control-500'!G385</f>
        <v>5890.9853999999996</v>
      </c>
      <c r="H349" s="73">
        <f ca="1">'control-500'!H385</f>
        <v>5638.0990000000002</v>
      </c>
      <c r="I349" s="71">
        <f>'control-500'!U385</f>
        <v>0</v>
      </c>
      <c r="J349" s="71">
        <f ca="1">'control-500'!AA385</f>
        <v>0</v>
      </c>
      <c r="K349" s="73" t="e">
        <f>#REF!</f>
        <v>#REF!</v>
      </c>
      <c r="L349" s="72" t="e">
        <f>#REF!</f>
        <v>#REF!</v>
      </c>
      <c r="M349" s="73">
        <f ca="1">'control-500'!L385</f>
        <v>18</v>
      </c>
      <c r="N349" s="72">
        <f ca="1">'control-500'!M385</f>
        <v>0</v>
      </c>
    </row>
    <row r="350" spans="1:14" x14ac:dyDescent="0.25">
      <c r="A350" s="74" t="e">
        <f>#REF!</f>
        <v>#REF!</v>
      </c>
      <c r="B350" s="71" t="e">
        <f>#REF!</f>
        <v>#REF!</v>
      </c>
      <c r="C350" s="71" t="e">
        <f>#REF!</f>
        <v>#REF!</v>
      </c>
      <c r="D350" s="71" t="e">
        <f>#REF!</f>
        <v>#REF!</v>
      </c>
      <c r="E350" s="71" t="e">
        <f>#REF!</f>
        <v>#REF!</v>
      </c>
      <c r="F350" s="75" t="e">
        <f>#REF!</f>
        <v>#REF!</v>
      </c>
      <c r="G350" s="73">
        <f>'control-500'!G386</f>
        <v>5890.9853999999996</v>
      </c>
      <c r="H350" s="73">
        <f ca="1">'control-500'!H386</f>
        <v>5638.0990000000002</v>
      </c>
      <c r="I350" s="71">
        <f>'control-500'!U386</f>
        <v>0</v>
      </c>
      <c r="J350" s="71">
        <f ca="1">'control-500'!AA386</f>
        <v>0</v>
      </c>
      <c r="K350" s="73" t="e">
        <f>#REF!</f>
        <v>#REF!</v>
      </c>
      <c r="L350" s="72" t="e">
        <f>#REF!</f>
        <v>#REF!</v>
      </c>
      <c r="M350" s="73">
        <f ca="1">'control-500'!L386</f>
        <v>18</v>
      </c>
      <c r="N350" s="72">
        <f ca="1">'control-500'!M386</f>
        <v>0</v>
      </c>
    </row>
    <row r="351" spans="1:14" x14ac:dyDescent="0.25">
      <c r="A351" s="74" t="e">
        <f>#REF!</f>
        <v>#REF!</v>
      </c>
      <c r="B351" s="71" t="e">
        <f>#REF!</f>
        <v>#REF!</v>
      </c>
      <c r="C351" s="71" t="e">
        <f>#REF!</f>
        <v>#REF!</v>
      </c>
      <c r="D351" s="71" t="e">
        <f>#REF!</f>
        <v>#REF!</v>
      </c>
      <c r="E351" s="71" t="e">
        <f>#REF!</f>
        <v>#REF!</v>
      </c>
      <c r="F351" s="75" t="e">
        <f>#REF!</f>
        <v>#REF!</v>
      </c>
      <c r="G351" s="73">
        <f>'control-500'!G387</f>
        <v>5890.9853999999996</v>
      </c>
      <c r="H351" s="73">
        <f ca="1">'control-500'!H387</f>
        <v>5638.0990000000002</v>
      </c>
      <c r="I351" s="71">
        <f>'control-500'!U387</f>
        <v>0</v>
      </c>
      <c r="J351" s="71">
        <f ca="1">'control-500'!AA387</f>
        <v>0</v>
      </c>
      <c r="K351" s="73" t="e">
        <f>#REF!</f>
        <v>#REF!</v>
      </c>
      <c r="L351" s="72" t="e">
        <f>#REF!</f>
        <v>#REF!</v>
      </c>
      <c r="M351" s="73">
        <f ca="1">'control-500'!L387</f>
        <v>18</v>
      </c>
      <c r="N351" s="72">
        <f ca="1">'control-500'!M387</f>
        <v>0</v>
      </c>
    </row>
    <row r="352" spans="1:14" x14ac:dyDescent="0.25">
      <c r="A352" s="74" t="e">
        <f>#REF!</f>
        <v>#REF!</v>
      </c>
      <c r="B352" s="71" t="e">
        <f>#REF!</f>
        <v>#REF!</v>
      </c>
      <c r="C352" s="71" t="e">
        <f>#REF!</f>
        <v>#REF!</v>
      </c>
      <c r="D352" s="71" t="e">
        <f>#REF!</f>
        <v>#REF!</v>
      </c>
      <c r="E352" s="71" t="e">
        <f>#REF!</f>
        <v>#REF!</v>
      </c>
      <c r="F352" s="75" t="e">
        <f>#REF!</f>
        <v>#REF!</v>
      </c>
      <c r="G352" s="73">
        <f>'control-500'!G388</f>
        <v>5890.9853999999996</v>
      </c>
      <c r="H352" s="73">
        <f ca="1">'control-500'!H388</f>
        <v>5638.0990000000002</v>
      </c>
      <c r="I352" s="71">
        <f>'control-500'!U388</f>
        <v>0</v>
      </c>
      <c r="J352" s="71">
        <f ca="1">'control-500'!AA388</f>
        <v>0</v>
      </c>
      <c r="K352" s="73" t="e">
        <f>#REF!</f>
        <v>#REF!</v>
      </c>
      <c r="L352" s="72" t="e">
        <f>#REF!</f>
        <v>#REF!</v>
      </c>
      <c r="M352" s="73">
        <f ca="1">'control-500'!L388</f>
        <v>18</v>
      </c>
      <c r="N352" s="72">
        <f ca="1">'control-500'!M388</f>
        <v>0</v>
      </c>
    </row>
    <row r="353" spans="1:14" x14ac:dyDescent="0.25">
      <c r="A353" s="74" t="e">
        <f>#REF!</f>
        <v>#REF!</v>
      </c>
      <c r="B353" s="71" t="e">
        <f>#REF!</f>
        <v>#REF!</v>
      </c>
      <c r="C353" s="71" t="e">
        <f>#REF!</f>
        <v>#REF!</v>
      </c>
      <c r="D353" s="71" t="e">
        <f>#REF!</f>
        <v>#REF!</v>
      </c>
      <c r="E353" s="71" t="e">
        <f>#REF!</f>
        <v>#REF!</v>
      </c>
      <c r="F353" s="75" t="e">
        <f>#REF!</f>
        <v>#REF!</v>
      </c>
      <c r="G353" s="73">
        <f>'control-500'!G389</f>
        <v>5890.9853999999996</v>
      </c>
      <c r="H353" s="73">
        <f ca="1">'control-500'!H389</f>
        <v>5638.0990000000002</v>
      </c>
      <c r="I353" s="71">
        <f>'control-500'!U389</f>
        <v>0</v>
      </c>
      <c r="J353" s="71">
        <f ca="1">'control-500'!AA389</f>
        <v>0</v>
      </c>
      <c r="K353" s="73" t="e">
        <f>#REF!</f>
        <v>#REF!</v>
      </c>
      <c r="L353" s="72" t="e">
        <f>#REF!</f>
        <v>#REF!</v>
      </c>
      <c r="M353" s="73">
        <f ca="1">'control-500'!L389</f>
        <v>18</v>
      </c>
      <c r="N353" s="72">
        <f ca="1">'control-500'!M389</f>
        <v>0</v>
      </c>
    </row>
    <row r="354" spans="1:14" x14ac:dyDescent="0.25">
      <c r="A354" s="74" t="e">
        <f>#REF!</f>
        <v>#REF!</v>
      </c>
      <c r="B354" s="71" t="e">
        <f>#REF!</f>
        <v>#REF!</v>
      </c>
      <c r="C354" s="71" t="e">
        <f>#REF!</f>
        <v>#REF!</v>
      </c>
      <c r="D354" s="71" t="e">
        <f>#REF!</f>
        <v>#REF!</v>
      </c>
      <c r="E354" s="71" t="e">
        <f>#REF!</f>
        <v>#REF!</v>
      </c>
      <c r="F354" s="75" t="e">
        <f>#REF!</f>
        <v>#REF!</v>
      </c>
      <c r="G354" s="73">
        <f>'control-500'!G390</f>
        <v>5890.9853999999996</v>
      </c>
      <c r="H354" s="73">
        <f ca="1">'control-500'!H390</f>
        <v>5638.0990000000002</v>
      </c>
      <c r="I354" s="71">
        <f>'control-500'!U390</f>
        <v>0</v>
      </c>
      <c r="J354" s="71">
        <f ca="1">'control-500'!AA390</f>
        <v>0</v>
      </c>
      <c r="K354" s="73" t="e">
        <f>#REF!</f>
        <v>#REF!</v>
      </c>
      <c r="L354" s="72" t="e">
        <f>#REF!</f>
        <v>#REF!</v>
      </c>
      <c r="M354" s="73">
        <f ca="1">'control-500'!L390</f>
        <v>18</v>
      </c>
      <c r="N354" s="72">
        <f ca="1">'control-500'!M390</f>
        <v>0</v>
      </c>
    </row>
    <row r="355" spans="1:14" x14ac:dyDescent="0.25">
      <c r="A355" s="74" t="e">
        <f>#REF!</f>
        <v>#REF!</v>
      </c>
      <c r="B355" s="71" t="e">
        <f>#REF!</f>
        <v>#REF!</v>
      </c>
      <c r="C355" s="71" t="e">
        <f>#REF!</f>
        <v>#REF!</v>
      </c>
      <c r="D355" s="71" t="e">
        <f>#REF!</f>
        <v>#REF!</v>
      </c>
      <c r="E355" s="71" t="e">
        <f>#REF!</f>
        <v>#REF!</v>
      </c>
      <c r="F355" s="75" t="e">
        <f>#REF!</f>
        <v>#REF!</v>
      </c>
      <c r="G355" s="73">
        <f>'control-500'!G391</f>
        <v>5890.9853999999996</v>
      </c>
      <c r="H355" s="73">
        <f ca="1">'control-500'!H391</f>
        <v>5638.0990000000002</v>
      </c>
      <c r="I355" s="71">
        <f>'control-500'!U391</f>
        <v>0</v>
      </c>
      <c r="J355" s="71">
        <f ca="1">'control-500'!AA391</f>
        <v>0</v>
      </c>
      <c r="K355" s="73" t="e">
        <f>#REF!</f>
        <v>#REF!</v>
      </c>
      <c r="L355" s="72" t="e">
        <f>#REF!</f>
        <v>#REF!</v>
      </c>
      <c r="M355" s="73">
        <f ca="1">'control-500'!L391</f>
        <v>18</v>
      </c>
      <c r="N355" s="72">
        <f ca="1">'control-500'!M391</f>
        <v>0</v>
      </c>
    </row>
    <row r="356" spans="1:14" x14ac:dyDescent="0.25">
      <c r="A356" s="74" t="e">
        <f>#REF!</f>
        <v>#REF!</v>
      </c>
      <c r="B356" s="71" t="e">
        <f>#REF!</f>
        <v>#REF!</v>
      </c>
      <c r="C356" s="71" t="e">
        <f>#REF!</f>
        <v>#REF!</v>
      </c>
      <c r="D356" s="71" t="e">
        <f>#REF!</f>
        <v>#REF!</v>
      </c>
      <c r="E356" s="71" t="e">
        <f>#REF!</f>
        <v>#REF!</v>
      </c>
      <c r="F356" s="75" t="e">
        <f>#REF!</f>
        <v>#REF!</v>
      </c>
      <c r="G356" s="73">
        <f>'control-500'!G392</f>
        <v>5890.9853999999996</v>
      </c>
      <c r="H356" s="73">
        <f ca="1">'control-500'!H392</f>
        <v>5638.0990000000002</v>
      </c>
      <c r="I356" s="71">
        <f>'control-500'!U392</f>
        <v>0</v>
      </c>
      <c r="J356" s="71">
        <f ca="1">'control-500'!AA392</f>
        <v>0</v>
      </c>
      <c r="K356" s="73" t="e">
        <f>#REF!</f>
        <v>#REF!</v>
      </c>
      <c r="L356" s="72" t="e">
        <f>#REF!</f>
        <v>#REF!</v>
      </c>
      <c r="M356" s="73">
        <f ca="1">'control-500'!L392</f>
        <v>18</v>
      </c>
      <c r="N356" s="72">
        <f ca="1">'control-500'!M392</f>
        <v>0</v>
      </c>
    </row>
    <row r="357" spans="1:14" x14ac:dyDescent="0.25">
      <c r="A357" s="74" t="e">
        <f>#REF!</f>
        <v>#REF!</v>
      </c>
      <c r="B357" s="71" t="e">
        <f>#REF!</f>
        <v>#REF!</v>
      </c>
      <c r="C357" s="71" t="e">
        <f>#REF!</f>
        <v>#REF!</v>
      </c>
      <c r="D357" s="71" t="e">
        <f>#REF!</f>
        <v>#REF!</v>
      </c>
      <c r="E357" s="71" t="e">
        <f>#REF!</f>
        <v>#REF!</v>
      </c>
      <c r="F357" s="75" t="e">
        <f>#REF!</f>
        <v>#REF!</v>
      </c>
      <c r="G357" s="73">
        <f>'control-500'!G393</f>
        <v>5890.9853999999996</v>
      </c>
      <c r="H357" s="73">
        <f ca="1">'control-500'!H393</f>
        <v>5638.0990000000002</v>
      </c>
      <c r="I357" s="71">
        <f>'control-500'!U393</f>
        <v>0</v>
      </c>
      <c r="J357" s="71">
        <f ca="1">'control-500'!AA393</f>
        <v>0</v>
      </c>
      <c r="K357" s="73" t="e">
        <f>#REF!</f>
        <v>#REF!</v>
      </c>
      <c r="L357" s="72" t="e">
        <f>#REF!</f>
        <v>#REF!</v>
      </c>
      <c r="M357" s="73">
        <f ca="1">'control-500'!L393</f>
        <v>18</v>
      </c>
      <c r="N357" s="72">
        <f ca="1">'control-500'!M393</f>
        <v>0</v>
      </c>
    </row>
    <row r="358" spans="1:14" x14ac:dyDescent="0.25">
      <c r="A358" s="74" t="e">
        <f>#REF!</f>
        <v>#REF!</v>
      </c>
      <c r="B358" s="71" t="e">
        <f>#REF!</f>
        <v>#REF!</v>
      </c>
      <c r="C358" s="71" t="e">
        <f>#REF!</f>
        <v>#REF!</v>
      </c>
      <c r="D358" s="71" t="e">
        <f>#REF!</f>
        <v>#REF!</v>
      </c>
      <c r="E358" s="71" t="e">
        <f>#REF!</f>
        <v>#REF!</v>
      </c>
      <c r="F358" s="75" t="e">
        <f>#REF!</f>
        <v>#REF!</v>
      </c>
      <c r="G358" s="73">
        <f>'control-500'!G394</f>
        <v>5890.9853999999996</v>
      </c>
      <c r="H358" s="73">
        <f ca="1">'control-500'!H394</f>
        <v>5638.0990000000002</v>
      </c>
      <c r="I358" s="71">
        <f>'control-500'!U394</f>
        <v>0</v>
      </c>
      <c r="J358" s="71">
        <f ca="1">'control-500'!AA394</f>
        <v>0</v>
      </c>
      <c r="K358" s="73" t="e">
        <f>#REF!</f>
        <v>#REF!</v>
      </c>
      <c r="L358" s="72" t="e">
        <f>#REF!</f>
        <v>#REF!</v>
      </c>
      <c r="M358" s="73">
        <f ca="1">'control-500'!L394</f>
        <v>18</v>
      </c>
      <c r="N358" s="72">
        <f ca="1">'control-500'!M394</f>
        <v>0</v>
      </c>
    </row>
    <row r="359" spans="1:14" x14ac:dyDescent="0.25">
      <c r="A359" s="74" t="e">
        <f>#REF!</f>
        <v>#REF!</v>
      </c>
      <c r="B359" s="71" t="e">
        <f>#REF!</f>
        <v>#REF!</v>
      </c>
      <c r="C359" s="71" t="e">
        <f>#REF!</f>
        <v>#REF!</v>
      </c>
      <c r="D359" s="71" t="e">
        <f>#REF!</f>
        <v>#REF!</v>
      </c>
      <c r="E359" s="71" t="e">
        <f>#REF!</f>
        <v>#REF!</v>
      </c>
      <c r="F359" s="75" t="e">
        <f>#REF!</f>
        <v>#REF!</v>
      </c>
      <c r="G359" s="73">
        <f>'control-500'!G395</f>
        <v>5890.9853999999996</v>
      </c>
      <c r="H359" s="73">
        <f ca="1">'control-500'!H395</f>
        <v>5638.0990000000002</v>
      </c>
      <c r="I359" s="71">
        <f>'control-500'!U395</f>
        <v>0</v>
      </c>
      <c r="J359" s="71">
        <f ca="1">'control-500'!AA395</f>
        <v>0</v>
      </c>
      <c r="K359" s="73" t="e">
        <f>#REF!</f>
        <v>#REF!</v>
      </c>
      <c r="L359" s="72" t="e">
        <f>#REF!</f>
        <v>#REF!</v>
      </c>
      <c r="M359" s="73">
        <f ca="1">'control-500'!L395</f>
        <v>18</v>
      </c>
      <c r="N359" s="72">
        <f ca="1">'control-500'!M395</f>
        <v>0</v>
      </c>
    </row>
    <row r="360" spans="1:14" x14ac:dyDescent="0.25">
      <c r="A360" s="74" t="e">
        <f>#REF!</f>
        <v>#REF!</v>
      </c>
      <c r="B360" s="71" t="e">
        <f>#REF!</f>
        <v>#REF!</v>
      </c>
      <c r="C360" s="71" t="e">
        <f>#REF!</f>
        <v>#REF!</v>
      </c>
      <c r="D360" s="71" t="e">
        <f>#REF!</f>
        <v>#REF!</v>
      </c>
      <c r="E360" s="71" t="e">
        <f>#REF!</f>
        <v>#REF!</v>
      </c>
      <c r="F360" s="75" t="e">
        <f>#REF!</f>
        <v>#REF!</v>
      </c>
      <c r="G360" s="73">
        <f>'control-500'!G396</f>
        <v>5890.9853999999996</v>
      </c>
      <c r="H360" s="73">
        <f ca="1">'control-500'!H396</f>
        <v>5638.0990000000002</v>
      </c>
      <c r="I360" s="71">
        <f>'control-500'!U396</f>
        <v>0</v>
      </c>
      <c r="J360" s="71">
        <f ca="1">'control-500'!AA396</f>
        <v>0</v>
      </c>
      <c r="K360" s="73" t="e">
        <f>#REF!</f>
        <v>#REF!</v>
      </c>
      <c r="L360" s="72" t="e">
        <f>#REF!</f>
        <v>#REF!</v>
      </c>
      <c r="M360" s="73">
        <f ca="1">'control-500'!L396</f>
        <v>18</v>
      </c>
      <c r="N360" s="72">
        <f ca="1">'control-500'!M396</f>
        <v>0</v>
      </c>
    </row>
    <row r="361" spans="1:14" x14ac:dyDescent="0.25">
      <c r="A361" s="74" t="e">
        <f>#REF!</f>
        <v>#REF!</v>
      </c>
      <c r="B361" s="71" t="e">
        <f>#REF!</f>
        <v>#REF!</v>
      </c>
      <c r="C361" s="71" t="e">
        <f>#REF!</f>
        <v>#REF!</v>
      </c>
      <c r="D361" s="71" t="e">
        <f>#REF!</f>
        <v>#REF!</v>
      </c>
      <c r="E361" s="71" t="e">
        <f>#REF!</f>
        <v>#REF!</v>
      </c>
      <c r="F361" s="75" t="e">
        <f>#REF!</f>
        <v>#REF!</v>
      </c>
      <c r="G361" s="73">
        <f>'control-500'!G397</f>
        <v>5890.9853999999996</v>
      </c>
      <c r="H361" s="73">
        <f ca="1">'control-500'!H397</f>
        <v>5638.0990000000002</v>
      </c>
      <c r="I361" s="71">
        <f>'control-500'!U397</f>
        <v>0</v>
      </c>
      <c r="J361" s="71">
        <f ca="1">'control-500'!AA397</f>
        <v>0</v>
      </c>
      <c r="K361" s="73" t="e">
        <f>#REF!</f>
        <v>#REF!</v>
      </c>
      <c r="L361" s="72" t="e">
        <f>#REF!</f>
        <v>#REF!</v>
      </c>
      <c r="M361" s="73">
        <f ca="1">'control-500'!L397</f>
        <v>18</v>
      </c>
      <c r="N361" s="72">
        <f ca="1">'control-500'!M397</f>
        <v>0</v>
      </c>
    </row>
    <row r="362" spans="1:14" x14ac:dyDescent="0.25">
      <c r="A362" s="74" t="e">
        <f>#REF!</f>
        <v>#REF!</v>
      </c>
      <c r="B362" s="71" t="e">
        <f>#REF!</f>
        <v>#REF!</v>
      </c>
      <c r="C362" s="71" t="e">
        <f>#REF!</f>
        <v>#REF!</v>
      </c>
      <c r="D362" s="71" t="e">
        <f>#REF!</f>
        <v>#REF!</v>
      </c>
      <c r="E362" s="71" t="e">
        <f>#REF!</f>
        <v>#REF!</v>
      </c>
      <c r="F362" s="75" t="e">
        <f>#REF!</f>
        <v>#REF!</v>
      </c>
      <c r="G362" s="73">
        <f>'control-500'!G398</f>
        <v>5890.9853999999996</v>
      </c>
      <c r="H362" s="73">
        <f ca="1">'control-500'!H398</f>
        <v>5638.0990000000002</v>
      </c>
      <c r="I362" s="71">
        <f>'control-500'!U398</f>
        <v>0</v>
      </c>
      <c r="J362" s="71">
        <f ca="1">'control-500'!AA398</f>
        <v>0</v>
      </c>
      <c r="K362" s="73" t="e">
        <f>#REF!</f>
        <v>#REF!</v>
      </c>
      <c r="L362" s="72" t="e">
        <f>#REF!</f>
        <v>#REF!</v>
      </c>
      <c r="M362" s="73">
        <f ca="1">'control-500'!L398</f>
        <v>18</v>
      </c>
      <c r="N362" s="72">
        <f ca="1">'control-500'!M398</f>
        <v>0</v>
      </c>
    </row>
    <row r="363" spans="1:14" x14ac:dyDescent="0.25">
      <c r="A363" s="74" t="e">
        <f>#REF!</f>
        <v>#REF!</v>
      </c>
      <c r="B363" s="71" t="e">
        <f>#REF!</f>
        <v>#REF!</v>
      </c>
      <c r="C363" s="71" t="e">
        <f>#REF!</f>
        <v>#REF!</v>
      </c>
      <c r="D363" s="71" t="e">
        <f>#REF!</f>
        <v>#REF!</v>
      </c>
      <c r="E363" s="71" t="e">
        <f>#REF!</f>
        <v>#REF!</v>
      </c>
      <c r="F363" s="75" t="e">
        <f>#REF!</f>
        <v>#REF!</v>
      </c>
      <c r="G363" s="73">
        <f>'control-500'!G399</f>
        <v>5890.9853999999996</v>
      </c>
      <c r="H363" s="73">
        <f ca="1">'control-500'!H399</f>
        <v>5638.0990000000002</v>
      </c>
      <c r="I363" s="71">
        <f>'control-500'!U399</f>
        <v>0</v>
      </c>
      <c r="J363" s="71">
        <f ca="1">'control-500'!AA399</f>
        <v>0</v>
      </c>
      <c r="K363" s="73" t="e">
        <f>#REF!</f>
        <v>#REF!</v>
      </c>
      <c r="L363" s="72" t="e">
        <f>#REF!</f>
        <v>#REF!</v>
      </c>
      <c r="M363" s="73">
        <f ca="1">'control-500'!L399</f>
        <v>18</v>
      </c>
      <c r="N363" s="72">
        <f ca="1">'control-500'!M399</f>
        <v>0</v>
      </c>
    </row>
    <row r="364" spans="1:14" x14ac:dyDescent="0.25">
      <c r="A364" s="74" t="e">
        <f>#REF!</f>
        <v>#REF!</v>
      </c>
      <c r="B364" s="71" t="e">
        <f>#REF!</f>
        <v>#REF!</v>
      </c>
      <c r="C364" s="71" t="e">
        <f>#REF!</f>
        <v>#REF!</v>
      </c>
      <c r="D364" s="71" t="e">
        <f>#REF!</f>
        <v>#REF!</v>
      </c>
      <c r="E364" s="71" t="e">
        <f>#REF!</f>
        <v>#REF!</v>
      </c>
      <c r="F364" s="75" t="e">
        <f>#REF!</f>
        <v>#REF!</v>
      </c>
      <c r="G364" s="73">
        <f>'control-500'!G400</f>
        <v>5890.9853999999996</v>
      </c>
      <c r="H364" s="73">
        <f ca="1">'control-500'!H400</f>
        <v>5638.0990000000002</v>
      </c>
      <c r="I364" s="71">
        <f>'control-500'!U400</f>
        <v>0</v>
      </c>
      <c r="J364" s="71">
        <f ca="1">'control-500'!AA400</f>
        <v>0</v>
      </c>
      <c r="K364" s="73" t="e">
        <f>#REF!</f>
        <v>#REF!</v>
      </c>
      <c r="L364" s="72" t="e">
        <f>#REF!</f>
        <v>#REF!</v>
      </c>
      <c r="M364" s="73">
        <f ca="1">'control-500'!L400</f>
        <v>18</v>
      </c>
      <c r="N364" s="72">
        <f ca="1">'control-500'!M400</f>
        <v>0</v>
      </c>
    </row>
    <row r="365" spans="1:14" x14ac:dyDescent="0.25">
      <c r="A365" s="74" t="e">
        <f>#REF!</f>
        <v>#REF!</v>
      </c>
      <c r="B365" s="71" t="e">
        <f>#REF!</f>
        <v>#REF!</v>
      </c>
      <c r="C365" s="71" t="e">
        <f>#REF!</f>
        <v>#REF!</v>
      </c>
      <c r="D365" s="71" t="e">
        <f>#REF!</f>
        <v>#REF!</v>
      </c>
      <c r="E365" s="71" t="e">
        <f>#REF!</f>
        <v>#REF!</v>
      </c>
      <c r="F365" s="75" t="e">
        <f>#REF!</f>
        <v>#REF!</v>
      </c>
      <c r="G365" s="73">
        <f>'control-500'!G401</f>
        <v>5890.9853999999996</v>
      </c>
      <c r="H365" s="73">
        <f ca="1">'control-500'!H401</f>
        <v>5638.0990000000002</v>
      </c>
      <c r="I365" s="71">
        <f>'control-500'!U401</f>
        <v>0</v>
      </c>
      <c r="J365" s="71">
        <f ca="1">'control-500'!AA401</f>
        <v>0</v>
      </c>
      <c r="K365" s="73" t="e">
        <f>#REF!</f>
        <v>#REF!</v>
      </c>
      <c r="L365" s="72" t="e">
        <f>#REF!</f>
        <v>#REF!</v>
      </c>
      <c r="M365" s="73">
        <f ca="1">'control-500'!L401</f>
        <v>18</v>
      </c>
      <c r="N365" s="72">
        <f ca="1">'control-500'!M401</f>
        <v>0</v>
      </c>
    </row>
    <row r="366" spans="1:14" x14ac:dyDescent="0.25">
      <c r="A366" s="74"/>
    </row>
    <row r="367" spans="1:14" x14ac:dyDescent="0.25">
      <c r="A367" s="74"/>
    </row>
    <row r="368" spans="1:14" x14ac:dyDescent="0.25">
      <c r="A368" s="7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00B050"/>
  </sheetPr>
  <dimension ref="A1:M365"/>
  <sheetViews>
    <sheetView zoomScale="80" zoomScaleNormal="80" workbookViewId="0">
      <selection activeCell="B2" sqref="B2"/>
    </sheetView>
  </sheetViews>
  <sheetFormatPr defaultRowHeight="12.75" x14ac:dyDescent="0.2"/>
  <cols>
    <col min="1" max="1" width="10.85546875" style="39" bestFit="1" customWidth="1"/>
    <col min="2" max="2" width="18.85546875" style="86" bestFit="1" customWidth="1"/>
    <col min="3" max="3" width="30.28515625" style="86" bestFit="1" customWidth="1"/>
    <col min="4" max="4" width="16" style="45" bestFit="1" customWidth="1"/>
    <col min="5" max="5" width="18.140625" style="87" bestFit="1" customWidth="1"/>
    <col min="6" max="6" width="10.85546875" style="39" bestFit="1" customWidth="1"/>
    <col min="7" max="7" width="4.42578125" style="45" bestFit="1" customWidth="1"/>
    <col min="8" max="8" width="4.42578125" style="39" bestFit="1" customWidth="1"/>
    <col min="9" max="9" width="18.85546875" style="86" bestFit="1" customWidth="1"/>
    <col min="10" max="10" width="30.28515625" style="86" bestFit="1" customWidth="1"/>
    <col min="11" max="11" width="20.5703125" style="39" bestFit="1" customWidth="1"/>
    <col min="12" max="12" width="22.7109375" style="87" bestFit="1" customWidth="1"/>
    <col min="13" max="16384" width="9.140625" style="39"/>
  </cols>
  <sheetData>
    <row r="1" spans="1:13" x14ac:dyDescent="0.2">
      <c r="A1" s="85" t="str">
        <f>'data-to-csv'!A1</f>
        <v>Date</v>
      </c>
      <c r="B1" s="86" t="str">
        <f>'data-to-csv'!D1</f>
        <v>KSGF SLP RoC Obs</v>
      </c>
      <c r="C1" s="86" t="str">
        <f>'data-to-csv'!E1</f>
        <v>BSR Index (KSYA SLP RoC Obs)</v>
      </c>
      <c r="D1" s="45" t="str">
        <f>'data-to-csv'!K1</f>
        <v>BSR SLP Duration</v>
      </c>
      <c r="E1" s="87" t="str">
        <f>'data-to-csv'!L1</f>
        <v>BSR SLP Correlation</v>
      </c>
      <c r="F1" s="85">
        <f ca="1">TODAY()</f>
        <v>42934</v>
      </c>
      <c r="G1" s="45" t="e">
        <f ca="1">MATCH(F1,A:A,0)-1</f>
        <v>#N/A</v>
      </c>
      <c r="H1" s="45" t="e">
        <f ca="1">G1+#REF!</f>
        <v>#N/A</v>
      </c>
      <c r="I1" s="86" t="str">
        <f>'data-to-csv'!G1</f>
        <v>KSGF 500MB Obs</v>
      </c>
      <c r="J1" s="86" t="str">
        <f>'data-to-csv'!H1</f>
        <v>BSR Index (KSYA 500MB Obs)</v>
      </c>
      <c r="K1" s="108" t="str">
        <f>'data-to-csv'!M1</f>
        <v>BSR 500MB Duration</v>
      </c>
      <c r="L1" s="110" t="str">
        <f>'data-to-csv'!N1</f>
        <v>BSR 500MB Correlation</v>
      </c>
      <c r="M1" s="39" t="e">
        <f ca="1">INDEX(K:K,G1)</f>
        <v>#N/A</v>
      </c>
    </row>
    <row r="2" spans="1:13" x14ac:dyDescent="0.2">
      <c r="A2" s="85" t="e">
        <f>'data-to-csv'!A2</f>
        <v>#REF!</v>
      </c>
      <c r="B2" s="86" t="e">
        <f ca="1">IF(ROW()&lt;=G$1,'data-to-csv'!D2,NA())</f>
        <v>#N/A</v>
      </c>
      <c r="C2" s="86" t="e">
        <f ca="1">IF(ROW()&lt;=H$1,'data-to-csv'!E2,NA())</f>
        <v>#N/A</v>
      </c>
      <c r="D2" s="45" t="e">
        <f>'data-to-csv'!K2</f>
        <v>#REF!</v>
      </c>
      <c r="E2" s="87" t="e">
        <f ca="1">IF(ROW()&lt;=G$1,'data-to-csv'!L2,NA())</f>
        <v>#N/A</v>
      </c>
      <c r="F2" s="87" t="e">
        <f ca="1">AVERAGE(E2,L2)</f>
        <v>#N/A</v>
      </c>
      <c r="I2" s="86" t="e">
        <f ca="1">IF(ROW()&lt;=G$1,'data-to-csv'!I2,NA())</f>
        <v>#N/A</v>
      </c>
      <c r="J2" s="86" t="e">
        <f ca="1">IF(ROW()&lt;=H$1,'data-to-csv'!J2,NA())</f>
        <v>#N/A</v>
      </c>
      <c r="K2" s="45">
        <f ca="1">'data-to-csv'!M2</f>
        <v>21</v>
      </c>
      <c r="L2" s="87" t="e">
        <f ca="1">IF(ROW()&lt;=G$1,'data-to-csv'!N2,NA())</f>
        <v>#N/A</v>
      </c>
    </row>
    <row r="3" spans="1:13" x14ac:dyDescent="0.2">
      <c r="A3" s="85" t="e">
        <f>'data-to-csv'!A3</f>
        <v>#REF!</v>
      </c>
      <c r="B3" s="86" t="e">
        <f ca="1">IF(ROW()&lt;=G$1,'data-to-csv'!D3,NA())</f>
        <v>#N/A</v>
      </c>
      <c r="C3" s="86" t="e">
        <f ca="1">IF(ROW()&lt;=H$1,'data-to-csv'!E3,NA())</f>
        <v>#N/A</v>
      </c>
      <c r="D3" s="45" t="e">
        <f>'data-to-csv'!K3</f>
        <v>#REF!</v>
      </c>
      <c r="E3" s="87" t="e">
        <f ca="1">IF(ROW()&lt;=G$1,'data-to-csv'!L3,NA())</f>
        <v>#N/A</v>
      </c>
      <c r="F3" s="87" t="e">
        <f t="shared" ref="F3:F66" ca="1" si="0">AVERAGE(E3,L3)</f>
        <v>#N/A</v>
      </c>
      <c r="I3" s="86" t="e">
        <f ca="1">IF(ROW()&lt;=G$1,'data-to-csv'!I3,NA())</f>
        <v>#N/A</v>
      </c>
      <c r="J3" s="86" t="e">
        <f ca="1">IF(ROW()&lt;=H$1,'data-to-csv'!J3,NA())</f>
        <v>#N/A</v>
      </c>
      <c r="K3" s="45">
        <f ca="1">'data-to-csv'!M3</f>
        <v>21</v>
      </c>
      <c r="L3" s="87" t="e">
        <f ca="1">IF(ROW()&lt;=G$1,'data-to-csv'!N3,NA())</f>
        <v>#N/A</v>
      </c>
    </row>
    <row r="4" spans="1:13" x14ac:dyDescent="0.2">
      <c r="A4" s="85" t="e">
        <f>'data-to-csv'!A4</f>
        <v>#REF!</v>
      </c>
      <c r="B4" s="86" t="e">
        <f ca="1">IF(ROW()&lt;=G$1,'data-to-csv'!D4,NA())</f>
        <v>#N/A</v>
      </c>
      <c r="C4" s="86" t="e">
        <f ca="1">IF(ROW()&lt;=H$1,'data-to-csv'!E4,NA())</f>
        <v>#N/A</v>
      </c>
      <c r="D4" s="45" t="e">
        <f>'data-to-csv'!K4</f>
        <v>#REF!</v>
      </c>
      <c r="E4" s="87" t="e">
        <f ca="1">IF(ROW()&lt;=G$1,'data-to-csv'!L4,NA())</f>
        <v>#N/A</v>
      </c>
      <c r="F4" s="87" t="e">
        <f t="shared" ca="1" si="0"/>
        <v>#N/A</v>
      </c>
      <c r="I4" s="86" t="e">
        <f ca="1">IF(ROW()&lt;=G$1,'data-to-csv'!I4,NA())</f>
        <v>#N/A</v>
      </c>
      <c r="J4" s="86" t="e">
        <f ca="1">IF(ROW()&lt;=H$1,'data-to-csv'!J4,NA())</f>
        <v>#N/A</v>
      </c>
      <c r="K4" s="45">
        <f ca="1">'data-to-csv'!M4</f>
        <v>21</v>
      </c>
      <c r="L4" s="87" t="e">
        <f ca="1">IF(ROW()&lt;=G$1,'data-to-csv'!N4,NA())</f>
        <v>#N/A</v>
      </c>
    </row>
    <row r="5" spans="1:13" x14ac:dyDescent="0.2">
      <c r="A5" s="85" t="e">
        <f>'data-to-csv'!A5</f>
        <v>#REF!</v>
      </c>
      <c r="B5" s="86" t="e">
        <f ca="1">IF(ROW()&lt;=G$1,'data-to-csv'!D5,NA())</f>
        <v>#N/A</v>
      </c>
      <c r="C5" s="86" t="e">
        <f ca="1">IF(ROW()&lt;=H$1,'data-to-csv'!E5,NA())</f>
        <v>#N/A</v>
      </c>
      <c r="D5" s="45" t="e">
        <f>'data-to-csv'!K5</f>
        <v>#REF!</v>
      </c>
      <c r="E5" s="87" t="e">
        <f ca="1">IF(ROW()&lt;=G$1,'data-to-csv'!L5,NA())</f>
        <v>#N/A</v>
      </c>
      <c r="F5" s="87" t="e">
        <f t="shared" ca="1" si="0"/>
        <v>#N/A</v>
      </c>
      <c r="I5" s="86" t="e">
        <f ca="1">IF(ROW()&lt;=G$1,'data-to-csv'!I5,NA())</f>
        <v>#N/A</v>
      </c>
      <c r="J5" s="86" t="e">
        <f ca="1">IF(ROW()&lt;=H$1,'data-to-csv'!J5,NA())</f>
        <v>#N/A</v>
      </c>
      <c r="K5" s="45">
        <f ca="1">'data-to-csv'!M5</f>
        <v>18</v>
      </c>
      <c r="L5" s="87" t="e">
        <f ca="1">IF(ROW()&lt;=G$1,'data-to-csv'!N5,NA())</f>
        <v>#N/A</v>
      </c>
    </row>
    <row r="6" spans="1:13" x14ac:dyDescent="0.2">
      <c r="A6" s="85" t="e">
        <f>'data-to-csv'!A6</f>
        <v>#REF!</v>
      </c>
      <c r="B6" s="86" t="e">
        <f ca="1">IF(ROW()&lt;=G$1,'data-to-csv'!D6,NA())</f>
        <v>#N/A</v>
      </c>
      <c r="C6" s="86" t="e">
        <f ca="1">IF(ROW()&lt;=H$1,'data-to-csv'!E6,NA())</f>
        <v>#N/A</v>
      </c>
      <c r="D6" s="45" t="e">
        <f>'data-to-csv'!K6</f>
        <v>#REF!</v>
      </c>
      <c r="E6" s="87" t="e">
        <f ca="1">IF(ROW()&lt;=G$1,'data-to-csv'!L6,NA())</f>
        <v>#N/A</v>
      </c>
      <c r="F6" s="87" t="e">
        <f t="shared" ca="1" si="0"/>
        <v>#N/A</v>
      </c>
      <c r="I6" s="86" t="e">
        <f ca="1">IF(ROW()&lt;=G$1,'data-to-csv'!I6,NA())</f>
        <v>#N/A</v>
      </c>
      <c r="J6" s="86" t="e">
        <f ca="1">IF(ROW()&lt;=H$1,'data-to-csv'!J6,NA())</f>
        <v>#N/A</v>
      </c>
      <c r="K6" s="45">
        <f ca="1">'data-to-csv'!M6</f>
        <v>17</v>
      </c>
      <c r="L6" s="87" t="e">
        <f ca="1">IF(ROW()&lt;=G$1,'data-to-csv'!N6,NA())</f>
        <v>#N/A</v>
      </c>
    </row>
    <row r="7" spans="1:13" x14ac:dyDescent="0.2">
      <c r="A7" s="85" t="e">
        <f>'data-to-csv'!A7</f>
        <v>#REF!</v>
      </c>
      <c r="B7" s="86" t="e">
        <f ca="1">IF(ROW()&lt;=G$1,'data-to-csv'!D7,NA())</f>
        <v>#N/A</v>
      </c>
      <c r="C7" s="86" t="e">
        <f ca="1">IF(ROW()&lt;=H$1,'data-to-csv'!E7,NA())</f>
        <v>#N/A</v>
      </c>
      <c r="D7" s="45" t="e">
        <f>'data-to-csv'!K7</f>
        <v>#REF!</v>
      </c>
      <c r="E7" s="87" t="e">
        <f ca="1">IF(ROW()&lt;=G$1,'data-to-csv'!L7,NA())</f>
        <v>#N/A</v>
      </c>
      <c r="F7" s="87" t="e">
        <f t="shared" ca="1" si="0"/>
        <v>#N/A</v>
      </c>
      <c r="I7" s="86" t="e">
        <f ca="1">IF(ROW()&lt;=G$1,'data-to-csv'!I7,NA())</f>
        <v>#N/A</v>
      </c>
      <c r="J7" s="86" t="e">
        <f ca="1">IF(ROW()&lt;=H$1,'data-to-csv'!J7,NA())</f>
        <v>#N/A</v>
      </c>
      <c r="K7" s="45">
        <f ca="1">'data-to-csv'!M7</f>
        <v>19</v>
      </c>
      <c r="L7" s="87" t="e">
        <f ca="1">IF(ROW()&lt;=G$1,'data-to-csv'!N7,NA())</f>
        <v>#N/A</v>
      </c>
    </row>
    <row r="8" spans="1:13" x14ac:dyDescent="0.2">
      <c r="A8" s="85" t="e">
        <f>'data-to-csv'!A8</f>
        <v>#REF!</v>
      </c>
      <c r="B8" s="86" t="e">
        <f ca="1">IF(ROW()&lt;=G$1,'data-to-csv'!D8,NA())</f>
        <v>#N/A</v>
      </c>
      <c r="C8" s="86" t="e">
        <f ca="1">IF(ROW()&lt;=H$1,'data-to-csv'!E8,NA())</f>
        <v>#N/A</v>
      </c>
      <c r="D8" s="45" t="e">
        <f>'data-to-csv'!K8</f>
        <v>#REF!</v>
      </c>
      <c r="E8" s="87" t="e">
        <f ca="1">IF(ROW()&lt;=G$1,'data-to-csv'!L8,NA())</f>
        <v>#N/A</v>
      </c>
      <c r="F8" s="87" t="e">
        <f t="shared" ca="1" si="0"/>
        <v>#N/A</v>
      </c>
      <c r="I8" s="86" t="e">
        <f ca="1">IF(ROW()&lt;=G$1,'data-to-csv'!I8,NA())</f>
        <v>#N/A</v>
      </c>
      <c r="J8" s="86" t="e">
        <f ca="1">IF(ROW()&lt;=H$1,'data-to-csv'!J8,NA())</f>
        <v>#N/A</v>
      </c>
      <c r="K8" s="45">
        <f ca="1">'data-to-csv'!M8</f>
        <v>20</v>
      </c>
      <c r="L8" s="87" t="e">
        <f ca="1">IF(ROW()&lt;=G$1,'data-to-csv'!N8,NA())</f>
        <v>#N/A</v>
      </c>
    </row>
    <row r="9" spans="1:13" x14ac:dyDescent="0.2">
      <c r="A9" s="85" t="e">
        <f>'data-to-csv'!A9</f>
        <v>#REF!</v>
      </c>
      <c r="B9" s="86" t="e">
        <f ca="1">IF(ROW()&lt;=G$1,'data-to-csv'!D9,NA())</f>
        <v>#N/A</v>
      </c>
      <c r="C9" s="86" t="e">
        <f ca="1">IF(ROW()&lt;=H$1,'data-to-csv'!E9,NA())</f>
        <v>#N/A</v>
      </c>
      <c r="D9" s="45" t="e">
        <f>'data-to-csv'!K9</f>
        <v>#REF!</v>
      </c>
      <c r="E9" s="87" t="e">
        <f ca="1">IF(ROW()&lt;=G$1,'data-to-csv'!L9,NA())</f>
        <v>#N/A</v>
      </c>
      <c r="F9" s="87" t="e">
        <f t="shared" ca="1" si="0"/>
        <v>#N/A</v>
      </c>
      <c r="I9" s="86" t="e">
        <f ca="1">IF(ROW()&lt;=G$1,'data-to-csv'!I9,NA())</f>
        <v>#N/A</v>
      </c>
      <c r="J9" s="86" t="e">
        <f ca="1">IF(ROW()&lt;=H$1,'data-to-csv'!J9,NA())</f>
        <v>#N/A</v>
      </c>
      <c r="K9" s="45">
        <f ca="1">'data-to-csv'!M9</f>
        <v>18</v>
      </c>
      <c r="L9" s="87" t="e">
        <f ca="1">IF(ROW()&lt;=G$1,'data-to-csv'!N9,NA())</f>
        <v>#N/A</v>
      </c>
    </row>
    <row r="10" spans="1:13" x14ac:dyDescent="0.2">
      <c r="A10" s="85" t="e">
        <f>'data-to-csv'!A10</f>
        <v>#REF!</v>
      </c>
      <c r="B10" s="86" t="e">
        <f ca="1">IF(ROW()&lt;=G$1,'data-to-csv'!D10,NA())</f>
        <v>#N/A</v>
      </c>
      <c r="C10" s="86" t="e">
        <f ca="1">IF(ROW()&lt;=H$1,'data-to-csv'!E10,NA())</f>
        <v>#N/A</v>
      </c>
      <c r="D10" s="45" t="e">
        <f>'data-to-csv'!K10</f>
        <v>#REF!</v>
      </c>
      <c r="E10" s="87" t="e">
        <f ca="1">IF(ROW()&lt;=G$1,'data-to-csv'!L10,NA())</f>
        <v>#N/A</v>
      </c>
      <c r="F10" s="87" t="e">
        <f t="shared" ca="1" si="0"/>
        <v>#N/A</v>
      </c>
      <c r="I10" s="86" t="e">
        <f ca="1">IF(ROW()&lt;=G$1,'data-to-csv'!I10,NA())</f>
        <v>#N/A</v>
      </c>
      <c r="J10" s="86" t="e">
        <f ca="1">IF(ROW()&lt;=H$1,'data-to-csv'!J10,NA())</f>
        <v>#N/A</v>
      </c>
      <c r="K10" s="45">
        <f ca="1">'data-to-csv'!M10</f>
        <v>18</v>
      </c>
      <c r="L10" s="87" t="e">
        <f ca="1">IF(ROW()&lt;=G$1,'data-to-csv'!N10,NA())</f>
        <v>#N/A</v>
      </c>
    </row>
    <row r="11" spans="1:13" x14ac:dyDescent="0.2">
      <c r="A11" s="85" t="e">
        <f>'data-to-csv'!A11</f>
        <v>#REF!</v>
      </c>
      <c r="B11" s="86" t="e">
        <f ca="1">IF(ROW()&lt;=G$1,'data-to-csv'!D11,NA())</f>
        <v>#N/A</v>
      </c>
      <c r="C11" s="86" t="e">
        <f ca="1">IF(ROW()&lt;=H$1,'data-to-csv'!E11,NA())</f>
        <v>#N/A</v>
      </c>
      <c r="D11" s="45" t="e">
        <f>'data-to-csv'!K11</f>
        <v>#REF!</v>
      </c>
      <c r="E11" s="87" t="e">
        <f ca="1">IF(ROW()&lt;=G$1,'data-to-csv'!L11,NA())</f>
        <v>#N/A</v>
      </c>
      <c r="F11" s="87" t="e">
        <f t="shared" ca="1" si="0"/>
        <v>#N/A</v>
      </c>
      <c r="I11" s="86" t="e">
        <f ca="1">IF(ROW()&lt;=G$1,'data-to-csv'!I11,NA())</f>
        <v>#N/A</v>
      </c>
      <c r="J11" s="86" t="e">
        <f ca="1">IF(ROW()&lt;=H$1,'data-to-csv'!J11,NA())</f>
        <v>#N/A</v>
      </c>
      <c r="K11" s="45">
        <f ca="1">'data-to-csv'!M11</f>
        <v>19</v>
      </c>
      <c r="L11" s="87" t="e">
        <f ca="1">IF(ROW()&lt;=G$1,'data-to-csv'!N11,NA())</f>
        <v>#N/A</v>
      </c>
    </row>
    <row r="12" spans="1:13" x14ac:dyDescent="0.2">
      <c r="A12" s="85" t="e">
        <f>'data-to-csv'!A12</f>
        <v>#REF!</v>
      </c>
      <c r="B12" s="86" t="e">
        <f ca="1">IF(ROW()&lt;=G$1,'data-to-csv'!D12,NA())</f>
        <v>#N/A</v>
      </c>
      <c r="C12" s="86" t="e">
        <f ca="1">IF(ROW()&lt;=H$1,'data-to-csv'!E12,NA())</f>
        <v>#N/A</v>
      </c>
      <c r="D12" s="45" t="e">
        <f>'data-to-csv'!K12</f>
        <v>#REF!</v>
      </c>
      <c r="E12" s="87" t="e">
        <f ca="1">IF(ROW()&lt;=G$1,'data-to-csv'!L12,NA())</f>
        <v>#N/A</v>
      </c>
      <c r="F12" s="87" t="e">
        <f t="shared" ca="1" si="0"/>
        <v>#N/A</v>
      </c>
      <c r="I12" s="86" t="e">
        <f ca="1">IF(ROW()&lt;=G$1,'data-to-csv'!I12,NA())</f>
        <v>#N/A</v>
      </c>
      <c r="J12" s="86" t="e">
        <f ca="1">IF(ROW()&lt;=H$1,'data-to-csv'!J12,NA())</f>
        <v>#N/A</v>
      </c>
      <c r="K12" s="45">
        <f ca="1">'data-to-csv'!M12</f>
        <v>20</v>
      </c>
      <c r="L12" s="87" t="e">
        <f ca="1">IF(ROW()&lt;=G$1,'data-to-csv'!N12,NA())</f>
        <v>#N/A</v>
      </c>
    </row>
    <row r="13" spans="1:13" x14ac:dyDescent="0.2">
      <c r="A13" s="85" t="e">
        <f>'data-to-csv'!A13</f>
        <v>#REF!</v>
      </c>
      <c r="B13" s="86" t="e">
        <f ca="1">IF(ROW()&lt;=G$1,'data-to-csv'!D13,NA())</f>
        <v>#N/A</v>
      </c>
      <c r="C13" s="86" t="e">
        <f ca="1">IF(ROW()&lt;=H$1,'data-to-csv'!E13,NA())</f>
        <v>#N/A</v>
      </c>
      <c r="D13" s="45" t="e">
        <f>'data-to-csv'!K13</f>
        <v>#REF!</v>
      </c>
      <c r="E13" s="87" t="e">
        <f ca="1">IF(ROW()&lt;=G$1,'data-to-csv'!L13,NA())</f>
        <v>#N/A</v>
      </c>
      <c r="F13" s="87" t="e">
        <f t="shared" ca="1" si="0"/>
        <v>#N/A</v>
      </c>
      <c r="I13" s="86" t="e">
        <f ca="1">IF(ROW()&lt;=G$1,'data-to-csv'!I13,NA())</f>
        <v>#N/A</v>
      </c>
      <c r="J13" s="86" t="e">
        <f ca="1">IF(ROW()&lt;=H$1,'data-to-csv'!J13,NA())</f>
        <v>#N/A</v>
      </c>
      <c r="K13" s="45">
        <f ca="1">'data-to-csv'!M13</f>
        <v>20</v>
      </c>
      <c r="L13" s="87" t="e">
        <f ca="1">IF(ROW()&lt;=G$1,'data-to-csv'!N13,NA())</f>
        <v>#N/A</v>
      </c>
    </row>
    <row r="14" spans="1:13" x14ac:dyDescent="0.2">
      <c r="A14" s="85" t="e">
        <f>'data-to-csv'!A14</f>
        <v>#REF!</v>
      </c>
      <c r="B14" s="86" t="e">
        <f ca="1">IF(ROW()&lt;=G$1,'data-to-csv'!D14,NA())</f>
        <v>#N/A</v>
      </c>
      <c r="C14" s="86" t="e">
        <f ca="1">IF(ROW()&lt;=H$1,'data-to-csv'!E14,NA())</f>
        <v>#N/A</v>
      </c>
      <c r="D14" s="45" t="e">
        <f>'data-to-csv'!K14</f>
        <v>#REF!</v>
      </c>
      <c r="E14" s="87" t="e">
        <f ca="1">IF(ROW()&lt;=G$1,'data-to-csv'!L14,NA())</f>
        <v>#N/A</v>
      </c>
      <c r="F14" s="87" t="e">
        <f t="shared" ca="1" si="0"/>
        <v>#N/A</v>
      </c>
      <c r="I14" s="86" t="e">
        <f ca="1">IF(ROW()&lt;=G$1,'data-to-csv'!I14,NA())</f>
        <v>#N/A</v>
      </c>
      <c r="J14" s="86" t="e">
        <f ca="1">IF(ROW()&lt;=H$1,'data-to-csv'!J14,NA())</f>
        <v>#N/A</v>
      </c>
      <c r="K14" s="45">
        <f ca="1">'data-to-csv'!M14</f>
        <v>20</v>
      </c>
      <c r="L14" s="87" t="e">
        <f ca="1">IF(ROW()&lt;=G$1,'data-to-csv'!N14,NA())</f>
        <v>#N/A</v>
      </c>
    </row>
    <row r="15" spans="1:13" x14ac:dyDescent="0.2">
      <c r="A15" s="85" t="e">
        <f>'data-to-csv'!A15</f>
        <v>#REF!</v>
      </c>
      <c r="B15" s="86" t="e">
        <f ca="1">IF(ROW()&lt;=G$1,'data-to-csv'!D15,NA())</f>
        <v>#N/A</v>
      </c>
      <c r="C15" s="86" t="e">
        <f ca="1">IF(ROW()&lt;=H$1,'data-to-csv'!E15,NA())</f>
        <v>#N/A</v>
      </c>
      <c r="D15" s="45" t="e">
        <f>'data-to-csv'!K15</f>
        <v>#REF!</v>
      </c>
      <c r="E15" s="87" t="e">
        <f ca="1">IF(ROW()&lt;=G$1,'data-to-csv'!L15,NA())</f>
        <v>#N/A</v>
      </c>
      <c r="F15" s="87" t="e">
        <f t="shared" ca="1" si="0"/>
        <v>#N/A</v>
      </c>
      <c r="I15" s="86" t="e">
        <f ca="1">IF(ROW()&lt;=G$1,'data-to-csv'!I15,NA())</f>
        <v>#N/A</v>
      </c>
      <c r="J15" s="86" t="e">
        <f ca="1">IF(ROW()&lt;=H$1,'data-to-csv'!J15,NA())</f>
        <v>#N/A</v>
      </c>
      <c r="K15" s="45">
        <f ca="1">'data-to-csv'!M15</f>
        <v>17</v>
      </c>
      <c r="L15" s="87" t="e">
        <f ca="1">IF(ROW()&lt;=G$1,'data-to-csv'!N15,NA())</f>
        <v>#N/A</v>
      </c>
    </row>
    <row r="16" spans="1:13" x14ac:dyDescent="0.2">
      <c r="A16" s="85" t="e">
        <f>'data-to-csv'!A16</f>
        <v>#REF!</v>
      </c>
      <c r="B16" s="86" t="e">
        <f ca="1">IF(ROW()&lt;=G$1,'data-to-csv'!D16,NA())</f>
        <v>#N/A</v>
      </c>
      <c r="C16" s="86" t="e">
        <f ca="1">IF(ROW()&lt;=H$1,'data-to-csv'!E16,NA())</f>
        <v>#N/A</v>
      </c>
      <c r="D16" s="45" t="e">
        <f>'data-to-csv'!K16</f>
        <v>#REF!</v>
      </c>
      <c r="E16" s="87" t="e">
        <f ca="1">IF(ROW()&lt;=G$1,'data-to-csv'!L16,NA())</f>
        <v>#N/A</v>
      </c>
      <c r="F16" s="87" t="e">
        <f t="shared" ca="1" si="0"/>
        <v>#N/A</v>
      </c>
      <c r="I16" s="86" t="e">
        <f ca="1">IF(ROW()&lt;=G$1,'data-to-csv'!I16,NA())</f>
        <v>#N/A</v>
      </c>
      <c r="J16" s="86" t="e">
        <f ca="1">IF(ROW()&lt;=H$1,'data-to-csv'!J16,NA())</f>
        <v>#N/A</v>
      </c>
      <c r="K16" s="45">
        <f ca="1">'data-to-csv'!M16</f>
        <v>18</v>
      </c>
      <c r="L16" s="87" t="e">
        <f ca="1">IF(ROW()&lt;=G$1,'data-to-csv'!N16,NA())</f>
        <v>#N/A</v>
      </c>
    </row>
    <row r="17" spans="1:12" x14ac:dyDescent="0.2">
      <c r="A17" s="85" t="e">
        <f>'data-to-csv'!A17</f>
        <v>#REF!</v>
      </c>
      <c r="B17" s="86" t="e">
        <f ca="1">IF(ROW()&lt;=G$1,'data-to-csv'!D17,NA())</f>
        <v>#N/A</v>
      </c>
      <c r="C17" s="86" t="e">
        <f ca="1">IF(ROW()&lt;=H$1,'data-to-csv'!E17,NA())</f>
        <v>#N/A</v>
      </c>
      <c r="D17" s="45" t="e">
        <f>'data-to-csv'!K17</f>
        <v>#REF!</v>
      </c>
      <c r="E17" s="87" t="e">
        <f ca="1">IF(ROW()&lt;=G$1,'data-to-csv'!L17,NA())</f>
        <v>#N/A</v>
      </c>
      <c r="F17" s="87" t="e">
        <f t="shared" ca="1" si="0"/>
        <v>#N/A</v>
      </c>
      <c r="I17" s="86" t="e">
        <f ca="1">IF(ROW()&lt;=G$1,'data-to-csv'!I17,NA())</f>
        <v>#N/A</v>
      </c>
      <c r="J17" s="86" t="e">
        <f ca="1">IF(ROW()&lt;=H$1,'data-to-csv'!J17,NA())</f>
        <v>#N/A</v>
      </c>
      <c r="K17" s="45">
        <f ca="1">'data-to-csv'!M17</f>
        <v>20</v>
      </c>
      <c r="L17" s="87" t="e">
        <f ca="1">IF(ROW()&lt;=G$1,'data-to-csv'!N17,NA())</f>
        <v>#N/A</v>
      </c>
    </row>
    <row r="18" spans="1:12" x14ac:dyDescent="0.2">
      <c r="A18" s="85" t="e">
        <f>'data-to-csv'!A18</f>
        <v>#REF!</v>
      </c>
      <c r="B18" s="86" t="e">
        <f ca="1">IF(ROW()&lt;=G$1,'data-to-csv'!D18,NA())</f>
        <v>#N/A</v>
      </c>
      <c r="C18" s="86" t="e">
        <f ca="1">IF(ROW()&lt;=H$1,'data-to-csv'!E18,NA())</f>
        <v>#N/A</v>
      </c>
      <c r="D18" s="45" t="e">
        <f>'data-to-csv'!K18</f>
        <v>#REF!</v>
      </c>
      <c r="E18" s="87" t="e">
        <f ca="1">IF(ROW()&lt;=G$1,'data-to-csv'!L18,NA())</f>
        <v>#N/A</v>
      </c>
      <c r="F18" s="87" t="e">
        <f t="shared" ca="1" si="0"/>
        <v>#N/A</v>
      </c>
      <c r="I18" s="86" t="e">
        <f ca="1">IF(ROW()&lt;=G$1,'data-to-csv'!I18,NA())</f>
        <v>#N/A</v>
      </c>
      <c r="J18" s="86" t="e">
        <f ca="1">IF(ROW()&lt;=H$1,'data-to-csv'!J18,NA())</f>
        <v>#N/A</v>
      </c>
      <c r="K18" s="45">
        <f ca="1">'data-to-csv'!M18</f>
        <v>19</v>
      </c>
      <c r="L18" s="87" t="e">
        <f ca="1">IF(ROW()&lt;=G$1,'data-to-csv'!N18,NA())</f>
        <v>#N/A</v>
      </c>
    </row>
    <row r="19" spans="1:12" x14ac:dyDescent="0.2">
      <c r="A19" s="85" t="e">
        <f>'data-to-csv'!A19</f>
        <v>#REF!</v>
      </c>
      <c r="B19" s="86" t="e">
        <f ca="1">IF(ROW()&lt;=G$1,'data-to-csv'!D19,NA())</f>
        <v>#N/A</v>
      </c>
      <c r="C19" s="86" t="e">
        <f ca="1">IF(ROW()&lt;=H$1,'data-to-csv'!E19,NA())</f>
        <v>#N/A</v>
      </c>
      <c r="D19" s="45" t="e">
        <f>'data-to-csv'!K19</f>
        <v>#REF!</v>
      </c>
      <c r="E19" s="87" t="e">
        <f ca="1">IF(ROW()&lt;=G$1,'data-to-csv'!L19,NA())</f>
        <v>#N/A</v>
      </c>
      <c r="F19" s="87" t="e">
        <f t="shared" ca="1" si="0"/>
        <v>#N/A</v>
      </c>
      <c r="I19" s="86" t="e">
        <f ca="1">IF(ROW()&lt;=G$1,'data-to-csv'!I19,NA())</f>
        <v>#N/A</v>
      </c>
      <c r="J19" s="86" t="e">
        <f ca="1">IF(ROW()&lt;=H$1,'data-to-csv'!J19,NA())</f>
        <v>#N/A</v>
      </c>
      <c r="K19" s="45">
        <f ca="1">'data-to-csv'!M19</f>
        <v>19</v>
      </c>
      <c r="L19" s="87" t="e">
        <f ca="1">IF(ROW()&lt;=G$1,'data-to-csv'!N19,NA())</f>
        <v>#N/A</v>
      </c>
    </row>
    <row r="20" spans="1:12" x14ac:dyDescent="0.2">
      <c r="A20" s="85" t="e">
        <f>'data-to-csv'!A20</f>
        <v>#REF!</v>
      </c>
      <c r="B20" s="86" t="e">
        <f ca="1">IF(ROW()&lt;=G$1,'data-to-csv'!D20,NA())</f>
        <v>#N/A</v>
      </c>
      <c r="C20" s="86" t="e">
        <f ca="1">IF(ROW()&lt;=H$1,'data-to-csv'!E20,NA())</f>
        <v>#N/A</v>
      </c>
      <c r="D20" s="45" t="e">
        <f>'data-to-csv'!K20</f>
        <v>#REF!</v>
      </c>
      <c r="E20" s="87" t="e">
        <f ca="1">IF(ROW()&lt;=G$1,'data-to-csv'!L20,NA())</f>
        <v>#N/A</v>
      </c>
      <c r="F20" s="87" t="e">
        <f t="shared" ca="1" si="0"/>
        <v>#N/A</v>
      </c>
      <c r="I20" s="86" t="e">
        <f ca="1">IF(ROW()&lt;=G$1,'data-to-csv'!I20,NA())</f>
        <v>#N/A</v>
      </c>
      <c r="J20" s="86" t="e">
        <f ca="1">IF(ROW()&lt;=H$1,'data-to-csv'!J20,NA())</f>
        <v>#N/A</v>
      </c>
      <c r="K20" s="45">
        <f ca="1">'data-to-csv'!M20</f>
        <v>19</v>
      </c>
      <c r="L20" s="87" t="e">
        <f ca="1">IF(ROW()&lt;=G$1,'data-to-csv'!N20,NA())</f>
        <v>#N/A</v>
      </c>
    </row>
    <row r="21" spans="1:12" x14ac:dyDescent="0.2">
      <c r="A21" s="85" t="e">
        <f>'data-to-csv'!A21</f>
        <v>#REF!</v>
      </c>
      <c r="B21" s="86" t="e">
        <f ca="1">IF(ROW()&lt;=G$1,'data-to-csv'!D21,NA())</f>
        <v>#N/A</v>
      </c>
      <c r="C21" s="86" t="e">
        <f ca="1">IF(ROW()&lt;=H$1,'data-to-csv'!E21,NA())</f>
        <v>#N/A</v>
      </c>
      <c r="D21" s="45" t="e">
        <f>'data-to-csv'!K21</f>
        <v>#REF!</v>
      </c>
      <c r="E21" s="87" t="e">
        <f ca="1">IF(ROW()&lt;=G$1,'data-to-csv'!L21,NA())</f>
        <v>#N/A</v>
      </c>
      <c r="F21" s="87" t="e">
        <f t="shared" ca="1" si="0"/>
        <v>#N/A</v>
      </c>
      <c r="I21" s="86" t="e">
        <f ca="1">IF(ROW()&lt;=G$1,'data-to-csv'!I21,NA())</f>
        <v>#N/A</v>
      </c>
      <c r="J21" s="86" t="e">
        <f ca="1">IF(ROW()&lt;=H$1,'data-to-csv'!J21,NA())</f>
        <v>#N/A</v>
      </c>
      <c r="K21" s="45">
        <f ca="1">'data-to-csv'!M21</f>
        <v>17</v>
      </c>
      <c r="L21" s="87" t="e">
        <f ca="1">IF(ROW()&lt;=G$1,'data-to-csv'!N21,NA())</f>
        <v>#N/A</v>
      </c>
    </row>
    <row r="22" spans="1:12" x14ac:dyDescent="0.2">
      <c r="A22" s="85" t="e">
        <f>'data-to-csv'!A22</f>
        <v>#REF!</v>
      </c>
      <c r="B22" s="86" t="e">
        <f ca="1">IF(ROW()&lt;=G$1,'data-to-csv'!D22,NA())</f>
        <v>#N/A</v>
      </c>
      <c r="C22" s="86" t="e">
        <f ca="1">IF(ROW()&lt;=H$1,'data-to-csv'!E22,NA())</f>
        <v>#N/A</v>
      </c>
      <c r="D22" s="45" t="e">
        <f>'data-to-csv'!K22</f>
        <v>#REF!</v>
      </c>
      <c r="E22" s="87" t="e">
        <f ca="1">IF(ROW()&lt;=G$1,'data-to-csv'!L22,NA())</f>
        <v>#N/A</v>
      </c>
      <c r="F22" s="87" t="e">
        <f t="shared" ca="1" si="0"/>
        <v>#N/A</v>
      </c>
      <c r="I22" s="86" t="e">
        <f ca="1">IF(ROW()&lt;=G$1,'data-to-csv'!I22,NA())</f>
        <v>#N/A</v>
      </c>
      <c r="J22" s="86" t="e">
        <f ca="1">IF(ROW()&lt;=H$1,'data-to-csv'!J22,NA())</f>
        <v>#N/A</v>
      </c>
      <c r="K22" s="45">
        <f ca="1">'data-to-csv'!M22</f>
        <v>20</v>
      </c>
      <c r="L22" s="87" t="e">
        <f ca="1">IF(ROW()&lt;=G$1,'data-to-csv'!N22,NA())</f>
        <v>#N/A</v>
      </c>
    </row>
    <row r="23" spans="1:12" x14ac:dyDescent="0.2">
      <c r="A23" s="85" t="e">
        <f>'data-to-csv'!A23</f>
        <v>#REF!</v>
      </c>
      <c r="B23" s="86" t="e">
        <f ca="1">IF(ROW()&lt;=G$1,'data-to-csv'!D23,NA())</f>
        <v>#N/A</v>
      </c>
      <c r="C23" s="86" t="e">
        <f ca="1">IF(ROW()&lt;=H$1,'data-to-csv'!E23,NA())</f>
        <v>#N/A</v>
      </c>
      <c r="D23" s="45" t="e">
        <f>'data-to-csv'!K23</f>
        <v>#REF!</v>
      </c>
      <c r="E23" s="87" t="e">
        <f ca="1">IF(ROW()&lt;=G$1,'data-to-csv'!L23,NA())</f>
        <v>#N/A</v>
      </c>
      <c r="F23" s="87" t="e">
        <f t="shared" ca="1" si="0"/>
        <v>#N/A</v>
      </c>
      <c r="I23" s="86" t="e">
        <f ca="1">IF(ROW()&lt;=G$1,'data-to-csv'!I23,NA())</f>
        <v>#N/A</v>
      </c>
      <c r="J23" s="86" t="e">
        <f ca="1">IF(ROW()&lt;=H$1,'data-to-csv'!J23,NA())</f>
        <v>#N/A</v>
      </c>
      <c r="K23" s="45">
        <f ca="1">'data-to-csv'!M23</f>
        <v>17</v>
      </c>
      <c r="L23" s="87" t="e">
        <f ca="1">IF(ROW()&lt;=G$1,'data-to-csv'!N23,NA())</f>
        <v>#N/A</v>
      </c>
    </row>
    <row r="24" spans="1:12" x14ac:dyDescent="0.2">
      <c r="A24" s="85" t="e">
        <f>'data-to-csv'!A24</f>
        <v>#REF!</v>
      </c>
      <c r="B24" s="86" t="e">
        <f ca="1">IF(ROW()&lt;=G$1,'data-to-csv'!D24,NA())</f>
        <v>#N/A</v>
      </c>
      <c r="C24" s="86" t="e">
        <f ca="1">IF(ROW()&lt;=H$1,'data-to-csv'!E24,NA())</f>
        <v>#N/A</v>
      </c>
      <c r="D24" s="45" t="e">
        <f>'data-to-csv'!K24</f>
        <v>#REF!</v>
      </c>
      <c r="E24" s="87" t="e">
        <f ca="1">IF(ROW()&lt;=G$1,'data-to-csv'!L24,NA())</f>
        <v>#N/A</v>
      </c>
      <c r="F24" s="87" t="e">
        <f t="shared" ca="1" si="0"/>
        <v>#N/A</v>
      </c>
      <c r="I24" s="86" t="e">
        <f ca="1">IF(ROW()&lt;=G$1,'data-to-csv'!I24,NA())</f>
        <v>#N/A</v>
      </c>
      <c r="J24" s="86" t="e">
        <f ca="1">IF(ROW()&lt;=H$1,'data-to-csv'!J24,NA())</f>
        <v>#N/A</v>
      </c>
      <c r="K24" s="45">
        <f ca="1">'data-to-csv'!M24</f>
        <v>21</v>
      </c>
      <c r="L24" s="87" t="e">
        <f ca="1">IF(ROW()&lt;=G$1,'data-to-csv'!N24,NA())</f>
        <v>#N/A</v>
      </c>
    </row>
    <row r="25" spans="1:12" x14ac:dyDescent="0.2">
      <c r="A25" s="85" t="e">
        <f>'data-to-csv'!A25</f>
        <v>#REF!</v>
      </c>
      <c r="B25" s="86" t="e">
        <f ca="1">IF(ROW()&lt;=G$1,'data-to-csv'!D25,NA())</f>
        <v>#N/A</v>
      </c>
      <c r="C25" s="86" t="e">
        <f ca="1">IF(ROW()&lt;=H$1,'data-to-csv'!E25,NA())</f>
        <v>#N/A</v>
      </c>
      <c r="D25" s="45" t="e">
        <f>'data-to-csv'!K25</f>
        <v>#REF!</v>
      </c>
      <c r="E25" s="87" t="e">
        <f ca="1">IF(ROW()&lt;=G$1,'data-to-csv'!L25,NA())</f>
        <v>#N/A</v>
      </c>
      <c r="F25" s="87" t="e">
        <f t="shared" ca="1" si="0"/>
        <v>#N/A</v>
      </c>
      <c r="I25" s="86" t="e">
        <f ca="1">IF(ROW()&lt;=G$1,'data-to-csv'!I25,NA())</f>
        <v>#N/A</v>
      </c>
      <c r="J25" s="86" t="e">
        <f ca="1">IF(ROW()&lt;=H$1,'data-to-csv'!J25,NA())</f>
        <v>#N/A</v>
      </c>
      <c r="K25" s="45">
        <f ca="1">'data-to-csv'!M25</f>
        <v>20</v>
      </c>
      <c r="L25" s="87" t="e">
        <f ca="1">IF(ROW()&lt;=G$1,'data-to-csv'!N25,NA())</f>
        <v>#N/A</v>
      </c>
    </row>
    <row r="26" spans="1:12" x14ac:dyDescent="0.2">
      <c r="A26" s="85" t="e">
        <f>'data-to-csv'!A26</f>
        <v>#REF!</v>
      </c>
      <c r="B26" s="86" t="e">
        <f ca="1">IF(ROW()&lt;=G$1,'data-to-csv'!D26,NA())</f>
        <v>#N/A</v>
      </c>
      <c r="C26" s="86" t="e">
        <f ca="1">IF(ROW()&lt;=H$1,'data-to-csv'!E26,NA())</f>
        <v>#N/A</v>
      </c>
      <c r="D26" s="45" t="e">
        <f>'data-to-csv'!K26</f>
        <v>#REF!</v>
      </c>
      <c r="E26" s="87" t="e">
        <f ca="1">IF(ROW()&lt;=G$1,'data-to-csv'!L26,NA())</f>
        <v>#N/A</v>
      </c>
      <c r="F26" s="87" t="e">
        <f t="shared" ca="1" si="0"/>
        <v>#N/A</v>
      </c>
      <c r="I26" s="86" t="e">
        <f ca="1">IF(ROW()&lt;=G$1,'data-to-csv'!I26,NA())</f>
        <v>#N/A</v>
      </c>
      <c r="J26" s="86" t="e">
        <f ca="1">IF(ROW()&lt;=H$1,'data-to-csv'!J26,NA())</f>
        <v>#N/A</v>
      </c>
      <c r="K26" s="45">
        <f ca="1">'data-to-csv'!M26</f>
        <v>19</v>
      </c>
      <c r="L26" s="87" t="e">
        <f ca="1">IF(ROW()&lt;=G$1,'data-to-csv'!N26,NA())</f>
        <v>#N/A</v>
      </c>
    </row>
    <row r="27" spans="1:12" x14ac:dyDescent="0.2">
      <c r="A27" s="85" t="e">
        <f>'data-to-csv'!A27</f>
        <v>#REF!</v>
      </c>
      <c r="B27" s="86" t="e">
        <f ca="1">IF(ROW()&lt;=G$1,'data-to-csv'!D27,NA())</f>
        <v>#N/A</v>
      </c>
      <c r="C27" s="86" t="e">
        <f ca="1">IF(ROW()&lt;=H$1,'data-to-csv'!E27,NA())</f>
        <v>#N/A</v>
      </c>
      <c r="D27" s="45" t="e">
        <f>'data-to-csv'!K27</f>
        <v>#REF!</v>
      </c>
      <c r="E27" s="87" t="e">
        <f ca="1">IF(ROW()&lt;=G$1,'data-to-csv'!L27,NA())</f>
        <v>#N/A</v>
      </c>
      <c r="F27" s="87" t="e">
        <f t="shared" ca="1" si="0"/>
        <v>#N/A</v>
      </c>
      <c r="I27" s="86" t="e">
        <f ca="1">IF(ROW()&lt;=G$1,'data-to-csv'!I27,NA())</f>
        <v>#N/A</v>
      </c>
      <c r="J27" s="86" t="e">
        <f ca="1">IF(ROW()&lt;=H$1,'data-to-csv'!J27,NA())</f>
        <v>#N/A</v>
      </c>
      <c r="K27" s="45">
        <f ca="1">'data-to-csv'!M27</f>
        <v>17</v>
      </c>
      <c r="L27" s="87" t="e">
        <f ca="1">IF(ROW()&lt;=G$1,'data-to-csv'!N27,NA())</f>
        <v>#N/A</v>
      </c>
    </row>
    <row r="28" spans="1:12" x14ac:dyDescent="0.2">
      <c r="A28" s="85" t="e">
        <f>'data-to-csv'!A28</f>
        <v>#REF!</v>
      </c>
      <c r="B28" s="86" t="e">
        <f ca="1">IF(ROW()&lt;=G$1,'data-to-csv'!D28,NA())</f>
        <v>#N/A</v>
      </c>
      <c r="C28" s="86" t="e">
        <f ca="1">IF(ROW()&lt;=H$1,'data-to-csv'!E28,NA())</f>
        <v>#N/A</v>
      </c>
      <c r="D28" s="45" t="e">
        <f>'data-to-csv'!K28</f>
        <v>#REF!</v>
      </c>
      <c r="E28" s="87" t="e">
        <f ca="1">IF(ROW()&lt;=G$1,'data-to-csv'!L28,NA())</f>
        <v>#N/A</v>
      </c>
      <c r="F28" s="87" t="e">
        <f t="shared" ca="1" si="0"/>
        <v>#N/A</v>
      </c>
      <c r="I28" s="86" t="e">
        <f ca="1">IF(ROW()&lt;=G$1,'data-to-csv'!I28,NA())</f>
        <v>#N/A</v>
      </c>
      <c r="J28" s="86" t="e">
        <f ca="1">IF(ROW()&lt;=H$1,'data-to-csv'!J28,NA())</f>
        <v>#N/A</v>
      </c>
      <c r="K28" s="45">
        <f ca="1">'data-to-csv'!M28</f>
        <v>18</v>
      </c>
      <c r="L28" s="87" t="e">
        <f ca="1">IF(ROW()&lt;=G$1,'data-to-csv'!N28,NA())</f>
        <v>#N/A</v>
      </c>
    </row>
    <row r="29" spans="1:12" x14ac:dyDescent="0.2">
      <c r="A29" s="85" t="e">
        <f>'data-to-csv'!A29</f>
        <v>#REF!</v>
      </c>
      <c r="B29" s="86" t="e">
        <f ca="1">IF(ROW()&lt;=G$1,'data-to-csv'!D29,NA())</f>
        <v>#N/A</v>
      </c>
      <c r="C29" s="86" t="e">
        <f ca="1">IF(ROW()&lt;=H$1,'data-to-csv'!E29,NA())</f>
        <v>#N/A</v>
      </c>
      <c r="D29" s="45" t="e">
        <f>'data-to-csv'!K29</f>
        <v>#REF!</v>
      </c>
      <c r="E29" s="87" t="e">
        <f ca="1">IF(ROW()&lt;=G$1,'data-to-csv'!L29,NA())</f>
        <v>#N/A</v>
      </c>
      <c r="F29" s="87" t="e">
        <f t="shared" ca="1" si="0"/>
        <v>#N/A</v>
      </c>
      <c r="I29" s="86" t="e">
        <f ca="1">IF(ROW()&lt;=G$1,'data-to-csv'!I29,NA())</f>
        <v>#N/A</v>
      </c>
      <c r="J29" s="86" t="e">
        <f ca="1">IF(ROW()&lt;=H$1,'data-to-csv'!J29,NA())</f>
        <v>#N/A</v>
      </c>
      <c r="K29" s="45">
        <f ca="1">'data-to-csv'!M29</f>
        <v>19</v>
      </c>
      <c r="L29" s="87" t="e">
        <f ca="1">IF(ROW()&lt;=G$1,'data-to-csv'!N29,NA())</f>
        <v>#N/A</v>
      </c>
    </row>
    <row r="30" spans="1:12" x14ac:dyDescent="0.2">
      <c r="A30" s="85" t="e">
        <f>'data-to-csv'!A30</f>
        <v>#REF!</v>
      </c>
      <c r="B30" s="86" t="e">
        <f ca="1">IF(ROW()&lt;=G$1,'data-to-csv'!D30,NA())</f>
        <v>#N/A</v>
      </c>
      <c r="C30" s="86" t="e">
        <f ca="1">IF(ROW()&lt;=H$1,'data-to-csv'!E30,NA())</f>
        <v>#N/A</v>
      </c>
      <c r="D30" s="45" t="e">
        <f>'data-to-csv'!K30</f>
        <v>#REF!</v>
      </c>
      <c r="E30" s="87" t="e">
        <f ca="1">IF(ROW()&lt;=G$1,'data-to-csv'!L30,NA())</f>
        <v>#N/A</v>
      </c>
      <c r="F30" s="87" t="e">
        <f t="shared" ca="1" si="0"/>
        <v>#N/A</v>
      </c>
      <c r="I30" s="86" t="e">
        <f ca="1">IF(ROW()&lt;=G$1,'data-to-csv'!I30,NA())</f>
        <v>#N/A</v>
      </c>
      <c r="J30" s="86" t="e">
        <f ca="1">IF(ROW()&lt;=H$1,'data-to-csv'!J30,NA())</f>
        <v>#N/A</v>
      </c>
      <c r="K30" s="45">
        <f ca="1">'data-to-csv'!M30</f>
        <v>19</v>
      </c>
      <c r="L30" s="87" t="e">
        <f ca="1">IF(ROW()&lt;=G$1,'data-to-csv'!N30,NA())</f>
        <v>#N/A</v>
      </c>
    </row>
    <row r="31" spans="1:12" x14ac:dyDescent="0.2">
      <c r="A31" s="85" t="e">
        <f>'data-to-csv'!A31</f>
        <v>#REF!</v>
      </c>
      <c r="B31" s="86" t="e">
        <f ca="1">IF(ROW()&lt;=G$1,'data-to-csv'!D31,NA())</f>
        <v>#N/A</v>
      </c>
      <c r="C31" s="86" t="e">
        <f ca="1">IF(ROW()&lt;=H$1,'data-to-csv'!E31,NA())</f>
        <v>#N/A</v>
      </c>
      <c r="D31" s="45" t="e">
        <f>'data-to-csv'!K31</f>
        <v>#REF!</v>
      </c>
      <c r="E31" s="87" t="e">
        <f ca="1">IF(ROW()&lt;=G$1,'data-to-csv'!L31,NA())</f>
        <v>#N/A</v>
      </c>
      <c r="F31" s="87" t="e">
        <f t="shared" ca="1" si="0"/>
        <v>#N/A</v>
      </c>
      <c r="I31" s="86" t="e">
        <f ca="1">IF(ROW()&lt;=G$1,'data-to-csv'!I31,NA())</f>
        <v>#N/A</v>
      </c>
      <c r="J31" s="86" t="e">
        <f ca="1">IF(ROW()&lt;=H$1,'data-to-csv'!J31,NA())</f>
        <v>#N/A</v>
      </c>
      <c r="K31" s="45">
        <f ca="1">'data-to-csv'!M31</f>
        <v>19</v>
      </c>
      <c r="L31" s="87" t="e">
        <f ca="1">IF(ROW()&lt;=G$1,'data-to-csv'!N31,NA())</f>
        <v>#N/A</v>
      </c>
    </row>
    <row r="32" spans="1:12" x14ac:dyDescent="0.2">
      <c r="A32" s="85" t="e">
        <f>'data-to-csv'!A32</f>
        <v>#REF!</v>
      </c>
      <c r="B32" s="86" t="e">
        <f ca="1">IF(ROW()&lt;=G$1,'data-to-csv'!D32,NA())</f>
        <v>#N/A</v>
      </c>
      <c r="C32" s="86" t="e">
        <f ca="1">IF(ROW()&lt;=H$1,'data-to-csv'!E32,NA())</f>
        <v>#N/A</v>
      </c>
      <c r="D32" s="45" t="e">
        <f>'data-to-csv'!K32</f>
        <v>#REF!</v>
      </c>
      <c r="E32" s="87" t="e">
        <f ca="1">IF(ROW()&lt;=G$1,'data-to-csv'!L32,NA())</f>
        <v>#N/A</v>
      </c>
      <c r="F32" s="87" t="e">
        <f t="shared" ca="1" si="0"/>
        <v>#N/A</v>
      </c>
      <c r="I32" s="86" t="e">
        <f ca="1">IF(ROW()&lt;=G$1,'data-to-csv'!I32,NA())</f>
        <v>#N/A</v>
      </c>
      <c r="J32" s="86" t="e">
        <f ca="1">IF(ROW()&lt;=H$1,'data-to-csv'!J32,NA())</f>
        <v>#N/A</v>
      </c>
      <c r="K32" s="45">
        <f ca="1">'data-to-csv'!M32</f>
        <v>20</v>
      </c>
      <c r="L32" s="87" t="e">
        <f ca="1">IF(ROW()&lt;=G$1,'data-to-csv'!N32,NA())</f>
        <v>#N/A</v>
      </c>
    </row>
    <row r="33" spans="1:12" x14ac:dyDescent="0.2">
      <c r="A33" s="85" t="e">
        <f>'data-to-csv'!A33</f>
        <v>#REF!</v>
      </c>
      <c r="B33" s="86" t="e">
        <f ca="1">IF(ROW()&lt;=G$1,'data-to-csv'!D33,NA())</f>
        <v>#N/A</v>
      </c>
      <c r="C33" s="86" t="e">
        <f ca="1">IF(ROW()&lt;=H$1,'data-to-csv'!E33,NA())</f>
        <v>#N/A</v>
      </c>
      <c r="D33" s="45" t="e">
        <f>'data-to-csv'!K33</f>
        <v>#REF!</v>
      </c>
      <c r="E33" s="87" t="e">
        <f ca="1">IF(ROW()&lt;=G$1,'data-to-csv'!L33,NA())</f>
        <v>#N/A</v>
      </c>
      <c r="F33" s="87" t="e">
        <f t="shared" ca="1" si="0"/>
        <v>#N/A</v>
      </c>
      <c r="I33" s="86" t="e">
        <f ca="1">IF(ROW()&lt;=G$1,'data-to-csv'!I33,NA())</f>
        <v>#N/A</v>
      </c>
      <c r="J33" s="86" t="e">
        <f ca="1">IF(ROW()&lt;=H$1,'data-to-csv'!J33,NA())</f>
        <v>#N/A</v>
      </c>
      <c r="K33" s="45">
        <f ca="1">'data-to-csv'!M33</f>
        <v>17</v>
      </c>
      <c r="L33" s="87" t="e">
        <f ca="1">IF(ROW()&lt;=G$1,'data-to-csv'!N33,NA())</f>
        <v>#N/A</v>
      </c>
    </row>
    <row r="34" spans="1:12" x14ac:dyDescent="0.2">
      <c r="A34" s="85" t="e">
        <f>'data-to-csv'!A34</f>
        <v>#REF!</v>
      </c>
      <c r="B34" s="86" t="e">
        <f ca="1">IF(ROW()&lt;=G$1,'data-to-csv'!D34,NA())</f>
        <v>#N/A</v>
      </c>
      <c r="C34" s="86" t="e">
        <f ca="1">IF(ROW()&lt;=H$1,'data-to-csv'!E34,NA())</f>
        <v>#N/A</v>
      </c>
      <c r="D34" s="45" t="e">
        <f>'data-to-csv'!K34</f>
        <v>#REF!</v>
      </c>
      <c r="E34" s="87" t="e">
        <f ca="1">IF(ROW()&lt;=G$1,'data-to-csv'!L34,NA())</f>
        <v>#N/A</v>
      </c>
      <c r="F34" s="87" t="e">
        <f t="shared" ca="1" si="0"/>
        <v>#N/A</v>
      </c>
      <c r="I34" s="86" t="e">
        <f ca="1">IF(ROW()&lt;=G$1,'data-to-csv'!I34,NA())</f>
        <v>#N/A</v>
      </c>
      <c r="J34" s="86" t="e">
        <f ca="1">IF(ROW()&lt;=H$1,'data-to-csv'!J34,NA())</f>
        <v>#N/A</v>
      </c>
      <c r="K34" s="45">
        <f ca="1">'data-to-csv'!M34</f>
        <v>17</v>
      </c>
      <c r="L34" s="87" t="e">
        <f ca="1">IF(ROW()&lt;=G$1,'data-to-csv'!N34,NA())</f>
        <v>#N/A</v>
      </c>
    </row>
    <row r="35" spans="1:12" x14ac:dyDescent="0.2">
      <c r="A35" s="85" t="e">
        <f>'data-to-csv'!A35</f>
        <v>#REF!</v>
      </c>
      <c r="B35" s="86" t="e">
        <f ca="1">IF(ROW()&lt;=G$1,'data-to-csv'!D35,NA())</f>
        <v>#N/A</v>
      </c>
      <c r="C35" s="86" t="e">
        <f ca="1">IF(ROW()&lt;=H$1,'data-to-csv'!E35,NA())</f>
        <v>#N/A</v>
      </c>
      <c r="D35" s="45" t="e">
        <f>'data-to-csv'!K35</f>
        <v>#REF!</v>
      </c>
      <c r="E35" s="87" t="e">
        <f ca="1">IF(ROW()&lt;=G$1,'data-to-csv'!L35,NA())</f>
        <v>#N/A</v>
      </c>
      <c r="F35" s="87" t="e">
        <f t="shared" ca="1" si="0"/>
        <v>#N/A</v>
      </c>
      <c r="I35" s="86" t="e">
        <f ca="1">IF(ROW()&lt;=G$1,'data-to-csv'!I35,NA())</f>
        <v>#N/A</v>
      </c>
      <c r="J35" s="86" t="e">
        <f ca="1">IF(ROW()&lt;=H$1,'data-to-csv'!J35,NA())</f>
        <v>#N/A</v>
      </c>
      <c r="K35" s="45">
        <f ca="1">'data-to-csv'!M35</f>
        <v>18</v>
      </c>
      <c r="L35" s="87" t="e">
        <f ca="1">IF(ROW()&lt;=G$1,'data-to-csv'!N35,NA())</f>
        <v>#N/A</v>
      </c>
    </row>
    <row r="36" spans="1:12" x14ac:dyDescent="0.2">
      <c r="A36" s="85" t="e">
        <f>'data-to-csv'!A36</f>
        <v>#REF!</v>
      </c>
      <c r="B36" s="86" t="e">
        <f ca="1">IF(ROW()&lt;=G$1,'data-to-csv'!D36,NA())</f>
        <v>#N/A</v>
      </c>
      <c r="C36" s="86" t="e">
        <f ca="1">IF(ROW()&lt;=H$1,'data-to-csv'!E36,NA())</f>
        <v>#N/A</v>
      </c>
      <c r="D36" s="45" t="e">
        <f>'data-to-csv'!K36</f>
        <v>#REF!</v>
      </c>
      <c r="E36" s="87" t="e">
        <f ca="1">IF(ROW()&lt;=G$1,'data-to-csv'!L36,NA())</f>
        <v>#N/A</v>
      </c>
      <c r="F36" s="87" t="e">
        <f t="shared" ca="1" si="0"/>
        <v>#N/A</v>
      </c>
      <c r="I36" s="86" t="e">
        <f ca="1">IF(ROW()&lt;=G$1,'data-to-csv'!I36,NA())</f>
        <v>#N/A</v>
      </c>
      <c r="J36" s="86" t="e">
        <f ca="1">IF(ROW()&lt;=H$1,'data-to-csv'!J36,NA())</f>
        <v>#N/A</v>
      </c>
      <c r="K36" s="45">
        <f ca="1">'data-to-csv'!M36</f>
        <v>18</v>
      </c>
      <c r="L36" s="87" t="e">
        <f ca="1">IF(ROW()&lt;=G$1,'data-to-csv'!N36,NA())</f>
        <v>#N/A</v>
      </c>
    </row>
    <row r="37" spans="1:12" x14ac:dyDescent="0.2">
      <c r="A37" s="85" t="e">
        <f>'data-to-csv'!A37</f>
        <v>#REF!</v>
      </c>
      <c r="B37" s="86" t="e">
        <f ca="1">IF(ROW()&lt;=G$1,'data-to-csv'!D37,NA())</f>
        <v>#N/A</v>
      </c>
      <c r="C37" s="86" t="e">
        <f ca="1">IF(ROW()&lt;=H$1,'data-to-csv'!E37,NA())</f>
        <v>#N/A</v>
      </c>
      <c r="D37" s="45" t="e">
        <f>'data-to-csv'!K37</f>
        <v>#REF!</v>
      </c>
      <c r="E37" s="87" t="e">
        <f ca="1">IF(ROW()&lt;=G$1,'data-to-csv'!L37,NA())</f>
        <v>#N/A</v>
      </c>
      <c r="F37" s="87" t="e">
        <f t="shared" ca="1" si="0"/>
        <v>#N/A</v>
      </c>
      <c r="I37" s="86" t="e">
        <f ca="1">IF(ROW()&lt;=G$1,'data-to-csv'!I37,NA())</f>
        <v>#N/A</v>
      </c>
      <c r="J37" s="86" t="e">
        <f ca="1">IF(ROW()&lt;=H$1,'data-to-csv'!J37,NA())</f>
        <v>#N/A</v>
      </c>
      <c r="K37" s="45">
        <f ca="1">'data-to-csv'!M37</f>
        <v>19</v>
      </c>
      <c r="L37" s="87" t="e">
        <f ca="1">IF(ROW()&lt;=G$1,'data-to-csv'!N37,NA())</f>
        <v>#N/A</v>
      </c>
    </row>
    <row r="38" spans="1:12" x14ac:dyDescent="0.2">
      <c r="A38" s="85" t="e">
        <f>'data-to-csv'!A38</f>
        <v>#REF!</v>
      </c>
      <c r="B38" s="86" t="e">
        <f ca="1">IF(ROW()&lt;=G$1,'data-to-csv'!D38,NA())</f>
        <v>#N/A</v>
      </c>
      <c r="C38" s="86" t="e">
        <f ca="1">IF(ROW()&lt;=H$1,'data-to-csv'!E38,NA())</f>
        <v>#N/A</v>
      </c>
      <c r="D38" s="45" t="e">
        <f>'data-to-csv'!K38</f>
        <v>#REF!</v>
      </c>
      <c r="E38" s="87" t="e">
        <f ca="1">IF(ROW()&lt;=G$1,'data-to-csv'!L38,NA())</f>
        <v>#N/A</v>
      </c>
      <c r="F38" s="87" t="e">
        <f t="shared" ca="1" si="0"/>
        <v>#N/A</v>
      </c>
      <c r="I38" s="86" t="e">
        <f ca="1">IF(ROW()&lt;=G$1,'data-to-csv'!I38,NA())</f>
        <v>#N/A</v>
      </c>
      <c r="J38" s="86" t="e">
        <f ca="1">IF(ROW()&lt;=H$1,'data-to-csv'!J38,NA())</f>
        <v>#N/A</v>
      </c>
      <c r="K38" s="45">
        <f ca="1">'data-to-csv'!M38</f>
        <v>21</v>
      </c>
      <c r="L38" s="87" t="e">
        <f ca="1">IF(ROW()&lt;=G$1,'data-to-csv'!N38,NA())</f>
        <v>#N/A</v>
      </c>
    </row>
    <row r="39" spans="1:12" x14ac:dyDescent="0.2">
      <c r="A39" s="85" t="e">
        <f>'data-to-csv'!A39</f>
        <v>#REF!</v>
      </c>
      <c r="B39" s="86" t="e">
        <f ca="1">IF(ROW()&lt;=G$1,'data-to-csv'!D39,NA())</f>
        <v>#N/A</v>
      </c>
      <c r="C39" s="86" t="e">
        <f ca="1">IF(ROW()&lt;=H$1,'data-to-csv'!E39,NA())</f>
        <v>#N/A</v>
      </c>
      <c r="D39" s="45" t="e">
        <f>'data-to-csv'!K39</f>
        <v>#REF!</v>
      </c>
      <c r="E39" s="87" t="e">
        <f ca="1">IF(ROW()&lt;=G$1,'data-to-csv'!L39,NA())</f>
        <v>#N/A</v>
      </c>
      <c r="F39" s="87" t="e">
        <f t="shared" ca="1" si="0"/>
        <v>#N/A</v>
      </c>
      <c r="I39" s="86" t="e">
        <f ca="1">IF(ROW()&lt;=G$1,'data-to-csv'!I39,NA())</f>
        <v>#N/A</v>
      </c>
      <c r="J39" s="86" t="e">
        <f ca="1">IF(ROW()&lt;=H$1,'data-to-csv'!J39,NA())</f>
        <v>#N/A</v>
      </c>
      <c r="K39" s="45">
        <f ca="1">'data-to-csv'!M39</f>
        <v>20</v>
      </c>
      <c r="L39" s="87" t="e">
        <f ca="1">IF(ROW()&lt;=G$1,'data-to-csv'!N39,NA())</f>
        <v>#N/A</v>
      </c>
    </row>
    <row r="40" spans="1:12" x14ac:dyDescent="0.2">
      <c r="A40" s="85" t="e">
        <f>'data-to-csv'!A40</f>
        <v>#REF!</v>
      </c>
      <c r="B40" s="86" t="e">
        <f ca="1">IF(ROW()&lt;=G$1,'data-to-csv'!D40,NA())</f>
        <v>#N/A</v>
      </c>
      <c r="C40" s="86" t="e">
        <f ca="1">IF(ROW()&lt;=H$1,'data-to-csv'!E40,NA())</f>
        <v>#N/A</v>
      </c>
      <c r="D40" s="45" t="e">
        <f>'data-to-csv'!K40</f>
        <v>#REF!</v>
      </c>
      <c r="E40" s="87" t="e">
        <f ca="1">IF(ROW()&lt;=G$1,'data-to-csv'!L40,NA())</f>
        <v>#N/A</v>
      </c>
      <c r="F40" s="87" t="e">
        <f t="shared" ca="1" si="0"/>
        <v>#N/A</v>
      </c>
      <c r="I40" s="86" t="e">
        <f ca="1">IF(ROW()&lt;=G$1,'data-to-csv'!I40,NA())</f>
        <v>#N/A</v>
      </c>
      <c r="J40" s="86" t="e">
        <f ca="1">IF(ROW()&lt;=H$1,'data-to-csv'!J40,NA())</f>
        <v>#N/A</v>
      </c>
      <c r="K40" s="45">
        <f ca="1">'data-to-csv'!M40</f>
        <v>19</v>
      </c>
      <c r="L40" s="87" t="e">
        <f ca="1">IF(ROW()&lt;=G$1,'data-to-csv'!N40,NA())</f>
        <v>#N/A</v>
      </c>
    </row>
    <row r="41" spans="1:12" x14ac:dyDescent="0.2">
      <c r="A41" s="85" t="e">
        <f>'data-to-csv'!A41</f>
        <v>#REF!</v>
      </c>
      <c r="B41" s="86" t="e">
        <f ca="1">IF(ROW()&lt;=G$1,'data-to-csv'!D41,NA())</f>
        <v>#N/A</v>
      </c>
      <c r="C41" s="86" t="e">
        <f ca="1">IF(ROW()&lt;=H$1,'data-to-csv'!E41,NA())</f>
        <v>#N/A</v>
      </c>
      <c r="D41" s="45" t="e">
        <f>'data-to-csv'!K41</f>
        <v>#REF!</v>
      </c>
      <c r="E41" s="87" t="e">
        <f ca="1">IF(ROW()&lt;=G$1,'data-to-csv'!L41,NA())</f>
        <v>#N/A</v>
      </c>
      <c r="F41" s="87" t="e">
        <f t="shared" ca="1" si="0"/>
        <v>#N/A</v>
      </c>
      <c r="I41" s="86" t="e">
        <f ca="1">IF(ROW()&lt;=G$1,'data-to-csv'!I41,NA())</f>
        <v>#N/A</v>
      </c>
      <c r="J41" s="86" t="e">
        <f ca="1">IF(ROW()&lt;=H$1,'data-to-csv'!J41,NA())</f>
        <v>#N/A</v>
      </c>
      <c r="K41" s="45">
        <f ca="1">'data-to-csv'!M41</f>
        <v>19</v>
      </c>
      <c r="L41" s="87" t="e">
        <f ca="1">IF(ROW()&lt;=G$1,'data-to-csv'!N41,NA())</f>
        <v>#N/A</v>
      </c>
    </row>
    <row r="42" spans="1:12" x14ac:dyDescent="0.2">
      <c r="A42" s="85" t="e">
        <f>'data-to-csv'!A42</f>
        <v>#REF!</v>
      </c>
      <c r="B42" s="86" t="e">
        <f ca="1">IF(ROW()&lt;=G$1,'data-to-csv'!D42,NA())</f>
        <v>#N/A</v>
      </c>
      <c r="C42" s="86" t="e">
        <f ca="1">IF(ROW()&lt;=H$1,'data-to-csv'!E42,NA())</f>
        <v>#N/A</v>
      </c>
      <c r="D42" s="45" t="e">
        <f>'data-to-csv'!K42</f>
        <v>#REF!</v>
      </c>
      <c r="E42" s="87" t="e">
        <f ca="1">IF(ROW()&lt;=G$1,'data-to-csv'!L42,NA())</f>
        <v>#N/A</v>
      </c>
      <c r="F42" s="87" t="e">
        <f t="shared" ca="1" si="0"/>
        <v>#N/A</v>
      </c>
      <c r="I42" s="86" t="e">
        <f ca="1">IF(ROW()&lt;=G$1,'data-to-csv'!I42,NA())</f>
        <v>#N/A</v>
      </c>
      <c r="J42" s="86" t="e">
        <f ca="1">IF(ROW()&lt;=H$1,'data-to-csv'!J42,NA())</f>
        <v>#N/A</v>
      </c>
      <c r="K42" s="45">
        <f ca="1">'data-to-csv'!M42</f>
        <v>19</v>
      </c>
      <c r="L42" s="87" t="e">
        <f ca="1">IF(ROW()&lt;=G$1,'data-to-csv'!N42,NA())</f>
        <v>#N/A</v>
      </c>
    </row>
    <row r="43" spans="1:12" x14ac:dyDescent="0.2">
      <c r="A43" s="85" t="e">
        <f>'data-to-csv'!A43</f>
        <v>#REF!</v>
      </c>
      <c r="B43" s="86" t="e">
        <f ca="1">IF(ROW()&lt;=G$1,'data-to-csv'!D43,NA())</f>
        <v>#N/A</v>
      </c>
      <c r="C43" s="86" t="e">
        <f ca="1">IF(ROW()&lt;=H$1,'data-to-csv'!E43,NA())</f>
        <v>#N/A</v>
      </c>
      <c r="D43" s="45" t="e">
        <f>'data-to-csv'!K43</f>
        <v>#REF!</v>
      </c>
      <c r="E43" s="87" t="e">
        <f ca="1">IF(ROW()&lt;=G$1,'data-to-csv'!L43,NA())</f>
        <v>#N/A</v>
      </c>
      <c r="F43" s="87" t="e">
        <f t="shared" ca="1" si="0"/>
        <v>#N/A</v>
      </c>
      <c r="I43" s="86" t="e">
        <f ca="1">IF(ROW()&lt;=G$1,'data-to-csv'!I43,NA())</f>
        <v>#N/A</v>
      </c>
      <c r="J43" s="86" t="e">
        <f ca="1">IF(ROW()&lt;=H$1,'data-to-csv'!J43,NA())</f>
        <v>#N/A</v>
      </c>
      <c r="K43" s="45">
        <f ca="1">'data-to-csv'!M43</f>
        <v>20</v>
      </c>
      <c r="L43" s="87" t="e">
        <f ca="1">IF(ROW()&lt;=G$1,'data-to-csv'!N43,NA())</f>
        <v>#N/A</v>
      </c>
    </row>
    <row r="44" spans="1:12" x14ac:dyDescent="0.2">
      <c r="A44" s="85" t="e">
        <f>'data-to-csv'!A44</f>
        <v>#REF!</v>
      </c>
      <c r="B44" s="86" t="e">
        <f ca="1">IF(ROW()&lt;=G$1,'data-to-csv'!D44,NA())</f>
        <v>#N/A</v>
      </c>
      <c r="C44" s="86" t="e">
        <f ca="1">IF(ROW()&lt;=H$1,'data-to-csv'!E44,NA())</f>
        <v>#N/A</v>
      </c>
      <c r="D44" s="45" t="e">
        <f>'data-to-csv'!K44</f>
        <v>#REF!</v>
      </c>
      <c r="E44" s="87" t="e">
        <f ca="1">IF(ROW()&lt;=G$1,'data-to-csv'!L44,NA())</f>
        <v>#N/A</v>
      </c>
      <c r="F44" s="87" t="e">
        <f t="shared" ca="1" si="0"/>
        <v>#N/A</v>
      </c>
      <c r="I44" s="86" t="e">
        <f ca="1">IF(ROW()&lt;=G$1,'data-to-csv'!I44,NA())</f>
        <v>#N/A</v>
      </c>
      <c r="J44" s="86" t="e">
        <f ca="1">IF(ROW()&lt;=H$1,'data-to-csv'!J44,NA())</f>
        <v>#N/A</v>
      </c>
      <c r="K44" s="45">
        <f ca="1">'data-to-csv'!M44</f>
        <v>21</v>
      </c>
      <c r="L44" s="87" t="e">
        <f ca="1">IF(ROW()&lt;=G$1,'data-to-csv'!N44,NA())</f>
        <v>#N/A</v>
      </c>
    </row>
    <row r="45" spans="1:12" x14ac:dyDescent="0.2">
      <c r="A45" s="85" t="e">
        <f>'data-to-csv'!A45</f>
        <v>#REF!</v>
      </c>
      <c r="B45" s="86" t="e">
        <f ca="1">IF(ROW()&lt;=G$1,'data-to-csv'!D45,NA())</f>
        <v>#N/A</v>
      </c>
      <c r="C45" s="86" t="e">
        <f ca="1">IF(ROW()&lt;=H$1,'data-to-csv'!E45,NA())</f>
        <v>#N/A</v>
      </c>
      <c r="D45" s="45" t="e">
        <f>'data-to-csv'!K45</f>
        <v>#REF!</v>
      </c>
      <c r="E45" s="87" t="e">
        <f ca="1">IF(ROW()&lt;=G$1,'data-to-csv'!L45,NA())</f>
        <v>#N/A</v>
      </c>
      <c r="F45" s="87" t="e">
        <f t="shared" ca="1" si="0"/>
        <v>#N/A</v>
      </c>
      <c r="I45" s="86" t="e">
        <f ca="1">IF(ROW()&lt;=G$1,'data-to-csv'!I45,NA())</f>
        <v>#N/A</v>
      </c>
      <c r="J45" s="86" t="e">
        <f ca="1">IF(ROW()&lt;=H$1,'data-to-csv'!J45,NA())</f>
        <v>#N/A</v>
      </c>
      <c r="K45" s="45">
        <f ca="1">'data-to-csv'!M45</f>
        <v>21</v>
      </c>
      <c r="L45" s="87" t="e">
        <f ca="1">IF(ROW()&lt;=G$1,'data-to-csv'!N45,NA())</f>
        <v>#N/A</v>
      </c>
    </row>
    <row r="46" spans="1:12" x14ac:dyDescent="0.2">
      <c r="A46" s="85" t="e">
        <f>'data-to-csv'!A46</f>
        <v>#REF!</v>
      </c>
      <c r="B46" s="86" t="e">
        <f ca="1">IF(ROW()&lt;=G$1,'data-to-csv'!D46,NA())</f>
        <v>#N/A</v>
      </c>
      <c r="C46" s="86" t="e">
        <f ca="1">IF(ROW()&lt;=H$1,'data-to-csv'!E46,NA())</f>
        <v>#N/A</v>
      </c>
      <c r="D46" s="45" t="e">
        <f>'data-to-csv'!K46</f>
        <v>#REF!</v>
      </c>
      <c r="E46" s="87" t="e">
        <f ca="1">IF(ROW()&lt;=G$1,'data-to-csv'!L46,NA())</f>
        <v>#N/A</v>
      </c>
      <c r="F46" s="87" t="e">
        <f t="shared" ca="1" si="0"/>
        <v>#N/A</v>
      </c>
      <c r="I46" s="86" t="e">
        <f ca="1">IF(ROW()&lt;=G$1,'data-to-csv'!I46,NA())</f>
        <v>#N/A</v>
      </c>
      <c r="J46" s="86" t="e">
        <f ca="1">IF(ROW()&lt;=H$1,'data-to-csv'!J46,NA())</f>
        <v>#N/A</v>
      </c>
      <c r="K46" s="45">
        <f ca="1">'data-to-csv'!M46</f>
        <v>21</v>
      </c>
      <c r="L46" s="87" t="e">
        <f ca="1">IF(ROW()&lt;=G$1,'data-to-csv'!N46,NA())</f>
        <v>#N/A</v>
      </c>
    </row>
    <row r="47" spans="1:12" x14ac:dyDescent="0.2">
      <c r="A47" s="85" t="e">
        <f>'data-to-csv'!A47</f>
        <v>#REF!</v>
      </c>
      <c r="B47" s="86" t="e">
        <f ca="1">IF(ROW()&lt;=G$1,'data-to-csv'!D47,NA())</f>
        <v>#N/A</v>
      </c>
      <c r="C47" s="86" t="e">
        <f ca="1">IF(ROW()&lt;=H$1,'data-to-csv'!E47,NA())</f>
        <v>#N/A</v>
      </c>
      <c r="D47" s="45" t="e">
        <f>'data-to-csv'!K47</f>
        <v>#REF!</v>
      </c>
      <c r="E47" s="87" t="e">
        <f ca="1">IF(ROW()&lt;=G$1,'data-to-csv'!L47,NA())</f>
        <v>#N/A</v>
      </c>
      <c r="F47" s="87" t="e">
        <f t="shared" ca="1" si="0"/>
        <v>#N/A</v>
      </c>
      <c r="I47" s="86" t="e">
        <f ca="1">IF(ROW()&lt;=G$1,'data-to-csv'!I47,NA())</f>
        <v>#N/A</v>
      </c>
      <c r="J47" s="86" t="e">
        <f ca="1">IF(ROW()&lt;=H$1,'data-to-csv'!J47,NA())</f>
        <v>#N/A</v>
      </c>
      <c r="K47" s="45">
        <f ca="1">'data-to-csv'!M47</f>
        <v>21</v>
      </c>
      <c r="L47" s="87" t="e">
        <f ca="1">IF(ROW()&lt;=G$1,'data-to-csv'!N47,NA())</f>
        <v>#N/A</v>
      </c>
    </row>
    <row r="48" spans="1:12" x14ac:dyDescent="0.2">
      <c r="A48" s="85" t="e">
        <f>'data-to-csv'!A48</f>
        <v>#REF!</v>
      </c>
      <c r="B48" s="86" t="e">
        <f ca="1">IF(ROW()&lt;=G$1,'data-to-csv'!D48,NA())</f>
        <v>#N/A</v>
      </c>
      <c r="C48" s="86" t="e">
        <f ca="1">IF(ROW()&lt;=H$1,'data-to-csv'!E48,NA())</f>
        <v>#N/A</v>
      </c>
      <c r="D48" s="45" t="e">
        <f>'data-to-csv'!K48</f>
        <v>#REF!</v>
      </c>
      <c r="E48" s="87" t="e">
        <f ca="1">IF(ROW()&lt;=G$1,'data-to-csv'!L48,NA())</f>
        <v>#N/A</v>
      </c>
      <c r="F48" s="87" t="e">
        <f t="shared" ca="1" si="0"/>
        <v>#N/A</v>
      </c>
      <c r="I48" s="86" t="e">
        <f ca="1">IF(ROW()&lt;=G$1,'data-to-csv'!I48,NA())</f>
        <v>#N/A</v>
      </c>
      <c r="J48" s="86" t="e">
        <f ca="1">IF(ROW()&lt;=H$1,'data-to-csv'!J48,NA())</f>
        <v>#N/A</v>
      </c>
      <c r="K48" s="45">
        <f ca="1">'data-to-csv'!M48</f>
        <v>21</v>
      </c>
      <c r="L48" s="87" t="e">
        <f ca="1">IF(ROW()&lt;=G$1,'data-to-csv'!N48,NA())</f>
        <v>#N/A</v>
      </c>
    </row>
    <row r="49" spans="1:12" x14ac:dyDescent="0.2">
      <c r="A49" s="85" t="e">
        <f>'data-to-csv'!A49</f>
        <v>#REF!</v>
      </c>
      <c r="B49" s="86" t="e">
        <f ca="1">IF(ROW()&lt;=G$1,'data-to-csv'!D49,NA())</f>
        <v>#N/A</v>
      </c>
      <c r="C49" s="86" t="e">
        <f ca="1">IF(ROW()&lt;=H$1,'data-to-csv'!E49,NA())</f>
        <v>#N/A</v>
      </c>
      <c r="D49" s="45" t="e">
        <f>'data-to-csv'!K49</f>
        <v>#REF!</v>
      </c>
      <c r="E49" s="87" t="e">
        <f ca="1">IF(ROW()&lt;=G$1,'data-to-csv'!L49,NA())</f>
        <v>#N/A</v>
      </c>
      <c r="F49" s="87" t="e">
        <f t="shared" ca="1" si="0"/>
        <v>#N/A</v>
      </c>
      <c r="I49" s="86" t="e">
        <f ca="1">IF(ROW()&lt;=G$1,'data-to-csv'!I49,NA())</f>
        <v>#N/A</v>
      </c>
      <c r="J49" s="86" t="e">
        <f ca="1">IF(ROW()&lt;=H$1,'data-to-csv'!J49,NA())</f>
        <v>#N/A</v>
      </c>
      <c r="K49" s="45">
        <f ca="1">'data-to-csv'!M49</f>
        <v>17</v>
      </c>
      <c r="L49" s="87" t="e">
        <f ca="1">IF(ROW()&lt;=G$1,'data-to-csv'!N49,NA())</f>
        <v>#N/A</v>
      </c>
    </row>
    <row r="50" spans="1:12" x14ac:dyDescent="0.2">
      <c r="A50" s="85" t="e">
        <f>'data-to-csv'!A50</f>
        <v>#REF!</v>
      </c>
      <c r="B50" s="86" t="e">
        <f ca="1">IF(ROW()&lt;=G$1,'data-to-csv'!D50,NA())</f>
        <v>#N/A</v>
      </c>
      <c r="C50" s="86" t="e">
        <f ca="1">IF(ROW()&lt;=H$1,'data-to-csv'!E50,NA())</f>
        <v>#N/A</v>
      </c>
      <c r="D50" s="45" t="e">
        <f>'data-to-csv'!K50</f>
        <v>#REF!</v>
      </c>
      <c r="E50" s="87" t="e">
        <f ca="1">IF(ROW()&lt;=G$1,'data-to-csv'!L50,NA())</f>
        <v>#N/A</v>
      </c>
      <c r="F50" s="87" t="e">
        <f t="shared" ca="1" si="0"/>
        <v>#N/A</v>
      </c>
      <c r="I50" s="86" t="e">
        <f ca="1">IF(ROW()&lt;=G$1,'data-to-csv'!I50,NA())</f>
        <v>#N/A</v>
      </c>
      <c r="J50" s="86" t="e">
        <f ca="1">IF(ROW()&lt;=H$1,'data-to-csv'!J50,NA())</f>
        <v>#N/A</v>
      </c>
      <c r="K50" s="45">
        <f ca="1">'data-to-csv'!M50</f>
        <v>17</v>
      </c>
      <c r="L50" s="87" t="e">
        <f ca="1">IF(ROW()&lt;=G$1,'data-to-csv'!N50,NA())</f>
        <v>#N/A</v>
      </c>
    </row>
    <row r="51" spans="1:12" x14ac:dyDescent="0.2">
      <c r="A51" s="85" t="e">
        <f>'data-to-csv'!A51</f>
        <v>#REF!</v>
      </c>
      <c r="B51" s="86" t="e">
        <f ca="1">IF(ROW()&lt;=G$1,'data-to-csv'!D51,NA())</f>
        <v>#N/A</v>
      </c>
      <c r="C51" s="86" t="e">
        <f ca="1">IF(ROW()&lt;=H$1,'data-to-csv'!E51,NA())</f>
        <v>#N/A</v>
      </c>
      <c r="D51" s="45" t="e">
        <f>'data-to-csv'!K51</f>
        <v>#REF!</v>
      </c>
      <c r="E51" s="87" t="e">
        <f ca="1">IF(ROW()&lt;=G$1,'data-to-csv'!L51,NA())</f>
        <v>#N/A</v>
      </c>
      <c r="F51" s="87" t="e">
        <f t="shared" ca="1" si="0"/>
        <v>#N/A</v>
      </c>
      <c r="I51" s="86" t="e">
        <f ca="1">IF(ROW()&lt;=G$1,'data-to-csv'!I51,NA())</f>
        <v>#N/A</v>
      </c>
      <c r="J51" s="86" t="e">
        <f ca="1">IF(ROW()&lt;=H$1,'data-to-csv'!J51,NA())</f>
        <v>#N/A</v>
      </c>
      <c r="K51" s="45">
        <f ca="1">'data-to-csv'!M51</f>
        <v>18</v>
      </c>
      <c r="L51" s="87" t="e">
        <f ca="1">IF(ROW()&lt;=G$1,'data-to-csv'!N51,NA())</f>
        <v>#N/A</v>
      </c>
    </row>
    <row r="52" spans="1:12" x14ac:dyDescent="0.2">
      <c r="A52" s="85" t="e">
        <f>'data-to-csv'!A52</f>
        <v>#REF!</v>
      </c>
      <c r="B52" s="86" t="e">
        <f ca="1">IF(ROW()&lt;=G$1,'data-to-csv'!D52,NA())</f>
        <v>#N/A</v>
      </c>
      <c r="C52" s="86" t="e">
        <f ca="1">IF(ROW()&lt;=H$1,'data-to-csv'!E52,NA())</f>
        <v>#N/A</v>
      </c>
      <c r="D52" s="45" t="e">
        <f>'data-to-csv'!K52</f>
        <v>#REF!</v>
      </c>
      <c r="E52" s="87" t="e">
        <f ca="1">IF(ROW()&lt;=G$1,'data-to-csv'!L52,NA())</f>
        <v>#N/A</v>
      </c>
      <c r="F52" s="87" t="e">
        <f t="shared" ca="1" si="0"/>
        <v>#N/A</v>
      </c>
      <c r="I52" s="86" t="e">
        <f ca="1">IF(ROW()&lt;=G$1,'data-to-csv'!I52,NA())</f>
        <v>#N/A</v>
      </c>
      <c r="J52" s="86" t="e">
        <f ca="1">IF(ROW()&lt;=H$1,'data-to-csv'!J52,NA())</f>
        <v>#N/A</v>
      </c>
      <c r="K52" s="45">
        <f ca="1">'data-to-csv'!M52</f>
        <v>19</v>
      </c>
      <c r="L52" s="87" t="e">
        <f ca="1">IF(ROW()&lt;=G$1,'data-to-csv'!N52,NA())</f>
        <v>#N/A</v>
      </c>
    </row>
    <row r="53" spans="1:12" x14ac:dyDescent="0.2">
      <c r="A53" s="85" t="e">
        <f>'data-to-csv'!A53</f>
        <v>#REF!</v>
      </c>
      <c r="B53" s="86" t="e">
        <f ca="1">IF(ROW()&lt;=G$1,'data-to-csv'!D53,NA())</f>
        <v>#N/A</v>
      </c>
      <c r="C53" s="86" t="e">
        <f ca="1">IF(ROW()&lt;=H$1,'data-to-csv'!E53,NA())</f>
        <v>#N/A</v>
      </c>
      <c r="D53" s="45" t="e">
        <f>'data-to-csv'!K53</f>
        <v>#REF!</v>
      </c>
      <c r="E53" s="87" t="e">
        <f ca="1">IF(ROW()&lt;=G$1,'data-to-csv'!L53,NA())</f>
        <v>#N/A</v>
      </c>
      <c r="F53" s="87" t="e">
        <f t="shared" ca="1" si="0"/>
        <v>#N/A</v>
      </c>
      <c r="I53" s="86" t="e">
        <f ca="1">IF(ROW()&lt;=G$1,'data-to-csv'!I53,NA())</f>
        <v>#N/A</v>
      </c>
      <c r="J53" s="86" t="e">
        <f ca="1">IF(ROW()&lt;=H$1,'data-to-csv'!J53,NA())</f>
        <v>#N/A</v>
      </c>
      <c r="K53" s="45">
        <f ca="1">'data-to-csv'!M53</f>
        <v>20</v>
      </c>
      <c r="L53" s="87" t="e">
        <f ca="1">IF(ROW()&lt;=G$1,'data-to-csv'!N53,NA())</f>
        <v>#N/A</v>
      </c>
    </row>
    <row r="54" spans="1:12" x14ac:dyDescent="0.2">
      <c r="A54" s="85" t="e">
        <f>'data-to-csv'!A54</f>
        <v>#REF!</v>
      </c>
      <c r="B54" s="86" t="e">
        <f ca="1">IF(ROW()&lt;=G$1,'data-to-csv'!D54,NA())</f>
        <v>#N/A</v>
      </c>
      <c r="C54" s="86" t="e">
        <f ca="1">IF(ROW()&lt;=H$1,'data-to-csv'!E54,NA())</f>
        <v>#N/A</v>
      </c>
      <c r="D54" s="45" t="e">
        <f>'data-to-csv'!K54</f>
        <v>#REF!</v>
      </c>
      <c r="E54" s="87" t="e">
        <f ca="1">IF(ROW()&lt;=G$1,'data-to-csv'!L54,NA())</f>
        <v>#N/A</v>
      </c>
      <c r="F54" s="87" t="e">
        <f t="shared" ca="1" si="0"/>
        <v>#N/A</v>
      </c>
      <c r="I54" s="86" t="e">
        <f ca="1">IF(ROW()&lt;=G$1,'data-to-csv'!I54,NA())</f>
        <v>#N/A</v>
      </c>
      <c r="J54" s="86" t="e">
        <f ca="1">IF(ROW()&lt;=H$1,'data-to-csv'!J54,NA())</f>
        <v>#N/A</v>
      </c>
      <c r="K54" s="45">
        <f ca="1">'data-to-csv'!M54</f>
        <v>20</v>
      </c>
      <c r="L54" s="87" t="e">
        <f ca="1">IF(ROW()&lt;=G$1,'data-to-csv'!N54,NA())</f>
        <v>#N/A</v>
      </c>
    </row>
    <row r="55" spans="1:12" x14ac:dyDescent="0.2">
      <c r="A55" s="85" t="e">
        <f>'data-to-csv'!A55</f>
        <v>#REF!</v>
      </c>
      <c r="B55" s="86" t="e">
        <f ca="1">IF(ROW()&lt;=G$1,'data-to-csv'!D55,NA())</f>
        <v>#N/A</v>
      </c>
      <c r="C55" s="86" t="e">
        <f ca="1">IF(ROW()&lt;=H$1,'data-to-csv'!E55,NA())</f>
        <v>#N/A</v>
      </c>
      <c r="D55" s="45" t="e">
        <f>'data-to-csv'!K55</f>
        <v>#REF!</v>
      </c>
      <c r="E55" s="87" t="e">
        <f ca="1">IF(ROW()&lt;=G$1,'data-to-csv'!L55,NA())</f>
        <v>#N/A</v>
      </c>
      <c r="F55" s="87" t="e">
        <f t="shared" ca="1" si="0"/>
        <v>#N/A</v>
      </c>
      <c r="I55" s="86" t="e">
        <f ca="1">IF(ROW()&lt;=G$1,'data-to-csv'!I55,NA())</f>
        <v>#N/A</v>
      </c>
      <c r="J55" s="86" t="e">
        <f ca="1">IF(ROW()&lt;=H$1,'data-to-csv'!J55,NA())</f>
        <v>#N/A</v>
      </c>
      <c r="K55" s="45">
        <f ca="1">'data-to-csv'!M55</f>
        <v>20</v>
      </c>
      <c r="L55" s="87" t="e">
        <f ca="1">IF(ROW()&lt;=G$1,'data-to-csv'!N55,NA())</f>
        <v>#N/A</v>
      </c>
    </row>
    <row r="56" spans="1:12" x14ac:dyDescent="0.2">
      <c r="A56" s="85" t="e">
        <f>'data-to-csv'!A56</f>
        <v>#REF!</v>
      </c>
      <c r="B56" s="86" t="e">
        <f ca="1">IF(ROW()&lt;=G$1,'data-to-csv'!D56,NA())</f>
        <v>#N/A</v>
      </c>
      <c r="C56" s="86" t="e">
        <f ca="1">IF(ROW()&lt;=H$1,'data-to-csv'!E56,NA())</f>
        <v>#N/A</v>
      </c>
      <c r="D56" s="45" t="e">
        <f>'data-to-csv'!K56</f>
        <v>#REF!</v>
      </c>
      <c r="E56" s="87" t="e">
        <f ca="1">IF(ROW()&lt;=G$1,'data-to-csv'!L56,NA())</f>
        <v>#N/A</v>
      </c>
      <c r="F56" s="87" t="e">
        <f t="shared" ca="1" si="0"/>
        <v>#N/A</v>
      </c>
      <c r="I56" s="86" t="e">
        <f ca="1">IF(ROW()&lt;=G$1,'data-to-csv'!I56,NA())</f>
        <v>#N/A</v>
      </c>
      <c r="J56" s="86" t="e">
        <f ca="1">IF(ROW()&lt;=H$1,'data-to-csv'!J56,NA())</f>
        <v>#N/A</v>
      </c>
      <c r="K56" s="45">
        <f ca="1">'data-to-csv'!M56</f>
        <v>20</v>
      </c>
      <c r="L56" s="87" t="e">
        <f ca="1">IF(ROW()&lt;=G$1,'data-to-csv'!N56,NA())</f>
        <v>#N/A</v>
      </c>
    </row>
    <row r="57" spans="1:12" x14ac:dyDescent="0.2">
      <c r="A57" s="85" t="e">
        <f>'data-to-csv'!A57</f>
        <v>#REF!</v>
      </c>
      <c r="B57" s="86" t="e">
        <f ca="1">IF(ROW()&lt;=G$1,'data-to-csv'!D57,NA())</f>
        <v>#N/A</v>
      </c>
      <c r="C57" s="86" t="e">
        <f ca="1">IF(ROW()&lt;=H$1,'data-to-csv'!E57,NA())</f>
        <v>#N/A</v>
      </c>
      <c r="D57" s="45" t="e">
        <f>'data-to-csv'!K57</f>
        <v>#REF!</v>
      </c>
      <c r="E57" s="87" t="e">
        <f ca="1">IF(ROW()&lt;=G$1,'data-to-csv'!L57,NA())</f>
        <v>#N/A</v>
      </c>
      <c r="F57" s="87" t="e">
        <f t="shared" ca="1" si="0"/>
        <v>#N/A</v>
      </c>
      <c r="I57" s="86" t="e">
        <f ca="1">IF(ROW()&lt;=G$1,'data-to-csv'!I57,NA())</f>
        <v>#N/A</v>
      </c>
      <c r="J57" s="86" t="e">
        <f ca="1">IF(ROW()&lt;=H$1,'data-to-csv'!J57,NA())</f>
        <v>#N/A</v>
      </c>
      <c r="K57" s="45">
        <f ca="1">'data-to-csv'!M57</f>
        <v>17</v>
      </c>
      <c r="L57" s="87" t="e">
        <f ca="1">IF(ROW()&lt;=G$1,'data-to-csv'!N57,NA())</f>
        <v>#N/A</v>
      </c>
    </row>
    <row r="58" spans="1:12" x14ac:dyDescent="0.2">
      <c r="A58" s="85" t="e">
        <f>'data-to-csv'!A58</f>
        <v>#REF!</v>
      </c>
      <c r="B58" s="86" t="e">
        <f ca="1">IF(ROW()&lt;=G$1,'data-to-csv'!D58,NA())</f>
        <v>#N/A</v>
      </c>
      <c r="C58" s="86" t="e">
        <f ca="1">IF(ROW()&lt;=H$1,'data-to-csv'!E58,NA())</f>
        <v>#N/A</v>
      </c>
      <c r="D58" s="45" t="e">
        <f>'data-to-csv'!K58</f>
        <v>#REF!</v>
      </c>
      <c r="E58" s="87" t="e">
        <f ca="1">IF(ROW()&lt;=G$1,'data-to-csv'!L58,NA())</f>
        <v>#N/A</v>
      </c>
      <c r="F58" s="87" t="e">
        <f t="shared" ca="1" si="0"/>
        <v>#N/A</v>
      </c>
      <c r="I58" s="86" t="e">
        <f ca="1">IF(ROW()&lt;=G$1,'data-to-csv'!I58,NA())</f>
        <v>#N/A</v>
      </c>
      <c r="J58" s="86" t="e">
        <f ca="1">IF(ROW()&lt;=H$1,'data-to-csv'!J58,NA())</f>
        <v>#N/A</v>
      </c>
      <c r="K58" s="45">
        <f ca="1">'data-to-csv'!M58</f>
        <v>20</v>
      </c>
      <c r="L58" s="87" t="e">
        <f ca="1">IF(ROW()&lt;=G$1,'data-to-csv'!N58,NA())</f>
        <v>#N/A</v>
      </c>
    </row>
    <row r="59" spans="1:12" x14ac:dyDescent="0.2">
      <c r="A59" s="85" t="e">
        <f>'data-to-csv'!A59</f>
        <v>#REF!</v>
      </c>
      <c r="B59" s="86" t="e">
        <f ca="1">IF(ROW()&lt;=G$1,'data-to-csv'!D59,NA())</f>
        <v>#N/A</v>
      </c>
      <c r="C59" s="86" t="e">
        <f ca="1">IF(ROW()&lt;=H$1,'data-to-csv'!E59,NA())</f>
        <v>#N/A</v>
      </c>
      <c r="D59" s="45" t="e">
        <f>'data-to-csv'!K59</f>
        <v>#REF!</v>
      </c>
      <c r="E59" s="87" t="e">
        <f ca="1">IF(ROW()&lt;=G$1,'data-to-csv'!L59,NA())</f>
        <v>#N/A</v>
      </c>
      <c r="F59" s="87" t="e">
        <f t="shared" ca="1" si="0"/>
        <v>#N/A</v>
      </c>
      <c r="I59" s="86" t="e">
        <f ca="1">IF(ROW()&lt;=G$1,'data-to-csv'!I59,NA())</f>
        <v>#N/A</v>
      </c>
      <c r="J59" s="86" t="e">
        <f ca="1">IF(ROW()&lt;=H$1,'data-to-csv'!J59,NA())</f>
        <v>#N/A</v>
      </c>
      <c r="K59" s="45">
        <f ca="1">'data-to-csv'!M59</f>
        <v>19</v>
      </c>
      <c r="L59" s="87" t="e">
        <f ca="1">IF(ROW()&lt;=G$1,'data-to-csv'!N59,NA())</f>
        <v>#N/A</v>
      </c>
    </row>
    <row r="60" spans="1:12" x14ac:dyDescent="0.2">
      <c r="A60" s="85" t="e">
        <f>'data-to-csv'!A60</f>
        <v>#REF!</v>
      </c>
      <c r="B60" s="86" t="e">
        <f ca="1">IF(ROW()&lt;=G$1,'data-to-csv'!D60,NA())</f>
        <v>#N/A</v>
      </c>
      <c r="C60" s="86" t="e">
        <f ca="1">IF(ROW()&lt;=H$1,'data-to-csv'!E60,NA())</f>
        <v>#N/A</v>
      </c>
      <c r="D60" s="45" t="e">
        <f>'data-to-csv'!K60</f>
        <v>#REF!</v>
      </c>
      <c r="E60" s="87" t="e">
        <f ca="1">IF(ROW()&lt;=G$1,'data-to-csv'!L60,NA())</f>
        <v>#N/A</v>
      </c>
      <c r="F60" s="87" t="e">
        <f t="shared" ca="1" si="0"/>
        <v>#N/A</v>
      </c>
      <c r="I60" s="86" t="e">
        <f ca="1">IF(ROW()&lt;=G$1,'data-to-csv'!I60,NA())</f>
        <v>#N/A</v>
      </c>
      <c r="J60" s="86" t="e">
        <f ca="1">IF(ROW()&lt;=H$1,'data-to-csv'!J60,NA())</f>
        <v>#N/A</v>
      </c>
      <c r="K60" s="45">
        <f ca="1">'data-to-csv'!M60</f>
        <v>19</v>
      </c>
      <c r="L60" s="87" t="e">
        <f ca="1">IF(ROW()&lt;=G$1,'data-to-csv'!N60,NA())</f>
        <v>#N/A</v>
      </c>
    </row>
    <row r="61" spans="1:12" x14ac:dyDescent="0.2">
      <c r="A61" s="85" t="e">
        <f>'data-to-csv'!A61</f>
        <v>#REF!</v>
      </c>
      <c r="B61" s="86" t="e">
        <f ca="1">IF(ROW()&lt;=G$1,'data-to-csv'!D61,NA())</f>
        <v>#N/A</v>
      </c>
      <c r="C61" s="86" t="e">
        <f ca="1">IF(ROW()&lt;=H$1,'data-to-csv'!E61,NA())</f>
        <v>#N/A</v>
      </c>
      <c r="D61" s="45" t="e">
        <f>'data-to-csv'!K61</f>
        <v>#REF!</v>
      </c>
      <c r="E61" s="87" t="e">
        <f ca="1">IF(ROW()&lt;=G$1,'data-to-csv'!L61,NA())</f>
        <v>#N/A</v>
      </c>
      <c r="F61" s="87" t="e">
        <f t="shared" ca="1" si="0"/>
        <v>#N/A</v>
      </c>
      <c r="I61" s="86" t="e">
        <f ca="1">IF(ROW()&lt;=G$1,'data-to-csv'!I61,NA())</f>
        <v>#N/A</v>
      </c>
      <c r="J61" s="86" t="e">
        <f ca="1">IF(ROW()&lt;=H$1,'data-to-csv'!J61,NA())</f>
        <v>#N/A</v>
      </c>
      <c r="K61" s="45">
        <f ca="1">'data-to-csv'!M61</f>
        <v>17</v>
      </c>
      <c r="L61" s="87" t="e">
        <f ca="1">IF(ROW()&lt;=G$1,'data-to-csv'!N61,NA())</f>
        <v>#N/A</v>
      </c>
    </row>
    <row r="62" spans="1:12" x14ac:dyDescent="0.2">
      <c r="A62" s="85" t="e">
        <f>'data-to-csv'!A62</f>
        <v>#REF!</v>
      </c>
      <c r="B62" s="86" t="e">
        <f ca="1">IF(ROW()&lt;=G$1,'data-to-csv'!D62,NA())</f>
        <v>#N/A</v>
      </c>
      <c r="C62" s="86" t="e">
        <f ca="1">IF(ROW()&lt;=H$1,'data-to-csv'!E62,NA())</f>
        <v>#N/A</v>
      </c>
      <c r="D62" s="45" t="e">
        <f>'data-to-csv'!K62</f>
        <v>#REF!</v>
      </c>
      <c r="E62" s="87" t="e">
        <f ca="1">IF(ROW()&lt;=G$1,'data-to-csv'!L62,NA())</f>
        <v>#N/A</v>
      </c>
      <c r="F62" s="87" t="e">
        <f t="shared" ca="1" si="0"/>
        <v>#N/A</v>
      </c>
      <c r="I62" s="86" t="e">
        <f ca="1">IF(ROW()&lt;=G$1,'data-to-csv'!I62,NA())</f>
        <v>#N/A</v>
      </c>
      <c r="J62" s="86" t="e">
        <f ca="1">IF(ROW()&lt;=H$1,'data-to-csv'!J62,NA())</f>
        <v>#N/A</v>
      </c>
      <c r="K62" s="45">
        <f ca="1">'data-to-csv'!M62</f>
        <v>17</v>
      </c>
      <c r="L62" s="87" t="e">
        <f ca="1">IF(ROW()&lt;=G$1,'data-to-csv'!N62,NA())</f>
        <v>#N/A</v>
      </c>
    </row>
    <row r="63" spans="1:12" x14ac:dyDescent="0.2">
      <c r="A63" s="85" t="e">
        <f>'data-to-csv'!A63</f>
        <v>#REF!</v>
      </c>
      <c r="B63" s="86" t="e">
        <f ca="1">IF(ROW()&lt;=G$1,'data-to-csv'!D63,NA())</f>
        <v>#N/A</v>
      </c>
      <c r="C63" s="86" t="e">
        <f ca="1">IF(ROW()&lt;=H$1,'data-to-csv'!E63,NA())</f>
        <v>#N/A</v>
      </c>
      <c r="D63" s="45" t="e">
        <f>'data-to-csv'!K63</f>
        <v>#REF!</v>
      </c>
      <c r="E63" s="87" t="e">
        <f ca="1">IF(ROW()&lt;=G$1,'data-to-csv'!L63,NA())</f>
        <v>#N/A</v>
      </c>
      <c r="F63" s="87" t="e">
        <f t="shared" ca="1" si="0"/>
        <v>#N/A</v>
      </c>
      <c r="I63" s="86" t="e">
        <f ca="1">IF(ROW()&lt;=G$1,'data-to-csv'!I63,NA())</f>
        <v>#N/A</v>
      </c>
      <c r="J63" s="86" t="e">
        <f ca="1">IF(ROW()&lt;=H$1,'data-to-csv'!J63,NA())</f>
        <v>#N/A</v>
      </c>
      <c r="K63" s="45">
        <f ca="1">'data-to-csv'!M63</f>
        <v>17</v>
      </c>
      <c r="L63" s="87" t="e">
        <f ca="1">IF(ROW()&lt;=G$1,'data-to-csv'!N63,NA())</f>
        <v>#N/A</v>
      </c>
    </row>
    <row r="64" spans="1:12" x14ac:dyDescent="0.2">
      <c r="A64" s="85" t="e">
        <f>'data-to-csv'!A64</f>
        <v>#REF!</v>
      </c>
      <c r="B64" s="86" t="e">
        <f ca="1">IF(ROW()&lt;=G$1,'data-to-csv'!D64,NA())</f>
        <v>#N/A</v>
      </c>
      <c r="C64" s="86" t="e">
        <f ca="1">IF(ROW()&lt;=H$1,'data-to-csv'!E64,NA())</f>
        <v>#N/A</v>
      </c>
      <c r="D64" s="45" t="e">
        <f>'data-to-csv'!K64</f>
        <v>#REF!</v>
      </c>
      <c r="E64" s="87" t="e">
        <f ca="1">IF(ROW()&lt;=G$1,'data-to-csv'!L64,NA())</f>
        <v>#N/A</v>
      </c>
      <c r="F64" s="87" t="e">
        <f t="shared" ca="1" si="0"/>
        <v>#N/A</v>
      </c>
      <c r="I64" s="86" t="e">
        <f ca="1">IF(ROW()&lt;=G$1,'data-to-csv'!I64,NA())</f>
        <v>#N/A</v>
      </c>
      <c r="J64" s="86" t="e">
        <f ca="1">IF(ROW()&lt;=H$1,'data-to-csv'!J64,NA())</f>
        <v>#N/A</v>
      </c>
      <c r="K64" s="45">
        <f ca="1">'data-to-csv'!M64</f>
        <v>21</v>
      </c>
      <c r="L64" s="87" t="e">
        <f ca="1">IF(ROW()&lt;=G$1,'data-to-csv'!N64,NA())</f>
        <v>#N/A</v>
      </c>
    </row>
    <row r="65" spans="1:12" x14ac:dyDescent="0.2">
      <c r="A65" s="85" t="e">
        <f>'data-to-csv'!A65</f>
        <v>#REF!</v>
      </c>
      <c r="B65" s="86" t="e">
        <f ca="1">IF(ROW()&lt;=G$1,'data-to-csv'!D65,NA())</f>
        <v>#N/A</v>
      </c>
      <c r="C65" s="86" t="e">
        <f ca="1">IF(ROW()&lt;=H$1,'data-to-csv'!E65,NA())</f>
        <v>#N/A</v>
      </c>
      <c r="D65" s="45" t="e">
        <f>'data-to-csv'!K65</f>
        <v>#REF!</v>
      </c>
      <c r="E65" s="87" t="e">
        <f ca="1">IF(ROW()&lt;=G$1,'data-to-csv'!L65,NA())</f>
        <v>#N/A</v>
      </c>
      <c r="F65" s="87" t="e">
        <f t="shared" ca="1" si="0"/>
        <v>#N/A</v>
      </c>
      <c r="I65" s="86" t="e">
        <f ca="1">IF(ROW()&lt;=G$1,'data-to-csv'!I65,NA())</f>
        <v>#N/A</v>
      </c>
      <c r="J65" s="86" t="e">
        <f ca="1">IF(ROW()&lt;=H$1,'data-to-csv'!J65,NA())</f>
        <v>#N/A</v>
      </c>
      <c r="K65" s="45">
        <f ca="1">'data-to-csv'!M65</f>
        <v>20</v>
      </c>
      <c r="L65" s="87" t="e">
        <f ca="1">IF(ROW()&lt;=G$1,'data-to-csv'!N65,NA())</f>
        <v>#N/A</v>
      </c>
    </row>
    <row r="66" spans="1:12" x14ac:dyDescent="0.2">
      <c r="A66" s="85" t="e">
        <f>'data-to-csv'!A66</f>
        <v>#REF!</v>
      </c>
      <c r="B66" s="86" t="e">
        <f ca="1">IF(ROW()&lt;=G$1,'data-to-csv'!D66,NA())</f>
        <v>#N/A</v>
      </c>
      <c r="C66" s="86" t="e">
        <f ca="1">IF(ROW()&lt;=H$1,'data-to-csv'!E66,NA())</f>
        <v>#N/A</v>
      </c>
      <c r="D66" s="45" t="e">
        <f>'data-to-csv'!K66</f>
        <v>#REF!</v>
      </c>
      <c r="E66" s="87" t="e">
        <f ca="1">IF(ROW()&lt;=G$1,'data-to-csv'!L66,NA())</f>
        <v>#N/A</v>
      </c>
      <c r="F66" s="87" t="e">
        <f t="shared" ca="1" si="0"/>
        <v>#N/A</v>
      </c>
      <c r="I66" s="86" t="e">
        <f ca="1">IF(ROW()&lt;=G$1,'data-to-csv'!I66,NA())</f>
        <v>#N/A</v>
      </c>
      <c r="J66" s="86" t="e">
        <f ca="1">IF(ROW()&lt;=H$1,'data-to-csv'!J66,NA())</f>
        <v>#N/A</v>
      </c>
      <c r="K66" s="45">
        <f ca="1">'data-to-csv'!M66</f>
        <v>21</v>
      </c>
      <c r="L66" s="87" t="e">
        <f ca="1">IF(ROW()&lt;=G$1,'data-to-csv'!N66,NA())</f>
        <v>#N/A</v>
      </c>
    </row>
    <row r="67" spans="1:12" x14ac:dyDescent="0.2">
      <c r="A67" s="85" t="e">
        <f>'data-to-csv'!A67</f>
        <v>#REF!</v>
      </c>
      <c r="B67" s="86" t="e">
        <f ca="1">IF(ROW()&lt;=G$1,'data-to-csv'!D67,NA())</f>
        <v>#N/A</v>
      </c>
      <c r="C67" s="86" t="e">
        <f ca="1">IF(ROW()&lt;=H$1,'data-to-csv'!E67,NA())</f>
        <v>#N/A</v>
      </c>
      <c r="D67" s="45" t="e">
        <f>'data-to-csv'!K67</f>
        <v>#REF!</v>
      </c>
      <c r="E67" s="87" t="e">
        <f ca="1">IF(ROW()&lt;=G$1,'data-to-csv'!L67,NA())</f>
        <v>#N/A</v>
      </c>
      <c r="F67" s="87" t="e">
        <f t="shared" ref="F67:F130" ca="1" si="1">AVERAGE(E67,L67)</f>
        <v>#N/A</v>
      </c>
      <c r="I67" s="86" t="e">
        <f ca="1">IF(ROW()&lt;=G$1,'data-to-csv'!I67,NA())</f>
        <v>#N/A</v>
      </c>
      <c r="J67" s="86" t="e">
        <f ca="1">IF(ROW()&lt;=H$1,'data-to-csv'!J67,NA())</f>
        <v>#N/A</v>
      </c>
      <c r="K67" s="45">
        <f ca="1">'data-to-csv'!M67</f>
        <v>21</v>
      </c>
      <c r="L67" s="87" t="e">
        <f ca="1">IF(ROW()&lt;=G$1,'data-to-csv'!N67,NA())</f>
        <v>#N/A</v>
      </c>
    </row>
    <row r="68" spans="1:12" x14ac:dyDescent="0.2">
      <c r="A68" s="85" t="e">
        <f>'data-to-csv'!A68</f>
        <v>#REF!</v>
      </c>
      <c r="B68" s="86" t="e">
        <f ca="1">IF(ROW()&lt;=G$1,'data-to-csv'!D68,NA())</f>
        <v>#N/A</v>
      </c>
      <c r="C68" s="86" t="e">
        <f ca="1">IF(ROW()&lt;=H$1,'data-to-csv'!E68,NA())</f>
        <v>#N/A</v>
      </c>
      <c r="D68" s="45" t="e">
        <f>'data-to-csv'!K68</f>
        <v>#REF!</v>
      </c>
      <c r="E68" s="87" t="e">
        <f ca="1">IF(ROW()&lt;=G$1,'data-to-csv'!L68,NA())</f>
        <v>#N/A</v>
      </c>
      <c r="F68" s="87" t="e">
        <f t="shared" ca="1" si="1"/>
        <v>#N/A</v>
      </c>
      <c r="I68" s="86" t="e">
        <f ca="1">IF(ROW()&lt;=G$1,'data-to-csv'!I68,NA())</f>
        <v>#N/A</v>
      </c>
      <c r="J68" s="86" t="e">
        <f ca="1">IF(ROW()&lt;=H$1,'data-to-csv'!J68,NA())</f>
        <v>#N/A</v>
      </c>
      <c r="K68" s="45">
        <f ca="1">'data-to-csv'!M68</f>
        <v>21</v>
      </c>
      <c r="L68" s="87" t="e">
        <f ca="1">IF(ROW()&lt;=G$1,'data-to-csv'!N68,NA())</f>
        <v>#N/A</v>
      </c>
    </row>
    <row r="69" spans="1:12" x14ac:dyDescent="0.2">
      <c r="A69" s="85" t="e">
        <f>'data-to-csv'!A69</f>
        <v>#REF!</v>
      </c>
      <c r="B69" s="86" t="e">
        <f ca="1">IF(ROW()&lt;=G$1,'data-to-csv'!D69,NA())</f>
        <v>#N/A</v>
      </c>
      <c r="C69" s="86" t="e">
        <f ca="1">IF(ROW()&lt;=H$1,'data-to-csv'!E69,NA())</f>
        <v>#N/A</v>
      </c>
      <c r="D69" s="45" t="e">
        <f>'data-to-csv'!K69</f>
        <v>#REF!</v>
      </c>
      <c r="E69" s="87" t="e">
        <f ca="1">IF(ROW()&lt;=G$1,'data-to-csv'!L69,NA())</f>
        <v>#N/A</v>
      </c>
      <c r="F69" s="87" t="e">
        <f t="shared" ca="1" si="1"/>
        <v>#N/A</v>
      </c>
      <c r="I69" s="86" t="e">
        <f ca="1">IF(ROW()&lt;=G$1,'data-to-csv'!I69,NA())</f>
        <v>#N/A</v>
      </c>
      <c r="J69" s="86" t="e">
        <f ca="1">IF(ROW()&lt;=H$1,'data-to-csv'!J69,NA())</f>
        <v>#N/A</v>
      </c>
      <c r="K69" s="45">
        <f ca="1">'data-to-csv'!M69</f>
        <v>21</v>
      </c>
      <c r="L69" s="87" t="e">
        <f ca="1">IF(ROW()&lt;=G$1,'data-to-csv'!N69,NA())</f>
        <v>#N/A</v>
      </c>
    </row>
    <row r="70" spans="1:12" x14ac:dyDescent="0.2">
      <c r="A70" s="85" t="e">
        <f>'data-to-csv'!A70</f>
        <v>#REF!</v>
      </c>
      <c r="B70" s="86" t="e">
        <f ca="1">IF(ROW()&lt;=G$1,'data-to-csv'!D70,NA())</f>
        <v>#N/A</v>
      </c>
      <c r="C70" s="86" t="e">
        <f ca="1">IF(ROW()&lt;=H$1,'data-to-csv'!E70,NA())</f>
        <v>#N/A</v>
      </c>
      <c r="D70" s="45" t="e">
        <f>'data-to-csv'!K70</f>
        <v>#REF!</v>
      </c>
      <c r="E70" s="87" t="e">
        <f ca="1">IF(ROW()&lt;=G$1,'data-to-csv'!L70,NA())</f>
        <v>#N/A</v>
      </c>
      <c r="F70" s="87" t="e">
        <f t="shared" ca="1" si="1"/>
        <v>#N/A</v>
      </c>
      <c r="I70" s="86" t="e">
        <f ca="1">IF(ROW()&lt;=G$1,'data-to-csv'!I70,NA())</f>
        <v>#N/A</v>
      </c>
      <c r="J70" s="86" t="e">
        <f ca="1">IF(ROW()&lt;=H$1,'data-to-csv'!J70,NA())</f>
        <v>#N/A</v>
      </c>
      <c r="K70" s="45">
        <f ca="1">'data-to-csv'!M70</f>
        <v>17</v>
      </c>
      <c r="L70" s="87" t="e">
        <f ca="1">IF(ROW()&lt;=G$1,'data-to-csv'!N70,NA())</f>
        <v>#N/A</v>
      </c>
    </row>
    <row r="71" spans="1:12" x14ac:dyDescent="0.2">
      <c r="A71" s="85" t="e">
        <f>'data-to-csv'!A71</f>
        <v>#REF!</v>
      </c>
      <c r="B71" s="86" t="e">
        <f ca="1">IF(ROW()&lt;=G$1,'data-to-csv'!D71,NA())</f>
        <v>#N/A</v>
      </c>
      <c r="C71" s="86" t="e">
        <f ca="1">IF(ROW()&lt;=H$1,'data-to-csv'!E71,NA())</f>
        <v>#N/A</v>
      </c>
      <c r="D71" s="45" t="e">
        <f>'data-to-csv'!K71</f>
        <v>#REF!</v>
      </c>
      <c r="E71" s="87" t="e">
        <f ca="1">IF(ROW()&lt;=G$1,'data-to-csv'!L71,NA())</f>
        <v>#N/A</v>
      </c>
      <c r="F71" s="87" t="e">
        <f t="shared" ca="1" si="1"/>
        <v>#N/A</v>
      </c>
      <c r="I71" s="86" t="e">
        <f ca="1">IF(ROW()&lt;=G$1,'data-to-csv'!I71,NA())</f>
        <v>#N/A</v>
      </c>
      <c r="J71" s="86" t="e">
        <f ca="1">IF(ROW()&lt;=H$1,'data-to-csv'!J71,NA())</f>
        <v>#N/A</v>
      </c>
      <c r="K71" s="45">
        <f ca="1">'data-to-csv'!M71</f>
        <v>17</v>
      </c>
      <c r="L71" s="87" t="e">
        <f ca="1">IF(ROW()&lt;=G$1,'data-to-csv'!N71,NA())</f>
        <v>#N/A</v>
      </c>
    </row>
    <row r="72" spans="1:12" x14ac:dyDescent="0.2">
      <c r="A72" s="85" t="e">
        <f>'data-to-csv'!A72</f>
        <v>#REF!</v>
      </c>
      <c r="B72" s="86" t="e">
        <f ca="1">IF(ROW()&lt;=G$1,'data-to-csv'!D72,NA())</f>
        <v>#N/A</v>
      </c>
      <c r="C72" s="86" t="e">
        <f ca="1">IF(ROW()&lt;=H$1,'data-to-csv'!E72,NA())</f>
        <v>#N/A</v>
      </c>
      <c r="D72" s="45" t="e">
        <f>'data-to-csv'!K72</f>
        <v>#REF!</v>
      </c>
      <c r="E72" s="87" t="e">
        <f ca="1">IF(ROW()&lt;=G$1,'data-to-csv'!L72,NA())</f>
        <v>#N/A</v>
      </c>
      <c r="F72" s="87" t="e">
        <f t="shared" ca="1" si="1"/>
        <v>#N/A</v>
      </c>
      <c r="I72" s="86" t="e">
        <f ca="1">IF(ROW()&lt;=G$1,'data-to-csv'!I72,NA())</f>
        <v>#N/A</v>
      </c>
      <c r="J72" s="86" t="e">
        <f ca="1">IF(ROW()&lt;=H$1,'data-to-csv'!J72,NA())</f>
        <v>#N/A</v>
      </c>
      <c r="K72" s="45">
        <f ca="1">'data-to-csv'!M72</f>
        <v>17</v>
      </c>
      <c r="L72" s="87" t="e">
        <f ca="1">IF(ROW()&lt;=G$1,'data-to-csv'!N72,NA())</f>
        <v>#N/A</v>
      </c>
    </row>
    <row r="73" spans="1:12" x14ac:dyDescent="0.2">
      <c r="A73" s="85" t="e">
        <f>'data-to-csv'!A73</f>
        <v>#REF!</v>
      </c>
      <c r="B73" s="86" t="e">
        <f ca="1">IF(ROW()&lt;=G$1,'data-to-csv'!D73,NA())</f>
        <v>#N/A</v>
      </c>
      <c r="C73" s="86" t="e">
        <f ca="1">IF(ROW()&lt;=H$1,'data-to-csv'!E73,NA())</f>
        <v>#N/A</v>
      </c>
      <c r="D73" s="45" t="e">
        <f>'data-to-csv'!K73</f>
        <v>#REF!</v>
      </c>
      <c r="E73" s="87" t="e">
        <f ca="1">IF(ROW()&lt;=G$1,'data-to-csv'!L73,NA())</f>
        <v>#N/A</v>
      </c>
      <c r="F73" s="87" t="e">
        <f t="shared" ca="1" si="1"/>
        <v>#N/A</v>
      </c>
      <c r="I73" s="86" t="e">
        <f ca="1">IF(ROW()&lt;=G$1,'data-to-csv'!I73,NA())</f>
        <v>#N/A</v>
      </c>
      <c r="J73" s="86" t="e">
        <f ca="1">IF(ROW()&lt;=H$1,'data-to-csv'!J73,NA())</f>
        <v>#N/A</v>
      </c>
      <c r="K73" s="45">
        <f ca="1">'data-to-csv'!M73</f>
        <v>20</v>
      </c>
      <c r="L73" s="87" t="e">
        <f ca="1">IF(ROW()&lt;=G$1,'data-to-csv'!N73,NA())</f>
        <v>#N/A</v>
      </c>
    </row>
    <row r="74" spans="1:12" x14ac:dyDescent="0.2">
      <c r="A74" s="85" t="e">
        <f>'data-to-csv'!A74</f>
        <v>#REF!</v>
      </c>
      <c r="B74" s="86" t="e">
        <f ca="1">IF(ROW()&lt;=G$1,'data-to-csv'!D74,NA())</f>
        <v>#N/A</v>
      </c>
      <c r="C74" s="86" t="e">
        <f ca="1">IF(ROW()&lt;=H$1,'data-to-csv'!E74,NA())</f>
        <v>#N/A</v>
      </c>
      <c r="D74" s="45" t="e">
        <f>'data-to-csv'!K74</f>
        <v>#REF!</v>
      </c>
      <c r="E74" s="87" t="e">
        <f ca="1">IF(ROW()&lt;=G$1,'data-to-csv'!L74,NA())</f>
        <v>#N/A</v>
      </c>
      <c r="F74" s="87" t="e">
        <f t="shared" ca="1" si="1"/>
        <v>#N/A</v>
      </c>
      <c r="I74" s="86" t="e">
        <f ca="1">IF(ROW()&lt;=G$1,'data-to-csv'!I74,NA())</f>
        <v>#N/A</v>
      </c>
      <c r="J74" s="86" t="e">
        <f ca="1">IF(ROW()&lt;=H$1,'data-to-csv'!J74,NA())</f>
        <v>#N/A</v>
      </c>
      <c r="K74" s="45">
        <f ca="1">'data-to-csv'!M74</f>
        <v>20</v>
      </c>
      <c r="L74" s="87" t="e">
        <f ca="1">IF(ROW()&lt;=G$1,'data-to-csv'!N74,NA())</f>
        <v>#N/A</v>
      </c>
    </row>
    <row r="75" spans="1:12" x14ac:dyDescent="0.2">
      <c r="A75" s="85" t="e">
        <f>'data-to-csv'!A75</f>
        <v>#REF!</v>
      </c>
      <c r="B75" s="86" t="e">
        <f ca="1">IF(ROW()&lt;=G$1,'data-to-csv'!D75,NA())</f>
        <v>#N/A</v>
      </c>
      <c r="C75" s="86" t="e">
        <f ca="1">IF(ROW()&lt;=H$1,'data-to-csv'!E75,NA())</f>
        <v>#N/A</v>
      </c>
      <c r="D75" s="45" t="e">
        <f>'data-to-csv'!K75</f>
        <v>#REF!</v>
      </c>
      <c r="E75" s="87" t="e">
        <f ca="1">IF(ROW()&lt;=G$1,'data-to-csv'!L75,NA())</f>
        <v>#N/A</v>
      </c>
      <c r="F75" s="87" t="e">
        <f t="shared" ca="1" si="1"/>
        <v>#N/A</v>
      </c>
      <c r="I75" s="86" t="e">
        <f ca="1">IF(ROW()&lt;=G$1,'data-to-csv'!I75,NA())</f>
        <v>#N/A</v>
      </c>
      <c r="J75" s="86" t="e">
        <f ca="1">IF(ROW()&lt;=H$1,'data-to-csv'!J75,NA())</f>
        <v>#N/A</v>
      </c>
      <c r="K75" s="45">
        <f ca="1">'data-to-csv'!M75</f>
        <v>20</v>
      </c>
      <c r="L75" s="87" t="e">
        <f ca="1">IF(ROW()&lt;=G$1,'data-to-csv'!N75,NA())</f>
        <v>#N/A</v>
      </c>
    </row>
    <row r="76" spans="1:12" x14ac:dyDescent="0.2">
      <c r="A76" s="85" t="e">
        <f>'data-to-csv'!A76</f>
        <v>#REF!</v>
      </c>
      <c r="B76" s="86" t="e">
        <f ca="1">IF(ROW()&lt;=G$1,'data-to-csv'!D76,NA())</f>
        <v>#N/A</v>
      </c>
      <c r="C76" s="86" t="e">
        <f ca="1">IF(ROW()&lt;=H$1,'data-to-csv'!E76,NA())</f>
        <v>#N/A</v>
      </c>
      <c r="D76" s="45" t="e">
        <f>'data-to-csv'!K76</f>
        <v>#REF!</v>
      </c>
      <c r="E76" s="87" t="e">
        <f ca="1">IF(ROW()&lt;=G$1,'data-to-csv'!L76,NA())</f>
        <v>#N/A</v>
      </c>
      <c r="F76" s="87" t="e">
        <f t="shared" ca="1" si="1"/>
        <v>#N/A</v>
      </c>
      <c r="I76" s="86" t="e">
        <f ca="1">IF(ROW()&lt;=G$1,'data-to-csv'!I76,NA())</f>
        <v>#N/A</v>
      </c>
      <c r="J76" s="86" t="e">
        <f ca="1">IF(ROW()&lt;=H$1,'data-to-csv'!J76,NA())</f>
        <v>#N/A</v>
      </c>
      <c r="K76" s="45">
        <f ca="1">'data-to-csv'!M76</f>
        <v>20</v>
      </c>
      <c r="L76" s="87" t="e">
        <f ca="1">IF(ROW()&lt;=G$1,'data-to-csv'!N76,NA())</f>
        <v>#N/A</v>
      </c>
    </row>
    <row r="77" spans="1:12" x14ac:dyDescent="0.2">
      <c r="A77" s="85" t="e">
        <f>'data-to-csv'!A77</f>
        <v>#REF!</v>
      </c>
      <c r="B77" s="86" t="e">
        <f ca="1">IF(ROW()&lt;=G$1,'data-to-csv'!D77,NA())</f>
        <v>#N/A</v>
      </c>
      <c r="C77" s="86" t="e">
        <f ca="1">IF(ROW()&lt;=H$1,'data-to-csv'!E77,NA())</f>
        <v>#N/A</v>
      </c>
      <c r="D77" s="45" t="e">
        <f>'data-to-csv'!K77</f>
        <v>#REF!</v>
      </c>
      <c r="E77" s="87" t="e">
        <f ca="1">IF(ROW()&lt;=G$1,'data-to-csv'!L77,NA())</f>
        <v>#N/A</v>
      </c>
      <c r="F77" s="87" t="e">
        <f t="shared" ca="1" si="1"/>
        <v>#N/A</v>
      </c>
      <c r="I77" s="86" t="e">
        <f ca="1">IF(ROW()&lt;=G$1,'data-to-csv'!I77,NA())</f>
        <v>#N/A</v>
      </c>
      <c r="J77" s="86" t="e">
        <f ca="1">IF(ROW()&lt;=H$1,'data-to-csv'!J77,NA())</f>
        <v>#N/A</v>
      </c>
      <c r="K77" s="45">
        <f ca="1">'data-to-csv'!M77</f>
        <v>18</v>
      </c>
      <c r="L77" s="87" t="e">
        <f ca="1">IF(ROW()&lt;=G$1,'data-to-csv'!N77,NA())</f>
        <v>#N/A</v>
      </c>
    </row>
    <row r="78" spans="1:12" x14ac:dyDescent="0.2">
      <c r="A78" s="85" t="e">
        <f>'data-to-csv'!A78</f>
        <v>#REF!</v>
      </c>
      <c r="B78" s="86" t="e">
        <f ca="1">IF(ROW()&lt;=G$1,'data-to-csv'!D78,NA())</f>
        <v>#N/A</v>
      </c>
      <c r="C78" s="86" t="e">
        <f ca="1">IF(ROW()&lt;=H$1,'data-to-csv'!E78,NA())</f>
        <v>#N/A</v>
      </c>
      <c r="D78" s="45" t="e">
        <f>'data-to-csv'!K78</f>
        <v>#REF!</v>
      </c>
      <c r="E78" s="87" t="e">
        <f ca="1">IF(ROW()&lt;=G$1,'data-to-csv'!L78,NA())</f>
        <v>#N/A</v>
      </c>
      <c r="F78" s="87" t="e">
        <f t="shared" ca="1" si="1"/>
        <v>#N/A</v>
      </c>
      <c r="I78" s="86" t="e">
        <f ca="1">IF(ROW()&lt;=G$1,'data-to-csv'!I78,NA())</f>
        <v>#N/A</v>
      </c>
      <c r="J78" s="86" t="e">
        <f ca="1">IF(ROW()&lt;=H$1,'data-to-csv'!J78,NA())</f>
        <v>#N/A</v>
      </c>
      <c r="K78" s="45">
        <f ca="1">'data-to-csv'!M78</f>
        <v>17</v>
      </c>
      <c r="L78" s="87" t="e">
        <f ca="1">IF(ROW()&lt;=G$1,'data-to-csv'!N78,NA())</f>
        <v>#N/A</v>
      </c>
    </row>
    <row r="79" spans="1:12" x14ac:dyDescent="0.2">
      <c r="A79" s="85" t="e">
        <f>'data-to-csv'!A79</f>
        <v>#REF!</v>
      </c>
      <c r="B79" s="86" t="e">
        <f ca="1">IF(ROW()&lt;=G$1,'data-to-csv'!D79,NA())</f>
        <v>#N/A</v>
      </c>
      <c r="C79" s="86" t="e">
        <f ca="1">IF(ROW()&lt;=H$1,'data-to-csv'!E79,NA())</f>
        <v>#N/A</v>
      </c>
      <c r="D79" s="45" t="e">
        <f>'data-to-csv'!K79</f>
        <v>#REF!</v>
      </c>
      <c r="E79" s="87" t="e">
        <f ca="1">IF(ROW()&lt;=G$1,'data-to-csv'!L79,NA())</f>
        <v>#N/A</v>
      </c>
      <c r="F79" s="87" t="e">
        <f t="shared" ca="1" si="1"/>
        <v>#N/A</v>
      </c>
      <c r="I79" s="86" t="e">
        <f ca="1">IF(ROW()&lt;=G$1,'data-to-csv'!I79,NA())</f>
        <v>#N/A</v>
      </c>
      <c r="J79" s="86" t="e">
        <f ca="1">IF(ROW()&lt;=H$1,'data-to-csv'!J79,NA())</f>
        <v>#N/A</v>
      </c>
      <c r="K79" s="45">
        <f ca="1">'data-to-csv'!M79</f>
        <v>21</v>
      </c>
      <c r="L79" s="87" t="e">
        <f ca="1">IF(ROW()&lt;=G$1,'data-to-csv'!N79,NA())</f>
        <v>#N/A</v>
      </c>
    </row>
    <row r="80" spans="1:12" x14ac:dyDescent="0.2">
      <c r="A80" s="85" t="e">
        <f>'data-to-csv'!A80</f>
        <v>#REF!</v>
      </c>
      <c r="B80" s="86" t="e">
        <f ca="1">IF(ROW()&lt;=G$1,'data-to-csv'!D80,NA())</f>
        <v>#N/A</v>
      </c>
      <c r="C80" s="86" t="e">
        <f ca="1">IF(ROW()&lt;=H$1,'data-to-csv'!E80,NA())</f>
        <v>#N/A</v>
      </c>
      <c r="D80" s="45" t="e">
        <f>'data-to-csv'!K80</f>
        <v>#REF!</v>
      </c>
      <c r="E80" s="87" t="e">
        <f ca="1">IF(ROW()&lt;=G$1,'data-to-csv'!L80,NA())</f>
        <v>#N/A</v>
      </c>
      <c r="F80" s="87" t="e">
        <f t="shared" ca="1" si="1"/>
        <v>#N/A</v>
      </c>
      <c r="I80" s="86" t="e">
        <f ca="1">IF(ROW()&lt;=G$1,'data-to-csv'!I80,NA())</f>
        <v>#N/A</v>
      </c>
      <c r="J80" s="86" t="e">
        <f ca="1">IF(ROW()&lt;=H$1,'data-to-csv'!J80,NA())</f>
        <v>#N/A</v>
      </c>
      <c r="K80" s="45">
        <f ca="1">'data-to-csv'!M80</f>
        <v>17</v>
      </c>
      <c r="L80" s="87" t="e">
        <f ca="1">IF(ROW()&lt;=G$1,'data-to-csv'!N80,NA())</f>
        <v>#N/A</v>
      </c>
    </row>
    <row r="81" spans="1:12" x14ac:dyDescent="0.2">
      <c r="A81" s="85" t="e">
        <f>'data-to-csv'!A81</f>
        <v>#REF!</v>
      </c>
      <c r="B81" s="86" t="e">
        <f ca="1">IF(ROW()&lt;=G$1,'data-to-csv'!D81,NA())</f>
        <v>#N/A</v>
      </c>
      <c r="C81" s="86" t="e">
        <f ca="1">IF(ROW()&lt;=H$1,'data-to-csv'!E81,NA())</f>
        <v>#N/A</v>
      </c>
      <c r="D81" s="45" t="e">
        <f>'data-to-csv'!K81</f>
        <v>#REF!</v>
      </c>
      <c r="E81" s="87" t="e">
        <f ca="1">IF(ROW()&lt;=G$1,'data-to-csv'!L81,NA())</f>
        <v>#N/A</v>
      </c>
      <c r="F81" s="87" t="e">
        <f t="shared" ca="1" si="1"/>
        <v>#N/A</v>
      </c>
      <c r="I81" s="86" t="e">
        <f ca="1">IF(ROW()&lt;=G$1,'data-to-csv'!I81,NA())</f>
        <v>#N/A</v>
      </c>
      <c r="J81" s="86" t="e">
        <f ca="1">IF(ROW()&lt;=H$1,'data-to-csv'!J81,NA())</f>
        <v>#N/A</v>
      </c>
      <c r="K81" s="45">
        <f ca="1">'data-to-csv'!M81</f>
        <v>21</v>
      </c>
      <c r="L81" s="87" t="e">
        <f ca="1">IF(ROW()&lt;=G$1,'data-to-csv'!N81,NA())</f>
        <v>#N/A</v>
      </c>
    </row>
    <row r="82" spans="1:12" x14ac:dyDescent="0.2">
      <c r="A82" s="85" t="e">
        <f>'data-to-csv'!A82</f>
        <v>#REF!</v>
      </c>
      <c r="B82" s="86" t="e">
        <f ca="1">IF(ROW()&lt;=G$1,'data-to-csv'!D82,NA())</f>
        <v>#N/A</v>
      </c>
      <c r="C82" s="86" t="e">
        <f ca="1">IF(ROW()&lt;=H$1,'data-to-csv'!E82,NA())</f>
        <v>#N/A</v>
      </c>
      <c r="D82" s="45" t="e">
        <f>'data-to-csv'!K82</f>
        <v>#REF!</v>
      </c>
      <c r="E82" s="87" t="e">
        <f ca="1">IF(ROW()&lt;=G$1,'data-to-csv'!L82,NA())</f>
        <v>#N/A</v>
      </c>
      <c r="F82" s="87" t="e">
        <f t="shared" ca="1" si="1"/>
        <v>#N/A</v>
      </c>
      <c r="I82" s="86" t="e">
        <f ca="1">IF(ROW()&lt;=G$1,'data-to-csv'!I82,NA())</f>
        <v>#N/A</v>
      </c>
      <c r="J82" s="86" t="e">
        <f ca="1">IF(ROW()&lt;=H$1,'data-to-csv'!J82,NA())</f>
        <v>#N/A</v>
      </c>
      <c r="K82" s="45">
        <f ca="1">'data-to-csv'!M82</f>
        <v>21</v>
      </c>
      <c r="L82" s="87" t="e">
        <f ca="1">IF(ROW()&lt;=G$1,'data-to-csv'!N82,NA())</f>
        <v>#N/A</v>
      </c>
    </row>
    <row r="83" spans="1:12" x14ac:dyDescent="0.2">
      <c r="A83" s="85" t="e">
        <f>'data-to-csv'!A83</f>
        <v>#REF!</v>
      </c>
      <c r="B83" s="86" t="e">
        <f ca="1">IF(ROW()&lt;=G$1,'data-to-csv'!D83,NA())</f>
        <v>#N/A</v>
      </c>
      <c r="C83" s="86" t="e">
        <f ca="1">IF(ROW()&lt;=H$1,'data-to-csv'!E83,NA())</f>
        <v>#N/A</v>
      </c>
      <c r="D83" s="45" t="e">
        <f>'data-to-csv'!K83</f>
        <v>#REF!</v>
      </c>
      <c r="E83" s="87" t="e">
        <f ca="1">IF(ROW()&lt;=G$1,'data-to-csv'!L83,NA())</f>
        <v>#N/A</v>
      </c>
      <c r="F83" s="87" t="e">
        <f t="shared" ca="1" si="1"/>
        <v>#N/A</v>
      </c>
      <c r="I83" s="86" t="e">
        <f ca="1">IF(ROW()&lt;=G$1,'data-to-csv'!I83,NA())</f>
        <v>#N/A</v>
      </c>
      <c r="J83" s="86" t="e">
        <f ca="1">IF(ROW()&lt;=H$1,'data-to-csv'!J83,NA())</f>
        <v>#N/A</v>
      </c>
      <c r="K83" s="45">
        <f ca="1">'data-to-csv'!M83</f>
        <v>21</v>
      </c>
      <c r="L83" s="87" t="e">
        <f ca="1">IF(ROW()&lt;=G$1,'data-to-csv'!N83,NA())</f>
        <v>#N/A</v>
      </c>
    </row>
    <row r="84" spans="1:12" x14ac:dyDescent="0.2">
      <c r="A84" s="85" t="e">
        <f>'data-to-csv'!A84</f>
        <v>#REF!</v>
      </c>
      <c r="B84" s="86" t="e">
        <f ca="1">IF(ROW()&lt;=G$1,'data-to-csv'!D84,NA())</f>
        <v>#N/A</v>
      </c>
      <c r="C84" s="86" t="e">
        <f ca="1">IF(ROW()&lt;=H$1,'data-to-csv'!E84,NA())</f>
        <v>#N/A</v>
      </c>
      <c r="D84" s="45" t="e">
        <f>'data-to-csv'!K84</f>
        <v>#REF!</v>
      </c>
      <c r="E84" s="87" t="e">
        <f ca="1">IF(ROW()&lt;=G$1,'data-to-csv'!L84,NA())</f>
        <v>#N/A</v>
      </c>
      <c r="F84" s="87" t="e">
        <f t="shared" ca="1" si="1"/>
        <v>#N/A</v>
      </c>
      <c r="I84" s="86" t="e">
        <f ca="1">IF(ROW()&lt;=G$1,'data-to-csv'!I84,NA())</f>
        <v>#N/A</v>
      </c>
      <c r="J84" s="86" t="e">
        <f ca="1">IF(ROW()&lt;=H$1,'data-to-csv'!J84,NA())</f>
        <v>#N/A</v>
      </c>
      <c r="K84" s="45">
        <f ca="1">'data-to-csv'!M84</f>
        <v>18</v>
      </c>
      <c r="L84" s="87" t="e">
        <f ca="1">IF(ROW()&lt;=G$1,'data-to-csv'!N84,NA())</f>
        <v>#N/A</v>
      </c>
    </row>
    <row r="85" spans="1:12" x14ac:dyDescent="0.2">
      <c r="A85" s="85" t="e">
        <f>'data-to-csv'!A85</f>
        <v>#REF!</v>
      </c>
      <c r="B85" s="86" t="e">
        <f ca="1">IF(ROW()&lt;=G$1,'data-to-csv'!D85,NA())</f>
        <v>#N/A</v>
      </c>
      <c r="C85" s="86" t="e">
        <f ca="1">IF(ROW()&lt;=H$1,'data-to-csv'!E85,NA())</f>
        <v>#N/A</v>
      </c>
      <c r="D85" s="45" t="e">
        <f>'data-to-csv'!K85</f>
        <v>#REF!</v>
      </c>
      <c r="E85" s="87" t="e">
        <f ca="1">IF(ROW()&lt;=G$1,'data-to-csv'!L85,NA())</f>
        <v>#N/A</v>
      </c>
      <c r="F85" s="87" t="e">
        <f t="shared" ca="1" si="1"/>
        <v>#N/A</v>
      </c>
      <c r="I85" s="86" t="e">
        <f ca="1">IF(ROW()&lt;=G$1,'data-to-csv'!I85,NA())</f>
        <v>#N/A</v>
      </c>
      <c r="J85" s="86" t="e">
        <f ca="1">IF(ROW()&lt;=H$1,'data-to-csv'!J85,NA())</f>
        <v>#N/A</v>
      </c>
      <c r="K85" s="45">
        <f ca="1">'data-to-csv'!M85</f>
        <v>17</v>
      </c>
      <c r="L85" s="87" t="e">
        <f ca="1">IF(ROW()&lt;=G$1,'data-to-csv'!N85,NA())</f>
        <v>#N/A</v>
      </c>
    </row>
    <row r="86" spans="1:12" x14ac:dyDescent="0.2">
      <c r="A86" s="85" t="e">
        <f>'data-to-csv'!A86</f>
        <v>#REF!</v>
      </c>
      <c r="B86" s="86" t="e">
        <f ca="1">IF(ROW()&lt;=G$1,'data-to-csv'!D86,NA())</f>
        <v>#N/A</v>
      </c>
      <c r="C86" s="86" t="e">
        <f ca="1">IF(ROW()&lt;=H$1,'data-to-csv'!E86,NA())</f>
        <v>#N/A</v>
      </c>
      <c r="D86" s="45" t="e">
        <f>'data-to-csv'!K86</f>
        <v>#REF!</v>
      </c>
      <c r="E86" s="87" t="e">
        <f ca="1">IF(ROW()&lt;=G$1,'data-to-csv'!L86,NA())</f>
        <v>#N/A</v>
      </c>
      <c r="F86" s="87" t="e">
        <f t="shared" ca="1" si="1"/>
        <v>#N/A</v>
      </c>
      <c r="I86" s="86" t="e">
        <f ca="1">IF(ROW()&lt;=G$1,'data-to-csv'!I86,NA())</f>
        <v>#N/A</v>
      </c>
      <c r="J86" s="86" t="e">
        <f ca="1">IF(ROW()&lt;=H$1,'data-to-csv'!J86,NA())</f>
        <v>#N/A</v>
      </c>
      <c r="K86" s="45">
        <f ca="1">'data-to-csv'!M86</f>
        <v>17</v>
      </c>
      <c r="L86" s="87" t="e">
        <f ca="1">IF(ROW()&lt;=G$1,'data-to-csv'!N86,NA())</f>
        <v>#N/A</v>
      </c>
    </row>
    <row r="87" spans="1:12" x14ac:dyDescent="0.2">
      <c r="A87" s="85" t="e">
        <f>'data-to-csv'!A87</f>
        <v>#REF!</v>
      </c>
      <c r="B87" s="86" t="e">
        <f ca="1">IF(ROW()&lt;=G$1,'data-to-csv'!D87,NA())</f>
        <v>#N/A</v>
      </c>
      <c r="C87" s="86" t="e">
        <f ca="1">IF(ROW()&lt;=H$1,'data-to-csv'!E87,NA())</f>
        <v>#N/A</v>
      </c>
      <c r="D87" s="45" t="e">
        <f>'data-to-csv'!K87</f>
        <v>#REF!</v>
      </c>
      <c r="E87" s="87" t="e">
        <f ca="1">IF(ROW()&lt;=G$1,'data-to-csv'!L87,NA())</f>
        <v>#N/A</v>
      </c>
      <c r="F87" s="87" t="e">
        <f t="shared" ca="1" si="1"/>
        <v>#N/A</v>
      </c>
      <c r="I87" s="86" t="e">
        <f ca="1">IF(ROW()&lt;=G$1,'data-to-csv'!I87,NA())</f>
        <v>#N/A</v>
      </c>
      <c r="J87" s="86" t="e">
        <f ca="1">IF(ROW()&lt;=H$1,'data-to-csv'!J87,NA())</f>
        <v>#N/A</v>
      </c>
      <c r="K87" s="45">
        <f ca="1">'data-to-csv'!M87</f>
        <v>17</v>
      </c>
      <c r="L87" s="87" t="e">
        <f ca="1">IF(ROW()&lt;=G$1,'data-to-csv'!N87,NA())</f>
        <v>#N/A</v>
      </c>
    </row>
    <row r="88" spans="1:12" x14ac:dyDescent="0.2">
      <c r="A88" s="85" t="e">
        <f>'data-to-csv'!A88</f>
        <v>#REF!</v>
      </c>
      <c r="B88" s="86" t="e">
        <f ca="1">IF(ROW()&lt;=G$1,'data-to-csv'!D88,NA())</f>
        <v>#N/A</v>
      </c>
      <c r="C88" s="86" t="e">
        <f ca="1">IF(ROW()&lt;=H$1,'data-to-csv'!E88,NA())</f>
        <v>#N/A</v>
      </c>
      <c r="D88" s="45" t="e">
        <f>'data-to-csv'!K88</f>
        <v>#REF!</v>
      </c>
      <c r="E88" s="87" t="e">
        <f ca="1">IF(ROW()&lt;=G$1,'data-to-csv'!L88,NA())</f>
        <v>#N/A</v>
      </c>
      <c r="F88" s="87" t="e">
        <f t="shared" ca="1" si="1"/>
        <v>#N/A</v>
      </c>
      <c r="I88" s="86" t="e">
        <f ca="1">IF(ROW()&lt;=G$1,'data-to-csv'!I88,NA())</f>
        <v>#N/A</v>
      </c>
      <c r="J88" s="86" t="e">
        <f ca="1">IF(ROW()&lt;=H$1,'data-to-csv'!J88,NA())</f>
        <v>#N/A</v>
      </c>
      <c r="K88" s="45">
        <f ca="1">'data-to-csv'!M88</f>
        <v>19</v>
      </c>
      <c r="L88" s="87" t="e">
        <f ca="1">IF(ROW()&lt;=G$1,'data-to-csv'!N88,NA())</f>
        <v>#N/A</v>
      </c>
    </row>
    <row r="89" spans="1:12" x14ac:dyDescent="0.2">
      <c r="A89" s="85" t="e">
        <f>'data-to-csv'!A89</f>
        <v>#REF!</v>
      </c>
      <c r="B89" s="86" t="e">
        <f ca="1">IF(ROW()&lt;=G$1,'data-to-csv'!D89,NA())</f>
        <v>#N/A</v>
      </c>
      <c r="C89" s="86" t="e">
        <f ca="1">IF(ROW()&lt;=H$1,'data-to-csv'!E89,NA())</f>
        <v>#N/A</v>
      </c>
      <c r="D89" s="45" t="e">
        <f>'data-to-csv'!K89</f>
        <v>#REF!</v>
      </c>
      <c r="E89" s="87" t="e">
        <f ca="1">IF(ROW()&lt;=G$1,'data-to-csv'!L89,NA())</f>
        <v>#N/A</v>
      </c>
      <c r="F89" s="87" t="e">
        <f t="shared" ca="1" si="1"/>
        <v>#N/A</v>
      </c>
      <c r="I89" s="86" t="e">
        <f ca="1">IF(ROW()&lt;=G$1,'data-to-csv'!I89,NA())</f>
        <v>#N/A</v>
      </c>
      <c r="J89" s="86" t="e">
        <f ca="1">IF(ROW()&lt;=H$1,'data-to-csv'!J89,NA())</f>
        <v>#N/A</v>
      </c>
      <c r="K89" s="45">
        <f ca="1">'data-to-csv'!M89</f>
        <v>19</v>
      </c>
      <c r="L89" s="87" t="e">
        <f ca="1">IF(ROW()&lt;=G$1,'data-to-csv'!N89,NA())</f>
        <v>#N/A</v>
      </c>
    </row>
    <row r="90" spans="1:12" x14ac:dyDescent="0.2">
      <c r="A90" s="85" t="e">
        <f>'data-to-csv'!A90</f>
        <v>#REF!</v>
      </c>
      <c r="B90" s="86" t="e">
        <f ca="1">IF(ROW()&lt;=G$1,'data-to-csv'!D90,NA())</f>
        <v>#N/A</v>
      </c>
      <c r="C90" s="86" t="e">
        <f ca="1">IF(ROW()&lt;=H$1,'data-to-csv'!E90,NA())</f>
        <v>#N/A</v>
      </c>
      <c r="D90" s="45" t="e">
        <f>'data-to-csv'!K90</f>
        <v>#REF!</v>
      </c>
      <c r="E90" s="87" t="e">
        <f ca="1">IF(ROW()&lt;=G$1,'data-to-csv'!L90,NA())</f>
        <v>#N/A</v>
      </c>
      <c r="F90" s="87" t="e">
        <f t="shared" ca="1" si="1"/>
        <v>#N/A</v>
      </c>
      <c r="I90" s="86" t="e">
        <f ca="1">IF(ROW()&lt;=G$1,'data-to-csv'!I90,NA())</f>
        <v>#N/A</v>
      </c>
      <c r="J90" s="86" t="e">
        <f ca="1">IF(ROW()&lt;=H$1,'data-to-csv'!J90,NA())</f>
        <v>#N/A</v>
      </c>
      <c r="K90" s="45">
        <f ca="1">'data-to-csv'!M90</f>
        <v>19</v>
      </c>
      <c r="L90" s="87" t="e">
        <f ca="1">IF(ROW()&lt;=G$1,'data-to-csv'!N90,NA())</f>
        <v>#N/A</v>
      </c>
    </row>
    <row r="91" spans="1:12" x14ac:dyDescent="0.2">
      <c r="A91" s="85" t="e">
        <f>'data-to-csv'!A91</f>
        <v>#REF!</v>
      </c>
      <c r="B91" s="86" t="e">
        <f ca="1">IF(ROW()&lt;=G$1,'data-to-csv'!D91,NA())</f>
        <v>#N/A</v>
      </c>
      <c r="C91" s="86" t="e">
        <f ca="1">IF(ROW()&lt;=H$1,'data-to-csv'!E91,NA())</f>
        <v>#N/A</v>
      </c>
      <c r="D91" s="45" t="e">
        <f>'data-to-csv'!K91</f>
        <v>#REF!</v>
      </c>
      <c r="E91" s="87" t="e">
        <f ca="1">IF(ROW()&lt;=G$1,'data-to-csv'!L91,NA())</f>
        <v>#N/A</v>
      </c>
      <c r="F91" s="87" t="e">
        <f t="shared" ca="1" si="1"/>
        <v>#N/A</v>
      </c>
      <c r="I91" s="86" t="e">
        <f ca="1">IF(ROW()&lt;=G$1,'data-to-csv'!I91,NA())</f>
        <v>#N/A</v>
      </c>
      <c r="J91" s="86" t="e">
        <f ca="1">IF(ROW()&lt;=H$1,'data-to-csv'!J91,NA())</f>
        <v>#N/A</v>
      </c>
      <c r="K91" s="45">
        <f ca="1">'data-to-csv'!M91</f>
        <v>21</v>
      </c>
      <c r="L91" s="87" t="e">
        <f ca="1">IF(ROW()&lt;=G$1,'data-to-csv'!N91,NA())</f>
        <v>#N/A</v>
      </c>
    </row>
    <row r="92" spans="1:12" x14ac:dyDescent="0.2">
      <c r="A92" s="85" t="e">
        <f>'data-to-csv'!A92</f>
        <v>#REF!</v>
      </c>
      <c r="B92" s="86" t="e">
        <f ca="1">IF(ROW()&lt;=G$1,'data-to-csv'!D92,NA())</f>
        <v>#N/A</v>
      </c>
      <c r="C92" s="86" t="e">
        <f ca="1">IF(ROW()&lt;=H$1,'data-to-csv'!E92,NA())</f>
        <v>#N/A</v>
      </c>
      <c r="D92" s="45" t="e">
        <f>'data-to-csv'!K92</f>
        <v>#REF!</v>
      </c>
      <c r="E92" s="87" t="e">
        <f ca="1">IF(ROW()&lt;=G$1,'data-to-csv'!L92,NA())</f>
        <v>#N/A</v>
      </c>
      <c r="F92" s="87" t="e">
        <f t="shared" ca="1" si="1"/>
        <v>#N/A</v>
      </c>
      <c r="I92" s="86" t="e">
        <f ca="1">IF(ROW()&lt;=G$1,'data-to-csv'!I92,NA())</f>
        <v>#N/A</v>
      </c>
      <c r="J92" s="86" t="e">
        <f ca="1">IF(ROW()&lt;=H$1,'data-to-csv'!J92,NA())</f>
        <v>#N/A</v>
      </c>
      <c r="K92" s="45">
        <f ca="1">'data-to-csv'!M92</f>
        <v>18</v>
      </c>
      <c r="L92" s="87" t="e">
        <f ca="1">IF(ROW()&lt;=G$1,'data-to-csv'!N92,NA())</f>
        <v>#N/A</v>
      </c>
    </row>
    <row r="93" spans="1:12" x14ac:dyDescent="0.2">
      <c r="A93" s="85" t="e">
        <f>'data-to-csv'!A93</f>
        <v>#REF!</v>
      </c>
      <c r="B93" s="86" t="e">
        <f ca="1">IF(ROW()&lt;=G$1,'data-to-csv'!D93,NA())</f>
        <v>#N/A</v>
      </c>
      <c r="C93" s="86" t="e">
        <f ca="1">IF(ROW()&lt;=H$1,'data-to-csv'!E93,NA())</f>
        <v>#N/A</v>
      </c>
      <c r="D93" s="45" t="e">
        <f>'data-to-csv'!K93</f>
        <v>#REF!</v>
      </c>
      <c r="E93" s="87" t="e">
        <f ca="1">IF(ROW()&lt;=G$1,'data-to-csv'!L93,NA())</f>
        <v>#N/A</v>
      </c>
      <c r="F93" s="87" t="e">
        <f t="shared" ca="1" si="1"/>
        <v>#N/A</v>
      </c>
      <c r="I93" s="86" t="e">
        <f ca="1">IF(ROW()&lt;=G$1,'data-to-csv'!I93,NA())</f>
        <v>#N/A</v>
      </c>
      <c r="J93" s="86" t="e">
        <f ca="1">IF(ROW()&lt;=H$1,'data-to-csv'!J93,NA())</f>
        <v>#N/A</v>
      </c>
      <c r="K93" s="45">
        <f ca="1">'data-to-csv'!M93</f>
        <v>18</v>
      </c>
      <c r="L93" s="87" t="e">
        <f ca="1">IF(ROW()&lt;=G$1,'data-to-csv'!N93,NA())</f>
        <v>#N/A</v>
      </c>
    </row>
    <row r="94" spans="1:12" x14ac:dyDescent="0.2">
      <c r="A94" s="85" t="e">
        <f>'data-to-csv'!A94</f>
        <v>#REF!</v>
      </c>
      <c r="B94" s="86" t="e">
        <f ca="1">IF(ROW()&lt;=G$1,'data-to-csv'!D94,NA())</f>
        <v>#N/A</v>
      </c>
      <c r="C94" s="86" t="e">
        <f ca="1">IF(ROW()&lt;=H$1,'data-to-csv'!E94,NA())</f>
        <v>#N/A</v>
      </c>
      <c r="D94" s="45" t="e">
        <f>'data-to-csv'!K94</f>
        <v>#REF!</v>
      </c>
      <c r="E94" s="87" t="e">
        <f ca="1">IF(ROW()&lt;=G$1,'data-to-csv'!L94,NA())</f>
        <v>#N/A</v>
      </c>
      <c r="F94" s="87" t="e">
        <f t="shared" ca="1" si="1"/>
        <v>#N/A</v>
      </c>
      <c r="I94" s="86" t="e">
        <f ca="1">IF(ROW()&lt;=G$1,'data-to-csv'!I94,NA())</f>
        <v>#N/A</v>
      </c>
      <c r="J94" s="86" t="e">
        <f ca="1">IF(ROW()&lt;=H$1,'data-to-csv'!J94,NA())</f>
        <v>#N/A</v>
      </c>
      <c r="K94" s="45">
        <f ca="1">'data-to-csv'!M94</f>
        <v>18</v>
      </c>
      <c r="L94" s="87" t="e">
        <f ca="1">IF(ROW()&lt;=G$1,'data-to-csv'!N94,NA())</f>
        <v>#N/A</v>
      </c>
    </row>
    <row r="95" spans="1:12" x14ac:dyDescent="0.2">
      <c r="A95" s="85" t="e">
        <f>'data-to-csv'!A95</f>
        <v>#REF!</v>
      </c>
      <c r="B95" s="86" t="e">
        <f ca="1">IF(ROW()&lt;=G$1,'data-to-csv'!D95,NA())</f>
        <v>#N/A</v>
      </c>
      <c r="C95" s="86" t="e">
        <f ca="1">IF(ROW()&lt;=H$1,'data-to-csv'!E95,NA())</f>
        <v>#N/A</v>
      </c>
      <c r="D95" s="45" t="e">
        <f>'data-to-csv'!K95</f>
        <v>#REF!</v>
      </c>
      <c r="E95" s="87" t="e">
        <f ca="1">IF(ROW()&lt;=G$1,'data-to-csv'!L95,NA())</f>
        <v>#N/A</v>
      </c>
      <c r="F95" s="87" t="e">
        <f t="shared" ca="1" si="1"/>
        <v>#N/A</v>
      </c>
      <c r="I95" s="86" t="e">
        <f ca="1">IF(ROW()&lt;=G$1,'data-to-csv'!I95,NA())</f>
        <v>#N/A</v>
      </c>
      <c r="J95" s="86" t="e">
        <f ca="1">IF(ROW()&lt;=H$1,'data-to-csv'!J95,NA())</f>
        <v>#N/A</v>
      </c>
      <c r="K95" s="45">
        <f ca="1">'data-to-csv'!M95</f>
        <v>17</v>
      </c>
      <c r="L95" s="87" t="e">
        <f ca="1">IF(ROW()&lt;=G$1,'data-to-csv'!N95,NA())</f>
        <v>#N/A</v>
      </c>
    </row>
    <row r="96" spans="1:12" x14ac:dyDescent="0.2">
      <c r="A96" s="85" t="e">
        <f>'data-to-csv'!A96</f>
        <v>#REF!</v>
      </c>
      <c r="B96" s="86" t="e">
        <f ca="1">IF(ROW()&lt;=G$1,'data-to-csv'!D96,NA())</f>
        <v>#N/A</v>
      </c>
      <c r="C96" s="86" t="e">
        <f ca="1">IF(ROW()&lt;=H$1,'data-to-csv'!E96,NA())</f>
        <v>#N/A</v>
      </c>
      <c r="D96" s="45" t="e">
        <f>'data-to-csv'!K96</f>
        <v>#REF!</v>
      </c>
      <c r="E96" s="87" t="e">
        <f ca="1">IF(ROW()&lt;=G$1,'data-to-csv'!L96,NA())</f>
        <v>#N/A</v>
      </c>
      <c r="F96" s="87" t="e">
        <f t="shared" ca="1" si="1"/>
        <v>#N/A</v>
      </c>
      <c r="I96" s="86" t="e">
        <f ca="1">IF(ROW()&lt;=G$1,'data-to-csv'!I96,NA())</f>
        <v>#N/A</v>
      </c>
      <c r="J96" s="86" t="e">
        <f ca="1">IF(ROW()&lt;=H$1,'data-to-csv'!J96,NA())</f>
        <v>#N/A</v>
      </c>
      <c r="K96" s="45">
        <f ca="1">'data-to-csv'!M96</f>
        <v>20</v>
      </c>
      <c r="L96" s="87" t="e">
        <f ca="1">IF(ROW()&lt;=G$1,'data-to-csv'!N96,NA())</f>
        <v>#N/A</v>
      </c>
    </row>
    <row r="97" spans="1:12" x14ac:dyDescent="0.2">
      <c r="A97" s="85" t="e">
        <f>'data-to-csv'!A97</f>
        <v>#REF!</v>
      </c>
      <c r="B97" s="86" t="e">
        <f ca="1">IF(ROW()&lt;=G$1,'data-to-csv'!D97,NA())</f>
        <v>#N/A</v>
      </c>
      <c r="C97" s="86" t="e">
        <f ca="1">IF(ROW()&lt;=H$1,'data-to-csv'!E97,NA())</f>
        <v>#N/A</v>
      </c>
      <c r="D97" s="45" t="e">
        <f>'data-to-csv'!K97</f>
        <v>#REF!</v>
      </c>
      <c r="E97" s="87" t="e">
        <f ca="1">IF(ROW()&lt;=G$1,'data-to-csv'!L97,NA())</f>
        <v>#N/A</v>
      </c>
      <c r="F97" s="87" t="e">
        <f t="shared" ca="1" si="1"/>
        <v>#N/A</v>
      </c>
      <c r="I97" s="86" t="e">
        <f ca="1">IF(ROW()&lt;=G$1,'data-to-csv'!I97,NA())</f>
        <v>#N/A</v>
      </c>
      <c r="J97" s="86" t="e">
        <f ca="1">IF(ROW()&lt;=H$1,'data-to-csv'!J97,NA())</f>
        <v>#N/A</v>
      </c>
      <c r="K97" s="45">
        <f ca="1">'data-to-csv'!M97</f>
        <v>18</v>
      </c>
      <c r="L97" s="87" t="e">
        <f ca="1">IF(ROW()&lt;=G$1,'data-to-csv'!N97,NA())</f>
        <v>#N/A</v>
      </c>
    </row>
    <row r="98" spans="1:12" x14ac:dyDescent="0.2">
      <c r="A98" s="85" t="e">
        <f>'data-to-csv'!A98</f>
        <v>#REF!</v>
      </c>
      <c r="B98" s="86" t="e">
        <f ca="1">IF(ROW()&lt;=G$1,'data-to-csv'!D98,NA())</f>
        <v>#N/A</v>
      </c>
      <c r="C98" s="86" t="e">
        <f ca="1">IF(ROW()&lt;=H$1,'data-to-csv'!E98,NA())</f>
        <v>#N/A</v>
      </c>
      <c r="D98" s="45" t="e">
        <f>'data-to-csv'!K98</f>
        <v>#REF!</v>
      </c>
      <c r="E98" s="87" t="e">
        <f ca="1">IF(ROW()&lt;=G$1,'data-to-csv'!L98,NA())</f>
        <v>#N/A</v>
      </c>
      <c r="F98" s="87" t="e">
        <f t="shared" ca="1" si="1"/>
        <v>#N/A</v>
      </c>
      <c r="I98" s="86" t="e">
        <f ca="1">IF(ROW()&lt;=G$1,'data-to-csv'!I98,NA())</f>
        <v>#N/A</v>
      </c>
      <c r="J98" s="86" t="e">
        <f ca="1">IF(ROW()&lt;=H$1,'data-to-csv'!J98,NA())</f>
        <v>#N/A</v>
      </c>
      <c r="K98" s="45">
        <f ca="1">'data-to-csv'!M98</f>
        <v>18</v>
      </c>
      <c r="L98" s="87" t="e">
        <f ca="1">IF(ROW()&lt;=G$1,'data-to-csv'!N98,NA())</f>
        <v>#N/A</v>
      </c>
    </row>
    <row r="99" spans="1:12" x14ac:dyDescent="0.2">
      <c r="A99" s="85" t="e">
        <f>'data-to-csv'!A99</f>
        <v>#REF!</v>
      </c>
      <c r="B99" s="86" t="e">
        <f ca="1">IF(ROW()&lt;=G$1,'data-to-csv'!D99,NA())</f>
        <v>#N/A</v>
      </c>
      <c r="C99" s="86" t="e">
        <f ca="1">IF(ROW()&lt;=H$1,'data-to-csv'!E99,NA())</f>
        <v>#N/A</v>
      </c>
      <c r="D99" s="45" t="e">
        <f>'data-to-csv'!K99</f>
        <v>#REF!</v>
      </c>
      <c r="E99" s="87" t="e">
        <f ca="1">IF(ROW()&lt;=G$1,'data-to-csv'!L99,NA())</f>
        <v>#N/A</v>
      </c>
      <c r="F99" s="87" t="e">
        <f t="shared" ca="1" si="1"/>
        <v>#N/A</v>
      </c>
      <c r="I99" s="86" t="e">
        <f ca="1">IF(ROW()&lt;=G$1,'data-to-csv'!I99,NA())</f>
        <v>#N/A</v>
      </c>
      <c r="J99" s="86" t="e">
        <f ca="1">IF(ROW()&lt;=H$1,'data-to-csv'!J99,NA())</f>
        <v>#N/A</v>
      </c>
      <c r="K99" s="45">
        <f ca="1">'data-to-csv'!M99</f>
        <v>17</v>
      </c>
      <c r="L99" s="87" t="e">
        <f ca="1">IF(ROW()&lt;=G$1,'data-to-csv'!N99,NA())</f>
        <v>#N/A</v>
      </c>
    </row>
    <row r="100" spans="1:12" x14ac:dyDescent="0.2">
      <c r="A100" s="85" t="e">
        <f>'data-to-csv'!A100</f>
        <v>#REF!</v>
      </c>
      <c r="B100" s="86" t="e">
        <f ca="1">IF(ROW()&lt;=G$1,'data-to-csv'!D100,NA())</f>
        <v>#N/A</v>
      </c>
      <c r="C100" s="86" t="e">
        <f ca="1">IF(ROW()&lt;=H$1,'data-to-csv'!E100,NA())</f>
        <v>#N/A</v>
      </c>
      <c r="D100" s="45" t="e">
        <f>'data-to-csv'!K100</f>
        <v>#REF!</v>
      </c>
      <c r="E100" s="87" t="e">
        <f ca="1">IF(ROW()&lt;=G$1,'data-to-csv'!L100,NA())</f>
        <v>#N/A</v>
      </c>
      <c r="F100" s="87" t="e">
        <f t="shared" ca="1" si="1"/>
        <v>#N/A</v>
      </c>
      <c r="I100" s="86" t="e">
        <f ca="1">IF(ROW()&lt;=G$1,'data-to-csv'!I100,NA())</f>
        <v>#N/A</v>
      </c>
      <c r="J100" s="86" t="e">
        <f ca="1">IF(ROW()&lt;=H$1,'data-to-csv'!J100,NA())</f>
        <v>#N/A</v>
      </c>
      <c r="K100" s="45">
        <f ca="1">'data-to-csv'!M100</f>
        <v>20</v>
      </c>
      <c r="L100" s="87" t="e">
        <f ca="1">IF(ROW()&lt;=G$1,'data-to-csv'!N100,NA())</f>
        <v>#N/A</v>
      </c>
    </row>
    <row r="101" spans="1:12" x14ac:dyDescent="0.2">
      <c r="A101" s="85" t="e">
        <f>'data-to-csv'!A101</f>
        <v>#REF!</v>
      </c>
      <c r="B101" s="86" t="e">
        <f ca="1">IF(ROW()&lt;=G$1,'data-to-csv'!D101,NA())</f>
        <v>#N/A</v>
      </c>
      <c r="C101" s="86" t="e">
        <f ca="1">IF(ROW()&lt;=H$1,'data-to-csv'!E101,NA())</f>
        <v>#N/A</v>
      </c>
      <c r="D101" s="45" t="e">
        <f>'data-to-csv'!K101</f>
        <v>#REF!</v>
      </c>
      <c r="E101" s="87" t="e">
        <f ca="1">IF(ROW()&lt;=G$1,'data-to-csv'!L101,NA())</f>
        <v>#N/A</v>
      </c>
      <c r="F101" s="87" t="e">
        <f t="shared" ca="1" si="1"/>
        <v>#N/A</v>
      </c>
      <c r="I101" s="86" t="e">
        <f ca="1">IF(ROW()&lt;=G$1,'data-to-csv'!I101,NA())</f>
        <v>#N/A</v>
      </c>
      <c r="J101" s="86" t="e">
        <f ca="1">IF(ROW()&lt;=H$1,'data-to-csv'!J101,NA())</f>
        <v>#N/A</v>
      </c>
      <c r="K101" s="45">
        <f ca="1">'data-to-csv'!M101</f>
        <v>20</v>
      </c>
      <c r="L101" s="87" t="e">
        <f ca="1">IF(ROW()&lt;=G$1,'data-to-csv'!N101,NA())</f>
        <v>#N/A</v>
      </c>
    </row>
    <row r="102" spans="1:12" x14ac:dyDescent="0.2">
      <c r="A102" s="85" t="e">
        <f>'data-to-csv'!A102</f>
        <v>#REF!</v>
      </c>
      <c r="B102" s="86" t="e">
        <f ca="1">IF(ROW()&lt;=G$1,'data-to-csv'!D102,NA())</f>
        <v>#N/A</v>
      </c>
      <c r="C102" s="86" t="e">
        <f ca="1">IF(ROW()&lt;=H$1,'data-to-csv'!E102,NA())</f>
        <v>#N/A</v>
      </c>
      <c r="D102" s="45" t="e">
        <f>'data-to-csv'!K102</f>
        <v>#REF!</v>
      </c>
      <c r="E102" s="87" t="e">
        <f ca="1">IF(ROW()&lt;=G$1,'data-to-csv'!L102,NA())</f>
        <v>#N/A</v>
      </c>
      <c r="F102" s="87" t="e">
        <f t="shared" ca="1" si="1"/>
        <v>#N/A</v>
      </c>
      <c r="I102" s="86" t="e">
        <f ca="1">IF(ROW()&lt;=G$1,'data-to-csv'!I102,NA())</f>
        <v>#N/A</v>
      </c>
      <c r="J102" s="86" t="e">
        <f ca="1">IF(ROW()&lt;=H$1,'data-to-csv'!J102,NA())</f>
        <v>#N/A</v>
      </c>
      <c r="K102" s="45">
        <f ca="1">'data-to-csv'!M102</f>
        <v>21</v>
      </c>
      <c r="L102" s="87" t="e">
        <f ca="1">IF(ROW()&lt;=G$1,'data-to-csv'!N102,NA())</f>
        <v>#N/A</v>
      </c>
    </row>
    <row r="103" spans="1:12" x14ac:dyDescent="0.2">
      <c r="A103" s="85" t="e">
        <f>'data-to-csv'!A103</f>
        <v>#REF!</v>
      </c>
      <c r="B103" s="86" t="e">
        <f ca="1">IF(ROW()&lt;=G$1,'data-to-csv'!D103,NA())</f>
        <v>#N/A</v>
      </c>
      <c r="C103" s="86" t="e">
        <f ca="1">IF(ROW()&lt;=H$1,'data-to-csv'!E103,NA())</f>
        <v>#N/A</v>
      </c>
      <c r="D103" s="45" t="e">
        <f>'data-to-csv'!K103</f>
        <v>#REF!</v>
      </c>
      <c r="E103" s="87" t="e">
        <f ca="1">IF(ROW()&lt;=G$1,'data-to-csv'!L103,NA())</f>
        <v>#N/A</v>
      </c>
      <c r="F103" s="87" t="e">
        <f t="shared" ca="1" si="1"/>
        <v>#N/A</v>
      </c>
      <c r="I103" s="86" t="e">
        <f ca="1">IF(ROW()&lt;=G$1,'data-to-csv'!I103,NA())</f>
        <v>#N/A</v>
      </c>
      <c r="J103" s="86" t="e">
        <f ca="1">IF(ROW()&lt;=H$1,'data-to-csv'!J103,NA())</f>
        <v>#N/A</v>
      </c>
      <c r="K103" s="45">
        <f ca="1">'data-to-csv'!M103</f>
        <v>20</v>
      </c>
      <c r="L103" s="87" t="e">
        <f ca="1">IF(ROW()&lt;=G$1,'data-to-csv'!N103,NA())</f>
        <v>#N/A</v>
      </c>
    </row>
    <row r="104" spans="1:12" x14ac:dyDescent="0.2">
      <c r="A104" s="85" t="e">
        <f>'data-to-csv'!A104</f>
        <v>#REF!</v>
      </c>
      <c r="B104" s="86" t="e">
        <f ca="1">IF(ROW()&lt;=G$1,'data-to-csv'!D104,NA())</f>
        <v>#N/A</v>
      </c>
      <c r="C104" s="86" t="e">
        <f ca="1">IF(ROW()&lt;=H$1,'data-to-csv'!E104,NA())</f>
        <v>#N/A</v>
      </c>
      <c r="D104" s="45" t="e">
        <f>'data-to-csv'!K104</f>
        <v>#REF!</v>
      </c>
      <c r="E104" s="87" t="e">
        <f ca="1">IF(ROW()&lt;=G$1,'data-to-csv'!L104,NA())</f>
        <v>#N/A</v>
      </c>
      <c r="F104" s="87" t="e">
        <f t="shared" ca="1" si="1"/>
        <v>#N/A</v>
      </c>
      <c r="I104" s="86" t="e">
        <f ca="1">IF(ROW()&lt;=G$1,'data-to-csv'!I104,NA())</f>
        <v>#N/A</v>
      </c>
      <c r="J104" s="86" t="e">
        <f ca="1">IF(ROW()&lt;=H$1,'data-to-csv'!J104,NA())</f>
        <v>#N/A</v>
      </c>
      <c r="K104" s="45">
        <f ca="1">'data-to-csv'!M104</f>
        <v>20</v>
      </c>
      <c r="L104" s="87" t="e">
        <f ca="1">IF(ROW()&lt;=G$1,'data-to-csv'!N104,NA())</f>
        <v>#N/A</v>
      </c>
    </row>
    <row r="105" spans="1:12" x14ac:dyDescent="0.2">
      <c r="A105" s="85" t="e">
        <f>'data-to-csv'!A105</f>
        <v>#REF!</v>
      </c>
      <c r="B105" s="86" t="e">
        <f ca="1">IF(ROW()&lt;=G$1,'data-to-csv'!D105,NA())</f>
        <v>#N/A</v>
      </c>
      <c r="C105" s="86" t="e">
        <f ca="1">IF(ROW()&lt;=H$1,'data-to-csv'!E105,NA())</f>
        <v>#N/A</v>
      </c>
      <c r="D105" s="45" t="e">
        <f>'data-to-csv'!K105</f>
        <v>#REF!</v>
      </c>
      <c r="E105" s="87" t="e">
        <f ca="1">IF(ROW()&lt;=G$1,'data-to-csv'!L105,NA())</f>
        <v>#N/A</v>
      </c>
      <c r="F105" s="87" t="e">
        <f t="shared" ca="1" si="1"/>
        <v>#N/A</v>
      </c>
      <c r="I105" s="86" t="e">
        <f ca="1">IF(ROW()&lt;=G$1,'data-to-csv'!I105,NA())</f>
        <v>#N/A</v>
      </c>
      <c r="J105" s="86" t="e">
        <f ca="1">IF(ROW()&lt;=H$1,'data-to-csv'!J105,NA())</f>
        <v>#N/A</v>
      </c>
      <c r="K105" s="45">
        <f ca="1">'data-to-csv'!M105</f>
        <v>18</v>
      </c>
      <c r="L105" s="87" t="e">
        <f ca="1">IF(ROW()&lt;=G$1,'data-to-csv'!N105,NA())</f>
        <v>#N/A</v>
      </c>
    </row>
    <row r="106" spans="1:12" x14ac:dyDescent="0.2">
      <c r="A106" s="85" t="e">
        <f>'data-to-csv'!A106</f>
        <v>#REF!</v>
      </c>
      <c r="B106" s="86" t="e">
        <f ca="1">IF(ROW()&lt;=G$1,'data-to-csv'!D106,NA())</f>
        <v>#N/A</v>
      </c>
      <c r="C106" s="86" t="e">
        <f ca="1">IF(ROW()&lt;=H$1,'data-to-csv'!E106,NA())</f>
        <v>#N/A</v>
      </c>
      <c r="D106" s="45" t="e">
        <f>'data-to-csv'!K106</f>
        <v>#REF!</v>
      </c>
      <c r="E106" s="87" t="e">
        <f ca="1">IF(ROW()&lt;=G$1,'data-to-csv'!L106,NA())</f>
        <v>#N/A</v>
      </c>
      <c r="F106" s="87" t="e">
        <f t="shared" ca="1" si="1"/>
        <v>#N/A</v>
      </c>
      <c r="I106" s="86" t="e">
        <f ca="1">IF(ROW()&lt;=G$1,'data-to-csv'!I106,NA())</f>
        <v>#N/A</v>
      </c>
      <c r="J106" s="86" t="e">
        <f ca="1">IF(ROW()&lt;=H$1,'data-to-csv'!J106,NA())</f>
        <v>#N/A</v>
      </c>
      <c r="K106" s="45">
        <f ca="1">'data-to-csv'!M106</f>
        <v>18</v>
      </c>
      <c r="L106" s="87" t="e">
        <f ca="1">IF(ROW()&lt;=G$1,'data-to-csv'!N106,NA())</f>
        <v>#N/A</v>
      </c>
    </row>
    <row r="107" spans="1:12" x14ac:dyDescent="0.2">
      <c r="A107" s="85" t="e">
        <f>'data-to-csv'!A107</f>
        <v>#REF!</v>
      </c>
      <c r="B107" s="86" t="e">
        <f ca="1">IF(ROW()&lt;=G$1,'data-to-csv'!D107,NA())</f>
        <v>#N/A</v>
      </c>
      <c r="C107" s="86" t="e">
        <f ca="1">IF(ROW()&lt;=H$1,'data-to-csv'!E107,NA())</f>
        <v>#N/A</v>
      </c>
      <c r="D107" s="45" t="e">
        <f>'data-to-csv'!K107</f>
        <v>#REF!</v>
      </c>
      <c r="E107" s="87" t="e">
        <f ca="1">IF(ROW()&lt;=G$1,'data-to-csv'!L107,NA())</f>
        <v>#N/A</v>
      </c>
      <c r="F107" s="87" t="e">
        <f t="shared" ca="1" si="1"/>
        <v>#N/A</v>
      </c>
      <c r="I107" s="86" t="e">
        <f ca="1">IF(ROW()&lt;=G$1,'data-to-csv'!I107,NA())</f>
        <v>#N/A</v>
      </c>
      <c r="J107" s="86" t="e">
        <f ca="1">IF(ROW()&lt;=H$1,'data-to-csv'!J107,NA())</f>
        <v>#N/A</v>
      </c>
      <c r="K107" s="45">
        <f ca="1">'data-to-csv'!M107</f>
        <v>19</v>
      </c>
      <c r="L107" s="87" t="e">
        <f ca="1">IF(ROW()&lt;=G$1,'data-to-csv'!N107,NA())</f>
        <v>#N/A</v>
      </c>
    </row>
    <row r="108" spans="1:12" x14ac:dyDescent="0.2">
      <c r="A108" s="85" t="e">
        <f>'data-to-csv'!A108</f>
        <v>#REF!</v>
      </c>
      <c r="B108" s="86" t="e">
        <f ca="1">IF(ROW()&lt;=G$1,'data-to-csv'!D108,NA())</f>
        <v>#N/A</v>
      </c>
      <c r="C108" s="86" t="e">
        <f ca="1">IF(ROW()&lt;=H$1,'data-to-csv'!E108,NA())</f>
        <v>#N/A</v>
      </c>
      <c r="D108" s="45" t="e">
        <f>'data-to-csv'!K108</f>
        <v>#REF!</v>
      </c>
      <c r="E108" s="87" t="e">
        <f ca="1">IF(ROW()&lt;=G$1,'data-to-csv'!L108,NA())</f>
        <v>#N/A</v>
      </c>
      <c r="F108" s="87" t="e">
        <f t="shared" ca="1" si="1"/>
        <v>#N/A</v>
      </c>
      <c r="I108" s="86" t="e">
        <f ca="1">IF(ROW()&lt;=G$1,'data-to-csv'!I108,NA())</f>
        <v>#N/A</v>
      </c>
      <c r="J108" s="86" t="e">
        <f ca="1">IF(ROW()&lt;=H$1,'data-to-csv'!J108,NA())</f>
        <v>#N/A</v>
      </c>
      <c r="K108" s="45">
        <f ca="1">'data-to-csv'!M108</f>
        <v>18</v>
      </c>
      <c r="L108" s="87" t="e">
        <f ca="1">IF(ROW()&lt;=G$1,'data-to-csv'!N108,NA())</f>
        <v>#N/A</v>
      </c>
    </row>
    <row r="109" spans="1:12" x14ac:dyDescent="0.2">
      <c r="A109" s="85" t="e">
        <f>'data-to-csv'!A109</f>
        <v>#REF!</v>
      </c>
      <c r="B109" s="86" t="e">
        <f ca="1">IF(ROW()&lt;=G$1,'data-to-csv'!D109,NA())</f>
        <v>#N/A</v>
      </c>
      <c r="C109" s="86" t="e">
        <f ca="1">IF(ROW()&lt;=H$1,'data-to-csv'!E109,NA())</f>
        <v>#N/A</v>
      </c>
      <c r="D109" s="45" t="e">
        <f>'data-to-csv'!K109</f>
        <v>#REF!</v>
      </c>
      <c r="E109" s="87" t="e">
        <f ca="1">IF(ROW()&lt;=G$1,'data-to-csv'!L109,NA())</f>
        <v>#N/A</v>
      </c>
      <c r="F109" s="87" t="e">
        <f t="shared" ca="1" si="1"/>
        <v>#N/A</v>
      </c>
      <c r="I109" s="86" t="e">
        <f ca="1">IF(ROW()&lt;=G$1,'data-to-csv'!I109,NA())</f>
        <v>#N/A</v>
      </c>
      <c r="J109" s="86" t="e">
        <f ca="1">IF(ROW()&lt;=H$1,'data-to-csv'!J109,NA())</f>
        <v>#N/A</v>
      </c>
      <c r="K109" s="45">
        <f ca="1">'data-to-csv'!M109</f>
        <v>18</v>
      </c>
      <c r="L109" s="87" t="e">
        <f ca="1">IF(ROW()&lt;=G$1,'data-to-csv'!N109,NA())</f>
        <v>#N/A</v>
      </c>
    </row>
    <row r="110" spans="1:12" x14ac:dyDescent="0.2">
      <c r="A110" s="85" t="e">
        <f>'data-to-csv'!A110</f>
        <v>#REF!</v>
      </c>
      <c r="B110" s="86" t="e">
        <f ca="1">IF(ROW()&lt;=G$1,'data-to-csv'!D110,NA())</f>
        <v>#N/A</v>
      </c>
      <c r="C110" s="86" t="e">
        <f ca="1">IF(ROW()&lt;=H$1,'data-to-csv'!E110,NA())</f>
        <v>#N/A</v>
      </c>
      <c r="D110" s="45" t="e">
        <f>'data-to-csv'!K110</f>
        <v>#REF!</v>
      </c>
      <c r="E110" s="87" t="e">
        <f ca="1">IF(ROW()&lt;=G$1,'data-to-csv'!L110,NA())</f>
        <v>#N/A</v>
      </c>
      <c r="F110" s="87" t="e">
        <f t="shared" ca="1" si="1"/>
        <v>#N/A</v>
      </c>
      <c r="I110" s="86" t="e">
        <f ca="1">IF(ROW()&lt;=G$1,'data-to-csv'!I110,NA())</f>
        <v>#N/A</v>
      </c>
      <c r="J110" s="86" t="e">
        <f ca="1">IF(ROW()&lt;=H$1,'data-to-csv'!J110,NA())</f>
        <v>#N/A</v>
      </c>
      <c r="K110" s="45">
        <f ca="1">'data-to-csv'!M110</f>
        <v>21</v>
      </c>
      <c r="L110" s="87" t="e">
        <f ca="1">IF(ROW()&lt;=G$1,'data-to-csv'!N110,NA())</f>
        <v>#N/A</v>
      </c>
    </row>
    <row r="111" spans="1:12" x14ac:dyDescent="0.2">
      <c r="A111" s="85" t="e">
        <f>'data-to-csv'!A111</f>
        <v>#REF!</v>
      </c>
      <c r="B111" s="86" t="e">
        <f ca="1">IF(ROW()&lt;=G$1,'data-to-csv'!D111,NA())</f>
        <v>#N/A</v>
      </c>
      <c r="C111" s="86" t="e">
        <f ca="1">IF(ROW()&lt;=H$1,'data-to-csv'!E111,NA())</f>
        <v>#N/A</v>
      </c>
      <c r="D111" s="45" t="e">
        <f>'data-to-csv'!K111</f>
        <v>#REF!</v>
      </c>
      <c r="E111" s="87" t="e">
        <f ca="1">IF(ROW()&lt;=G$1,'data-to-csv'!L111,NA())</f>
        <v>#N/A</v>
      </c>
      <c r="F111" s="87" t="e">
        <f t="shared" ca="1" si="1"/>
        <v>#N/A</v>
      </c>
      <c r="I111" s="86" t="e">
        <f ca="1">IF(ROW()&lt;=G$1,'data-to-csv'!I111,NA())</f>
        <v>#N/A</v>
      </c>
      <c r="J111" s="86" t="e">
        <f ca="1">IF(ROW()&lt;=H$1,'data-to-csv'!J111,NA())</f>
        <v>#N/A</v>
      </c>
      <c r="K111" s="45">
        <f ca="1">'data-to-csv'!M111</f>
        <v>19</v>
      </c>
      <c r="L111" s="87" t="e">
        <f ca="1">IF(ROW()&lt;=G$1,'data-to-csv'!N111,NA())</f>
        <v>#N/A</v>
      </c>
    </row>
    <row r="112" spans="1:12" x14ac:dyDescent="0.2">
      <c r="A112" s="85" t="e">
        <f>'data-to-csv'!A112</f>
        <v>#REF!</v>
      </c>
      <c r="B112" s="86" t="e">
        <f ca="1">IF(ROW()&lt;=G$1,'data-to-csv'!D112,NA())</f>
        <v>#N/A</v>
      </c>
      <c r="C112" s="86" t="e">
        <f ca="1">IF(ROW()&lt;=H$1,'data-to-csv'!E112,NA())</f>
        <v>#N/A</v>
      </c>
      <c r="D112" s="45" t="e">
        <f>'data-to-csv'!K112</f>
        <v>#REF!</v>
      </c>
      <c r="E112" s="87" t="e">
        <f ca="1">IF(ROW()&lt;=G$1,'data-to-csv'!L112,NA())</f>
        <v>#N/A</v>
      </c>
      <c r="F112" s="87" t="e">
        <f t="shared" ca="1" si="1"/>
        <v>#N/A</v>
      </c>
      <c r="I112" s="86" t="e">
        <f ca="1">IF(ROW()&lt;=G$1,'data-to-csv'!I112,NA())</f>
        <v>#N/A</v>
      </c>
      <c r="J112" s="86" t="e">
        <f ca="1">IF(ROW()&lt;=H$1,'data-to-csv'!J112,NA())</f>
        <v>#N/A</v>
      </c>
      <c r="K112" s="45">
        <f ca="1">'data-to-csv'!M112</f>
        <v>18</v>
      </c>
      <c r="L112" s="87" t="e">
        <f ca="1">IF(ROW()&lt;=G$1,'data-to-csv'!N112,NA())</f>
        <v>#N/A</v>
      </c>
    </row>
    <row r="113" spans="1:12" x14ac:dyDescent="0.2">
      <c r="A113" s="85" t="e">
        <f>'data-to-csv'!A113</f>
        <v>#REF!</v>
      </c>
      <c r="B113" s="86" t="e">
        <f ca="1">IF(ROW()&lt;=G$1,'data-to-csv'!D113,NA())</f>
        <v>#N/A</v>
      </c>
      <c r="C113" s="86" t="e">
        <f ca="1">IF(ROW()&lt;=H$1,'data-to-csv'!E113,NA())</f>
        <v>#N/A</v>
      </c>
      <c r="D113" s="45" t="e">
        <f>'data-to-csv'!K113</f>
        <v>#REF!</v>
      </c>
      <c r="E113" s="87" t="e">
        <f ca="1">IF(ROW()&lt;=G$1,'data-to-csv'!L113,NA())</f>
        <v>#N/A</v>
      </c>
      <c r="F113" s="87" t="e">
        <f t="shared" ca="1" si="1"/>
        <v>#N/A</v>
      </c>
      <c r="I113" s="86" t="e">
        <f ca="1">IF(ROW()&lt;=G$1,'data-to-csv'!I113,NA())</f>
        <v>#N/A</v>
      </c>
      <c r="J113" s="86" t="e">
        <f ca="1">IF(ROW()&lt;=H$1,'data-to-csv'!J113,NA())</f>
        <v>#N/A</v>
      </c>
      <c r="K113" s="45">
        <f ca="1">'data-to-csv'!M113</f>
        <v>18</v>
      </c>
      <c r="L113" s="87" t="e">
        <f ca="1">IF(ROW()&lt;=G$1,'data-to-csv'!N113,NA())</f>
        <v>#N/A</v>
      </c>
    </row>
    <row r="114" spans="1:12" x14ac:dyDescent="0.2">
      <c r="A114" s="85" t="e">
        <f>'data-to-csv'!A114</f>
        <v>#REF!</v>
      </c>
      <c r="B114" s="86" t="e">
        <f ca="1">IF(ROW()&lt;=G$1,'data-to-csv'!D114,NA())</f>
        <v>#N/A</v>
      </c>
      <c r="C114" s="86" t="e">
        <f ca="1">IF(ROW()&lt;=H$1,'data-to-csv'!E114,NA())</f>
        <v>#N/A</v>
      </c>
      <c r="D114" s="45" t="e">
        <f>'data-to-csv'!K114</f>
        <v>#REF!</v>
      </c>
      <c r="E114" s="87" t="e">
        <f ca="1">IF(ROW()&lt;=G$1,'data-to-csv'!L114,NA())</f>
        <v>#N/A</v>
      </c>
      <c r="F114" s="87" t="e">
        <f t="shared" ca="1" si="1"/>
        <v>#N/A</v>
      </c>
      <c r="I114" s="86" t="e">
        <f ca="1">IF(ROW()&lt;=G$1,'data-to-csv'!I114,NA())</f>
        <v>#N/A</v>
      </c>
      <c r="J114" s="86" t="e">
        <f ca="1">IF(ROW()&lt;=H$1,'data-to-csv'!J114,NA())</f>
        <v>#N/A</v>
      </c>
      <c r="K114" s="45">
        <f ca="1">'data-to-csv'!M114</f>
        <v>18</v>
      </c>
      <c r="L114" s="87" t="e">
        <f ca="1">IF(ROW()&lt;=G$1,'data-to-csv'!N114,NA())</f>
        <v>#N/A</v>
      </c>
    </row>
    <row r="115" spans="1:12" x14ac:dyDescent="0.2">
      <c r="A115" s="85" t="e">
        <f>'data-to-csv'!A115</f>
        <v>#REF!</v>
      </c>
      <c r="B115" s="86" t="e">
        <f ca="1">IF(ROW()&lt;=G$1,'data-to-csv'!D115,NA())</f>
        <v>#N/A</v>
      </c>
      <c r="C115" s="86" t="e">
        <f ca="1">IF(ROW()&lt;=H$1,'data-to-csv'!E115,NA())</f>
        <v>#N/A</v>
      </c>
      <c r="D115" s="45" t="e">
        <f>'data-to-csv'!K115</f>
        <v>#REF!</v>
      </c>
      <c r="E115" s="87" t="e">
        <f ca="1">IF(ROW()&lt;=G$1,'data-to-csv'!L115,NA())</f>
        <v>#N/A</v>
      </c>
      <c r="F115" s="87" t="e">
        <f t="shared" ca="1" si="1"/>
        <v>#N/A</v>
      </c>
      <c r="I115" s="86" t="e">
        <f ca="1">IF(ROW()&lt;=G$1,'data-to-csv'!I115,NA())</f>
        <v>#N/A</v>
      </c>
      <c r="J115" s="86" t="e">
        <f ca="1">IF(ROW()&lt;=H$1,'data-to-csv'!J115,NA())</f>
        <v>#N/A</v>
      </c>
      <c r="K115" s="45">
        <f ca="1">'data-to-csv'!M115</f>
        <v>18</v>
      </c>
      <c r="L115" s="87" t="e">
        <f ca="1">IF(ROW()&lt;=G$1,'data-to-csv'!N115,NA())</f>
        <v>#N/A</v>
      </c>
    </row>
    <row r="116" spans="1:12" x14ac:dyDescent="0.2">
      <c r="A116" s="85" t="e">
        <f>'data-to-csv'!A116</f>
        <v>#REF!</v>
      </c>
      <c r="B116" s="86" t="e">
        <f ca="1">IF(ROW()&lt;=G$1,'data-to-csv'!D116,NA())</f>
        <v>#N/A</v>
      </c>
      <c r="C116" s="86" t="e">
        <f ca="1">IF(ROW()&lt;=H$1,'data-to-csv'!E116,NA())</f>
        <v>#N/A</v>
      </c>
      <c r="D116" s="45" t="e">
        <f>'data-to-csv'!K116</f>
        <v>#REF!</v>
      </c>
      <c r="E116" s="87" t="e">
        <f ca="1">IF(ROW()&lt;=G$1,'data-to-csv'!L116,NA())</f>
        <v>#N/A</v>
      </c>
      <c r="F116" s="87" t="e">
        <f t="shared" ca="1" si="1"/>
        <v>#N/A</v>
      </c>
      <c r="I116" s="86" t="e">
        <f ca="1">IF(ROW()&lt;=G$1,'data-to-csv'!I116,NA())</f>
        <v>#N/A</v>
      </c>
      <c r="J116" s="86" t="e">
        <f ca="1">IF(ROW()&lt;=H$1,'data-to-csv'!J116,NA())</f>
        <v>#N/A</v>
      </c>
      <c r="K116" s="45">
        <f ca="1">'data-to-csv'!M116</f>
        <v>18</v>
      </c>
      <c r="L116" s="87" t="e">
        <f ca="1">IF(ROW()&lt;=G$1,'data-to-csv'!N116,NA())</f>
        <v>#N/A</v>
      </c>
    </row>
    <row r="117" spans="1:12" x14ac:dyDescent="0.2">
      <c r="A117" s="85" t="e">
        <f>'data-to-csv'!A117</f>
        <v>#REF!</v>
      </c>
      <c r="B117" s="86" t="e">
        <f ca="1">IF(ROW()&lt;=G$1,'data-to-csv'!D117,NA())</f>
        <v>#N/A</v>
      </c>
      <c r="C117" s="86" t="e">
        <f ca="1">IF(ROW()&lt;=H$1,'data-to-csv'!E117,NA())</f>
        <v>#N/A</v>
      </c>
      <c r="D117" s="45" t="e">
        <f>'data-to-csv'!K117</f>
        <v>#REF!</v>
      </c>
      <c r="E117" s="87" t="e">
        <f ca="1">IF(ROW()&lt;=G$1,'data-to-csv'!L117,NA())</f>
        <v>#N/A</v>
      </c>
      <c r="F117" s="87" t="e">
        <f t="shared" ca="1" si="1"/>
        <v>#N/A</v>
      </c>
      <c r="I117" s="86" t="e">
        <f ca="1">IF(ROW()&lt;=G$1,'data-to-csv'!I117,NA())</f>
        <v>#N/A</v>
      </c>
      <c r="J117" s="86" t="e">
        <f ca="1">IF(ROW()&lt;=H$1,'data-to-csv'!J117,NA())</f>
        <v>#N/A</v>
      </c>
      <c r="K117" s="45">
        <f ca="1">'data-to-csv'!M117</f>
        <v>18</v>
      </c>
      <c r="L117" s="87" t="e">
        <f ca="1">IF(ROW()&lt;=G$1,'data-to-csv'!N117,NA())</f>
        <v>#N/A</v>
      </c>
    </row>
    <row r="118" spans="1:12" x14ac:dyDescent="0.2">
      <c r="A118" s="85" t="e">
        <f>'data-to-csv'!A118</f>
        <v>#REF!</v>
      </c>
      <c r="B118" s="86" t="e">
        <f ca="1">IF(ROW()&lt;=G$1,'data-to-csv'!D118,NA())</f>
        <v>#N/A</v>
      </c>
      <c r="C118" s="86" t="e">
        <f ca="1">IF(ROW()&lt;=H$1,'data-to-csv'!E118,NA())</f>
        <v>#N/A</v>
      </c>
      <c r="D118" s="45" t="e">
        <f>'data-to-csv'!K118</f>
        <v>#REF!</v>
      </c>
      <c r="E118" s="87" t="e">
        <f ca="1">IF(ROW()&lt;=G$1,'data-to-csv'!L118,NA())</f>
        <v>#N/A</v>
      </c>
      <c r="F118" s="87" t="e">
        <f t="shared" ca="1" si="1"/>
        <v>#N/A</v>
      </c>
      <c r="I118" s="86" t="e">
        <f ca="1">IF(ROW()&lt;=G$1,'data-to-csv'!I118,NA())</f>
        <v>#N/A</v>
      </c>
      <c r="J118" s="86" t="e">
        <f ca="1">IF(ROW()&lt;=H$1,'data-to-csv'!J118,NA())</f>
        <v>#N/A</v>
      </c>
      <c r="K118" s="45">
        <f ca="1">'data-to-csv'!M118</f>
        <v>19</v>
      </c>
      <c r="L118" s="87" t="e">
        <f ca="1">IF(ROW()&lt;=G$1,'data-to-csv'!N118,NA())</f>
        <v>#N/A</v>
      </c>
    </row>
    <row r="119" spans="1:12" x14ac:dyDescent="0.2">
      <c r="A119" s="85" t="e">
        <f>'data-to-csv'!A119</f>
        <v>#REF!</v>
      </c>
      <c r="B119" s="86" t="e">
        <f ca="1">IF(ROW()&lt;=G$1,'data-to-csv'!D119,NA())</f>
        <v>#N/A</v>
      </c>
      <c r="C119" s="86" t="e">
        <f ca="1">IF(ROW()&lt;=H$1,'data-to-csv'!E119,NA())</f>
        <v>#N/A</v>
      </c>
      <c r="D119" s="45" t="e">
        <f>'data-to-csv'!K119</f>
        <v>#REF!</v>
      </c>
      <c r="E119" s="87" t="e">
        <f ca="1">IF(ROW()&lt;=G$1,'data-to-csv'!L119,NA())</f>
        <v>#N/A</v>
      </c>
      <c r="F119" s="87" t="e">
        <f t="shared" ca="1" si="1"/>
        <v>#N/A</v>
      </c>
      <c r="I119" s="86" t="e">
        <f ca="1">IF(ROW()&lt;=G$1,'data-to-csv'!I119,NA())</f>
        <v>#N/A</v>
      </c>
      <c r="J119" s="86" t="e">
        <f ca="1">IF(ROW()&lt;=H$1,'data-to-csv'!J119,NA())</f>
        <v>#N/A</v>
      </c>
      <c r="K119" s="45">
        <f ca="1">'data-to-csv'!M119</f>
        <v>19</v>
      </c>
      <c r="L119" s="87" t="e">
        <f ca="1">IF(ROW()&lt;=G$1,'data-to-csv'!N119,NA())</f>
        <v>#N/A</v>
      </c>
    </row>
    <row r="120" spans="1:12" x14ac:dyDescent="0.2">
      <c r="A120" s="85" t="e">
        <f>'data-to-csv'!A120</f>
        <v>#REF!</v>
      </c>
      <c r="B120" s="86" t="e">
        <f ca="1">IF(ROW()&lt;=G$1,'data-to-csv'!D120,NA())</f>
        <v>#N/A</v>
      </c>
      <c r="C120" s="86" t="e">
        <f ca="1">IF(ROW()&lt;=H$1,'data-to-csv'!E120,NA())</f>
        <v>#N/A</v>
      </c>
      <c r="D120" s="45" t="e">
        <f>'data-to-csv'!K120</f>
        <v>#REF!</v>
      </c>
      <c r="E120" s="87" t="e">
        <f ca="1">IF(ROW()&lt;=G$1,'data-to-csv'!L120,NA())</f>
        <v>#N/A</v>
      </c>
      <c r="F120" s="87" t="e">
        <f t="shared" ca="1" si="1"/>
        <v>#N/A</v>
      </c>
      <c r="I120" s="86" t="e">
        <f ca="1">IF(ROW()&lt;=G$1,'data-to-csv'!I120,NA())</f>
        <v>#N/A</v>
      </c>
      <c r="J120" s="86" t="e">
        <f ca="1">IF(ROW()&lt;=H$1,'data-to-csv'!J120,NA())</f>
        <v>#N/A</v>
      </c>
      <c r="K120" s="45">
        <f ca="1">'data-to-csv'!M120</f>
        <v>19</v>
      </c>
      <c r="L120" s="87" t="e">
        <f ca="1">IF(ROW()&lt;=G$1,'data-to-csv'!N120,NA())</f>
        <v>#N/A</v>
      </c>
    </row>
    <row r="121" spans="1:12" x14ac:dyDescent="0.2">
      <c r="A121" s="85" t="e">
        <f>'data-to-csv'!A121</f>
        <v>#REF!</v>
      </c>
      <c r="B121" s="86" t="e">
        <f ca="1">IF(ROW()&lt;=G$1,'data-to-csv'!D121,NA())</f>
        <v>#N/A</v>
      </c>
      <c r="C121" s="86" t="e">
        <f ca="1">IF(ROW()&lt;=H$1,'data-to-csv'!E121,NA())</f>
        <v>#N/A</v>
      </c>
      <c r="D121" s="45" t="e">
        <f>'data-to-csv'!K121</f>
        <v>#REF!</v>
      </c>
      <c r="E121" s="87" t="e">
        <f ca="1">IF(ROW()&lt;=G$1,'data-to-csv'!L121,NA())</f>
        <v>#N/A</v>
      </c>
      <c r="F121" s="87" t="e">
        <f t="shared" ca="1" si="1"/>
        <v>#N/A</v>
      </c>
      <c r="I121" s="86" t="e">
        <f ca="1">IF(ROW()&lt;=G$1,'data-to-csv'!I121,NA())</f>
        <v>#N/A</v>
      </c>
      <c r="J121" s="86" t="e">
        <f ca="1">IF(ROW()&lt;=H$1,'data-to-csv'!J121,NA())</f>
        <v>#N/A</v>
      </c>
      <c r="K121" s="45">
        <f ca="1">'data-to-csv'!M121</f>
        <v>17</v>
      </c>
      <c r="L121" s="87" t="e">
        <f ca="1">IF(ROW()&lt;=G$1,'data-to-csv'!N121,NA())</f>
        <v>#N/A</v>
      </c>
    </row>
    <row r="122" spans="1:12" x14ac:dyDescent="0.2">
      <c r="A122" s="85" t="e">
        <f>'data-to-csv'!A122</f>
        <v>#REF!</v>
      </c>
      <c r="B122" s="86" t="e">
        <f ca="1">IF(ROW()&lt;=G$1,'data-to-csv'!D122,NA())</f>
        <v>#N/A</v>
      </c>
      <c r="C122" s="86" t="e">
        <f ca="1">IF(ROW()&lt;=H$1,'data-to-csv'!E122,NA())</f>
        <v>#N/A</v>
      </c>
      <c r="D122" s="45" t="e">
        <f>'data-to-csv'!K122</f>
        <v>#REF!</v>
      </c>
      <c r="E122" s="87" t="e">
        <f ca="1">IF(ROW()&lt;=G$1,'data-to-csv'!L122,NA())</f>
        <v>#N/A</v>
      </c>
      <c r="F122" s="87" t="e">
        <f t="shared" ca="1" si="1"/>
        <v>#N/A</v>
      </c>
      <c r="I122" s="86" t="e">
        <f ca="1">IF(ROW()&lt;=G$1,'data-to-csv'!I122,NA())</f>
        <v>#N/A</v>
      </c>
      <c r="J122" s="86" t="e">
        <f ca="1">IF(ROW()&lt;=H$1,'data-to-csv'!J122,NA())</f>
        <v>#N/A</v>
      </c>
      <c r="K122" s="45">
        <f ca="1">'data-to-csv'!M122</f>
        <v>18</v>
      </c>
      <c r="L122" s="87" t="e">
        <f ca="1">IF(ROW()&lt;=G$1,'data-to-csv'!N122,NA())</f>
        <v>#N/A</v>
      </c>
    </row>
    <row r="123" spans="1:12" x14ac:dyDescent="0.2">
      <c r="A123" s="85" t="e">
        <f>'data-to-csv'!A123</f>
        <v>#REF!</v>
      </c>
      <c r="B123" s="86" t="e">
        <f ca="1">IF(ROW()&lt;=G$1,'data-to-csv'!D123,NA())</f>
        <v>#N/A</v>
      </c>
      <c r="C123" s="86" t="e">
        <f ca="1">IF(ROW()&lt;=H$1,'data-to-csv'!E123,NA())</f>
        <v>#N/A</v>
      </c>
      <c r="D123" s="45" t="e">
        <f>'data-to-csv'!K123</f>
        <v>#REF!</v>
      </c>
      <c r="E123" s="87" t="e">
        <f ca="1">IF(ROW()&lt;=G$1,'data-to-csv'!L123,NA())</f>
        <v>#N/A</v>
      </c>
      <c r="F123" s="87" t="e">
        <f t="shared" ca="1" si="1"/>
        <v>#N/A</v>
      </c>
      <c r="I123" s="86" t="e">
        <f ca="1">IF(ROW()&lt;=G$1,'data-to-csv'!I123,NA())</f>
        <v>#N/A</v>
      </c>
      <c r="J123" s="86" t="e">
        <f ca="1">IF(ROW()&lt;=H$1,'data-to-csv'!J123,NA())</f>
        <v>#N/A</v>
      </c>
      <c r="K123" s="45">
        <f ca="1">'data-to-csv'!M123</f>
        <v>18</v>
      </c>
      <c r="L123" s="87" t="e">
        <f ca="1">IF(ROW()&lt;=G$1,'data-to-csv'!N123,NA())</f>
        <v>#N/A</v>
      </c>
    </row>
    <row r="124" spans="1:12" x14ac:dyDescent="0.2">
      <c r="A124" s="85" t="e">
        <f>'data-to-csv'!A124</f>
        <v>#REF!</v>
      </c>
      <c r="B124" s="86" t="e">
        <f ca="1">IF(ROW()&lt;=G$1,'data-to-csv'!D124,NA())</f>
        <v>#N/A</v>
      </c>
      <c r="C124" s="86" t="e">
        <f ca="1">IF(ROW()&lt;=H$1,'data-to-csv'!E124,NA())</f>
        <v>#N/A</v>
      </c>
      <c r="D124" s="45" t="e">
        <f>'data-to-csv'!K124</f>
        <v>#REF!</v>
      </c>
      <c r="E124" s="87" t="e">
        <f ca="1">IF(ROW()&lt;=G$1,'data-to-csv'!L124,NA())</f>
        <v>#N/A</v>
      </c>
      <c r="F124" s="87" t="e">
        <f t="shared" ca="1" si="1"/>
        <v>#N/A</v>
      </c>
      <c r="I124" s="86" t="e">
        <f ca="1">IF(ROW()&lt;=G$1,'data-to-csv'!I124,NA())</f>
        <v>#N/A</v>
      </c>
      <c r="J124" s="86" t="e">
        <f ca="1">IF(ROW()&lt;=H$1,'data-to-csv'!J124,NA())</f>
        <v>#N/A</v>
      </c>
      <c r="K124" s="45">
        <f ca="1">'data-to-csv'!M124</f>
        <v>17</v>
      </c>
      <c r="L124" s="87" t="e">
        <f ca="1">IF(ROW()&lt;=G$1,'data-to-csv'!N124,NA())</f>
        <v>#N/A</v>
      </c>
    </row>
    <row r="125" spans="1:12" x14ac:dyDescent="0.2">
      <c r="A125" s="85" t="e">
        <f>'data-to-csv'!A125</f>
        <v>#REF!</v>
      </c>
      <c r="B125" s="86" t="e">
        <f ca="1">IF(ROW()&lt;=G$1,'data-to-csv'!D125,NA())</f>
        <v>#N/A</v>
      </c>
      <c r="C125" s="86" t="e">
        <f ca="1">IF(ROW()&lt;=H$1,'data-to-csv'!E125,NA())</f>
        <v>#N/A</v>
      </c>
      <c r="D125" s="45" t="e">
        <f>'data-to-csv'!K125</f>
        <v>#REF!</v>
      </c>
      <c r="E125" s="87" t="e">
        <f ca="1">IF(ROW()&lt;=G$1,'data-to-csv'!L125,NA())</f>
        <v>#N/A</v>
      </c>
      <c r="F125" s="87" t="e">
        <f t="shared" ca="1" si="1"/>
        <v>#N/A</v>
      </c>
      <c r="I125" s="86" t="e">
        <f ca="1">IF(ROW()&lt;=G$1,'data-to-csv'!I125,NA())</f>
        <v>#N/A</v>
      </c>
      <c r="J125" s="86" t="e">
        <f ca="1">IF(ROW()&lt;=H$1,'data-to-csv'!J125,NA())</f>
        <v>#N/A</v>
      </c>
      <c r="K125" s="45">
        <f ca="1">'data-to-csv'!M125</f>
        <v>18</v>
      </c>
      <c r="L125" s="87" t="e">
        <f ca="1">IF(ROW()&lt;=G$1,'data-to-csv'!N125,NA())</f>
        <v>#N/A</v>
      </c>
    </row>
    <row r="126" spans="1:12" x14ac:dyDescent="0.2">
      <c r="A126" s="85" t="e">
        <f>'data-to-csv'!A126</f>
        <v>#REF!</v>
      </c>
      <c r="B126" s="86" t="e">
        <f ca="1">IF(ROW()&lt;=G$1,'data-to-csv'!D126,NA())</f>
        <v>#N/A</v>
      </c>
      <c r="C126" s="86" t="e">
        <f ca="1">IF(ROW()&lt;=H$1,'data-to-csv'!E126,NA())</f>
        <v>#N/A</v>
      </c>
      <c r="D126" s="45" t="e">
        <f>'data-to-csv'!K126</f>
        <v>#REF!</v>
      </c>
      <c r="E126" s="87" t="e">
        <f ca="1">IF(ROW()&lt;=G$1,'data-to-csv'!L126,NA())</f>
        <v>#N/A</v>
      </c>
      <c r="F126" s="87" t="e">
        <f t="shared" ca="1" si="1"/>
        <v>#N/A</v>
      </c>
      <c r="I126" s="86" t="e">
        <f ca="1">IF(ROW()&lt;=G$1,'data-to-csv'!I126,NA())</f>
        <v>#N/A</v>
      </c>
      <c r="J126" s="86" t="e">
        <f ca="1">IF(ROW()&lt;=H$1,'data-to-csv'!J126,NA())</f>
        <v>#N/A</v>
      </c>
      <c r="K126" s="45">
        <f ca="1">'data-to-csv'!M126</f>
        <v>17</v>
      </c>
      <c r="L126" s="87" t="e">
        <f ca="1">IF(ROW()&lt;=G$1,'data-to-csv'!N126,NA())</f>
        <v>#N/A</v>
      </c>
    </row>
    <row r="127" spans="1:12" x14ac:dyDescent="0.2">
      <c r="A127" s="85" t="e">
        <f>'data-to-csv'!A127</f>
        <v>#REF!</v>
      </c>
      <c r="B127" s="86" t="e">
        <f ca="1">IF(ROW()&lt;=G$1,'data-to-csv'!D127,NA())</f>
        <v>#N/A</v>
      </c>
      <c r="C127" s="86" t="e">
        <f ca="1">IF(ROW()&lt;=H$1,'data-to-csv'!E127,NA())</f>
        <v>#N/A</v>
      </c>
      <c r="D127" s="45" t="e">
        <f>'data-to-csv'!K127</f>
        <v>#REF!</v>
      </c>
      <c r="E127" s="87" t="e">
        <f ca="1">IF(ROW()&lt;=G$1,'data-to-csv'!L127,NA())</f>
        <v>#N/A</v>
      </c>
      <c r="F127" s="87" t="e">
        <f t="shared" ca="1" si="1"/>
        <v>#N/A</v>
      </c>
      <c r="I127" s="86" t="e">
        <f ca="1">IF(ROW()&lt;=G$1,'data-to-csv'!I127,NA())</f>
        <v>#N/A</v>
      </c>
      <c r="J127" s="86" t="e">
        <f ca="1">IF(ROW()&lt;=H$1,'data-to-csv'!J127,NA())</f>
        <v>#N/A</v>
      </c>
      <c r="K127" s="45">
        <f ca="1">'data-to-csv'!M127</f>
        <v>21</v>
      </c>
      <c r="L127" s="87" t="e">
        <f ca="1">IF(ROW()&lt;=G$1,'data-to-csv'!N127,NA())</f>
        <v>#N/A</v>
      </c>
    </row>
    <row r="128" spans="1:12" x14ac:dyDescent="0.2">
      <c r="A128" s="85" t="e">
        <f>'data-to-csv'!A128</f>
        <v>#REF!</v>
      </c>
      <c r="B128" s="86" t="e">
        <f ca="1">IF(ROW()&lt;=G$1,'data-to-csv'!D128,NA())</f>
        <v>#N/A</v>
      </c>
      <c r="C128" s="86" t="e">
        <f ca="1">IF(ROW()&lt;=H$1,'data-to-csv'!E128,NA())</f>
        <v>#N/A</v>
      </c>
      <c r="D128" s="45" t="e">
        <f>'data-to-csv'!K128</f>
        <v>#REF!</v>
      </c>
      <c r="E128" s="87" t="e">
        <f ca="1">IF(ROW()&lt;=G$1,'data-to-csv'!L128,NA())</f>
        <v>#N/A</v>
      </c>
      <c r="F128" s="87" t="e">
        <f t="shared" ca="1" si="1"/>
        <v>#N/A</v>
      </c>
      <c r="I128" s="86" t="e">
        <f ca="1">IF(ROW()&lt;=G$1,'data-to-csv'!I128,NA())</f>
        <v>#N/A</v>
      </c>
      <c r="J128" s="86" t="e">
        <f ca="1">IF(ROW()&lt;=H$1,'data-to-csv'!J128,NA())</f>
        <v>#N/A</v>
      </c>
      <c r="K128" s="45">
        <f ca="1">'data-to-csv'!M128</f>
        <v>18</v>
      </c>
      <c r="L128" s="87" t="e">
        <f ca="1">IF(ROW()&lt;=G$1,'data-to-csv'!N128,NA())</f>
        <v>#N/A</v>
      </c>
    </row>
    <row r="129" spans="1:12" x14ac:dyDescent="0.2">
      <c r="A129" s="85" t="e">
        <f>'data-to-csv'!A129</f>
        <v>#REF!</v>
      </c>
      <c r="B129" s="86" t="e">
        <f ca="1">IF(ROW()&lt;=G$1,'data-to-csv'!D129,NA())</f>
        <v>#N/A</v>
      </c>
      <c r="C129" s="86" t="e">
        <f ca="1">IF(ROW()&lt;=H$1,'data-to-csv'!E129,NA())</f>
        <v>#N/A</v>
      </c>
      <c r="D129" s="45" t="e">
        <f>'data-to-csv'!K129</f>
        <v>#REF!</v>
      </c>
      <c r="E129" s="87" t="e">
        <f ca="1">IF(ROW()&lt;=G$1,'data-to-csv'!L129,NA())</f>
        <v>#N/A</v>
      </c>
      <c r="F129" s="87" t="e">
        <f t="shared" ca="1" si="1"/>
        <v>#N/A</v>
      </c>
      <c r="I129" s="86" t="e">
        <f ca="1">IF(ROW()&lt;=G$1,'data-to-csv'!I129,NA())</f>
        <v>#N/A</v>
      </c>
      <c r="J129" s="86" t="e">
        <f ca="1">IF(ROW()&lt;=H$1,'data-to-csv'!J129,NA())</f>
        <v>#N/A</v>
      </c>
      <c r="K129" s="45">
        <f ca="1">'data-to-csv'!M129</f>
        <v>19</v>
      </c>
      <c r="L129" s="87" t="e">
        <f ca="1">IF(ROW()&lt;=G$1,'data-to-csv'!N129,NA())</f>
        <v>#N/A</v>
      </c>
    </row>
    <row r="130" spans="1:12" x14ac:dyDescent="0.2">
      <c r="A130" s="85" t="e">
        <f>'data-to-csv'!A130</f>
        <v>#REF!</v>
      </c>
      <c r="B130" s="86" t="e">
        <f ca="1">IF(ROW()&lt;=G$1,'data-to-csv'!D130,NA())</f>
        <v>#N/A</v>
      </c>
      <c r="C130" s="86" t="e">
        <f ca="1">IF(ROW()&lt;=H$1,'data-to-csv'!E130,NA())</f>
        <v>#N/A</v>
      </c>
      <c r="D130" s="45" t="e">
        <f>'data-to-csv'!K130</f>
        <v>#REF!</v>
      </c>
      <c r="E130" s="87" t="e">
        <f ca="1">IF(ROW()&lt;=G$1,'data-to-csv'!L130,NA())</f>
        <v>#N/A</v>
      </c>
      <c r="F130" s="87" t="e">
        <f t="shared" ca="1" si="1"/>
        <v>#N/A</v>
      </c>
      <c r="I130" s="86" t="e">
        <f ca="1">IF(ROW()&lt;=G$1,'data-to-csv'!I130,NA())</f>
        <v>#N/A</v>
      </c>
      <c r="J130" s="86" t="e">
        <f ca="1">IF(ROW()&lt;=H$1,'data-to-csv'!J130,NA())</f>
        <v>#N/A</v>
      </c>
      <c r="K130" s="45">
        <f ca="1">'data-to-csv'!M130</f>
        <v>20</v>
      </c>
      <c r="L130" s="87" t="e">
        <f ca="1">IF(ROW()&lt;=G$1,'data-to-csv'!N130,NA())</f>
        <v>#N/A</v>
      </c>
    </row>
    <row r="131" spans="1:12" x14ac:dyDescent="0.2">
      <c r="A131" s="85" t="e">
        <f>'data-to-csv'!A131</f>
        <v>#REF!</v>
      </c>
      <c r="B131" s="86" t="e">
        <f ca="1">IF(ROW()&lt;=G$1,'data-to-csv'!D131,NA())</f>
        <v>#N/A</v>
      </c>
      <c r="C131" s="86" t="e">
        <f ca="1">IF(ROW()&lt;=H$1,'data-to-csv'!E131,NA())</f>
        <v>#N/A</v>
      </c>
      <c r="D131" s="45" t="e">
        <f>'data-to-csv'!K131</f>
        <v>#REF!</v>
      </c>
      <c r="E131" s="87" t="e">
        <f ca="1">IF(ROW()&lt;=G$1,'data-to-csv'!L131,NA())</f>
        <v>#N/A</v>
      </c>
      <c r="F131" s="87" t="e">
        <f t="shared" ref="F131:F194" ca="1" si="2">AVERAGE(E131,L131)</f>
        <v>#N/A</v>
      </c>
      <c r="I131" s="86" t="e">
        <f ca="1">IF(ROW()&lt;=G$1,'data-to-csv'!I131,NA())</f>
        <v>#N/A</v>
      </c>
      <c r="J131" s="86" t="e">
        <f ca="1">IF(ROW()&lt;=H$1,'data-to-csv'!J131,NA())</f>
        <v>#N/A</v>
      </c>
      <c r="K131" s="45">
        <f ca="1">'data-to-csv'!M131</f>
        <v>19</v>
      </c>
      <c r="L131" s="87" t="e">
        <f ca="1">IF(ROW()&lt;=G$1,'data-to-csv'!N131,NA())</f>
        <v>#N/A</v>
      </c>
    </row>
    <row r="132" spans="1:12" x14ac:dyDescent="0.2">
      <c r="A132" s="85" t="e">
        <f>'data-to-csv'!A132</f>
        <v>#REF!</v>
      </c>
      <c r="B132" s="86" t="e">
        <f ca="1">IF(ROW()&lt;=G$1,'data-to-csv'!D132,NA())</f>
        <v>#N/A</v>
      </c>
      <c r="C132" s="86" t="e">
        <f ca="1">IF(ROW()&lt;=H$1,'data-to-csv'!E132,NA())</f>
        <v>#N/A</v>
      </c>
      <c r="D132" s="45" t="e">
        <f>'data-to-csv'!K132</f>
        <v>#REF!</v>
      </c>
      <c r="E132" s="87" t="e">
        <f ca="1">IF(ROW()&lt;=G$1,'data-to-csv'!L132,NA())</f>
        <v>#N/A</v>
      </c>
      <c r="F132" s="87" t="e">
        <f t="shared" ca="1" si="2"/>
        <v>#N/A</v>
      </c>
      <c r="I132" s="86" t="e">
        <f ca="1">IF(ROW()&lt;=G$1,'data-to-csv'!I132,NA())</f>
        <v>#N/A</v>
      </c>
      <c r="J132" s="86" t="e">
        <f ca="1">IF(ROW()&lt;=H$1,'data-to-csv'!J132,NA())</f>
        <v>#N/A</v>
      </c>
      <c r="K132" s="45">
        <f ca="1">'data-to-csv'!M132</f>
        <v>21</v>
      </c>
      <c r="L132" s="87" t="e">
        <f ca="1">IF(ROW()&lt;=G$1,'data-to-csv'!N132,NA())</f>
        <v>#N/A</v>
      </c>
    </row>
    <row r="133" spans="1:12" x14ac:dyDescent="0.2">
      <c r="A133" s="85" t="e">
        <f>'data-to-csv'!A133</f>
        <v>#REF!</v>
      </c>
      <c r="B133" s="86" t="e">
        <f ca="1">IF(ROW()&lt;=G$1,'data-to-csv'!D133,NA())</f>
        <v>#N/A</v>
      </c>
      <c r="C133" s="86" t="e">
        <f ca="1">IF(ROW()&lt;=H$1,'data-to-csv'!E133,NA())</f>
        <v>#N/A</v>
      </c>
      <c r="D133" s="45" t="e">
        <f>'data-to-csv'!K133</f>
        <v>#REF!</v>
      </c>
      <c r="E133" s="87" t="e">
        <f ca="1">IF(ROW()&lt;=G$1,'data-to-csv'!L133,NA())</f>
        <v>#N/A</v>
      </c>
      <c r="F133" s="87" t="e">
        <f t="shared" ca="1" si="2"/>
        <v>#N/A</v>
      </c>
      <c r="I133" s="86" t="e">
        <f ca="1">IF(ROW()&lt;=G$1,'data-to-csv'!I133,NA())</f>
        <v>#N/A</v>
      </c>
      <c r="J133" s="86" t="e">
        <f ca="1">IF(ROW()&lt;=H$1,'data-to-csv'!J133,NA())</f>
        <v>#N/A</v>
      </c>
      <c r="K133" s="45">
        <f ca="1">'data-to-csv'!M133</f>
        <v>21</v>
      </c>
      <c r="L133" s="87" t="e">
        <f ca="1">IF(ROW()&lt;=G$1,'data-to-csv'!N133,NA())</f>
        <v>#N/A</v>
      </c>
    </row>
    <row r="134" spans="1:12" x14ac:dyDescent="0.2">
      <c r="A134" s="85" t="e">
        <f>'data-to-csv'!A134</f>
        <v>#REF!</v>
      </c>
      <c r="B134" s="86" t="e">
        <f ca="1">IF(ROW()&lt;=G$1,'data-to-csv'!D134,NA())</f>
        <v>#N/A</v>
      </c>
      <c r="C134" s="86" t="e">
        <f ca="1">IF(ROW()&lt;=H$1,'data-to-csv'!E134,NA())</f>
        <v>#N/A</v>
      </c>
      <c r="D134" s="45" t="e">
        <f>'data-to-csv'!K134</f>
        <v>#REF!</v>
      </c>
      <c r="E134" s="87" t="e">
        <f ca="1">IF(ROW()&lt;=G$1,'data-to-csv'!L134,NA())</f>
        <v>#N/A</v>
      </c>
      <c r="F134" s="87" t="e">
        <f t="shared" ca="1" si="2"/>
        <v>#N/A</v>
      </c>
      <c r="I134" s="86" t="e">
        <f ca="1">IF(ROW()&lt;=G$1,'data-to-csv'!I134,NA())</f>
        <v>#N/A</v>
      </c>
      <c r="J134" s="86" t="e">
        <f ca="1">IF(ROW()&lt;=H$1,'data-to-csv'!J134,NA())</f>
        <v>#N/A</v>
      </c>
      <c r="K134" s="45">
        <f ca="1">'data-to-csv'!M134</f>
        <v>21</v>
      </c>
      <c r="L134" s="87" t="e">
        <f ca="1">IF(ROW()&lt;=G$1,'data-to-csv'!N134,NA())</f>
        <v>#N/A</v>
      </c>
    </row>
    <row r="135" spans="1:12" x14ac:dyDescent="0.2">
      <c r="A135" s="85" t="e">
        <f>'data-to-csv'!A135</f>
        <v>#REF!</v>
      </c>
      <c r="B135" s="86" t="e">
        <f ca="1">IF(ROW()&lt;=G$1,'data-to-csv'!D135,NA())</f>
        <v>#N/A</v>
      </c>
      <c r="C135" s="86" t="e">
        <f ca="1">IF(ROW()&lt;=H$1,'data-to-csv'!E135,NA())</f>
        <v>#N/A</v>
      </c>
      <c r="D135" s="45" t="e">
        <f>'data-to-csv'!K135</f>
        <v>#REF!</v>
      </c>
      <c r="E135" s="87" t="e">
        <f ca="1">IF(ROW()&lt;=G$1,'data-to-csv'!L135,NA())</f>
        <v>#N/A</v>
      </c>
      <c r="F135" s="87" t="e">
        <f t="shared" ca="1" si="2"/>
        <v>#N/A</v>
      </c>
      <c r="I135" s="86" t="e">
        <f ca="1">IF(ROW()&lt;=G$1,'data-to-csv'!I135,NA())</f>
        <v>#N/A</v>
      </c>
      <c r="J135" s="86" t="e">
        <f ca="1">IF(ROW()&lt;=H$1,'data-to-csv'!J135,NA())</f>
        <v>#N/A</v>
      </c>
      <c r="K135" s="45">
        <f ca="1">'data-to-csv'!M135</f>
        <v>21</v>
      </c>
      <c r="L135" s="87" t="e">
        <f ca="1">IF(ROW()&lt;=G$1,'data-to-csv'!N135,NA())</f>
        <v>#N/A</v>
      </c>
    </row>
    <row r="136" spans="1:12" x14ac:dyDescent="0.2">
      <c r="A136" s="85" t="e">
        <f>'data-to-csv'!A136</f>
        <v>#REF!</v>
      </c>
      <c r="B136" s="86" t="e">
        <f ca="1">IF(ROW()&lt;=G$1,'data-to-csv'!D136,NA())</f>
        <v>#N/A</v>
      </c>
      <c r="C136" s="86" t="e">
        <f ca="1">IF(ROW()&lt;=H$1,'data-to-csv'!E136,NA())</f>
        <v>#N/A</v>
      </c>
      <c r="D136" s="45" t="e">
        <f>'data-to-csv'!K136</f>
        <v>#REF!</v>
      </c>
      <c r="E136" s="87" t="e">
        <f ca="1">IF(ROW()&lt;=G$1,'data-to-csv'!L136,NA())</f>
        <v>#N/A</v>
      </c>
      <c r="F136" s="87" t="e">
        <f t="shared" ca="1" si="2"/>
        <v>#N/A</v>
      </c>
      <c r="I136" s="86" t="e">
        <f ca="1">IF(ROW()&lt;=G$1,'data-to-csv'!I136,NA())</f>
        <v>#N/A</v>
      </c>
      <c r="J136" s="86" t="e">
        <f ca="1">IF(ROW()&lt;=H$1,'data-to-csv'!J136,NA())</f>
        <v>#N/A</v>
      </c>
      <c r="K136" s="45">
        <f ca="1">'data-to-csv'!M136</f>
        <v>17</v>
      </c>
      <c r="L136" s="87" t="e">
        <f ca="1">IF(ROW()&lt;=G$1,'data-to-csv'!N136,NA())</f>
        <v>#N/A</v>
      </c>
    </row>
    <row r="137" spans="1:12" x14ac:dyDescent="0.2">
      <c r="A137" s="85" t="e">
        <f>'data-to-csv'!A137</f>
        <v>#REF!</v>
      </c>
      <c r="B137" s="86" t="e">
        <f ca="1">IF(ROW()&lt;=G$1,'data-to-csv'!D137,NA())</f>
        <v>#N/A</v>
      </c>
      <c r="C137" s="86" t="e">
        <f ca="1">IF(ROW()&lt;=H$1,'data-to-csv'!E137,NA())</f>
        <v>#N/A</v>
      </c>
      <c r="D137" s="45" t="e">
        <f>'data-to-csv'!K137</f>
        <v>#REF!</v>
      </c>
      <c r="E137" s="87" t="e">
        <f ca="1">IF(ROW()&lt;=G$1,'data-to-csv'!L137,NA())</f>
        <v>#N/A</v>
      </c>
      <c r="F137" s="87" t="e">
        <f t="shared" ca="1" si="2"/>
        <v>#N/A</v>
      </c>
      <c r="I137" s="86" t="e">
        <f ca="1">IF(ROW()&lt;=G$1,'data-to-csv'!I137,NA())</f>
        <v>#N/A</v>
      </c>
      <c r="J137" s="86" t="e">
        <f ca="1">IF(ROW()&lt;=H$1,'data-to-csv'!J137,NA())</f>
        <v>#N/A</v>
      </c>
      <c r="K137" s="45">
        <f ca="1">'data-to-csv'!M137</f>
        <v>17</v>
      </c>
      <c r="L137" s="87" t="e">
        <f ca="1">IF(ROW()&lt;=G$1,'data-to-csv'!N137,NA())</f>
        <v>#N/A</v>
      </c>
    </row>
    <row r="138" spans="1:12" x14ac:dyDescent="0.2">
      <c r="A138" s="85" t="e">
        <f>'data-to-csv'!A138</f>
        <v>#REF!</v>
      </c>
      <c r="B138" s="86" t="e">
        <f ca="1">IF(ROW()&lt;=G$1,'data-to-csv'!D138,NA())</f>
        <v>#N/A</v>
      </c>
      <c r="C138" s="86" t="e">
        <f ca="1">IF(ROW()&lt;=H$1,'data-to-csv'!E138,NA())</f>
        <v>#N/A</v>
      </c>
      <c r="D138" s="45" t="e">
        <f>'data-to-csv'!K138</f>
        <v>#REF!</v>
      </c>
      <c r="E138" s="87" t="e">
        <f ca="1">IF(ROW()&lt;=G$1,'data-to-csv'!L138,NA())</f>
        <v>#N/A</v>
      </c>
      <c r="F138" s="87" t="e">
        <f t="shared" ca="1" si="2"/>
        <v>#N/A</v>
      </c>
      <c r="I138" s="86" t="e">
        <f ca="1">IF(ROW()&lt;=G$1,'data-to-csv'!I138,NA())</f>
        <v>#N/A</v>
      </c>
      <c r="J138" s="86" t="e">
        <f ca="1">IF(ROW()&lt;=H$1,'data-to-csv'!J138,NA())</f>
        <v>#N/A</v>
      </c>
      <c r="K138" s="45">
        <f ca="1">'data-to-csv'!M138</f>
        <v>18</v>
      </c>
      <c r="L138" s="87" t="e">
        <f ca="1">IF(ROW()&lt;=G$1,'data-to-csv'!N138,NA())</f>
        <v>#N/A</v>
      </c>
    </row>
    <row r="139" spans="1:12" x14ac:dyDescent="0.2">
      <c r="A139" s="85" t="e">
        <f>'data-to-csv'!A139</f>
        <v>#REF!</v>
      </c>
      <c r="B139" s="86" t="e">
        <f ca="1">IF(ROW()&lt;=G$1,'data-to-csv'!D139,NA())</f>
        <v>#N/A</v>
      </c>
      <c r="C139" s="86" t="e">
        <f ca="1">IF(ROW()&lt;=H$1,'data-to-csv'!E139,NA())</f>
        <v>#N/A</v>
      </c>
      <c r="D139" s="45" t="e">
        <f>'data-to-csv'!K139</f>
        <v>#REF!</v>
      </c>
      <c r="E139" s="87" t="e">
        <f ca="1">IF(ROW()&lt;=G$1,'data-to-csv'!L139,NA())</f>
        <v>#N/A</v>
      </c>
      <c r="F139" s="87" t="e">
        <f t="shared" ca="1" si="2"/>
        <v>#N/A</v>
      </c>
      <c r="I139" s="86" t="e">
        <f ca="1">IF(ROW()&lt;=G$1,'data-to-csv'!I139,NA())</f>
        <v>#N/A</v>
      </c>
      <c r="J139" s="86" t="e">
        <f ca="1">IF(ROW()&lt;=H$1,'data-to-csv'!J139,NA())</f>
        <v>#N/A</v>
      </c>
      <c r="K139" s="45">
        <f ca="1">'data-to-csv'!M139</f>
        <v>17</v>
      </c>
      <c r="L139" s="87" t="e">
        <f ca="1">IF(ROW()&lt;=G$1,'data-to-csv'!N139,NA())</f>
        <v>#N/A</v>
      </c>
    </row>
    <row r="140" spans="1:12" x14ac:dyDescent="0.2">
      <c r="A140" s="85" t="e">
        <f>'data-to-csv'!A140</f>
        <v>#REF!</v>
      </c>
      <c r="B140" s="86" t="e">
        <f ca="1">IF(ROW()&lt;=G$1,'data-to-csv'!D140,NA())</f>
        <v>#N/A</v>
      </c>
      <c r="C140" s="86" t="e">
        <f ca="1">IF(ROW()&lt;=H$1,'data-to-csv'!E140,NA())</f>
        <v>#N/A</v>
      </c>
      <c r="D140" s="45" t="e">
        <f>'data-to-csv'!K140</f>
        <v>#REF!</v>
      </c>
      <c r="E140" s="87" t="e">
        <f ca="1">IF(ROW()&lt;=G$1,'data-to-csv'!L140,NA())</f>
        <v>#N/A</v>
      </c>
      <c r="F140" s="87" t="e">
        <f t="shared" ca="1" si="2"/>
        <v>#N/A</v>
      </c>
      <c r="I140" s="86" t="e">
        <f ca="1">IF(ROW()&lt;=G$1,'data-to-csv'!I140,NA())</f>
        <v>#N/A</v>
      </c>
      <c r="J140" s="86" t="e">
        <f ca="1">IF(ROW()&lt;=H$1,'data-to-csv'!J140,NA())</f>
        <v>#N/A</v>
      </c>
      <c r="K140" s="45">
        <f ca="1">'data-to-csv'!M140</f>
        <v>19</v>
      </c>
      <c r="L140" s="87" t="e">
        <f ca="1">IF(ROW()&lt;=G$1,'data-to-csv'!N140,NA())</f>
        <v>#N/A</v>
      </c>
    </row>
    <row r="141" spans="1:12" x14ac:dyDescent="0.2">
      <c r="A141" s="85" t="e">
        <f>'data-to-csv'!A141</f>
        <v>#REF!</v>
      </c>
      <c r="B141" s="86" t="e">
        <f ca="1">IF(ROW()&lt;=G$1,'data-to-csv'!D141,NA())</f>
        <v>#N/A</v>
      </c>
      <c r="C141" s="86" t="e">
        <f ca="1">IF(ROW()&lt;=H$1,'data-to-csv'!E141,NA())</f>
        <v>#N/A</v>
      </c>
      <c r="D141" s="45" t="e">
        <f>'data-to-csv'!K141</f>
        <v>#REF!</v>
      </c>
      <c r="E141" s="87" t="e">
        <f ca="1">IF(ROW()&lt;=G$1,'data-to-csv'!L141,NA())</f>
        <v>#N/A</v>
      </c>
      <c r="F141" s="87" t="e">
        <f t="shared" ca="1" si="2"/>
        <v>#N/A</v>
      </c>
      <c r="I141" s="86" t="e">
        <f ca="1">IF(ROW()&lt;=G$1,'data-to-csv'!I141,NA())</f>
        <v>#N/A</v>
      </c>
      <c r="J141" s="86" t="e">
        <f ca="1">IF(ROW()&lt;=H$1,'data-to-csv'!J141,NA())</f>
        <v>#N/A</v>
      </c>
      <c r="K141" s="45">
        <f ca="1">'data-to-csv'!M141</f>
        <v>20</v>
      </c>
      <c r="L141" s="87" t="e">
        <f ca="1">IF(ROW()&lt;=G$1,'data-to-csv'!N141,NA())</f>
        <v>#N/A</v>
      </c>
    </row>
    <row r="142" spans="1:12" x14ac:dyDescent="0.2">
      <c r="A142" s="85" t="e">
        <f>'data-to-csv'!A142</f>
        <v>#REF!</v>
      </c>
      <c r="B142" s="86" t="e">
        <f ca="1">IF(ROW()&lt;=G$1,'data-to-csv'!D142,NA())</f>
        <v>#N/A</v>
      </c>
      <c r="C142" s="86" t="e">
        <f ca="1">IF(ROW()&lt;=H$1,'data-to-csv'!E142,NA())</f>
        <v>#N/A</v>
      </c>
      <c r="D142" s="45" t="e">
        <f>'data-to-csv'!K142</f>
        <v>#REF!</v>
      </c>
      <c r="E142" s="87" t="e">
        <f ca="1">IF(ROW()&lt;=G$1,'data-to-csv'!L142,NA())</f>
        <v>#N/A</v>
      </c>
      <c r="F142" s="87" t="e">
        <f t="shared" ca="1" si="2"/>
        <v>#N/A</v>
      </c>
      <c r="I142" s="86" t="e">
        <f ca="1">IF(ROW()&lt;=G$1,'data-to-csv'!I142,NA())</f>
        <v>#N/A</v>
      </c>
      <c r="J142" s="86" t="e">
        <f ca="1">IF(ROW()&lt;=H$1,'data-to-csv'!J142,NA())</f>
        <v>#N/A</v>
      </c>
      <c r="K142" s="45">
        <f ca="1">'data-to-csv'!M142</f>
        <v>17</v>
      </c>
      <c r="L142" s="87" t="e">
        <f ca="1">IF(ROW()&lt;=G$1,'data-to-csv'!N142,NA())</f>
        <v>#N/A</v>
      </c>
    </row>
    <row r="143" spans="1:12" x14ac:dyDescent="0.2">
      <c r="A143" s="85" t="e">
        <f>'data-to-csv'!A143</f>
        <v>#REF!</v>
      </c>
      <c r="B143" s="86" t="e">
        <f ca="1">IF(ROW()&lt;=G$1,'data-to-csv'!D143,NA())</f>
        <v>#N/A</v>
      </c>
      <c r="C143" s="86" t="e">
        <f ca="1">IF(ROW()&lt;=H$1,'data-to-csv'!E143,NA())</f>
        <v>#N/A</v>
      </c>
      <c r="D143" s="45" t="e">
        <f>'data-to-csv'!K143</f>
        <v>#REF!</v>
      </c>
      <c r="E143" s="87" t="e">
        <f ca="1">IF(ROW()&lt;=G$1,'data-to-csv'!L143,NA())</f>
        <v>#N/A</v>
      </c>
      <c r="F143" s="87" t="e">
        <f t="shared" ca="1" si="2"/>
        <v>#N/A</v>
      </c>
      <c r="I143" s="86" t="e">
        <f ca="1">IF(ROW()&lt;=G$1,'data-to-csv'!I143,NA())</f>
        <v>#N/A</v>
      </c>
      <c r="J143" s="86" t="e">
        <f ca="1">IF(ROW()&lt;=H$1,'data-to-csv'!J143,NA())</f>
        <v>#N/A</v>
      </c>
      <c r="K143" s="45">
        <f ca="1">'data-to-csv'!M143</f>
        <v>20</v>
      </c>
      <c r="L143" s="87" t="e">
        <f ca="1">IF(ROW()&lt;=G$1,'data-to-csv'!N143,NA())</f>
        <v>#N/A</v>
      </c>
    </row>
    <row r="144" spans="1:12" x14ac:dyDescent="0.2">
      <c r="A144" s="85" t="e">
        <f>'data-to-csv'!A144</f>
        <v>#REF!</v>
      </c>
      <c r="B144" s="86" t="e">
        <f ca="1">IF(ROW()&lt;=G$1,'data-to-csv'!D144,NA())</f>
        <v>#N/A</v>
      </c>
      <c r="C144" s="86" t="e">
        <f ca="1">IF(ROW()&lt;=H$1,'data-to-csv'!E144,NA())</f>
        <v>#N/A</v>
      </c>
      <c r="D144" s="45" t="e">
        <f>'data-to-csv'!K144</f>
        <v>#REF!</v>
      </c>
      <c r="E144" s="87" t="e">
        <f ca="1">IF(ROW()&lt;=G$1,'data-to-csv'!L144,NA())</f>
        <v>#N/A</v>
      </c>
      <c r="F144" s="87" t="e">
        <f t="shared" ca="1" si="2"/>
        <v>#N/A</v>
      </c>
      <c r="I144" s="86" t="e">
        <f ca="1">IF(ROW()&lt;=G$1,'data-to-csv'!I144,NA())</f>
        <v>#N/A</v>
      </c>
      <c r="J144" s="86" t="e">
        <f ca="1">IF(ROW()&lt;=H$1,'data-to-csv'!J144,NA())</f>
        <v>#N/A</v>
      </c>
      <c r="K144" s="45">
        <f ca="1">'data-to-csv'!M144</f>
        <v>20</v>
      </c>
      <c r="L144" s="87" t="e">
        <f ca="1">IF(ROW()&lt;=G$1,'data-to-csv'!N144,NA())</f>
        <v>#N/A</v>
      </c>
    </row>
    <row r="145" spans="1:12" x14ac:dyDescent="0.2">
      <c r="A145" s="85" t="e">
        <f>'data-to-csv'!A145</f>
        <v>#REF!</v>
      </c>
      <c r="B145" s="86" t="e">
        <f ca="1">IF(ROW()&lt;=G$1,'data-to-csv'!D145,NA())</f>
        <v>#N/A</v>
      </c>
      <c r="C145" s="86" t="e">
        <f ca="1">IF(ROW()&lt;=H$1,'data-to-csv'!E145,NA())</f>
        <v>#N/A</v>
      </c>
      <c r="D145" s="45" t="e">
        <f>'data-to-csv'!K145</f>
        <v>#REF!</v>
      </c>
      <c r="E145" s="87" t="e">
        <f ca="1">IF(ROW()&lt;=G$1,'data-to-csv'!L145,NA())</f>
        <v>#N/A</v>
      </c>
      <c r="F145" s="87" t="e">
        <f t="shared" ca="1" si="2"/>
        <v>#N/A</v>
      </c>
      <c r="I145" s="86" t="e">
        <f ca="1">IF(ROW()&lt;=G$1,'data-to-csv'!I145,NA())</f>
        <v>#N/A</v>
      </c>
      <c r="J145" s="86" t="e">
        <f ca="1">IF(ROW()&lt;=H$1,'data-to-csv'!J145,NA())</f>
        <v>#N/A</v>
      </c>
      <c r="K145" s="45">
        <f ca="1">'data-to-csv'!M145</f>
        <v>20</v>
      </c>
      <c r="L145" s="87" t="e">
        <f ca="1">IF(ROW()&lt;=G$1,'data-to-csv'!N145,NA())</f>
        <v>#N/A</v>
      </c>
    </row>
    <row r="146" spans="1:12" x14ac:dyDescent="0.2">
      <c r="A146" s="85" t="e">
        <f>'data-to-csv'!A146</f>
        <v>#REF!</v>
      </c>
      <c r="B146" s="86" t="e">
        <f ca="1">IF(ROW()&lt;=G$1,'data-to-csv'!D146,NA())</f>
        <v>#N/A</v>
      </c>
      <c r="C146" s="86" t="e">
        <f ca="1">IF(ROW()&lt;=H$1,'data-to-csv'!E146,NA())</f>
        <v>#N/A</v>
      </c>
      <c r="D146" s="45" t="e">
        <f>'data-to-csv'!K146</f>
        <v>#REF!</v>
      </c>
      <c r="E146" s="87" t="e">
        <f ca="1">IF(ROW()&lt;=G$1,'data-to-csv'!L146,NA())</f>
        <v>#N/A</v>
      </c>
      <c r="F146" s="87" t="e">
        <f t="shared" ca="1" si="2"/>
        <v>#N/A</v>
      </c>
      <c r="I146" s="86" t="e">
        <f ca="1">IF(ROW()&lt;=G$1,'data-to-csv'!I146,NA())</f>
        <v>#N/A</v>
      </c>
      <c r="J146" s="86" t="e">
        <f ca="1">IF(ROW()&lt;=H$1,'data-to-csv'!J146,NA())</f>
        <v>#N/A</v>
      </c>
      <c r="K146" s="45">
        <f ca="1">'data-to-csv'!M146</f>
        <v>21</v>
      </c>
      <c r="L146" s="87" t="e">
        <f ca="1">IF(ROW()&lt;=G$1,'data-to-csv'!N146,NA())</f>
        <v>#N/A</v>
      </c>
    </row>
    <row r="147" spans="1:12" x14ac:dyDescent="0.2">
      <c r="A147" s="85" t="e">
        <f>'data-to-csv'!A147</f>
        <v>#REF!</v>
      </c>
      <c r="B147" s="86" t="e">
        <f ca="1">IF(ROW()&lt;=G$1,'data-to-csv'!D147,NA())</f>
        <v>#N/A</v>
      </c>
      <c r="C147" s="86" t="e">
        <f ca="1">IF(ROW()&lt;=H$1,'data-to-csv'!E147,NA())</f>
        <v>#N/A</v>
      </c>
      <c r="D147" s="45" t="e">
        <f>'data-to-csv'!K147</f>
        <v>#REF!</v>
      </c>
      <c r="E147" s="87" t="e">
        <f ca="1">IF(ROW()&lt;=G$1,'data-to-csv'!L147,NA())</f>
        <v>#N/A</v>
      </c>
      <c r="F147" s="87" t="e">
        <f t="shared" ca="1" si="2"/>
        <v>#N/A</v>
      </c>
      <c r="I147" s="86" t="e">
        <f ca="1">IF(ROW()&lt;=G$1,'data-to-csv'!I147,NA())</f>
        <v>#N/A</v>
      </c>
      <c r="J147" s="86" t="e">
        <f ca="1">IF(ROW()&lt;=H$1,'data-to-csv'!J147,NA())</f>
        <v>#N/A</v>
      </c>
      <c r="K147" s="45">
        <f ca="1">'data-to-csv'!M147</f>
        <v>21</v>
      </c>
      <c r="L147" s="87" t="e">
        <f ca="1">IF(ROW()&lt;=G$1,'data-to-csv'!N147,NA())</f>
        <v>#N/A</v>
      </c>
    </row>
    <row r="148" spans="1:12" x14ac:dyDescent="0.2">
      <c r="A148" s="85" t="e">
        <f>'data-to-csv'!A148</f>
        <v>#REF!</v>
      </c>
      <c r="B148" s="86" t="e">
        <f ca="1">IF(ROW()&lt;=G$1,'data-to-csv'!D148,NA())</f>
        <v>#N/A</v>
      </c>
      <c r="C148" s="86" t="e">
        <f ca="1">IF(ROW()&lt;=H$1,'data-to-csv'!E148,NA())</f>
        <v>#N/A</v>
      </c>
      <c r="D148" s="45" t="e">
        <f>'data-to-csv'!K148</f>
        <v>#REF!</v>
      </c>
      <c r="E148" s="87" t="e">
        <f ca="1">IF(ROW()&lt;=G$1,'data-to-csv'!L148,NA())</f>
        <v>#N/A</v>
      </c>
      <c r="F148" s="87" t="e">
        <f t="shared" ca="1" si="2"/>
        <v>#N/A</v>
      </c>
      <c r="I148" s="86" t="e">
        <f ca="1">IF(ROW()&lt;=G$1,'data-to-csv'!I148,NA())</f>
        <v>#N/A</v>
      </c>
      <c r="J148" s="86" t="e">
        <f ca="1">IF(ROW()&lt;=H$1,'data-to-csv'!J148,NA())</f>
        <v>#N/A</v>
      </c>
      <c r="K148" s="45">
        <f ca="1">'data-to-csv'!M148</f>
        <v>21</v>
      </c>
      <c r="L148" s="87" t="e">
        <f ca="1">IF(ROW()&lt;=G$1,'data-to-csv'!N148,NA())</f>
        <v>#N/A</v>
      </c>
    </row>
    <row r="149" spans="1:12" x14ac:dyDescent="0.2">
      <c r="A149" s="85" t="e">
        <f>'data-to-csv'!A149</f>
        <v>#REF!</v>
      </c>
      <c r="B149" s="86" t="e">
        <f ca="1">IF(ROW()&lt;=G$1,'data-to-csv'!D149,NA())</f>
        <v>#N/A</v>
      </c>
      <c r="C149" s="86" t="e">
        <f ca="1">IF(ROW()&lt;=H$1,'data-to-csv'!E149,NA())</f>
        <v>#N/A</v>
      </c>
      <c r="D149" s="45" t="e">
        <f>'data-to-csv'!K149</f>
        <v>#REF!</v>
      </c>
      <c r="E149" s="87" t="e">
        <f ca="1">IF(ROW()&lt;=G$1,'data-to-csv'!L149,NA())</f>
        <v>#N/A</v>
      </c>
      <c r="F149" s="87" t="e">
        <f t="shared" ca="1" si="2"/>
        <v>#N/A</v>
      </c>
      <c r="I149" s="86" t="e">
        <f ca="1">IF(ROW()&lt;=G$1,'data-to-csv'!I149,NA())</f>
        <v>#N/A</v>
      </c>
      <c r="J149" s="86" t="e">
        <f ca="1">IF(ROW()&lt;=H$1,'data-to-csv'!J149,NA())</f>
        <v>#N/A</v>
      </c>
      <c r="K149" s="45">
        <f ca="1">'data-to-csv'!M149</f>
        <v>18</v>
      </c>
      <c r="L149" s="87" t="e">
        <f ca="1">IF(ROW()&lt;=G$1,'data-to-csv'!N149,NA())</f>
        <v>#N/A</v>
      </c>
    </row>
    <row r="150" spans="1:12" x14ac:dyDescent="0.2">
      <c r="A150" s="85" t="e">
        <f>'data-to-csv'!A150</f>
        <v>#REF!</v>
      </c>
      <c r="B150" s="86" t="e">
        <f ca="1">IF(ROW()&lt;=G$1,'data-to-csv'!D150,NA())</f>
        <v>#N/A</v>
      </c>
      <c r="C150" s="86" t="e">
        <f ca="1">IF(ROW()&lt;=H$1,'data-to-csv'!E150,NA())</f>
        <v>#N/A</v>
      </c>
      <c r="D150" s="45" t="e">
        <f>'data-to-csv'!K150</f>
        <v>#REF!</v>
      </c>
      <c r="E150" s="87" t="e">
        <f ca="1">IF(ROW()&lt;=G$1,'data-to-csv'!L150,NA())</f>
        <v>#N/A</v>
      </c>
      <c r="F150" s="87" t="e">
        <f t="shared" ca="1" si="2"/>
        <v>#N/A</v>
      </c>
      <c r="I150" s="86" t="e">
        <f ca="1">IF(ROW()&lt;=G$1,'data-to-csv'!I150,NA())</f>
        <v>#N/A</v>
      </c>
      <c r="J150" s="86" t="e">
        <f ca="1">IF(ROW()&lt;=H$1,'data-to-csv'!J150,NA())</f>
        <v>#N/A</v>
      </c>
      <c r="K150" s="45">
        <f ca="1">'data-to-csv'!M150</f>
        <v>18</v>
      </c>
      <c r="L150" s="87" t="e">
        <f ca="1">IF(ROW()&lt;=G$1,'data-to-csv'!N150,NA())</f>
        <v>#N/A</v>
      </c>
    </row>
    <row r="151" spans="1:12" x14ac:dyDescent="0.2">
      <c r="A151" s="85" t="e">
        <f>'data-to-csv'!A151</f>
        <v>#REF!</v>
      </c>
      <c r="B151" s="86" t="e">
        <f ca="1">IF(ROW()&lt;=G$1,'data-to-csv'!D151,NA())</f>
        <v>#N/A</v>
      </c>
      <c r="C151" s="86" t="e">
        <f ca="1">IF(ROW()&lt;=H$1,'data-to-csv'!E151,NA())</f>
        <v>#N/A</v>
      </c>
      <c r="D151" s="45" t="e">
        <f>'data-to-csv'!K151</f>
        <v>#REF!</v>
      </c>
      <c r="E151" s="87" t="e">
        <f ca="1">IF(ROW()&lt;=G$1,'data-to-csv'!L151,NA())</f>
        <v>#N/A</v>
      </c>
      <c r="F151" s="87" t="e">
        <f t="shared" ca="1" si="2"/>
        <v>#N/A</v>
      </c>
      <c r="I151" s="86" t="e">
        <f ca="1">IF(ROW()&lt;=G$1,'data-to-csv'!I151,NA())</f>
        <v>#N/A</v>
      </c>
      <c r="J151" s="86" t="e">
        <f ca="1">IF(ROW()&lt;=H$1,'data-to-csv'!J151,NA())</f>
        <v>#N/A</v>
      </c>
      <c r="K151" s="45">
        <f ca="1">'data-to-csv'!M151</f>
        <v>18</v>
      </c>
      <c r="L151" s="87" t="e">
        <f ca="1">IF(ROW()&lt;=G$1,'data-to-csv'!N151,NA())</f>
        <v>#N/A</v>
      </c>
    </row>
    <row r="152" spans="1:12" x14ac:dyDescent="0.2">
      <c r="A152" s="85" t="e">
        <f>'data-to-csv'!A152</f>
        <v>#REF!</v>
      </c>
      <c r="B152" s="86" t="e">
        <f ca="1">IF(ROW()&lt;=G$1,'data-to-csv'!D152,NA())</f>
        <v>#N/A</v>
      </c>
      <c r="C152" s="86" t="e">
        <f ca="1">IF(ROW()&lt;=H$1,'data-to-csv'!E152,NA())</f>
        <v>#N/A</v>
      </c>
      <c r="D152" s="45" t="e">
        <f>'data-to-csv'!K152</f>
        <v>#REF!</v>
      </c>
      <c r="E152" s="87" t="e">
        <f ca="1">IF(ROW()&lt;=G$1,'data-to-csv'!L152,NA())</f>
        <v>#N/A</v>
      </c>
      <c r="F152" s="87" t="e">
        <f t="shared" ca="1" si="2"/>
        <v>#N/A</v>
      </c>
      <c r="I152" s="86" t="e">
        <f ca="1">IF(ROW()&lt;=G$1,'data-to-csv'!I152,NA())</f>
        <v>#N/A</v>
      </c>
      <c r="J152" s="86" t="e">
        <f ca="1">IF(ROW()&lt;=H$1,'data-to-csv'!J152,NA())</f>
        <v>#N/A</v>
      </c>
      <c r="K152" s="45">
        <f ca="1">'data-to-csv'!M152</f>
        <v>21</v>
      </c>
      <c r="L152" s="87" t="e">
        <f ca="1">IF(ROW()&lt;=G$1,'data-to-csv'!N152,NA())</f>
        <v>#N/A</v>
      </c>
    </row>
    <row r="153" spans="1:12" x14ac:dyDescent="0.2">
      <c r="A153" s="85" t="e">
        <f>'data-to-csv'!A153</f>
        <v>#REF!</v>
      </c>
      <c r="B153" s="86" t="e">
        <f ca="1">IF(ROW()&lt;=G$1,'data-to-csv'!D153,NA())</f>
        <v>#N/A</v>
      </c>
      <c r="C153" s="86" t="e">
        <f ca="1">IF(ROW()&lt;=H$1,'data-to-csv'!E153,NA())</f>
        <v>#N/A</v>
      </c>
      <c r="D153" s="45" t="e">
        <f>'data-to-csv'!K153</f>
        <v>#REF!</v>
      </c>
      <c r="E153" s="87" t="e">
        <f ca="1">IF(ROW()&lt;=G$1,'data-to-csv'!L153,NA())</f>
        <v>#N/A</v>
      </c>
      <c r="F153" s="87" t="e">
        <f t="shared" ca="1" si="2"/>
        <v>#N/A</v>
      </c>
      <c r="I153" s="86" t="e">
        <f ca="1">IF(ROW()&lt;=G$1,'data-to-csv'!I153,NA())</f>
        <v>#N/A</v>
      </c>
      <c r="J153" s="86" t="e">
        <f ca="1">IF(ROW()&lt;=H$1,'data-to-csv'!J153,NA())</f>
        <v>#N/A</v>
      </c>
      <c r="K153" s="45">
        <f ca="1">'data-to-csv'!M153</f>
        <v>21</v>
      </c>
      <c r="L153" s="87" t="e">
        <f ca="1">IF(ROW()&lt;=G$1,'data-to-csv'!N153,NA())</f>
        <v>#N/A</v>
      </c>
    </row>
    <row r="154" spans="1:12" x14ac:dyDescent="0.2">
      <c r="A154" s="85" t="e">
        <f>'data-to-csv'!A154</f>
        <v>#REF!</v>
      </c>
      <c r="B154" s="86" t="e">
        <f ca="1">IF(ROW()&lt;=G$1,'data-to-csv'!D154,NA())</f>
        <v>#N/A</v>
      </c>
      <c r="C154" s="86" t="e">
        <f ca="1">IF(ROW()&lt;=H$1,'data-to-csv'!E154,NA())</f>
        <v>#N/A</v>
      </c>
      <c r="D154" s="45" t="e">
        <f>'data-to-csv'!K154</f>
        <v>#REF!</v>
      </c>
      <c r="E154" s="87" t="e">
        <f ca="1">IF(ROW()&lt;=G$1,'data-to-csv'!L154,NA())</f>
        <v>#N/A</v>
      </c>
      <c r="F154" s="87" t="e">
        <f t="shared" ca="1" si="2"/>
        <v>#N/A</v>
      </c>
      <c r="I154" s="86" t="e">
        <f ca="1">IF(ROW()&lt;=G$1,'data-to-csv'!I154,NA())</f>
        <v>#N/A</v>
      </c>
      <c r="J154" s="86" t="e">
        <f ca="1">IF(ROW()&lt;=H$1,'data-to-csv'!J154,NA())</f>
        <v>#N/A</v>
      </c>
      <c r="K154" s="45">
        <f ca="1">'data-to-csv'!M154</f>
        <v>21</v>
      </c>
      <c r="L154" s="87" t="e">
        <f ca="1">IF(ROW()&lt;=G$1,'data-to-csv'!N154,NA())</f>
        <v>#N/A</v>
      </c>
    </row>
    <row r="155" spans="1:12" x14ac:dyDescent="0.2">
      <c r="A155" s="85" t="e">
        <f>'data-to-csv'!A155</f>
        <v>#REF!</v>
      </c>
      <c r="B155" s="86" t="e">
        <f ca="1">IF(ROW()&lt;=G$1,'data-to-csv'!D155,NA())</f>
        <v>#N/A</v>
      </c>
      <c r="C155" s="86" t="e">
        <f ca="1">IF(ROW()&lt;=H$1,'data-to-csv'!E155,NA())</f>
        <v>#N/A</v>
      </c>
      <c r="D155" s="45" t="e">
        <f>'data-to-csv'!K155</f>
        <v>#REF!</v>
      </c>
      <c r="E155" s="87" t="e">
        <f ca="1">IF(ROW()&lt;=G$1,'data-to-csv'!L155,NA())</f>
        <v>#N/A</v>
      </c>
      <c r="F155" s="87" t="e">
        <f t="shared" ca="1" si="2"/>
        <v>#N/A</v>
      </c>
      <c r="I155" s="86" t="e">
        <f ca="1">IF(ROW()&lt;=G$1,'data-to-csv'!I155,NA())</f>
        <v>#N/A</v>
      </c>
      <c r="J155" s="86" t="e">
        <f ca="1">IF(ROW()&lt;=H$1,'data-to-csv'!J155,NA())</f>
        <v>#N/A</v>
      </c>
      <c r="K155" s="45">
        <f ca="1">'data-to-csv'!M155</f>
        <v>21</v>
      </c>
      <c r="L155" s="87" t="e">
        <f ca="1">IF(ROW()&lt;=G$1,'data-to-csv'!N155,NA())</f>
        <v>#N/A</v>
      </c>
    </row>
    <row r="156" spans="1:12" x14ac:dyDescent="0.2">
      <c r="A156" s="85" t="e">
        <f>'data-to-csv'!A156</f>
        <v>#REF!</v>
      </c>
      <c r="B156" s="86" t="e">
        <f ca="1">IF(ROW()&lt;=G$1,'data-to-csv'!D156,NA())</f>
        <v>#N/A</v>
      </c>
      <c r="C156" s="86" t="e">
        <f ca="1">IF(ROW()&lt;=H$1,'data-to-csv'!E156,NA())</f>
        <v>#N/A</v>
      </c>
      <c r="D156" s="45" t="e">
        <f>'data-to-csv'!K156</f>
        <v>#REF!</v>
      </c>
      <c r="E156" s="87" t="e">
        <f ca="1">IF(ROW()&lt;=G$1,'data-to-csv'!L156,NA())</f>
        <v>#N/A</v>
      </c>
      <c r="F156" s="87" t="e">
        <f t="shared" ca="1" si="2"/>
        <v>#N/A</v>
      </c>
      <c r="I156" s="86" t="e">
        <f ca="1">IF(ROW()&lt;=G$1,'data-to-csv'!I156,NA())</f>
        <v>#N/A</v>
      </c>
      <c r="J156" s="86" t="e">
        <f ca="1">IF(ROW()&lt;=H$1,'data-to-csv'!J156,NA())</f>
        <v>#N/A</v>
      </c>
      <c r="K156" s="45">
        <f ca="1">'data-to-csv'!M156</f>
        <v>21</v>
      </c>
      <c r="L156" s="87" t="e">
        <f ca="1">IF(ROW()&lt;=G$1,'data-to-csv'!N156,NA())</f>
        <v>#N/A</v>
      </c>
    </row>
    <row r="157" spans="1:12" x14ac:dyDescent="0.2">
      <c r="A157" s="85" t="e">
        <f>'data-to-csv'!A157</f>
        <v>#REF!</v>
      </c>
      <c r="B157" s="86" t="e">
        <f ca="1">IF(ROW()&lt;=G$1,'data-to-csv'!D157,NA())</f>
        <v>#N/A</v>
      </c>
      <c r="C157" s="86" t="e">
        <f ca="1">IF(ROW()&lt;=H$1,'data-to-csv'!E157,NA())</f>
        <v>#N/A</v>
      </c>
      <c r="D157" s="45" t="e">
        <f>'data-to-csv'!K157</f>
        <v>#REF!</v>
      </c>
      <c r="E157" s="87" t="e">
        <f ca="1">IF(ROW()&lt;=G$1,'data-to-csv'!L157,NA())</f>
        <v>#N/A</v>
      </c>
      <c r="F157" s="87" t="e">
        <f t="shared" ca="1" si="2"/>
        <v>#N/A</v>
      </c>
      <c r="I157" s="86" t="e">
        <f ca="1">IF(ROW()&lt;=G$1,'data-to-csv'!I157,NA())</f>
        <v>#N/A</v>
      </c>
      <c r="J157" s="86" t="e">
        <f ca="1">IF(ROW()&lt;=H$1,'data-to-csv'!J157,NA())</f>
        <v>#N/A</v>
      </c>
      <c r="K157" s="45">
        <f ca="1">'data-to-csv'!M157</f>
        <v>21</v>
      </c>
      <c r="L157" s="87" t="e">
        <f ca="1">IF(ROW()&lt;=G$1,'data-to-csv'!N157,NA())</f>
        <v>#N/A</v>
      </c>
    </row>
    <row r="158" spans="1:12" x14ac:dyDescent="0.2">
      <c r="A158" s="85" t="e">
        <f>'data-to-csv'!A158</f>
        <v>#REF!</v>
      </c>
      <c r="B158" s="86" t="e">
        <f ca="1">IF(ROW()&lt;=G$1,'data-to-csv'!D158,NA())</f>
        <v>#N/A</v>
      </c>
      <c r="C158" s="86" t="e">
        <f ca="1">IF(ROW()&lt;=H$1,'data-to-csv'!E158,NA())</f>
        <v>#N/A</v>
      </c>
      <c r="D158" s="45" t="e">
        <f>'data-to-csv'!K158</f>
        <v>#REF!</v>
      </c>
      <c r="E158" s="87" t="e">
        <f ca="1">IF(ROW()&lt;=G$1,'data-to-csv'!L158,NA())</f>
        <v>#N/A</v>
      </c>
      <c r="F158" s="87" t="e">
        <f t="shared" ca="1" si="2"/>
        <v>#N/A</v>
      </c>
      <c r="I158" s="86" t="e">
        <f ca="1">IF(ROW()&lt;=G$1,'data-to-csv'!I158,NA())</f>
        <v>#N/A</v>
      </c>
      <c r="J158" s="86" t="e">
        <f ca="1">IF(ROW()&lt;=H$1,'data-to-csv'!J158,NA())</f>
        <v>#N/A</v>
      </c>
      <c r="K158" s="45">
        <f ca="1">'data-to-csv'!M158</f>
        <v>21</v>
      </c>
      <c r="L158" s="87" t="e">
        <f ca="1">IF(ROW()&lt;=G$1,'data-to-csv'!N158,NA())</f>
        <v>#N/A</v>
      </c>
    </row>
    <row r="159" spans="1:12" x14ac:dyDescent="0.2">
      <c r="A159" s="85" t="e">
        <f>'data-to-csv'!A159</f>
        <v>#REF!</v>
      </c>
      <c r="B159" s="86" t="e">
        <f ca="1">IF(ROW()&lt;=G$1,'data-to-csv'!D159,NA())</f>
        <v>#N/A</v>
      </c>
      <c r="C159" s="86" t="e">
        <f ca="1">IF(ROW()&lt;=H$1,'data-to-csv'!E159,NA())</f>
        <v>#N/A</v>
      </c>
      <c r="D159" s="45" t="e">
        <f>'data-to-csv'!K159</f>
        <v>#REF!</v>
      </c>
      <c r="E159" s="87" t="e">
        <f ca="1">IF(ROW()&lt;=G$1,'data-to-csv'!L159,NA())</f>
        <v>#N/A</v>
      </c>
      <c r="F159" s="87" t="e">
        <f t="shared" ca="1" si="2"/>
        <v>#N/A</v>
      </c>
      <c r="I159" s="86" t="e">
        <f ca="1">IF(ROW()&lt;=G$1,'data-to-csv'!I159,NA())</f>
        <v>#N/A</v>
      </c>
      <c r="J159" s="86" t="e">
        <f ca="1">IF(ROW()&lt;=H$1,'data-to-csv'!J159,NA())</f>
        <v>#N/A</v>
      </c>
      <c r="K159" s="45">
        <f ca="1">'data-to-csv'!M159</f>
        <v>21</v>
      </c>
      <c r="L159" s="87" t="e">
        <f ca="1">IF(ROW()&lt;=G$1,'data-to-csv'!N159,NA())</f>
        <v>#N/A</v>
      </c>
    </row>
    <row r="160" spans="1:12" x14ac:dyDescent="0.2">
      <c r="A160" s="85" t="e">
        <f>'data-to-csv'!A160</f>
        <v>#REF!</v>
      </c>
      <c r="B160" s="86" t="e">
        <f ca="1">IF(ROW()&lt;=G$1,'data-to-csv'!D160,NA())</f>
        <v>#N/A</v>
      </c>
      <c r="C160" s="86" t="e">
        <f ca="1">IF(ROW()&lt;=H$1,'data-to-csv'!E160,NA())</f>
        <v>#N/A</v>
      </c>
      <c r="D160" s="45" t="e">
        <f>'data-to-csv'!K160</f>
        <v>#REF!</v>
      </c>
      <c r="E160" s="87" t="e">
        <f ca="1">IF(ROW()&lt;=G$1,'data-to-csv'!L160,NA())</f>
        <v>#N/A</v>
      </c>
      <c r="F160" s="87" t="e">
        <f t="shared" ca="1" si="2"/>
        <v>#N/A</v>
      </c>
      <c r="I160" s="86" t="e">
        <f ca="1">IF(ROW()&lt;=G$1,'data-to-csv'!I160,NA())</f>
        <v>#N/A</v>
      </c>
      <c r="J160" s="86" t="e">
        <f ca="1">IF(ROW()&lt;=H$1,'data-to-csv'!J160,NA())</f>
        <v>#N/A</v>
      </c>
      <c r="K160" s="45">
        <f ca="1">'data-to-csv'!M160</f>
        <v>17</v>
      </c>
      <c r="L160" s="87" t="e">
        <f ca="1">IF(ROW()&lt;=G$1,'data-to-csv'!N160,NA())</f>
        <v>#N/A</v>
      </c>
    </row>
    <row r="161" spans="1:12" x14ac:dyDescent="0.2">
      <c r="A161" s="85" t="e">
        <f>'data-to-csv'!A161</f>
        <v>#REF!</v>
      </c>
      <c r="B161" s="86" t="e">
        <f ca="1">IF(ROW()&lt;=G$1,'data-to-csv'!D161,NA())</f>
        <v>#N/A</v>
      </c>
      <c r="C161" s="86" t="e">
        <f ca="1">IF(ROW()&lt;=H$1,'data-to-csv'!E161,NA())</f>
        <v>#N/A</v>
      </c>
      <c r="D161" s="45" t="e">
        <f>'data-to-csv'!K161</f>
        <v>#REF!</v>
      </c>
      <c r="E161" s="87" t="e">
        <f ca="1">IF(ROW()&lt;=G$1,'data-to-csv'!L161,NA())</f>
        <v>#N/A</v>
      </c>
      <c r="F161" s="87" t="e">
        <f t="shared" ca="1" si="2"/>
        <v>#N/A</v>
      </c>
      <c r="I161" s="86" t="e">
        <f ca="1">IF(ROW()&lt;=G$1,'data-to-csv'!I161,NA())</f>
        <v>#N/A</v>
      </c>
      <c r="J161" s="86" t="e">
        <f ca="1">IF(ROW()&lt;=H$1,'data-to-csv'!J161,NA())</f>
        <v>#N/A</v>
      </c>
      <c r="K161" s="45">
        <f ca="1">'data-to-csv'!M161</f>
        <v>17</v>
      </c>
      <c r="L161" s="87" t="e">
        <f ca="1">IF(ROW()&lt;=G$1,'data-to-csv'!N161,NA())</f>
        <v>#N/A</v>
      </c>
    </row>
    <row r="162" spans="1:12" x14ac:dyDescent="0.2">
      <c r="A162" s="85" t="e">
        <f>'data-to-csv'!A162</f>
        <v>#REF!</v>
      </c>
      <c r="B162" s="86" t="e">
        <f ca="1">IF(ROW()&lt;=G$1,'data-to-csv'!D162,NA())</f>
        <v>#N/A</v>
      </c>
      <c r="C162" s="86" t="e">
        <f ca="1">IF(ROW()&lt;=H$1,'data-to-csv'!E162,NA())</f>
        <v>#N/A</v>
      </c>
      <c r="D162" s="45" t="e">
        <f>'data-to-csv'!K162</f>
        <v>#REF!</v>
      </c>
      <c r="E162" s="87" t="e">
        <f ca="1">IF(ROW()&lt;=G$1,'data-to-csv'!L162,NA())</f>
        <v>#N/A</v>
      </c>
      <c r="F162" s="87" t="e">
        <f t="shared" ca="1" si="2"/>
        <v>#N/A</v>
      </c>
      <c r="I162" s="86" t="e">
        <f ca="1">IF(ROW()&lt;=G$1,'data-to-csv'!I162,NA())</f>
        <v>#N/A</v>
      </c>
      <c r="J162" s="86" t="e">
        <f ca="1">IF(ROW()&lt;=H$1,'data-to-csv'!J162,NA())</f>
        <v>#N/A</v>
      </c>
      <c r="K162" s="45">
        <f ca="1">'data-to-csv'!M162</f>
        <v>17</v>
      </c>
      <c r="L162" s="87" t="e">
        <f ca="1">IF(ROW()&lt;=G$1,'data-to-csv'!N162,NA())</f>
        <v>#N/A</v>
      </c>
    </row>
    <row r="163" spans="1:12" x14ac:dyDescent="0.2">
      <c r="A163" s="85" t="e">
        <f>'data-to-csv'!A163</f>
        <v>#REF!</v>
      </c>
      <c r="B163" s="86" t="e">
        <f ca="1">IF(ROW()&lt;=G$1,'data-to-csv'!D163,NA())</f>
        <v>#N/A</v>
      </c>
      <c r="C163" s="86" t="e">
        <f ca="1">IF(ROW()&lt;=H$1,'data-to-csv'!E163,NA())</f>
        <v>#N/A</v>
      </c>
      <c r="D163" s="45" t="e">
        <f>'data-to-csv'!K163</f>
        <v>#REF!</v>
      </c>
      <c r="E163" s="87" t="e">
        <f ca="1">IF(ROW()&lt;=G$1,'data-to-csv'!L163,NA())</f>
        <v>#N/A</v>
      </c>
      <c r="F163" s="87" t="e">
        <f t="shared" ca="1" si="2"/>
        <v>#N/A</v>
      </c>
      <c r="I163" s="86" t="e">
        <f ca="1">IF(ROW()&lt;=G$1,'data-to-csv'!I163,NA())</f>
        <v>#N/A</v>
      </c>
      <c r="J163" s="86" t="e">
        <f ca="1">IF(ROW()&lt;=H$1,'data-to-csv'!J163,NA())</f>
        <v>#N/A</v>
      </c>
      <c r="K163" s="45">
        <f ca="1">'data-to-csv'!M163</f>
        <v>17</v>
      </c>
      <c r="L163" s="87" t="e">
        <f ca="1">IF(ROW()&lt;=G$1,'data-to-csv'!N163,NA())</f>
        <v>#N/A</v>
      </c>
    </row>
    <row r="164" spans="1:12" x14ac:dyDescent="0.2">
      <c r="A164" s="85" t="e">
        <f>'data-to-csv'!A164</f>
        <v>#REF!</v>
      </c>
      <c r="B164" s="86" t="e">
        <f ca="1">IF(ROW()&lt;=G$1,'data-to-csv'!D164,NA())</f>
        <v>#N/A</v>
      </c>
      <c r="C164" s="86" t="e">
        <f ca="1">IF(ROW()&lt;=H$1,'data-to-csv'!E164,NA())</f>
        <v>#N/A</v>
      </c>
      <c r="D164" s="45" t="e">
        <f>'data-to-csv'!K164</f>
        <v>#REF!</v>
      </c>
      <c r="E164" s="87" t="e">
        <f ca="1">IF(ROW()&lt;=G$1,'data-to-csv'!L164,NA())</f>
        <v>#N/A</v>
      </c>
      <c r="F164" s="87" t="e">
        <f t="shared" ca="1" si="2"/>
        <v>#N/A</v>
      </c>
      <c r="I164" s="86" t="e">
        <f ca="1">IF(ROW()&lt;=G$1,'data-to-csv'!I164,NA())</f>
        <v>#N/A</v>
      </c>
      <c r="J164" s="86" t="e">
        <f ca="1">IF(ROW()&lt;=H$1,'data-to-csv'!J164,NA())</f>
        <v>#N/A</v>
      </c>
      <c r="K164" s="45">
        <f ca="1">'data-to-csv'!M164</f>
        <v>17</v>
      </c>
      <c r="L164" s="87" t="e">
        <f ca="1">IF(ROW()&lt;=G$1,'data-to-csv'!N164,NA())</f>
        <v>#N/A</v>
      </c>
    </row>
    <row r="165" spans="1:12" x14ac:dyDescent="0.2">
      <c r="A165" s="85" t="e">
        <f>'data-to-csv'!A165</f>
        <v>#REF!</v>
      </c>
      <c r="B165" s="86" t="e">
        <f ca="1">IF(ROW()&lt;=G$1,'data-to-csv'!D165,NA())</f>
        <v>#N/A</v>
      </c>
      <c r="C165" s="86" t="e">
        <f ca="1">IF(ROW()&lt;=H$1,'data-to-csv'!E165,NA())</f>
        <v>#N/A</v>
      </c>
      <c r="D165" s="45" t="e">
        <f>'data-to-csv'!K165</f>
        <v>#REF!</v>
      </c>
      <c r="E165" s="87" t="e">
        <f ca="1">IF(ROW()&lt;=G$1,'data-to-csv'!L165,NA())</f>
        <v>#N/A</v>
      </c>
      <c r="F165" s="87" t="e">
        <f t="shared" ca="1" si="2"/>
        <v>#N/A</v>
      </c>
      <c r="I165" s="86" t="e">
        <f ca="1">IF(ROW()&lt;=G$1,'data-to-csv'!I165,NA())</f>
        <v>#N/A</v>
      </c>
      <c r="J165" s="86" t="e">
        <f ca="1">IF(ROW()&lt;=H$1,'data-to-csv'!J165,NA())</f>
        <v>#N/A</v>
      </c>
      <c r="K165" s="45">
        <f ca="1">'data-to-csv'!M165</f>
        <v>21</v>
      </c>
      <c r="L165" s="87" t="e">
        <f ca="1">IF(ROW()&lt;=G$1,'data-to-csv'!N165,NA())</f>
        <v>#N/A</v>
      </c>
    </row>
    <row r="166" spans="1:12" x14ac:dyDescent="0.2">
      <c r="A166" s="85" t="e">
        <f>'data-to-csv'!A166</f>
        <v>#REF!</v>
      </c>
      <c r="B166" s="86" t="e">
        <f ca="1">IF(ROW()&lt;=G$1,'data-to-csv'!D166,NA())</f>
        <v>#N/A</v>
      </c>
      <c r="C166" s="86" t="e">
        <f ca="1">IF(ROW()&lt;=H$1,'data-to-csv'!E166,NA())</f>
        <v>#N/A</v>
      </c>
      <c r="D166" s="45" t="e">
        <f>'data-to-csv'!K166</f>
        <v>#REF!</v>
      </c>
      <c r="E166" s="87" t="e">
        <f ca="1">IF(ROW()&lt;=G$1,'data-to-csv'!L166,NA())</f>
        <v>#N/A</v>
      </c>
      <c r="F166" s="87" t="e">
        <f t="shared" ca="1" si="2"/>
        <v>#N/A</v>
      </c>
      <c r="I166" s="86" t="e">
        <f ca="1">IF(ROW()&lt;=G$1,'data-to-csv'!I166,NA())</f>
        <v>#N/A</v>
      </c>
      <c r="J166" s="86" t="e">
        <f ca="1">IF(ROW()&lt;=H$1,'data-to-csv'!J166,NA())</f>
        <v>#N/A</v>
      </c>
      <c r="K166" s="45">
        <f ca="1">'data-to-csv'!M166</f>
        <v>21</v>
      </c>
      <c r="L166" s="87" t="e">
        <f ca="1">IF(ROW()&lt;=G$1,'data-to-csv'!N166,NA())</f>
        <v>#N/A</v>
      </c>
    </row>
    <row r="167" spans="1:12" x14ac:dyDescent="0.2">
      <c r="A167" s="85" t="e">
        <f>'data-to-csv'!A167</f>
        <v>#REF!</v>
      </c>
      <c r="B167" s="86" t="e">
        <f ca="1">IF(ROW()&lt;=G$1,'data-to-csv'!D167,NA())</f>
        <v>#N/A</v>
      </c>
      <c r="C167" s="86" t="e">
        <f ca="1">IF(ROW()&lt;=H$1,'data-to-csv'!E167,NA())</f>
        <v>#N/A</v>
      </c>
      <c r="D167" s="45" t="e">
        <f>'data-to-csv'!K167</f>
        <v>#REF!</v>
      </c>
      <c r="E167" s="87" t="e">
        <f ca="1">IF(ROW()&lt;=G$1,'data-to-csv'!L167,NA())</f>
        <v>#N/A</v>
      </c>
      <c r="F167" s="87" t="e">
        <f t="shared" ca="1" si="2"/>
        <v>#N/A</v>
      </c>
      <c r="I167" s="86" t="e">
        <f ca="1">IF(ROW()&lt;=G$1,'data-to-csv'!I167,NA())</f>
        <v>#N/A</v>
      </c>
      <c r="J167" s="86" t="e">
        <f ca="1">IF(ROW()&lt;=H$1,'data-to-csv'!J167,NA())</f>
        <v>#N/A</v>
      </c>
      <c r="K167" s="45">
        <f ca="1">'data-to-csv'!M167</f>
        <v>21</v>
      </c>
      <c r="L167" s="87" t="e">
        <f ca="1">IF(ROW()&lt;=G$1,'data-to-csv'!N167,NA())</f>
        <v>#N/A</v>
      </c>
    </row>
    <row r="168" spans="1:12" x14ac:dyDescent="0.2">
      <c r="A168" s="85" t="e">
        <f>'data-to-csv'!A168</f>
        <v>#REF!</v>
      </c>
      <c r="B168" s="86" t="e">
        <f ca="1">IF(ROW()&lt;=G$1,'data-to-csv'!D168,NA())</f>
        <v>#N/A</v>
      </c>
      <c r="C168" s="86" t="e">
        <f ca="1">IF(ROW()&lt;=H$1,'data-to-csv'!E168,NA())</f>
        <v>#N/A</v>
      </c>
      <c r="D168" s="45" t="e">
        <f>'data-to-csv'!K168</f>
        <v>#REF!</v>
      </c>
      <c r="E168" s="87" t="e">
        <f ca="1">IF(ROW()&lt;=G$1,'data-to-csv'!L168,NA())</f>
        <v>#N/A</v>
      </c>
      <c r="F168" s="87" t="e">
        <f t="shared" ca="1" si="2"/>
        <v>#N/A</v>
      </c>
      <c r="I168" s="86" t="e">
        <f ca="1">IF(ROW()&lt;=G$1,'data-to-csv'!I168,NA())</f>
        <v>#N/A</v>
      </c>
      <c r="J168" s="86" t="e">
        <f ca="1">IF(ROW()&lt;=H$1,'data-to-csv'!J168,NA())</f>
        <v>#N/A</v>
      </c>
      <c r="K168" s="45">
        <f ca="1">'data-to-csv'!M168</f>
        <v>19</v>
      </c>
      <c r="L168" s="87" t="e">
        <f ca="1">IF(ROW()&lt;=G$1,'data-to-csv'!N168,NA())</f>
        <v>#N/A</v>
      </c>
    </row>
    <row r="169" spans="1:12" x14ac:dyDescent="0.2">
      <c r="A169" s="85" t="e">
        <f>'data-to-csv'!A169</f>
        <v>#REF!</v>
      </c>
      <c r="B169" s="86" t="e">
        <f ca="1">IF(ROW()&lt;=G$1,'data-to-csv'!D169,NA())</f>
        <v>#N/A</v>
      </c>
      <c r="C169" s="86" t="e">
        <f ca="1">IF(ROW()&lt;=H$1,'data-to-csv'!E169,NA())</f>
        <v>#N/A</v>
      </c>
      <c r="D169" s="45" t="e">
        <f>'data-to-csv'!K169</f>
        <v>#REF!</v>
      </c>
      <c r="E169" s="87" t="e">
        <f ca="1">IF(ROW()&lt;=G$1,'data-to-csv'!L169,NA())</f>
        <v>#N/A</v>
      </c>
      <c r="F169" s="87" t="e">
        <f t="shared" ca="1" si="2"/>
        <v>#N/A</v>
      </c>
      <c r="I169" s="86" t="e">
        <f ca="1">IF(ROW()&lt;=G$1,'data-to-csv'!I169,NA())</f>
        <v>#N/A</v>
      </c>
      <c r="J169" s="86" t="e">
        <f ca="1">IF(ROW()&lt;=H$1,'data-to-csv'!J169,NA())</f>
        <v>#N/A</v>
      </c>
      <c r="K169" s="45">
        <f ca="1">'data-to-csv'!M169</f>
        <v>19</v>
      </c>
      <c r="L169" s="87" t="e">
        <f ca="1">IF(ROW()&lt;=G$1,'data-to-csv'!N169,NA())</f>
        <v>#N/A</v>
      </c>
    </row>
    <row r="170" spans="1:12" x14ac:dyDescent="0.2">
      <c r="A170" s="85" t="e">
        <f>'data-to-csv'!A170</f>
        <v>#REF!</v>
      </c>
      <c r="B170" s="86" t="e">
        <f ca="1">IF(ROW()&lt;=G$1,'data-to-csv'!D170,NA())</f>
        <v>#N/A</v>
      </c>
      <c r="C170" s="86" t="e">
        <f ca="1">IF(ROW()&lt;=H$1,'data-to-csv'!E170,NA())</f>
        <v>#N/A</v>
      </c>
      <c r="D170" s="45" t="e">
        <f>'data-to-csv'!K170</f>
        <v>#REF!</v>
      </c>
      <c r="E170" s="87" t="e">
        <f ca="1">IF(ROW()&lt;=G$1,'data-to-csv'!L170,NA())</f>
        <v>#N/A</v>
      </c>
      <c r="F170" s="87" t="e">
        <f t="shared" ca="1" si="2"/>
        <v>#N/A</v>
      </c>
      <c r="I170" s="86" t="e">
        <f ca="1">IF(ROW()&lt;=G$1,'data-to-csv'!I170,NA())</f>
        <v>#N/A</v>
      </c>
      <c r="J170" s="86" t="e">
        <f ca="1">IF(ROW()&lt;=H$1,'data-to-csv'!J170,NA())</f>
        <v>#N/A</v>
      </c>
      <c r="K170" s="45">
        <f ca="1">'data-to-csv'!M170</f>
        <v>21</v>
      </c>
      <c r="L170" s="87" t="e">
        <f ca="1">IF(ROW()&lt;=G$1,'data-to-csv'!N170,NA())</f>
        <v>#N/A</v>
      </c>
    </row>
    <row r="171" spans="1:12" x14ac:dyDescent="0.2">
      <c r="A171" s="85" t="e">
        <f>'data-to-csv'!A171</f>
        <v>#REF!</v>
      </c>
      <c r="B171" s="86" t="e">
        <f ca="1">IF(ROW()&lt;=G$1,'data-to-csv'!D171,NA())</f>
        <v>#N/A</v>
      </c>
      <c r="C171" s="86" t="e">
        <f ca="1">IF(ROW()&lt;=H$1,'data-to-csv'!E171,NA())</f>
        <v>#N/A</v>
      </c>
      <c r="D171" s="45" t="e">
        <f>'data-to-csv'!K171</f>
        <v>#REF!</v>
      </c>
      <c r="E171" s="87" t="e">
        <f ca="1">IF(ROW()&lt;=G$1,'data-to-csv'!L171,NA())</f>
        <v>#N/A</v>
      </c>
      <c r="F171" s="87" t="e">
        <f t="shared" ca="1" si="2"/>
        <v>#N/A</v>
      </c>
      <c r="I171" s="86" t="e">
        <f ca="1">IF(ROW()&lt;=G$1,'data-to-csv'!I171,NA())</f>
        <v>#N/A</v>
      </c>
      <c r="J171" s="86" t="e">
        <f ca="1">IF(ROW()&lt;=H$1,'data-to-csv'!J171,NA())</f>
        <v>#N/A</v>
      </c>
      <c r="K171" s="45">
        <f ca="1">'data-to-csv'!M171</f>
        <v>20</v>
      </c>
      <c r="L171" s="87" t="e">
        <f ca="1">IF(ROW()&lt;=G$1,'data-to-csv'!N171,NA())</f>
        <v>#N/A</v>
      </c>
    </row>
    <row r="172" spans="1:12" x14ac:dyDescent="0.2">
      <c r="A172" s="85" t="e">
        <f>'data-to-csv'!A172</f>
        <v>#REF!</v>
      </c>
      <c r="B172" s="86" t="e">
        <f ca="1">IF(ROW()&lt;=G$1,'data-to-csv'!D172,NA())</f>
        <v>#N/A</v>
      </c>
      <c r="C172" s="86" t="e">
        <f ca="1">IF(ROW()&lt;=H$1,'data-to-csv'!E172,NA())</f>
        <v>#N/A</v>
      </c>
      <c r="D172" s="45" t="e">
        <f>'data-to-csv'!K172</f>
        <v>#REF!</v>
      </c>
      <c r="E172" s="87" t="e">
        <f ca="1">IF(ROW()&lt;=G$1,'data-to-csv'!L172,NA())</f>
        <v>#N/A</v>
      </c>
      <c r="F172" s="87" t="e">
        <f t="shared" ca="1" si="2"/>
        <v>#N/A</v>
      </c>
      <c r="I172" s="86" t="e">
        <f ca="1">IF(ROW()&lt;=G$1,'data-to-csv'!I172,NA())</f>
        <v>#N/A</v>
      </c>
      <c r="J172" s="86" t="e">
        <f ca="1">IF(ROW()&lt;=H$1,'data-to-csv'!J172,NA())</f>
        <v>#N/A</v>
      </c>
      <c r="K172" s="45">
        <f ca="1">'data-to-csv'!M172</f>
        <v>20</v>
      </c>
      <c r="L172" s="87" t="e">
        <f ca="1">IF(ROW()&lt;=G$1,'data-to-csv'!N172,NA())</f>
        <v>#N/A</v>
      </c>
    </row>
    <row r="173" spans="1:12" x14ac:dyDescent="0.2">
      <c r="A173" s="85" t="e">
        <f>'data-to-csv'!A173</f>
        <v>#REF!</v>
      </c>
      <c r="B173" s="86" t="e">
        <f ca="1">IF(ROW()&lt;=G$1,'data-to-csv'!D173,NA())</f>
        <v>#N/A</v>
      </c>
      <c r="C173" s="86" t="e">
        <f ca="1">IF(ROW()&lt;=H$1,'data-to-csv'!E173,NA())</f>
        <v>#N/A</v>
      </c>
      <c r="D173" s="45" t="e">
        <f>'data-to-csv'!K173</f>
        <v>#REF!</v>
      </c>
      <c r="E173" s="87" t="e">
        <f ca="1">IF(ROW()&lt;=G$1,'data-to-csv'!L173,NA())</f>
        <v>#N/A</v>
      </c>
      <c r="F173" s="87" t="e">
        <f t="shared" ca="1" si="2"/>
        <v>#N/A</v>
      </c>
      <c r="I173" s="86" t="e">
        <f ca="1">IF(ROW()&lt;=G$1,'data-to-csv'!I173,NA())</f>
        <v>#N/A</v>
      </c>
      <c r="J173" s="86" t="e">
        <f ca="1">IF(ROW()&lt;=H$1,'data-to-csv'!J173,NA())</f>
        <v>#N/A</v>
      </c>
      <c r="K173" s="45">
        <f ca="1">'data-to-csv'!M173</f>
        <v>17</v>
      </c>
      <c r="L173" s="87" t="e">
        <f ca="1">IF(ROW()&lt;=G$1,'data-to-csv'!N173,NA())</f>
        <v>#N/A</v>
      </c>
    </row>
    <row r="174" spans="1:12" x14ac:dyDescent="0.2">
      <c r="A174" s="85" t="e">
        <f>'data-to-csv'!A174</f>
        <v>#REF!</v>
      </c>
      <c r="B174" s="86" t="e">
        <f ca="1">IF(ROW()&lt;=G$1,'data-to-csv'!D174,NA())</f>
        <v>#N/A</v>
      </c>
      <c r="C174" s="86" t="e">
        <f ca="1">IF(ROW()&lt;=H$1,'data-to-csv'!E174,NA())</f>
        <v>#N/A</v>
      </c>
      <c r="D174" s="45" t="e">
        <f>'data-to-csv'!K174</f>
        <v>#REF!</v>
      </c>
      <c r="E174" s="87" t="e">
        <f ca="1">IF(ROW()&lt;=G$1,'data-to-csv'!L174,NA())</f>
        <v>#N/A</v>
      </c>
      <c r="F174" s="87" t="e">
        <f t="shared" ca="1" si="2"/>
        <v>#N/A</v>
      </c>
      <c r="I174" s="86" t="e">
        <f ca="1">IF(ROW()&lt;=G$1,'data-to-csv'!I174,NA())</f>
        <v>#N/A</v>
      </c>
      <c r="J174" s="86" t="e">
        <f ca="1">IF(ROW()&lt;=H$1,'data-to-csv'!J174,NA())</f>
        <v>#N/A</v>
      </c>
      <c r="K174" s="45">
        <f ca="1">'data-to-csv'!M174</f>
        <v>19</v>
      </c>
      <c r="L174" s="87" t="e">
        <f ca="1">IF(ROW()&lt;=G$1,'data-to-csv'!N174,NA())</f>
        <v>#N/A</v>
      </c>
    </row>
    <row r="175" spans="1:12" x14ac:dyDescent="0.2">
      <c r="A175" s="85" t="e">
        <f>'data-to-csv'!A175</f>
        <v>#REF!</v>
      </c>
      <c r="B175" s="86" t="e">
        <f ca="1">IF(ROW()&lt;=G$1,'data-to-csv'!D175,NA())</f>
        <v>#N/A</v>
      </c>
      <c r="C175" s="86" t="e">
        <f ca="1">IF(ROW()&lt;=H$1,'data-to-csv'!E175,NA())</f>
        <v>#N/A</v>
      </c>
      <c r="D175" s="45" t="e">
        <f>'data-to-csv'!K175</f>
        <v>#REF!</v>
      </c>
      <c r="E175" s="87" t="e">
        <f ca="1">IF(ROW()&lt;=G$1,'data-to-csv'!L175,NA())</f>
        <v>#N/A</v>
      </c>
      <c r="F175" s="87" t="e">
        <f t="shared" ca="1" si="2"/>
        <v>#N/A</v>
      </c>
      <c r="I175" s="86" t="e">
        <f ca="1">IF(ROW()&lt;=G$1,'data-to-csv'!I175,NA())</f>
        <v>#N/A</v>
      </c>
      <c r="J175" s="86" t="e">
        <f ca="1">IF(ROW()&lt;=H$1,'data-to-csv'!J175,NA())</f>
        <v>#N/A</v>
      </c>
      <c r="K175" s="45">
        <f ca="1">'data-to-csv'!M175</f>
        <v>19</v>
      </c>
      <c r="L175" s="87" t="e">
        <f ca="1">IF(ROW()&lt;=G$1,'data-to-csv'!N175,NA())</f>
        <v>#N/A</v>
      </c>
    </row>
    <row r="176" spans="1:12" x14ac:dyDescent="0.2">
      <c r="A176" s="85" t="e">
        <f>'data-to-csv'!A176</f>
        <v>#REF!</v>
      </c>
      <c r="B176" s="86" t="e">
        <f ca="1">IF(ROW()&lt;=G$1,'data-to-csv'!D176,NA())</f>
        <v>#N/A</v>
      </c>
      <c r="C176" s="86" t="e">
        <f ca="1">IF(ROW()&lt;=H$1,'data-to-csv'!E176,NA())</f>
        <v>#N/A</v>
      </c>
      <c r="D176" s="45" t="e">
        <f>'data-to-csv'!K176</f>
        <v>#REF!</v>
      </c>
      <c r="E176" s="87" t="e">
        <f ca="1">IF(ROW()&lt;=G$1,'data-to-csv'!L176,NA())</f>
        <v>#N/A</v>
      </c>
      <c r="F176" s="87" t="e">
        <f t="shared" ca="1" si="2"/>
        <v>#N/A</v>
      </c>
      <c r="I176" s="86" t="e">
        <f ca="1">IF(ROW()&lt;=G$1,'data-to-csv'!I176,NA())</f>
        <v>#N/A</v>
      </c>
      <c r="J176" s="86" t="e">
        <f ca="1">IF(ROW()&lt;=H$1,'data-to-csv'!J176,NA())</f>
        <v>#N/A</v>
      </c>
      <c r="K176" s="45">
        <f ca="1">'data-to-csv'!M176</f>
        <v>17</v>
      </c>
      <c r="L176" s="87" t="e">
        <f ca="1">IF(ROW()&lt;=G$1,'data-to-csv'!N176,NA())</f>
        <v>#N/A</v>
      </c>
    </row>
    <row r="177" spans="1:12" x14ac:dyDescent="0.2">
      <c r="A177" s="85" t="e">
        <f>'data-to-csv'!A177</f>
        <v>#REF!</v>
      </c>
      <c r="B177" s="86" t="e">
        <f ca="1">IF(ROW()&lt;=G$1,'data-to-csv'!D177,NA())</f>
        <v>#N/A</v>
      </c>
      <c r="C177" s="86" t="e">
        <f ca="1">IF(ROW()&lt;=H$1,'data-to-csv'!E177,NA())</f>
        <v>#N/A</v>
      </c>
      <c r="D177" s="45" t="e">
        <f>'data-to-csv'!K177</f>
        <v>#REF!</v>
      </c>
      <c r="E177" s="87" t="e">
        <f ca="1">IF(ROW()&lt;=G$1,'data-to-csv'!L177,NA())</f>
        <v>#N/A</v>
      </c>
      <c r="F177" s="87" t="e">
        <f t="shared" ca="1" si="2"/>
        <v>#N/A</v>
      </c>
      <c r="I177" s="86" t="e">
        <f ca="1">IF(ROW()&lt;=G$1,'data-to-csv'!I177,NA())</f>
        <v>#N/A</v>
      </c>
      <c r="J177" s="86" t="e">
        <f ca="1">IF(ROW()&lt;=H$1,'data-to-csv'!J177,NA())</f>
        <v>#N/A</v>
      </c>
      <c r="K177" s="45">
        <f ca="1">'data-to-csv'!M177</f>
        <v>19</v>
      </c>
      <c r="L177" s="87" t="e">
        <f ca="1">IF(ROW()&lt;=G$1,'data-to-csv'!N177,NA())</f>
        <v>#N/A</v>
      </c>
    </row>
    <row r="178" spans="1:12" x14ac:dyDescent="0.2">
      <c r="A178" s="85" t="e">
        <f>'data-to-csv'!A178</f>
        <v>#REF!</v>
      </c>
      <c r="B178" s="86" t="e">
        <f ca="1">IF(ROW()&lt;=G$1,'data-to-csv'!D178,NA())</f>
        <v>#N/A</v>
      </c>
      <c r="C178" s="86" t="e">
        <f ca="1">IF(ROW()&lt;=H$1,'data-to-csv'!E178,NA())</f>
        <v>#N/A</v>
      </c>
      <c r="D178" s="45" t="e">
        <f>'data-to-csv'!K178</f>
        <v>#REF!</v>
      </c>
      <c r="E178" s="87" t="e">
        <f ca="1">IF(ROW()&lt;=G$1,'data-to-csv'!L178,NA())</f>
        <v>#N/A</v>
      </c>
      <c r="F178" s="87" t="e">
        <f t="shared" ca="1" si="2"/>
        <v>#N/A</v>
      </c>
      <c r="I178" s="86" t="e">
        <f ca="1">IF(ROW()&lt;=G$1,'data-to-csv'!I178,NA())</f>
        <v>#N/A</v>
      </c>
      <c r="J178" s="86" t="e">
        <f ca="1">IF(ROW()&lt;=H$1,'data-to-csv'!J178,NA())</f>
        <v>#N/A</v>
      </c>
      <c r="K178" s="45">
        <f ca="1">'data-to-csv'!M178</f>
        <v>20</v>
      </c>
      <c r="L178" s="87" t="e">
        <f ca="1">IF(ROW()&lt;=G$1,'data-to-csv'!N178,NA())</f>
        <v>#N/A</v>
      </c>
    </row>
    <row r="179" spans="1:12" x14ac:dyDescent="0.2">
      <c r="A179" s="85" t="e">
        <f>'data-to-csv'!A179</f>
        <v>#REF!</v>
      </c>
      <c r="B179" s="86" t="e">
        <f ca="1">IF(ROW()&lt;=G$1,'data-to-csv'!D179,NA())</f>
        <v>#N/A</v>
      </c>
      <c r="C179" s="86" t="e">
        <f ca="1">IF(ROW()&lt;=H$1,'data-to-csv'!E179,NA())</f>
        <v>#N/A</v>
      </c>
      <c r="D179" s="45" t="e">
        <f>'data-to-csv'!K179</f>
        <v>#REF!</v>
      </c>
      <c r="E179" s="87" t="e">
        <f ca="1">IF(ROW()&lt;=G$1,'data-to-csv'!L179,NA())</f>
        <v>#N/A</v>
      </c>
      <c r="F179" s="87" t="e">
        <f t="shared" ca="1" si="2"/>
        <v>#N/A</v>
      </c>
      <c r="I179" s="86" t="e">
        <f ca="1">IF(ROW()&lt;=G$1,'data-to-csv'!I179,NA())</f>
        <v>#N/A</v>
      </c>
      <c r="J179" s="86" t="e">
        <f ca="1">IF(ROW()&lt;=H$1,'data-to-csv'!J179,NA())</f>
        <v>#N/A</v>
      </c>
      <c r="K179" s="45">
        <f ca="1">'data-to-csv'!M179</f>
        <v>21</v>
      </c>
      <c r="L179" s="87" t="e">
        <f ca="1">IF(ROW()&lt;=G$1,'data-to-csv'!N179,NA())</f>
        <v>#N/A</v>
      </c>
    </row>
    <row r="180" spans="1:12" x14ac:dyDescent="0.2">
      <c r="A180" s="85" t="e">
        <f>'data-to-csv'!A180</f>
        <v>#REF!</v>
      </c>
      <c r="B180" s="86" t="e">
        <f ca="1">IF(ROW()&lt;=G$1,'data-to-csv'!D180,NA())</f>
        <v>#N/A</v>
      </c>
      <c r="C180" s="86" t="e">
        <f ca="1">IF(ROW()&lt;=H$1,'data-to-csv'!E180,NA())</f>
        <v>#N/A</v>
      </c>
      <c r="D180" s="45" t="e">
        <f>'data-to-csv'!K180</f>
        <v>#REF!</v>
      </c>
      <c r="E180" s="87" t="e">
        <f ca="1">IF(ROW()&lt;=G$1,'data-to-csv'!L180,NA())</f>
        <v>#N/A</v>
      </c>
      <c r="F180" s="87" t="e">
        <f t="shared" ca="1" si="2"/>
        <v>#N/A</v>
      </c>
      <c r="I180" s="86" t="e">
        <f ca="1">IF(ROW()&lt;=G$1,'data-to-csv'!I180,NA())</f>
        <v>#N/A</v>
      </c>
      <c r="J180" s="86" t="e">
        <f ca="1">IF(ROW()&lt;=H$1,'data-to-csv'!J180,NA())</f>
        <v>#N/A</v>
      </c>
      <c r="K180" s="45">
        <f ca="1">'data-to-csv'!M180</f>
        <v>17</v>
      </c>
      <c r="L180" s="87" t="e">
        <f ca="1">IF(ROW()&lt;=G$1,'data-to-csv'!N180,NA())</f>
        <v>#N/A</v>
      </c>
    </row>
    <row r="181" spans="1:12" x14ac:dyDescent="0.2">
      <c r="A181" s="85" t="e">
        <f>'data-to-csv'!A181</f>
        <v>#REF!</v>
      </c>
      <c r="B181" s="86" t="e">
        <f ca="1">IF(ROW()&lt;=G$1,'data-to-csv'!D181,NA())</f>
        <v>#N/A</v>
      </c>
      <c r="C181" s="86" t="e">
        <f ca="1">IF(ROW()&lt;=H$1,'data-to-csv'!E181,NA())</f>
        <v>#N/A</v>
      </c>
      <c r="D181" s="45" t="e">
        <f>'data-to-csv'!K181</f>
        <v>#REF!</v>
      </c>
      <c r="E181" s="87" t="e">
        <f ca="1">IF(ROW()&lt;=G$1,'data-to-csv'!L181,NA())</f>
        <v>#N/A</v>
      </c>
      <c r="F181" s="87" t="e">
        <f t="shared" ca="1" si="2"/>
        <v>#N/A</v>
      </c>
      <c r="I181" s="86" t="e">
        <f ca="1">IF(ROW()&lt;=G$1,'data-to-csv'!I181,NA())</f>
        <v>#N/A</v>
      </c>
      <c r="J181" s="86" t="e">
        <f ca="1">IF(ROW()&lt;=H$1,'data-to-csv'!J181,NA())</f>
        <v>#N/A</v>
      </c>
      <c r="K181" s="45">
        <f ca="1">'data-to-csv'!M181</f>
        <v>21</v>
      </c>
      <c r="L181" s="87" t="e">
        <f ca="1">IF(ROW()&lt;=G$1,'data-to-csv'!N181,NA())</f>
        <v>#N/A</v>
      </c>
    </row>
    <row r="182" spans="1:12" x14ac:dyDescent="0.2">
      <c r="A182" s="85" t="e">
        <f>'data-to-csv'!A182</f>
        <v>#REF!</v>
      </c>
      <c r="B182" s="86" t="e">
        <f ca="1">IF(ROW()&lt;=G$1,'data-to-csv'!D182,NA())</f>
        <v>#N/A</v>
      </c>
      <c r="C182" s="86" t="e">
        <f ca="1">IF(ROW()&lt;=H$1,'data-to-csv'!E182,NA())</f>
        <v>#N/A</v>
      </c>
      <c r="D182" s="45" t="e">
        <f>'data-to-csv'!K182</f>
        <v>#REF!</v>
      </c>
      <c r="E182" s="87" t="e">
        <f ca="1">IF(ROW()&lt;=G$1,'data-to-csv'!L182,NA())</f>
        <v>#N/A</v>
      </c>
      <c r="F182" s="87" t="e">
        <f t="shared" ca="1" si="2"/>
        <v>#N/A</v>
      </c>
      <c r="I182" s="86" t="e">
        <f ca="1">IF(ROW()&lt;=G$1,'data-to-csv'!I182,NA())</f>
        <v>#N/A</v>
      </c>
      <c r="J182" s="86" t="e">
        <f ca="1">IF(ROW()&lt;=H$1,'data-to-csv'!J182,NA())</f>
        <v>#N/A</v>
      </c>
      <c r="K182" s="45">
        <f ca="1">'data-to-csv'!M182</f>
        <v>20</v>
      </c>
      <c r="L182" s="87" t="e">
        <f ca="1">IF(ROW()&lt;=G$1,'data-to-csv'!N182,NA())</f>
        <v>#N/A</v>
      </c>
    </row>
    <row r="183" spans="1:12" x14ac:dyDescent="0.2">
      <c r="A183" s="85" t="e">
        <f>'data-to-csv'!A183</f>
        <v>#REF!</v>
      </c>
      <c r="B183" s="86" t="e">
        <f ca="1">IF(ROW()&lt;=G$1,'data-to-csv'!D183,NA())</f>
        <v>#N/A</v>
      </c>
      <c r="C183" s="86" t="e">
        <f ca="1">IF(ROW()&lt;=H$1,'data-to-csv'!E183,NA())</f>
        <v>#N/A</v>
      </c>
      <c r="D183" s="45" t="e">
        <f>'data-to-csv'!K183</f>
        <v>#REF!</v>
      </c>
      <c r="E183" s="87" t="e">
        <f ca="1">IF(ROW()&lt;=G$1,'data-to-csv'!L183,NA())</f>
        <v>#N/A</v>
      </c>
      <c r="F183" s="87" t="e">
        <f t="shared" ca="1" si="2"/>
        <v>#N/A</v>
      </c>
      <c r="I183" s="86" t="e">
        <f ca="1">IF(ROW()&lt;=G$1,'data-to-csv'!I183,NA())</f>
        <v>#N/A</v>
      </c>
      <c r="J183" s="86" t="e">
        <f ca="1">IF(ROW()&lt;=H$1,'data-to-csv'!J183,NA())</f>
        <v>#N/A</v>
      </c>
      <c r="K183" s="45">
        <f ca="1">'data-to-csv'!M183</f>
        <v>20</v>
      </c>
      <c r="L183" s="87" t="e">
        <f ca="1">IF(ROW()&lt;=G$1,'data-to-csv'!N183,NA())</f>
        <v>#N/A</v>
      </c>
    </row>
    <row r="184" spans="1:12" x14ac:dyDescent="0.2">
      <c r="A184" s="85" t="e">
        <f>'data-to-csv'!A184</f>
        <v>#REF!</v>
      </c>
      <c r="B184" s="86" t="e">
        <f ca="1">IF(ROW()&lt;=G$1,'data-to-csv'!D184,NA())</f>
        <v>#N/A</v>
      </c>
      <c r="C184" s="86" t="e">
        <f ca="1">IF(ROW()&lt;=H$1,'data-to-csv'!E184,NA())</f>
        <v>#N/A</v>
      </c>
      <c r="D184" s="45" t="e">
        <f>'data-to-csv'!K184</f>
        <v>#REF!</v>
      </c>
      <c r="E184" s="87" t="e">
        <f ca="1">IF(ROW()&lt;=G$1,'data-to-csv'!L184,NA())</f>
        <v>#N/A</v>
      </c>
      <c r="F184" s="87" t="e">
        <f t="shared" ca="1" si="2"/>
        <v>#N/A</v>
      </c>
      <c r="I184" s="86" t="e">
        <f ca="1">IF(ROW()&lt;=G$1,'data-to-csv'!I184,NA())</f>
        <v>#N/A</v>
      </c>
      <c r="J184" s="86" t="e">
        <f ca="1">IF(ROW()&lt;=H$1,'data-to-csv'!J184,NA())</f>
        <v>#N/A</v>
      </c>
      <c r="K184" s="45">
        <f ca="1">'data-to-csv'!M184</f>
        <v>17</v>
      </c>
      <c r="L184" s="87" t="e">
        <f ca="1">IF(ROW()&lt;=G$1,'data-to-csv'!N184,NA())</f>
        <v>#N/A</v>
      </c>
    </row>
    <row r="185" spans="1:12" x14ac:dyDescent="0.2">
      <c r="A185" s="85" t="e">
        <f>'data-to-csv'!A185</f>
        <v>#REF!</v>
      </c>
      <c r="B185" s="86" t="e">
        <f ca="1">IF(ROW()&lt;=G$1,'data-to-csv'!D185,NA())</f>
        <v>#N/A</v>
      </c>
      <c r="C185" s="86" t="e">
        <f ca="1">IF(ROW()&lt;=H$1,'data-to-csv'!E185,NA())</f>
        <v>#N/A</v>
      </c>
      <c r="D185" s="45" t="e">
        <f>'data-to-csv'!K185</f>
        <v>#REF!</v>
      </c>
      <c r="E185" s="87" t="e">
        <f ca="1">IF(ROW()&lt;=G$1,'data-to-csv'!L185,NA())</f>
        <v>#N/A</v>
      </c>
      <c r="F185" s="87" t="e">
        <f t="shared" ca="1" si="2"/>
        <v>#N/A</v>
      </c>
      <c r="I185" s="86" t="e">
        <f ca="1">IF(ROW()&lt;=G$1,'data-to-csv'!I185,NA())</f>
        <v>#N/A</v>
      </c>
      <c r="J185" s="86" t="e">
        <f ca="1">IF(ROW()&lt;=H$1,'data-to-csv'!J185,NA())</f>
        <v>#N/A</v>
      </c>
      <c r="K185" s="45">
        <f ca="1">'data-to-csv'!M185</f>
        <v>17</v>
      </c>
      <c r="L185" s="87" t="e">
        <f ca="1">IF(ROW()&lt;=G$1,'data-to-csv'!N185,NA())</f>
        <v>#N/A</v>
      </c>
    </row>
    <row r="186" spans="1:12" x14ac:dyDescent="0.2">
      <c r="A186" s="85" t="e">
        <f>'data-to-csv'!A186</f>
        <v>#REF!</v>
      </c>
      <c r="B186" s="86" t="e">
        <f ca="1">IF(ROW()&lt;=G$1,'data-to-csv'!D186,NA())</f>
        <v>#N/A</v>
      </c>
      <c r="C186" s="86" t="e">
        <f ca="1">IF(ROW()&lt;=H$1,'data-to-csv'!E186,NA())</f>
        <v>#N/A</v>
      </c>
      <c r="D186" s="45" t="e">
        <f>'data-to-csv'!K186</f>
        <v>#REF!</v>
      </c>
      <c r="E186" s="87" t="e">
        <f ca="1">IF(ROW()&lt;=G$1,'data-to-csv'!L186,NA())</f>
        <v>#N/A</v>
      </c>
      <c r="F186" s="87" t="e">
        <f t="shared" ca="1" si="2"/>
        <v>#N/A</v>
      </c>
      <c r="I186" s="86" t="e">
        <f ca="1">IF(ROW()&lt;=G$1,'data-to-csv'!I186,NA())</f>
        <v>#N/A</v>
      </c>
      <c r="J186" s="86" t="e">
        <f ca="1">IF(ROW()&lt;=H$1,'data-to-csv'!J186,NA())</f>
        <v>#N/A</v>
      </c>
      <c r="K186" s="45">
        <f ca="1">'data-to-csv'!M186</f>
        <v>17</v>
      </c>
      <c r="L186" s="87" t="e">
        <f ca="1">IF(ROW()&lt;=G$1,'data-to-csv'!N186,NA())</f>
        <v>#N/A</v>
      </c>
    </row>
    <row r="187" spans="1:12" x14ac:dyDescent="0.2">
      <c r="A187" s="85" t="e">
        <f>'data-to-csv'!A187</f>
        <v>#REF!</v>
      </c>
      <c r="B187" s="86" t="e">
        <f ca="1">IF(ROW()&lt;=G$1,'data-to-csv'!D187,NA())</f>
        <v>#N/A</v>
      </c>
      <c r="C187" s="86" t="e">
        <f ca="1">IF(ROW()&lt;=H$1,'data-to-csv'!E187,NA())</f>
        <v>#N/A</v>
      </c>
      <c r="D187" s="45" t="e">
        <f>'data-to-csv'!K187</f>
        <v>#REF!</v>
      </c>
      <c r="E187" s="87" t="e">
        <f ca="1">IF(ROW()&lt;=G$1,'data-to-csv'!L187,NA())</f>
        <v>#N/A</v>
      </c>
      <c r="F187" s="87" t="e">
        <f t="shared" ca="1" si="2"/>
        <v>#N/A</v>
      </c>
      <c r="I187" s="86" t="e">
        <f ca="1">IF(ROW()&lt;=G$1,'data-to-csv'!I187,NA())</f>
        <v>#N/A</v>
      </c>
      <c r="J187" s="86" t="e">
        <f ca="1">IF(ROW()&lt;=H$1,'data-to-csv'!J187,NA())</f>
        <v>#N/A</v>
      </c>
      <c r="K187" s="45">
        <f ca="1">'data-to-csv'!M187</f>
        <v>17</v>
      </c>
      <c r="L187" s="87" t="e">
        <f ca="1">IF(ROW()&lt;=G$1,'data-to-csv'!N187,NA())</f>
        <v>#N/A</v>
      </c>
    </row>
    <row r="188" spans="1:12" x14ac:dyDescent="0.2">
      <c r="A188" s="85" t="e">
        <f>'data-to-csv'!A188</f>
        <v>#REF!</v>
      </c>
      <c r="B188" s="86" t="e">
        <f ca="1">IF(ROW()&lt;=G$1,'data-to-csv'!D188,NA())</f>
        <v>#N/A</v>
      </c>
      <c r="C188" s="86" t="e">
        <f ca="1">IF(ROW()&lt;=H$1,'data-to-csv'!E188,NA())</f>
        <v>#N/A</v>
      </c>
      <c r="D188" s="45" t="e">
        <f>'data-to-csv'!K188</f>
        <v>#REF!</v>
      </c>
      <c r="E188" s="87" t="e">
        <f ca="1">IF(ROW()&lt;=G$1,'data-to-csv'!L188,NA())</f>
        <v>#N/A</v>
      </c>
      <c r="F188" s="87" t="e">
        <f t="shared" ca="1" si="2"/>
        <v>#N/A</v>
      </c>
      <c r="I188" s="86" t="e">
        <f ca="1">IF(ROW()&lt;=G$1,'data-to-csv'!I188,NA())</f>
        <v>#N/A</v>
      </c>
      <c r="J188" s="86" t="e">
        <f ca="1">IF(ROW()&lt;=H$1,'data-to-csv'!J188,NA())</f>
        <v>#N/A</v>
      </c>
      <c r="K188" s="45">
        <f ca="1">'data-to-csv'!M188</f>
        <v>17</v>
      </c>
      <c r="L188" s="87" t="e">
        <f ca="1">IF(ROW()&lt;=G$1,'data-to-csv'!N188,NA())</f>
        <v>#N/A</v>
      </c>
    </row>
    <row r="189" spans="1:12" x14ac:dyDescent="0.2">
      <c r="A189" s="85" t="e">
        <f>'data-to-csv'!A189</f>
        <v>#REF!</v>
      </c>
      <c r="B189" s="86" t="e">
        <f ca="1">IF(ROW()&lt;=G$1,'data-to-csv'!D189,NA())</f>
        <v>#N/A</v>
      </c>
      <c r="C189" s="86" t="e">
        <f ca="1">IF(ROW()&lt;=H$1,'data-to-csv'!E189,NA())</f>
        <v>#N/A</v>
      </c>
      <c r="D189" s="45" t="e">
        <f>'data-to-csv'!K189</f>
        <v>#REF!</v>
      </c>
      <c r="E189" s="87" t="e">
        <f ca="1">IF(ROW()&lt;=G$1,'data-to-csv'!L189,NA())</f>
        <v>#N/A</v>
      </c>
      <c r="F189" s="87" t="e">
        <f t="shared" ca="1" si="2"/>
        <v>#N/A</v>
      </c>
      <c r="I189" s="86" t="e">
        <f ca="1">IF(ROW()&lt;=G$1,'data-to-csv'!I189,NA())</f>
        <v>#N/A</v>
      </c>
      <c r="J189" s="86" t="e">
        <f ca="1">IF(ROW()&lt;=H$1,'data-to-csv'!J189,NA())</f>
        <v>#N/A</v>
      </c>
      <c r="K189" s="45">
        <f ca="1">'data-to-csv'!M189</f>
        <v>21</v>
      </c>
      <c r="L189" s="87" t="e">
        <f ca="1">IF(ROW()&lt;=G$1,'data-to-csv'!N189,NA())</f>
        <v>#N/A</v>
      </c>
    </row>
    <row r="190" spans="1:12" x14ac:dyDescent="0.2">
      <c r="A190" s="85" t="e">
        <f>'data-to-csv'!A190</f>
        <v>#REF!</v>
      </c>
      <c r="B190" s="86" t="e">
        <f ca="1">IF(ROW()&lt;=G$1,'data-to-csv'!D190,NA())</f>
        <v>#N/A</v>
      </c>
      <c r="C190" s="86" t="e">
        <f ca="1">IF(ROW()&lt;=H$1,'data-to-csv'!E190,NA())</f>
        <v>#N/A</v>
      </c>
      <c r="D190" s="45" t="e">
        <f>'data-to-csv'!K190</f>
        <v>#REF!</v>
      </c>
      <c r="E190" s="87" t="e">
        <f ca="1">IF(ROW()&lt;=G$1,'data-to-csv'!L190,NA())</f>
        <v>#N/A</v>
      </c>
      <c r="F190" s="87" t="e">
        <f t="shared" ca="1" si="2"/>
        <v>#N/A</v>
      </c>
      <c r="I190" s="86" t="e">
        <f ca="1">IF(ROW()&lt;=G$1,'data-to-csv'!I190,NA())</f>
        <v>#N/A</v>
      </c>
      <c r="J190" s="86" t="e">
        <f ca="1">IF(ROW()&lt;=H$1,'data-to-csv'!J190,NA())</f>
        <v>#N/A</v>
      </c>
      <c r="K190" s="45">
        <f ca="1">'data-to-csv'!M190</f>
        <v>21</v>
      </c>
      <c r="L190" s="87" t="e">
        <f ca="1">IF(ROW()&lt;=G$1,'data-to-csv'!N190,NA())</f>
        <v>#N/A</v>
      </c>
    </row>
    <row r="191" spans="1:12" x14ac:dyDescent="0.2">
      <c r="A191" s="85" t="e">
        <f>'data-to-csv'!A191</f>
        <v>#REF!</v>
      </c>
      <c r="B191" s="86" t="e">
        <f ca="1">IF(ROW()&lt;=G$1,'data-to-csv'!D191,NA())</f>
        <v>#N/A</v>
      </c>
      <c r="C191" s="86" t="e">
        <f ca="1">IF(ROW()&lt;=H$1,'data-to-csv'!E191,NA())</f>
        <v>#N/A</v>
      </c>
      <c r="D191" s="45" t="e">
        <f>'data-to-csv'!K191</f>
        <v>#REF!</v>
      </c>
      <c r="E191" s="87" t="e">
        <f ca="1">IF(ROW()&lt;=G$1,'data-to-csv'!L191,NA())</f>
        <v>#N/A</v>
      </c>
      <c r="F191" s="87" t="e">
        <f t="shared" ca="1" si="2"/>
        <v>#N/A</v>
      </c>
      <c r="I191" s="86" t="e">
        <f ca="1">IF(ROW()&lt;=G$1,'data-to-csv'!I191,NA())</f>
        <v>#N/A</v>
      </c>
      <c r="J191" s="86" t="e">
        <f ca="1">IF(ROW()&lt;=H$1,'data-to-csv'!J191,NA())</f>
        <v>#N/A</v>
      </c>
      <c r="K191" s="45">
        <f ca="1">'data-to-csv'!M191</f>
        <v>21</v>
      </c>
      <c r="L191" s="87" t="e">
        <f ca="1">IF(ROW()&lt;=G$1,'data-to-csv'!N191,NA())</f>
        <v>#N/A</v>
      </c>
    </row>
    <row r="192" spans="1:12" x14ac:dyDescent="0.2">
      <c r="A192" s="85" t="e">
        <f>'data-to-csv'!A192</f>
        <v>#REF!</v>
      </c>
      <c r="B192" s="86" t="e">
        <f ca="1">IF(ROW()&lt;=G$1,'data-to-csv'!D192,NA())</f>
        <v>#N/A</v>
      </c>
      <c r="C192" s="86" t="e">
        <f ca="1">IF(ROW()&lt;=H$1,'data-to-csv'!E192,NA())</f>
        <v>#N/A</v>
      </c>
      <c r="D192" s="45" t="e">
        <f>'data-to-csv'!K192</f>
        <v>#REF!</v>
      </c>
      <c r="E192" s="87" t="e">
        <f ca="1">IF(ROW()&lt;=G$1,'data-to-csv'!L192,NA())</f>
        <v>#N/A</v>
      </c>
      <c r="F192" s="87" t="e">
        <f t="shared" ca="1" si="2"/>
        <v>#N/A</v>
      </c>
      <c r="I192" s="86" t="e">
        <f ca="1">IF(ROW()&lt;=G$1,'data-to-csv'!I192,NA())</f>
        <v>#N/A</v>
      </c>
      <c r="J192" s="86" t="e">
        <f ca="1">IF(ROW()&lt;=H$1,'data-to-csv'!J192,NA())</f>
        <v>#N/A</v>
      </c>
      <c r="K192" s="45">
        <f ca="1">'data-to-csv'!M192</f>
        <v>18</v>
      </c>
      <c r="L192" s="87" t="e">
        <f ca="1">IF(ROW()&lt;=G$1,'data-to-csv'!N192,NA())</f>
        <v>#N/A</v>
      </c>
    </row>
    <row r="193" spans="1:12" x14ac:dyDescent="0.2">
      <c r="A193" s="85" t="e">
        <f>'data-to-csv'!A193</f>
        <v>#REF!</v>
      </c>
      <c r="B193" s="86" t="e">
        <f ca="1">IF(ROW()&lt;=G$1,'data-to-csv'!D193,NA())</f>
        <v>#N/A</v>
      </c>
      <c r="C193" s="86" t="e">
        <f ca="1">IF(ROW()&lt;=H$1,'data-to-csv'!E193,NA())</f>
        <v>#N/A</v>
      </c>
      <c r="D193" s="45" t="e">
        <f>'data-to-csv'!K193</f>
        <v>#REF!</v>
      </c>
      <c r="E193" s="87" t="e">
        <f ca="1">IF(ROW()&lt;=G$1,'data-to-csv'!L193,NA())</f>
        <v>#N/A</v>
      </c>
      <c r="F193" s="87" t="e">
        <f t="shared" ca="1" si="2"/>
        <v>#N/A</v>
      </c>
      <c r="I193" s="86" t="e">
        <f ca="1">IF(ROW()&lt;=G$1,'data-to-csv'!I193,NA())</f>
        <v>#N/A</v>
      </c>
      <c r="J193" s="86" t="e">
        <f ca="1">IF(ROW()&lt;=H$1,'data-to-csv'!J193,NA())</f>
        <v>#N/A</v>
      </c>
      <c r="K193" s="45">
        <f ca="1">'data-to-csv'!M193</f>
        <v>18</v>
      </c>
      <c r="L193" s="87" t="e">
        <f ca="1">IF(ROW()&lt;=G$1,'data-to-csv'!N193,NA())</f>
        <v>#N/A</v>
      </c>
    </row>
    <row r="194" spans="1:12" x14ac:dyDescent="0.2">
      <c r="A194" s="85" t="e">
        <f>'data-to-csv'!A194</f>
        <v>#REF!</v>
      </c>
      <c r="B194" s="86" t="e">
        <f ca="1">IF(ROW()&lt;=G$1,'data-to-csv'!D194,NA())</f>
        <v>#N/A</v>
      </c>
      <c r="C194" s="86" t="e">
        <f ca="1">IF(ROW()&lt;=H$1,'data-to-csv'!E194,NA())</f>
        <v>#N/A</v>
      </c>
      <c r="D194" s="45" t="e">
        <f>'data-to-csv'!K194</f>
        <v>#REF!</v>
      </c>
      <c r="E194" s="87" t="e">
        <f ca="1">IF(ROW()&lt;=G$1,'data-to-csv'!L194,NA())</f>
        <v>#N/A</v>
      </c>
      <c r="F194" s="87" t="e">
        <f t="shared" ca="1" si="2"/>
        <v>#N/A</v>
      </c>
      <c r="I194" s="86" t="e">
        <f ca="1">IF(ROW()&lt;=G$1,'data-to-csv'!I194,NA())</f>
        <v>#N/A</v>
      </c>
      <c r="J194" s="86" t="e">
        <f ca="1">IF(ROW()&lt;=H$1,'data-to-csv'!J194,NA())</f>
        <v>#N/A</v>
      </c>
      <c r="K194" s="45">
        <f ca="1">'data-to-csv'!M194</f>
        <v>18</v>
      </c>
      <c r="L194" s="87" t="e">
        <f ca="1">IF(ROW()&lt;=G$1,'data-to-csv'!N194,NA())</f>
        <v>#N/A</v>
      </c>
    </row>
    <row r="195" spans="1:12" x14ac:dyDescent="0.2">
      <c r="A195" s="85" t="e">
        <f>'data-to-csv'!A195</f>
        <v>#REF!</v>
      </c>
      <c r="B195" s="86" t="e">
        <f ca="1">IF(ROW()&lt;=G$1,'data-to-csv'!D195,NA())</f>
        <v>#N/A</v>
      </c>
      <c r="C195" s="86" t="e">
        <f ca="1">IF(ROW()&lt;=H$1,'data-to-csv'!E195,NA())</f>
        <v>#N/A</v>
      </c>
      <c r="D195" s="45" t="e">
        <f>'data-to-csv'!K195</f>
        <v>#REF!</v>
      </c>
      <c r="E195" s="87" t="e">
        <f ca="1">IF(ROW()&lt;=G$1,'data-to-csv'!L195,NA())</f>
        <v>#N/A</v>
      </c>
      <c r="F195" s="87" t="e">
        <f t="shared" ref="F195:F258" ca="1" si="3">AVERAGE(E195,L195)</f>
        <v>#N/A</v>
      </c>
      <c r="I195" s="86" t="e">
        <f ca="1">IF(ROW()&lt;=G$1,'data-to-csv'!I195,NA())</f>
        <v>#N/A</v>
      </c>
      <c r="J195" s="86" t="e">
        <f ca="1">IF(ROW()&lt;=H$1,'data-to-csv'!J195,NA())</f>
        <v>#N/A</v>
      </c>
      <c r="K195" s="45">
        <f ca="1">'data-to-csv'!M195</f>
        <v>21</v>
      </c>
      <c r="L195" s="87" t="e">
        <f ca="1">IF(ROW()&lt;=G$1,'data-to-csv'!N195,NA())</f>
        <v>#N/A</v>
      </c>
    </row>
    <row r="196" spans="1:12" x14ac:dyDescent="0.2">
      <c r="A196" s="85" t="e">
        <f>'data-to-csv'!A196</f>
        <v>#REF!</v>
      </c>
      <c r="B196" s="86" t="e">
        <f ca="1">IF(ROW()&lt;=G$1,'data-to-csv'!D196,NA())</f>
        <v>#N/A</v>
      </c>
      <c r="C196" s="86" t="e">
        <f ca="1">IF(ROW()&lt;=H$1,'data-to-csv'!E196,NA())</f>
        <v>#N/A</v>
      </c>
      <c r="D196" s="45" t="e">
        <f>'data-to-csv'!K196</f>
        <v>#REF!</v>
      </c>
      <c r="E196" s="87" t="e">
        <f ca="1">IF(ROW()&lt;=G$1,'data-to-csv'!L196,NA())</f>
        <v>#N/A</v>
      </c>
      <c r="F196" s="87" t="e">
        <f t="shared" ca="1" si="3"/>
        <v>#N/A</v>
      </c>
      <c r="I196" s="86" t="e">
        <f ca="1">IF(ROW()&lt;=G$1,'data-to-csv'!I196,NA())</f>
        <v>#N/A</v>
      </c>
      <c r="J196" s="86" t="e">
        <f ca="1">IF(ROW()&lt;=H$1,'data-to-csv'!J196,NA())</f>
        <v>#N/A</v>
      </c>
      <c r="K196" s="45">
        <f ca="1">'data-to-csv'!M196</f>
        <v>20</v>
      </c>
      <c r="L196" s="87" t="e">
        <f ca="1">IF(ROW()&lt;=G$1,'data-to-csv'!N196,NA())</f>
        <v>#N/A</v>
      </c>
    </row>
    <row r="197" spans="1:12" x14ac:dyDescent="0.2">
      <c r="A197" s="85" t="e">
        <f>'data-to-csv'!A197</f>
        <v>#REF!</v>
      </c>
      <c r="B197" s="86" t="e">
        <f ca="1">IF(ROW()&lt;=G$1,'data-to-csv'!D197,NA())</f>
        <v>#N/A</v>
      </c>
      <c r="C197" s="86" t="e">
        <f ca="1">IF(ROW()&lt;=H$1,'data-to-csv'!E197,NA())</f>
        <v>#N/A</v>
      </c>
      <c r="D197" s="45" t="e">
        <f>'data-to-csv'!K197</f>
        <v>#REF!</v>
      </c>
      <c r="E197" s="87" t="e">
        <f ca="1">IF(ROW()&lt;=G$1,'data-to-csv'!L197,NA())</f>
        <v>#N/A</v>
      </c>
      <c r="F197" s="87" t="e">
        <f t="shared" ca="1" si="3"/>
        <v>#N/A</v>
      </c>
      <c r="I197" s="86" t="e">
        <f ca="1">IF(ROW()&lt;=G$1,'data-to-csv'!I197,NA())</f>
        <v>#N/A</v>
      </c>
      <c r="J197" s="86" t="e">
        <f ca="1">IF(ROW()&lt;=H$1,'data-to-csv'!J197,NA())</f>
        <v>#N/A</v>
      </c>
      <c r="K197" s="45">
        <f ca="1">'data-to-csv'!M197</f>
        <v>20</v>
      </c>
      <c r="L197" s="87" t="e">
        <f ca="1">IF(ROW()&lt;=G$1,'data-to-csv'!N197,NA())</f>
        <v>#N/A</v>
      </c>
    </row>
    <row r="198" spans="1:12" x14ac:dyDescent="0.2">
      <c r="A198" s="85" t="e">
        <f>'data-to-csv'!A198</f>
        <v>#REF!</v>
      </c>
      <c r="B198" s="86" t="e">
        <f ca="1">IF(ROW()&lt;=G$1,'data-to-csv'!D198,NA())</f>
        <v>#N/A</v>
      </c>
      <c r="C198" s="86" t="e">
        <f ca="1">IF(ROW()&lt;=H$1,'data-to-csv'!E198,NA())</f>
        <v>#N/A</v>
      </c>
      <c r="D198" s="45" t="e">
        <f>'data-to-csv'!K198</f>
        <v>#REF!</v>
      </c>
      <c r="E198" s="87" t="e">
        <f ca="1">IF(ROW()&lt;=G$1,'data-to-csv'!L198,NA())</f>
        <v>#N/A</v>
      </c>
      <c r="F198" s="87" t="e">
        <f t="shared" ca="1" si="3"/>
        <v>#N/A</v>
      </c>
      <c r="I198" s="86" t="e">
        <f ca="1">IF(ROW()&lt;=G$1,'data-to-csv'!I198,NA())</f>
        <v>#N/A</v>
      </c>
      <c r="J198" s="86" t="e">
        <f ca="1">IF(ROW()&lt;=H$1,'data-to-csv'!J198,NA())</f>
        <v>#N/A</v>
      </c>
      <c r="K198" s="45">
        <f ca="1">'data-to-csv'!M198</f>
        <v>20</v>
      </c>
      <c r="L198" s="87" t="e">
        <f ca="1">IF(ROW()&lt;=G$1,'data-to-csv'!N198,NA())</f>
        <v>#N/A</v>
      </c>
    </row>
    <row r="199" spans="1:12" x14ac:dyDescent="0.2">
      <c r="A199" s="85" t="e">
        <f>'data-to-csv'!A199</f>
        <v>#REF!</v>
      </c>
      <c r="B199" s="86" t="e">
        <f ca="1">IF(ROW()&lt;=G$1,'data-to-csv'!D199,NA())</f>
        <v>#N/A</v>
      </c>
      <c r="C199" s="86" t="e">
        <f ca="1">IF(ROW()&lt;=H$1,'data-to-csv'!E199,NA())</f>
        <v>#N/A</v>
      </c>
      <c r="D199" s="45" t="e">
        <f>'data-to-csv'!K199</f>
        <v>#REF!</v>
      </c>
      <c r="E199" s="87" t="e">
        <f ca="1">IF(ROW()&lt;=G$1,'data-to-csv'!L199,NA())</f>
        <v>#N/A</v>
      </c>
      <c r="F199" s="87" t="e">
        <f t="shared" ca="1" si="3"/>
        <v>#N/A</v>
      </c>
      <c r="I199" s="86" t="e">
        <f ca="1">IF(ROW()&lt;=G$1,'data-to-csv'!I199,NA())</f>
        <v>#N/A</v>
      </c>
      <c r="J199" s="86" t="e">
        <f ca="1">IF(ROW()&lt;=H$1,'data-to-csv'!J199,NA())</f>
        <v>#N/A</v>
      </c>
      <c r="K199" s="45">
        <f ca="1">'data-to-csv'!M199</f>
        <v>17</v>
      </c>
      <c r="L199" s="87" t="e">
        <f ca="1">IF(ROW()&lt;=G$1,'data-to-csv'!N199,NA())</f>
        <v>#N/A</v>
      </c>
    </row>
    <row r="200" spans="1:12" x14ac:dyDescent="0.2">
      <c r="A200" s="85" t="e">
        <f>'data-to-csv'!A200</f>
        <v>#REF!</v>
      </c>
      <c r="B200" s="86" t="e">
        <f ca="1">IF(ROW()&lt;=G$1,'data-to-csv'!D200,NA())</f>
        <v>#N/A</v>
      </c>
      <c r="C200" s="86" t="e">
        <f ca="1">IF(ROW()&lt;=H$1,'data-to-csv'!E200,NA())</f>
        <v>#N/A</v>
      </c>
      <c r="D200" s="45" t="e">
        <f>'data-to-csv'!K200</f>
        <v>#REF!</v>
      </c>
      <c r="E200" s="87" t="e">
        <f ca="1">IF(ROW()&lt;=G$1,'data-to-csv'!L200,NA())</f>
        <v>#N/A</v>
      </c>
      <c r="F200" s="87" t="e">
        <f t="shared" ca="1" si="3"/>
        <v>#N/A</v>
      </c>
      <c r="I200" s="86" t="e">
        <f ca="1">IF(ROW()&lt;=G$1,'data-to-csv'!I200,NA())</f>
        <v>#N/A</v>
      </c>
      <c r="J200" s="86" t="e">
        <f ca="1">IF(ROW()&lt;=H$1,'data-to-csv'!J200,NA())</f>
        <v>#N/A</v>
      </c>
      <c r="K200" s="45">
        <f ca="1">'data-to-csv'!M200</f>
        <v>21</v>
      </c>
      <c r="L200" s="87" t="e">
        <f ca="1">IF(ROW()&lt;=G$1,'data-to-csv'!N200,NA())</f>
        <v>#N/A</v>
      </c>
    </row>
    <row r="201" spans="1:12" x14ac:dyDescent="0.2">
      <c r="A201" s="85" t="e">
        <f>'data-to-csv'!A201</f>
        <v>#REF!</v>
      </c>
      <c r="B201" s="86" t="e">
        <f ca="1">IF(ROW()&lt;=G$1,'data-to-csv'!D201,NA())</f>
        <v>#N/A</v>
      </c>
      <c r="C201" s="86" t="e">
        <f ca="1">IF(ROW()&lt;=H$1,'data-to-csv'!E201,NA())</f>
        <v>#N/A</v>
      </c>
      <c r="D201" s="45" t="e">
        <f>'data-to-csv'!K201</f>
        <v>#REF!</v>
      </c>
      <c r="E201" s="87" t="e">
        <f ca="1">IF(ROW()&lt;=G$1,'data-to-csv'!L201,NA())</f>
        <v>#N/A</v>
      </c>
      <c r="F201" s="87" t="e">
        <f t="shared" ca="1" si="3"/>
        <v>#N/A</v>
      </c>
      <c r="I201" s="86" t="e">
        <f ca="1">IF(ROW()&lt;=G$1,'data-to-csv'!I201,NA())</f>
        <v>#N/A</v>
      </c>
      <c r="J201" s="86" t="e">
        <f ca="1">IF(ROW()&lt;=H$1,'data-to-csv'!J201,NA())</f>
        <v>#N/A</v>
      </c>
      <c r="K201" s="45">
        <f ca="1">'data-to-csv'!M201</f>
        <v>21</v>
      </c>
      <c r="L201" s="87" t="e">
        <f ca="1">IF(ROW()&lt;=G$1,'data-to-csv'!N201,NA())</f>
        <v>#N/A</v>
      </c>
    </row>
    <row r="202" spans="1:12" x14ac:dyDescent="0.2">
      <c r="A202" s="85" t="e">
        <f>'data-to-csv'!A202</f>
        <v>#REF!</v>
      </c>
      <c r="B202" s="86" t="e">
        <f ca="1">IF(ROW()&lt;=G$1,'data-to-csv'!D202,NA())</f>
        <v>#N/A</v>
      </c>
      <c r="C202" s="86" t="e">
        <f ca="1">IF(ROW()&lt;=H$1,'data-to-csv'!E202,NA())</f>
        <v>#N/A</v>
      </c>
      <c r="D202" s="45" t="e">
        <f>'data-to-csv'!K202</f>
        <v>#REF!</v>
      </c>
      <c r="E202" s="87" t="e">
        <f ca="1">IF(ROW()&lt;=G$1,'data-to-csv'!L202,NA())</f>
        <v>#N/A</v>
      </c>
      <c r="F202" s="87" t="e">
        <f t="shared" ca="1" si="3"/>
        <v>#N/A</v>
      </c>
      <c r="I202" s="86" t="e">
        <f ca="1">IF(ROW()&lt;=G$1,'data-to-csv'!I202,NA())</f>
        <v>#N/A</v>
      </c>
      <c r="J202" s="86" t="e">
        <f ca="1">IF(ROW()&lt;=H$1,'data-to-csv'!J202,NA())</f>
        <v>#N/A</v>
      </c>
      <c r="K202" s="45">
        <f ca="1">'data-to-csv'!M202</f>
        <v>21</v>
      </c>
      <c r="L202" s="87" t="e">
        <f ca="1">IF(ROW()&lt;=G$1,'data-to-csv'!N202,NA())</f>
        <v>#N/A</v>
      </c>
    </row>
    <row r="203" spans="1:12" x14ac:dyDescent="0.2">
      <c r="A203" s="85" t="e">
        <f>'data-to-csv'!A203</f>
        <v>#REF!</v>
      </c>
      <c r="B203" s="86" t="e">
        <f ca="1">IF(ROW()&lt;=G$1,'data-to-csv'!D203,NA())</f>
        <v>#N/A</v>
      </c>
      <c r="C203" s="86" t="e">
        <f ca="1">IF(ROW()&lt;=H$1,'data-to-csv'!E203,NA())</f>
        <v>#N/A</v>
      </c>
      <c r="D203" s="45" t="e">
        <f>'data-to-csv'!K203</f>
        <v>#REF!</v>
      </c>
      <c r="E203" s="87" t="e">
        <f ca="1">IF(ROW()&lt;=G$1,'data-to-csv'!L203,NA())</f>
        <v>#N/A</v>
      </c>
      <c r="F203" s="87" t="e">
        <f t="shared" ca="1" si="3"/>
        <v>#N/A</v>
      </c>
      <c r="I203" s="86" t="e">
        <f ca="1">IF(ROW()&lt;=G$1,'data-to-csv'!I203,NA())</f>
        <v>#N/A</v>
      </c>
      <c r="J203" s="86" t="e">
        <f ca="1">IF(ROW()&lt;=H$1,'data-to-csv'!J203,NA())</f>
        <v>#N/A</v>
      </c>
      <c r="K203" s="45">
        <f ca="1">'data-to-csv'!M203</f>
        <v>21</v>
      </c>
      <c r="L203" s="87" t="e">
        <f ca="1">IF(ROW()&lt;=G$1,'data-to-csv'!N203,NA())</f>
        <v>#N/A</v>
      </c>
    </row>
    <row r="204" spans="1:12" x14ac:dyDescent="0.2">
      <c r="A204" s="85" t="e">
        <f>'data-to-csv'!A204</f>
        <v>#REF!</v>
      </c>
      <c r="B204" s="86" t="e">
        <f ca="1">IF(ROW()&lt;=G$1,'data-to-csv'!D204,NA())</f>
        <v>#N/A</v>
      </c>
      <c r="C204" s="86" t="e">
        <f ca="1">IF(ROW()&lt;=H$1,'data-to-csv'!E204,NA())</f>
        <v>#N/A</v>
      </c>
      <c r="D204" s="45" t="e">
        <f>'data-to-csv'!K204</f>
        <v>#REF!</v>
      </c>
      <c r="E204" s="87" t="e">
        <f ca="1">IF(ROW()&lt;=G$1,'data-to-csv'!L204,NA())</f>
        <v>#N/A</v>
      </c>
      <c r="F204" s="87" t="e">
        <f t="shared" ca="1" si="3"/>
        <v>#N/A</v>
      </c>
      <c r="I204" s="86" t="e">
        <f ca="1">IF(ROW()&lt;=G$1,'data-to-csv'!I204,NA())</f>
        <v>#N/A</v>
      </c>
      <c r="J204" s="86" t="e">
        <f ca="1">IF(ROW()&lt;=H$1,'data-to-csv'!J204,NA())</f>
        <v>#N/A</v>
      </c>
      <c r="K204" s="45">
        <f ca="1">'data-to-csv'!M204</f>
        <v>21</v>
      </c>
      <c r="L204" s="87" t="e">
        <f ca="1">IF(ROW()&lt;=G$1,'data-to-csv'!N204,NA())</f>
        <v>#N/A</v>
      </c>
    </row>
    <row r="205" spans="1:12" x14ac:dyDescent="0.2">
      <c r="A205" s="85" t="e">
        <f>'data-to-csv'!A205</f>
        <v>#REF!</v>
      </c>
      <c r="B205" s="86" t="e">
        <f ca="1">IF(ROW()&lt;=G$1,'data-to-csv'!D205,NA())</f>
        <v>#N/A</v>
      </c>
      <c r="C205" s="86" t="e">
        <f ca="1">IF(ROW()&lt;=H$1,'data-to-csv'!E205,NA())</f>
        <v>#N/A</v>
      </c>
      <c r="D205" s="45" t="e">
        <f>'data-to-csv'!K205</f>
        <v>#REF!</v>
      </c>
      <c r="E205" s="87" t="e">
        <f ca="1">IF(ROW()&lt;=G$1,'data-to-csv'!L205,NA())</f>
        <v>#N/A</v>
      </c>
      <c r="F205" s="87" t="e">
        <f t="shared" ca="1" si="3"/>
        <v>#N/A</v>
      </c>
      <c r="I205" s="86" t="e">
        <f ca="1">IF(ROW()&lt;=G$1,'data-to-csv'!I205,NA())</f>
        <v>#N/A</v>
      </c>
      <c r="J205" s="86" t="e">
        <f ca="1">IF(ROW()&lt;=H$1,'data-to-csv'!J205,NA())</f>
        <v>#N/A</v>
      </c>
      <c r="K205" s="45">
        <f ca="1">'data-to-csv'!M205</f>
        <v>20</v>
      </c>
      <c r="L205" s="87" t="e">
        <f ca="1">IF(ROW()&lt;=G$1,'data-to-csv'!N205,NA())</f>
        <v>#N/A</v>
      </c>
    </row>
    <row r="206" spans="1:12" x14ac:dyDescent="0.2">
      <c r="A206" s="85" t="e">
        <f>'data-to-csv'!A206</f>
        <v>#REF!</v>
      </c>
      <c r="B206" s="86" t="e">
        <f ca="1">IF(ROW()&lt;=G$1,'data-to-csv'!D206,NA())</f>
        <v>#N/A</v>
      </c>
      <c r="C206" s="86" t="e">
        <f ca="1">IF(ROW()&lt;=H$1,'data-to-csv'!E206,NA())</f>
        <v>#N/A</v>
      </c>
      <c r="D206" s="45" t="e">
        <f>'data-to-csv'!K206</f>
        <v>#REF!</v>
      </c>
      <c r="E206" s="87" t="e">
        <f ca="1">IF(ROW()&lt;=G$1,'data-to-csv'!L206,NA())</f>
        <v>#N/A</v>
      </c>
      <c r="F206" s="87" t="e">
        <f t="shared" ca="1" si="3"/>
        <v>#N/A</v>
      </c>
      <c r="I206" s="86" t="e">
        <f ca="1">IF(ROW()&lt;=G$1,'data-to-csv'!I206,NA())</f>
        <v>#N/A</v>
      </c>
      <c r="J206" s="86" t="e">
        <f ca="1">IF(ROW()&lt;=H$1,'data-to-csv'!J206,NA())</f>
        <v>#N/A</v>
      </c>
      <c r="K206" s="45">
        <f ca="1">'data-to-csv'!M206</f>
        <v>17</v>
      </c>
      <c r="L206" s="87" t="e">
        <f ca="1">IF(ROW()&lt;=G$1,'data-to-csv'!N206,NA())</f>
        <v>#N/A</v>
      </c>
    </row>
    <row r="207" spans="1:12" x14ac:dyDescent="0.2">
      <c r="A207" s="85" t="e">
        <f>'data-to-csv'!A207</f>
        <v>#REF!</v>
      </c>
      <c r="B207" s="86" t="e">
        <f ca="1">IF(ROW()&lt;=G$1,'data-to-csv'!D207,NA())</f>
        <v>#N/A</v>
      </c>
      <c r="C207" s="86" t="e">
        <f ca="1">IF(ROW()&lt;=H$1,'data-to-csv'!E207,NA())</f>
        <v>#N/A</v>
      </c>
      <c r="D207" s="45" t="e">
        <f>'data-to-csv'!K207</f>
        <v>#REF!</v>
      </c>
      <c r="E207" s="87" t="e">
        <f ca="1">IF(ROW()&lt;=G$1,'data-to-csv'!L207,NA())</f>
        <v>#N/A</v>
      </c>
      <c r="F207" s="87" t="e">
        <f t="shared" ca="1" si="3"/>
        <v>#N/A</v>
      </c>
      <c r="I207" s="86" t="e">
        <f ca="1">IF(ROW()&lt;=G$1,'data-to-csv'!I207,NA())</f>
        <v>#N/A</v>
      </c>
      <c r="J207" s="86" t="e">
        <f ca="1">IF(ROW()&lt;=H$1,'data-to-csv'!J207,NA())</f>
        <v>#N/A</v>
      </c>
      <c r="K207" s="45">
        <f ca="1">'data-to-csv'!M207</f>
        <v>17</v>
      </c>
      <c r="L207" s="87" t="e">
        <f ca="1">IF(ROW()&lt;=G$1,'data-to-csv'!N207,NA())</f>
        <v>#N/A</v>
      </c>
    </row>
    <row r="208" spans="1:12" x14ac:dyDescent="0.2">
      <c r="A208" s="85" t="e">
        <f>'data-to-csv'!A208</f>
        <v>#REF!</v>
      </c>
      <c r="B208" s="86" t="e">
        <f ca="1">IF(ROW()&lt;=G$1,'data-to-csv'!D208,NA())</f>
        <v>#N/A</v>
      </c>
      <c r="C208" s="86" t="e">
        <f ca="1">IF(ROW()&lt;=H$1,'data-to-csv'!E208,NA())</f>
        <v>#N/A</v>
      </c>
      <c r="D208" s="45" t="e">
        <f>'data-to-csv'!K208</f>
        <v>#REF!</v>
      </c>
      <c r="E208" s="87" t="e">
        <f ca="1">IF(ROW()&lt;=G$1,'data-to-csv'!L208,NA())</f>
        <v>#N/A</v>
      </c>
      <c r="F208" s="87" t="e">
        <f t="shared" ca="1" si="3"/>
        <v>#N/A</v>
      </c>
      <c r="I208" s="86" t="e">
        <f ca="1">IF(ROW()&lt;=G$1,'data-to-csv'!I208,NA())</f>
        <v>#N/A</v>
      </c>
      <c r="J208" s="86" t="e">
        <f ca="1">IF(ROW()&lt;=H$1,'data-to-csv'!J208,NA())</f>
        <v>#N/A</v>
      </c>
      <c r="K208" s="45">
        <f ca="1">'data-to-csv'!M208</f>
        <v>17</v>
      </c>
      <c r="L208" s="87" t="e">
        <f ca="1">IF(ROW()&lt;=G$1,'data-to-csv'!N208,NA())</f>
        <v>#N/A</v>
      </c>
    </row>
    <row r="209" spans="1:12" x14ac:dyDescent="0.2">
      <c r="A209" s="85" t="e">
        <f>'data-to-csv'!A209</f>
        <v>#REF!</v>
      </c>
      <c r="B209" s="86" t="e">
        <f ca="1">IF(ROW()&lt;=G$1,'data-to-csv'!D209,NA())</f>
        <v>#N/A</v>
      </c>
      <c r="C209" s="86" t="e">
        <f ca="1">IF(ROW()&lt;=H$1,'data-to-csv'!E209,NA())</f>
        <v>#N/A</v>
      </c>
      <c r="D209" s="45" t="e">
        <f>'data-to-csv'!K209</f>
        <v>#REF!</v>
      </c>
      <c r="E209" s="87" t="e">
        <f ca="1">IF(ROW()&lt;=G$1,'data-to-csv'!L209,NA())</f>
        <v>#N/A</v>
      </c>
      <c r="F209" s="87" t="e">
        <f t="shared" ca="1" si="3"/>
        <v>#N/A</v>
      </c>
      <c r="I209" s="86" t="e">
        <f ca="1">IF(ROW()&lt;=G$1,'data-to-csv'!I209,NA())</f>
        <v>#N/A</v>
      </c>
      <c r="J209" s="86" t="e">
        <f ca="1">IF(ROW()&lt;=H$1,'data-to-csv'!J209,NA())</f>
        <v>#N/A</v>
      </c>
      <c r="K209" s="45">
        <f ca="1">'data-to-csv'!M209</f>
        <v>21</v>
      </c>
      <c r="L209" s="87" t="e">
        <f ca="1">IF(ROW()&lt;=G$1,'data-to-csv'!N209,NA())</f>
        <v>#N/A</v>
      </c>
    </row>
    <row r="210" spans="1:12" x14ac:dyDescent="0.2">
      <c r="A210" s="85" t="e">
        <f>'data-to-csv'!A210</f>
        <v>#REF!</v>
      </c>
      <c r="B210" s="86" t="e">
        <f ca="1">IF(ROW()&lt;=G$1,'data-to-csv'!D210,NA())</f>
        <v>#N/A</v>
      </c>
      <c r="C210" s="86" t="e">
        <f ca="1">IF(ROW()&lt;=H$1,'data-to-csv'!E210,NA())</f>
        <v>#N/A</v>
      </c>
      <c r="D210" s="45" t="e">
        <f>'data-to-csv'!K210</f>
        <v>#REF!</v>
      </c>
      <c r="E210" s="87" t="e">
        <f ca="1">IF(ROW()&lt;=G$1,'data-to-csv'!L210,NA())</f>
        <v>#N/A</v>
      </c>
      <c r="F210" s="87" t="e">
        <f t="shared" ca="1" si="3"/>
        <v>#N/A</v>
      </c>
      <c r="I210" s="86" t="e">
        <f ca="1">IF(ROW()&lt;=G$1,'data-to-csv'!I210,NA())</f>
        <v>#N/A</v>
      </c>
      <c r="J210" s="86" t="e">
        <f ca="1">IF(ROW()&lt;=H$1,'data-to-csv'!J210,NA())</f>
        <v>#N/A</v>
      </c>
      <c r="K210" s="45">
        <f ca="1">'data-to-csv'!M210</f>
        <v>21</v>
      </c>
      <c r="L210" s="87" t="e">
        <f ca="1">IF(ROW()&lt;=G$1,'data-to-csv'!N210,NA())</f>
        <v>#N/A</v>
      </c>
    </row>
    <row r="211" spans="1:12" x14ac:dyDescent="0.2">
      <c r="A211" s="85" t="e">
        <f>'data-to-csv'!A211</f>
        <v>#REF!</v>
      </c>
      <c r="B211" s="86" t="e">
        <f ca="1">IF(ROW()&lt;=G$1,'data-to-csv'!D211,NA())</f>
        <v>#N/A</v>
      </c>
      <c r="C211" s="86" t="e">
        <f ca="1">IF(ROW()&lt;=H$1,'data-to-csv'!E211,NA())</f>
        <v>#N/A</v>
      </c>
      <c r="D211" s="45" t="e">
        <f>'data-to-csv'!K211</f>
        <v>#REF!</v>
      </c>
      <c r="E211" s="87" t="e">
        <f ca="1">IF(ROW()&lt;=G$1,'data-to-csv'!L211,NA())</f>
        <v>#N/A</v>
      </c>
      <c r="F211" s="87" t="e">
        <f t="shared" ca="1" si="3"/>
        <v>#N/A</v>
      </c>
      <c r="I211" s="86" t="e">
        <f ca="1">IF(ROW()&lt;=G$1,'data-to-csv'!I211,NA())</f>
        <v>#N/A</v>
      </c>
      <c r="J211" s="86" t="e">
        <f ca="1">IF(ROW()&lt;=H$1,'data-to-csv'!J211,NA())</f>
        <v>#N/A</v>
      </c>
      <c r="K211" s="45">
        <f ca="1">'data-to-csv'!M211</f>
        <v>18</v>
      </c>
      <c r="L211" s="87" t="e">
        <f ca="1">IF(ROW()&lt;=G$1,'data-to-csv'!N211,NA())</f>
        <v>#N/A</v>
      </c>
    </row>
    <row r="212" spans="1:12" x14ac:dyDescent="0.2">
      <c r="A212" s="85" t="e">
        <f>'data-to-csv'!A212</f>
        <v>#REF!</v>
      </c>
      <c r="B212" s="86" t="e">
        <f ca="1">IF(ROW()&lt;=G$1,'data-to-csv'!D212,NA())</f>
        <v>#N/A</v>
      </c>
      <c r="C212" s="86" t="e">
        <f ca="1">IF(ROW()&lt;=H$1,'data-to-csv'!E212,NA())</f>
        <v>#N/A</v>
      </c>
      <c r="D212" s="45" t="e">
        <f>'data-to-csv'!K212</f>
        <v>#REF!</v>
      </c>
      <c r="E212" s="87" t="e">
        <f ca="1">IF(ROW()&lt;=G$1,'data-to-csv'!L212,NA())</f>
        <v>#N/A</v>
      </c>
      <c r="F212" s="87" t="e">
        <f t="shared" ca="1" si="3"/>
        <v>#N/A</v>
      </c>
      <c r="I212" s="86" t="e">
        <f ca="1">IF(ROW()&lt;=G$1,'data-to-csv'!I212,NA())</f>
        <v>#N/A</v>
      </c>
      <c r="J212" s="86" t="e">
        <f ca="1">IF(ROW()&lt;=H$1,'data-to-csv'!J212,NA())</f>
        <v>#N/A</v>
      </c>
      <c r="K212" s="45">
        <f ca="1">'data-to-csv'!M212</f>
        <v>18</v>
      </c>
      <c r="L212" s="87" t="e">
        <f ca="1">IF(ROW()&lt;=G$1,'data-to-csv'!N212,NA())</f>
        <v>#N/A</v>
      </c>
    </row>
    <row r="213" spans="1:12" x14ac:dyDescent="0.2">
      <c r="A213" s="85" t="e">
        <f>'data-to-csv'!A213</f>
        <v>#REF!</v>
      </c>
      <c r="B213" s="86" t="e">
        <f ca="1">IF(ROW()&lt;=G$1,'data-to-csv'!D213,NA())</f>
        <v>#N/A</v>
      </c>
      <c r="C213" s="86" t="e">
        <f ca="1">IF(ROW()&lt;=H$1,'data-to-csv'!E213,NA())</f>
        <v>#N/A</v>
      </c>
      <c r="D213" s="45" t="e">
        <f>'data-to-csv'!K213</f>
        <v>#REF!</v>
      </c>
      <c r="E213" s="87" t="e">
        <f ca="1">IF(ROW()&lt;=G$1,'data-to-csv'!L213,NA())</f>
        <v>#N/A</v>
      </c>
      <c r="F213" s="87" t="e">
        <f t="shared" ca="1" si="3"/>
        <v>#N/A</v>
      </c>
      <c r="I213" s="86" t="e">
        <f ca="1">IF(ROW()&lt;=G$1,'data-to-csv'!I213,NA())</f>
        <v>#N/A</v>
      </c>
      <c r="J213" s="86" t="e">
        <f ca="1">IF(ROW()&lt;=H$1,'data-to-csv'!J213,NA())</f>
        <v>#N/A</v>
      </c>
      <c r="K213" s="45">
        <f ca="1">'data-to-csv'!M213</f>
        <v>18</v>
      </c>
      <c r="L213" s="87" t="e">
        <f ca="1">IF(ROW()&lt;=G$1,'data-to-csv'!N213,NA())</f>
        <v>#N/A</v>
      </c>
    </row>
    <row r="214" spans="1:12" x14ac:dyDescent="0.2">
      <c r="A214" s="85" t="e">
        <f>'data-to-csv'!A214</f>
        <v>#REF!</v>
      </c>
      <c r="B214" s="86" t="e">
        <f ca="1">IF(ROW()&lt;=G$1,'data-to-csv'!D214,NA())</f>
        <v>#N/A</v>
      </c>
      <c r="C214" s="86" t="e">
        <f ca="1">IF(ROW()&lt;=H$1,'data-to-csv'!E214,NA())</f>
        <v>#N/A</v>
      </c>
      <c r="D214" s="45" t="e">
        <f>'data-to-csv'!K214</f>
        <v>#REF!</v>
      </c>
      <c r="E214" s="87" t="e">
        <f ca="1">IF(ROW()&lt;=G$1,'data-to-csv'!L214,NA())</f>
        <v>#N/A</v>
      </c>
      <c r="F214" s="87" t="e">
        <f t="shared" ca="1" si="3"/>
        <v>#N/A</v>
      </c>
      <c r="I214" s="86" t="e">
        <f ca="1">IF(ROW()&lt;=G$1,'data-to-csv'!I214,NA())</f>
        <v>#N/A</v>
      </c>
      <c r="J214" s="86" t="e">
        <f ca="1">IF(ROW()&lt;=H$1,'data-to-csv'!J214,NA())</f>
        <v>#N/A</v>
      </c>
      <c r="K214" s="45">
        <f ca="1">'data-to-csv'!M214</f>
        <v>17</v>
      </c>
      <c r="L214" s="87" t="e">
        <f ca="1">IF(ROW()&lt;=G$1,'data-to-csv'!N214,NA())</f>
        <v>#N/A</v>
      </c>
    </row>
    <row r="215" spans="1:12" x14ac:dyDescent="0.2">
      <c r="A215" s="85" t="e">
        <f>'data-to-csv'!A215</f>
        <v>#REF!</v>
      </c>
      <c r="B215" s="86" t="e">
        <f ca="1">IF(ROW()&lt;=G$1,'data-to-csv'!D215,NA())</f>
        <v>#N/A</v>
      </c>
      <c r="C215" s="86" t="e">
        <f ca="1">IF(ROW()&lt;=H$1,'data-to-csv'!E215,NA())</f>
        <v>#N/A</v>
      </c>
      <c r="D215" s="45" t="e">
        <f>'data-to-csv'!K215</f>
        <v>#REF!</v>
      </c>
      <c r="E215" s="87" t="e">
        <f ca="1">IF(ROW()&lt;=G$1,'data-to-csv'!L215,NA())</f>
        <v>#N/A</v>
      </c>
      <c r="F215" s="87" t="e">
        <f t="shared" ca="1" si="3"/>
        <v>#N/A</v>
      </c>
      <c r="I215" s="86" t="e">
        <f ca="1">IF(ROW()&lt;=G$1,'data-to-csv'!I215,NA())</f>
        <v>#N/A</v>
      </c>
      <c r="J215" s="86" t="e">
        <f ca="1">IF(ROW()&lt;=H$1,'data-to-csv'!J215,NA())</f>
        <v>#N/A</v>
      </c>
      <c r="K215" s="45">
        <f ca="1">'data-to-csv'!M215</f>
        <v>17</v>
      </c>
      <c r="L215" s="87" t="e">
        <f ca="1">IF(ROW()&lt;=G$1,'data-to-csv'!N215,NA())</f>
        <v>#N/A</v>
      </c>
    </row>
    <row r="216" spans="1:12" x14ac:dyDescent="0.2">
      <c r="A216" s="85" t="e">
        <f>'data-to-csv'!A216</f>
        <v>#REF!</v>
      </c>
      <c r="B216" s="86" t="e">
        <f ca="1">IF(ROW()&lt;=G$1,'data-to-csv'!D216,NA())</f>
        <v>#N/A</v>
      </c>
      <c r="C216" s="86" t="e">
        <f ca="1">IF(ROW()&lt;=H$1,'data-to-csv'!E216,NA())</f>
        <v>#N/A</v>
      </c>
      <c r="D216" s="45" t="e">
        <f>'data-to-csv'!K216</f>
        <v>#REF!</v>
      </c>
      <c r="E216" s="87" t="e">
        <f ca="1">IF(ROW()&lt;=G$1,'data-to-csv'!L216,NA())</f>
        <v>#N/A</v>
      </c>
      <c r="F216" s="87" t="e">
        <f t="shared" ca="1" si="3"/>
        <v>#N/A</v>
      </c>
      <c r="I216" s="86" t="e">
        <f ca="1">IF(ROW()&lt;=G$1,'data-to-csv'!I216,NA())</f>
        <v>#N/A</v>
      </c>
      <c r="J216" s="86" t="e">
        <f ca="1">IF(ROW()&lt;=H$1,'data-to-csv'!J216,NA())</f>
        <v>#N/A</v>
      </c>
      <c r="K216" s="45">
        <f ca="1">'data-to-csv'!M216</f>
        <v>17</v>
      </c>
      <c r="L216" s="87" t="e">
        <f ca="1">IF(ROW()&lt;=G$1,'data-to-csv'!N216,NA())</f>
        <v>#N/A</v>
      </c>
    </row>
    <row r="217" spans="1:12" x14ac:dyDescent="0.2">
      <c r="A217" s="85" t="e">
        <f>'data-to-csv'!A217</f>
        <v>#REF!</v>
      </c>
      <c r="B217" s="86" t="e">
        <f ca="1">IF(ROW()&lt;=G$1,'data-to-csv'!D217,NA())</f>
        <v>#N/A</v>
      </c>
      <c r="C217" s="86" t="e">
        <f ca="1">IF(ROW()&lt;=H$1,'data-to-csv'!E217,NA())</f>
        <v>#N/A</v>
      </c>
      <c r="D217" s="45" t="e">
        <f>'data-to-csv'!K217</f>
        <v>#REF!</v>
      </c>
      <c r="E217" s="87" t="e">
        <f ca="1">IF(ROW()&lt;=G$1,'data-to-csv'!L217,NA())</f>
        <v>#N/A</v>
      </c>
      <c r="F217" s="87" t="e">
        <f t="shared" ca="1" si="3"/>
        <v>#N/A</v>
      </c>
      <c r="I217" s="86" t="e">
        <f ca="1">IF(ROW()&lt;=G$1,'data-to-csv'!I217,NA())</f>
        <v>#N/A</v>
      </c>
      <c r="J217" s="86" t="e">
        <f ca="1">IF(ROW()&lt;=H$1,'data-to-csv'!J217,NA())</f>
        <v>#N/A</v>
      </c>
      <c r="K217" s="45">
        <f ca="1">'data-to-csv'!M217</f>
        <v>18</v>
      </c>
      <c r="L217" s="87" t="e">
        <f ca="1">IF(ROW()&lt;=G$1,'data-to-csv'!N217,NA())</f>
        <v>#N/A</v>
      </c>
    </row>
    <row r="218" spans="1:12" x14ac:dyDescent="0.2">
      <c r="A218" s="85" t="e">
        <f>'data-to-csv'!A218</f>
        <v>#REF!</v>
      </c>
      <c r="B218" s="86" t="e">
        <f ca="1">IF(ROW()&lt;=G$1,'data-to-csv'!D218,NA())</f>
        <v>#N/A</v>
      </c>
      <c r="C218" s="86" t="e">
        <f ca="1">IF(ROW()&lt;=H$1,'data-to-csv'!E218,NA())</f>
        <v>#N/A</v>
      </c>
      <c r="D218" s="45" t="e">
        <f>'data-to-csv'!K218</f>
        <v>#REF!</v>
      </c>
      <c r="E218" s="87" t="e">
        <f ca="1">IF(ROW()&lt;=G$1,'data-to-csv'!L218,NA())</f>
        <v>#N/A</v>
      </c>
      <c r="F218" s="87" t="e">
        <f t="shared" ca="1" si="3"/>
        <v>#N/A</v>
      </c>
      <c r="I218" s="86" t="e">
        <f ca="1">IF(ROW()&lt;=G$1,'data-to-csv'!I218,NA())</f>
        <v>#N/A</v>
      </c>
      <c r="J218" s="86" t="e">
        <f ca="1">IF(ROW()&lt;=H$1,'data-to-csv'!J218,NA())</f>
        <v>#N/A</v>
      </c>
      <c r="K218" s="45">
        <f ca="1">'data-to-csv'!M218</f>
        <v>18</v>
      </c>
      <c r="L218" s="87" t="e">
        <f ca="1">IF(ROW()&lt;=G$1,'data-to-csv'!N218,NA())</f>
        <v>#N/A</v>
      </c>
    </row>
    <row r="219" spans="1:12" x14ac:dyDescent="0.2">
      <c r="A219" s="85" t="e">
        <f>'data-to-csv'!A219</f>
        <v>#REF!</v>
      </c>
      <c r="B219" s="86" t="e">
        <f ca="1">IF(ROW()&lt;=G$1,'data-to-csv'!D219,NA())</f>
        <v>#N/A</v>
      </c>
      <c r="C219" s="86" t="e">
        <f ca="1">IF(ROW()&lt;=H$1,'data-to-csv'!E219,NA())</f>
        <v>#N/A</v>
      </c>
      <c r="D219" s="45" t="e">
        <f>'data-to-csv'!K219</f>
        <v>#REF!</v>
      </c>
      <c r="E219" s="87" t="e">
        <f ca="1">IF(ROW()&lt;=G$1,'data-to-csv'!L219,NA())</f>
        <v>#N/A</v>
      </c>
      <c r="F219" s="87" t="e">
        <f t="shared" ca="1" si="3"/>
        <v>#N/A</v>
      </c>
      <c r="I219" s="86" t="e">
        <f ca="1">IF(ROW()&lt;=G$1,'data-to-csv'!I219,NA())</f>
        <v>#N/A</v>
      </c>
      <c r="J219" s="86" t="e">
        <f ca="1">IF(ROW()&lt;=H$1,'data-to-csv'!J219,NA())</f>
        <v>#N/A</v>
      </c>
      <c r="K219" s="45">
        <f ca="1">'data-to-csv'!M219</f>
        <v>20</v>
      </c>
      <c r="L219" s="87" t="e">
        <f ca="1">IF(ROW()&lt;=G$1,'data-to-csv'!N219,NA())</f>
        <v>#N/A</v>
      </c>
    </row>
    <row r="220" spans="1:12" x14ac:dyDescent="0.2">
      <c r="A220" s="85" t="e">
        <f>'data-to-csv'!A220</f>
        <v>#REF!</v>
      </c>
      <c r="B220" s="86" t="e">
        <f ca="1">IF(ROW()&lt;=G$1,'data-to-csv'!D220,NA())</f>
        <v>#N/A</v>
      </c>
      <c r="C220" s="86" t="e">
        <f ca="1">IF(ROW()&lt;=H$1,'data-to-csv'!E220,NA())</f>
        <v>#N/A</v>
      </c>
      <c r="D220" s="45" t="e">
        <f>'data-to-csv'!K220</f>
        <v>#REF!</v>
      </c>
      <c r="E220" s="87" t="e">
        <f ca="1">IF(ROW()&lt;=G$1,'data-to-csv'!L220,NA())</f>
        <v>#N/A</v>
      </c>
      <c r="F220" s="87" t="e">
        <f t="shared" ca="1" si="3"/>
        <v>#N/A</v>
      </c>
      <c r="I220" s="86" t="e">
        <f ca="1">IF(ROW()&lt;=G$1,'data-to-csv'!I220,NA())</f>
        <v>#N/A</v>
      </c>
      <c r="J220" s="86" t="e">
        <f ca="1">IF(ROW()&lt;=H$1,'data-to-csv'!J220,NA())</f>
        <v>#N/A</v>
      </c>
      <c r="K220" s="45">
        <f ca="1">'data-to-csv'!M220</f>
        <v>17</v>
      </c>
      <c r="L220" s="87" t="e">
        <f ca="1">IF(ROW()&lt;=G$1,'data-to-csv'!N220,NA())</f>
        <v>#N/A</v>
      </c>
    </row>
    <row r="221" spans="1:12" x14ac:dyDescent="0.2">
      <c r="A221" s="85" t="e">
        <f>'data-to-csv'!A221</f>
        <v>#REF!</v>
      </c>
      <c r="B221" s="86" t="e">
        <f ca="1">IF(ROW()&lt;=G$1,'data-to-csv'!D221,NA())</f>
        <v>#N/A</v>
      </c>
      <c r="C221" s="86" t="e">
        <f ca="1">IF(ROW()&lt;=H$1,'data-to-csv'!E221,NA())</f>
        <v>#N/A</v>
      </c>
      <c r="D221" s="45" t="e">
        <f>'data-to-csv'!K221</f>
        <v>#REF!</v>
      </c>
      <c r="E221" s="87" t="e">
        <f ca="1">IF(ROW()&lt;=G$1,'data-to-csv'!L221,NA())</f>
        <v>#N/A</v>
      </c>
      <c r="F221" s="87" t="e">
        <f t="shared" ca="1" si="3"/>
        <v>#N/A</v>
      </c>
      <c r="I221" s="86" t="e">
        <f ca="1">IF(ROW()&lt;=G$1,'data-to-csv'!I221,NA())</f>
        <v>#N/A</v>
      </c>
      <c r="J221" s="86" t="e">
        <f ca="1">IF(ROW()&lt;=H$1,'data-to-csv'!J221,NA())</f>
        <v>#N/A</v>
      </c>
      <c r="K221" s="45">
        <f ca="1">'data-to-csv'!M221</f>
        <v>17</v>
      </c>
      <c r="L221" s="87" t="e">
        <f ca="1">IF(ROW()&lt;=G$1,'data-to-csv'!N221,NA())</f>
        <v>#N/A</v>
      </c>
    </row>
    <row r="222" spans="1:12" x14ac:dyDescent="0.2">
      <c r="A222" s="85" t="e">
        <f>'data-to-csv'!A222</f>
        <v>#REF!</v>
      </c>
      <c r="B222" s="86" t="e">
        <f ca="1">IF(ROW()&lt;=G$1,'data-to-csv'!D222,NA())</f>
        <v>#N/A</v>
      </c>
      <c r="C222" s="86" t="e">
        <f ca="1">IF(ROW()&lt;=H$1,'data-to-csv'!E222,NA())</f>
        <v>#N/A</v>
      </c>
      <c r="D222" s="45" t="e">
        <f>'data-to-csv'!K222</f>
        <v>#REF!</v>
      </c>
      <c r="E222" s="87" t="e">
        <f ca="1">IF(ROW()&lt;=G$1,'data-to-csv'!L222,NA())</f>
        <v>#N/A</v>
      </c>
      <c r="F222" s="87" t="e">
        <f t="shared" ca="1" si="3"/>
        <v>#N/A</v>
      </c>
      <c r="I222" s="86" t="e">
        <f ca="1">IF(ROW()&lt;=G$1,'data-to-csv'!I222,NA())</f>
        <v>#N/A</v>
      </c>
      <c r="J222" s="86" t="e">
        <f ca="1">IF(ROW()&lt;=H$1,'data-to-csv'!J222,NA())</f>
        <v>#N/A</v>
      </c>
      <c r="K222" s="45">
        <f ca="1">'data-to-csv'!M222</f>
        <v>18</v>
      </c>
      <c r="L222" s="87" t="e">
        <f ca="1">IF(ROW()&lt;=G$1,'data-to-csv'!N222,NA())</f>
        <v>#N/A</v>
      </c>
    </row>
    <row r="223" spans="1:12" x14ac:dyDescent="0.2">
      <c r="A223" s="85" t="e">
        <f>'data-to-csv'!A223</f>
        <v>#REF!</v>
      </c>
      <c r="B223" s="86" t="e">
        <f ca="1">IF(ROW()&lt;=G$1,'data-to-csv'!D223,NA())</f>
        <v>#N/A</v>
      </c>
      <c r="C223" s="86" t="e">
        <f ca="1">IF(ROW()&lt;=H$1,'data-to-csv'!E223,NA())</f>
        <v>#N/A</v>
      </c>
      <c r="D223" s="45" t="e">
        <f>'data-to-csv'!K223</f>
        <v>#REF!</v>
      </c>
      <c r="E223" s="87" t="e">
        <f ca="1">IF(ROW()&lt;=G$1,'data-to-csv'!L223,NA())</f>
        <v>#N/A</v>
      </c>
      <c r="F223" s="87" t="e">
        <f t="shared" ca="1" si="3"/>
        <v>#N/A</v>
      </c>
      <c r="I223" s="86" t="e">
        <f ca="1">IF(ROW()&lt;=G$1,'data-to-csv'!I223,NA())</f>
        <v>#N/A</v>
      </c>
      <c r="J223" s="86" t="e">
        <f ca="1">IF(ROW()&lt;=H$1,'data-to-csv'!J223,NA())</f>
        <v>#N/A</v>
      </c>
      <c r="K223" s="45">
        <f ca="1">'data-to-csv'!M223</f>
        <v>18</v>
      </c>
      <c r="L223" s="87" t="e">
        <f ca="1">IF(ROW()&lt;=G$1,'data-to-csv'!N223,NA())</f>
        <v>#N/A</v>
      </c>
    </row>
    <row r="224" spans="1:12" x14ac:dyDescent="0.2">
      <c r="A224" s="85" t="e">
        <f>'data-to-csv'!A224</f>
        <v>#REF!</v>
      </c>
      <c r="B224" s="86" t="e">
        <f ca="1">IF(ROW()&lt;=G$1,'data-to-csv'!D224,NA())</f>
        <v>#N/A</v>
      </c>
      <c r="C224" s="86" t="e">
        <f ca="1">IF(ROW()&lt;=H$1,'data-to-csv'!E224,NA())</f>
        <v>#N/A</v>
      </c>
      <c r="D224" s="45" t="e">
        <f>'data-to-csv'!K224</f>
        <v>#REF!</v>
      </c>
      <c r="E224" s="87" t="e">
        <f ca="1">IF(ROW()&lt;=G$1,'data-to-csv'!L224,NA())</f>
        <v>#N/A</v>
      </c>
      <c r="F224" s="87" t="e">
        <f t="shared" ca="1" si="3"/>
        <v>#N/A</v>
      </c>
      <c r="I224" s="86" t="e">
        <f ca="1">IF(ROW()&lt;=G$1,'data-to-csv'!I224,NA())</f>
        <v>#N/A</v>
      </c>
      <c r="J224" s="86" t="e">
        <f ca="1">IF(ROW()&lt;=H$1,'data-to-csv'!J224,NA())</f>
        <v>#N/A</v>
      </c>
      <c r="K224" s="45">
        <f ca="1">'data-to-csv'!M224</f>
        <v>19</v>
      </c>
      <c r="L224" s="87" t="e">
        <f ca="1">IF(ROW()&lt;=G$1,'data-to-csv'!N224,NA())</f>
        <v>#N/A</v>
      </c>
    </row>
    <row r="225" spans="1:12" x14ac:dyDescent="0.2">
      <c r="A225" s="85" t="e">
        <f>'data-to-csv'!A225</f>
        <v>#REF!</v>
      </c>
      <c r="B225" s="86" t="e">
        <f ca="1">IF(ROW()&lt;=G$1,'data-to-csv'!D225,NA())</f>
        <v>#N/A</v>
      </c>
      <c r="C225" s="86" t="e">
        <f ca="1">IF(ROW()&lt;=H$1,'data-to-csv'!E225,NA())</f>
        <v>#N/A</v>
      </c>
      <c r="D225" s="45" t="e">
        <f>'data-to-csv'!K225</f>
        <v>#REF!</v>
      </c>
      <c r="E225" s="87" t="e">
        <f ca="1">IF(ROW()&lt;=G$1,'data-to-csv'!L225,NA())</f>
        <v>#N/A</v>
      </c>
      <c r="F225" s="87" t="e">
        <f t="shared" ca="1" si="3"/>
        <v>#N/A</v>
      </c>
      <c r="I225" s="86" t="e">
        <f ca="1">IF(ROW()&lt;=G$1,'data-to-csv'!I225,NA())</f>
        <v>#N/A</v>
      </c>
      <c r="J225" s="86" t="e">
        <f ca="1">IF(ROW()&lt;=H$1,'data-to-csv'!J225,NA())</f>
        <v>#N/A</v>
      </c>
      <c r="K225" s="45">
        <f ca="1">'data-to-csv'!M225</f>
        <v>17</v>
      </c>
      <c r="L225" s="87" t="e">
        <f ca="1">IF(ROW()&lt;=G$1,'data-to-csv'!N225,NA())</f>
        <v>#N/A</v>
      </c>
    </row>
    <row r="226" spans="1:12" x14ac:dyDescent="0.2">
      <c r="A226" s="85" t="e">
        <f>'data-to-csv'!A226</f>
        <v>#REF!</v>
      </c>
      <c r="B226" s="86" t="e">
        <f ca="1">IF(ROW()&lt;=G$1,'data-to-csv'!D226,NA())</f>
        <v>#N/A</v>
      </c>
      <c r="C226" s="86" t="e">
        <f ca="1">IF(ROW()&lt;=H$1,'data-to-csv'!E226,NA())</f>
        <v>#N/A</v>
      </c>
      <c r="D226" s="45" t="e">
        <f>'data-to-csv'!K226</f>
        <v>#REF!</v>
      </c>
      <c r="E226" s="87" t="e">
        <f ca="1">IF(ROW()&lt;=G$1,'data-to-csv'!L226,NA())</f>
        <v>#N/A</v>
      </c>
      <c r="F226" s="87" t="e">
        <f t="shared" ca="1" si="3"/>
        <v>#N/A</v>
      </c>
      <c r="I226" s="86" t="e">
        <f ca="1">IF(ROW()&lt;=G$1,'data-to-csv'!I226,NA())</f>
        <v>#N/A</v>
      </c>
      <c r="J226" s="86" t="e">
        <f ca="1">IF(ROW()&lt;=H$1,'data-to-csv'!J226,NA())</f>
        <v>#N/A</v>
      </c>
      <c r="K226" s="45">
        <f ca="1">'data-to-csv'!M226</f>
        <v>17</v>
      </c>
      <c r="L226" s="87" t="e">
        <f ca="1">IF(ROW()&lt;=G$1,'data-to-csv'!N226,NA())</f>
        <v>#N/A</v>
      </c>
    </row>
    <row r="227" spans="1:12" x14ac:dyDescent="0.2">
      <c r="A227" s="85" t="e">
        <f>'data-to-csv'!A227</f>
        <v>#REF!</v>
      </c>
      <c r="B227" s="86" t="e">
        <f ca="1">IF(ROW()&lt;=G$1,'data-to-csv'!D227,NA())</f>
        <v>#N/A</v>
      </c>
      <c r="C227" s="86" t="e">
        <f ca="1">IF(ROW()&lt;=H$1,'data-to-csv'!E227,NA())</f>
        <v>#N/A</v>
      </c>
      <c r="D227" s="45" t="e">
        <f>'data-to-csv'!K227</f>
        <v>#REF!</v>
      </c>
      <c r="E227" s="87" t="e">
        <f ca="1">IF(ROW()&lt;=G$1,'data-to-csv'!L227,NA())</f>
        <v>#N/A</v>
      </c>
      <c r="F227" s="87" t="e">
        <f t="shared" ca="1" si="3"/>
        <v>#N/A</v>
      </c>
      <c r="I227" s="86" t="e">
        <f ca="1">IF(ROW()&lt;=G$1,'data-to-csv'!I227,NA())</f>
        <v>#N/A</v>
      </c>
      <c r="J227" s="86" t="e">
        <f ca="1">IF(ROW()&lt;=H$1,'data-to-csv'!J227,NA())</f>
        <v>#N/A</v>
      </c>
      <c r="K227" s="45">
        <f ca="1">'data-to-csv'!M227</f>
        <v>17</v>
      </c>
      <c r="L227" s="87" t="e">
        <f ca="1">IF(ROW()&lt;=G$1,'data-to-csv'!N227,NA())</f>
        <v>#N/A</v>
      </c>
    </row>
    <row r="228" spans="1:12" x14ac:dyDescent="0.2">
      <c r="A228" s="85" t="e">
        <f>'data-to-csv'!A228</f>
        <v>#REF!</v>
      </c>
      <c r="B228" s="86" t="e">
        <f ca="1">IF(ROW()&lt;=G$1,'data-to-csv'!D228,NA())</f>
        <v>#N/A</v>
      </c>
      <c r="C228" s="86" t="e">
        <f ca="1">IF(ROW()&lt;=H$1,'data-to-csv'!E228,NA())</f>
        <v>#N/A</v>
      </c>
      <c r="D228" s="45" t="e">
        <f>'data-to-csv'!K228</f>
        <v>#REF!</v>
      </c>
      <c r="E228" s="87" t="e">
        <f ca="1">IF(ROW()&lt;=G$1,'data-to-csv'!L228,NA())</f>
        <v>#N/A</v>
      </c>
      <c r="F228" s="87" t="e">
        <f t="shared" ca="1" si="3"/>
        <v>#N/A</v>
      </c>
      <c r="I228" s="86" t="e">
        <f ca="1">IF(ROW()&lt;=G$1,'data-to-csv'!I228,NA())</f>
        <v>#N/A</v>
      </c>
      <c r="J228" s="86" t="e">
        <f ca="1">IF(ROW()&lt;=H$1,'data-to-csv'!J228,NA())</f>
        <v>#N/A</v>
      </c>
      <c r="K228" s="45">
        <f ca="1">'data-to-csv'!M228</f>
        <v>18</v>
      </c>
      <c r="L228" s="87" t="e">
        <f ca="1">IF(ROW()&lt;=G$1,'data-to-csv'!N228,NA())</f>
        <v>#N/A</v>
      </c>
    </row>
    <row r="229" spans="1:12" x14ac:dyDescent="0.2">
      <c r="A229" s="85" t="e">
        <f>'data-to-csv'!A229</f>
        <v>#REF!</v>
      </c>
      <c r="B229" s="86" t="e">
        <f ca="1">IF(ROW()&lt;=G$1,'data-to-csv'!D229,NA())</f>
        <v>#N/A</v>
      </c>
      <c r="C229" s="86" t="e">
        <f ca="1">IF(ROW()&lt;=H$1,'data-to-csv'!E229,NA())</f>
        <v>#N/A</v>
      </c>
      <c r="D229" s="45" t="e">
        <f>'data-to-csv'!K229</f>
        <v>#REF!</v>
      </c>
      <c r="E229" s="87" t="e">
        <f ca="1">IF(ROW()&lt;=G$1,'data-to-csv'!L229,NA())</f>
        <v>#N/A</v>
      </c>
      <c r="F229" s="87" t="e">
        <f t="shared" ca="1" si="3"/>
        <v>#N/A</v>
      </c>
      <c r="I229" s="86" t="e">
        <f ca="1">IF(ROW()&lt;=G$1,'data-to-csv'!I229,NA())</f>
        <v>#N/A</v>
      </c>
      <c r="J229" s="86" t="e">
        <f ca="1">IF(ROW()&lt;=H$1,'data-to-csv'!J229,NA())</f>
        <v>#N/A</v>
      </c>
      <c r="K229" s="45">
        <f ca="1">'data-to-csv'!M229</f>
        <v>17</v>
      </c>
      <c r="L229" s="87" t="e">
        <f ca="1">IF(ROW()&lt;=G$1,'data-to-csv'!N229,NA())</f>
        <v>#N/A</v>
      </c>
    </row>
    <row r="230" spans="1:12" x14ac:dyDescent="0.2">
      <c r="A230" s="85" t="e">
        <f>'data-to-csv'!A230</f>
        <v>#REF!</v>
      </c>
      <c r="B230" s="86" t="e">
        <f ca="1">IF(ROW()&lt;=G$1,'data-to-csv'!D230,NA())</f>
        <v>#N/A</v>
      </c>
      <c r="C230" s="86" t="e">
        <f ca="1">IF(ROW()&lt;=H$1,'data-to-csv'!E230,NA())</f>
        <v>#N/A</v>
      </c>
      <c r="D230" s="45" t="e">
        <f>'data-to-csv'!K230</f>
        <v>#REF!</v>
      </c>
      <c r="E230" s="87" t="e">
        <f ca="1">IF(ROW()&lt;=G$1,'data-to-csv'!L230,NA())</f>
        <v>#N/A</v>
      </c>
      <c r="F230" s="87" t="e">
        <f t="shared" ca="1" si="3"/>
        <v>#N/A</v>
      </c>
      <c r="I230" s="86" t="e">
        <f ca="1">IF(ROW()&lt;=G$1,'data-to-csv'!I230,NA())</f>
        <v>#N/A</v>
      </c>
      <c r="J230" s="86" t="e">
        <f ca="1">IF(ROW()&lt;=H$1,'data-to-csv'!J230,NA())</f>
        <v>#N/A</v>
      </c>
      <c r="K230" s="45">
        <f ca="1">'data-to-csv'!M230</f>
        <v>18</v>
      </c>
      <c r="L230" s="87" t="e">
        <f ca="1">IF(ROW()&lt;=G$1,'data-to-csv'!N230,NA())</f>
        <v>#N/A</v>
      </c>
    </row>
    <row r="231" spans="1:12" x14ac:dyDescent="0.2">
      <c r="A231" s="85" t="e">
        <f>'data-to-csv'!A231</f>
        <v>#REF!</v>
      </c>
      <c r="B231" s="86" t="e">
        <f ca="1">IF(ROW()&lt;=G$1,'data-to-csv'!D231,NA())</f>
        <v>#N/A</v>
      </c>
      <c r="C231" s="86" t="e">
        <f ca="1">IF(ROW()&lt;=H$1,'data-to-csv'!E231,NA())</f>
        <v>#N/A</v>
      </c>
      <c r="D231" s="45" t="e">
        <f>'data-to-csv'!K231</f>
        <v>#REF!</v>
      </c>
      <c r="E231" s="87" t="e">
        <f ca="1">IF(ROW()&lt;=G$1,'data-to-csv'!L231,NA())</f>
        <v>#N/A</v>
      </c>
      <c r="F231" s="87" t="e">
        <f t="shared" ca="1" si="3"/>
        <v>#N/A</v>
      </c>
      <c r="I231" s="86" t="e">
        <f ca="1">IF(ROW()&lt;=G$1,'data-to-csv'!I231,NA())</f>
        <v>#N/A</v>
      </c>
      <c r="J231" s="86" t="e">
        <f ca="1">IF(ROW()&lt;=H$1,'data-to-csv'!J231,NA())</f>
        <v>#N/A</v>
      </c>
      <c r="K231" s="45">
        <f ca="1">'data-to-csv'!M231</f>
        <v>17</v>
      </c>
      <c r="L231" s="87" t="e">
        <f ca="1">IF(ROW()&lt;=G$1,'data-to-csv'!N231,NA())</f>
        <v>#N/A</v>
      </c>
    </row>
    <row r="232" spans="1:12" x14ac:dyDescent="0.2">
      <c r="A232" s="85" t="e">
        <f>'data-to-csv'!A232</f>
        <v>#REF!</v>
      </c>
      <c r="B232" s="86" t="e">
        <f ca="1">IF(ROW()&lt;=G$1,'data-to-csv'!D232,NA())</f>
        <v>#N/A</v>
      </c>
      <c r="C232" s="86" t="e">
        <f ca="1">IF(ROW()&lt;=H$1,'data-to-csv'!E232,NA())</f>
        <v>#N/A</v>
      </c>
      <c r="D232" s="45" t="e">
        <f>'data-to-csv'!K232</f>
        <v>#REF!</v>
      </c>
      <c r="E232" s="87" t="e">
        <f ca="1">IF(ROW()&lt;=G$1,'data-to-csv'!L232,NA())</f>
        <v>#N/A</v>
      </c>
      <c r="F232" s="87" t="e">
        <f t="shared" ca="1" si="3"/>
        <v>#N/A</v>
      </c>
      <c r="I232" s="86" t="e">
        <f ca="1">IF(ROW()&lt;=G$1,'data-to-csv'!I232,NA())</f>
        <v>#N/A</v>
      </c>
      <c r="J232" s="86" t="e">
        <f ca="1">IF(ROW()&lt;=H$1,'data-to-csv'!J232,NA())</f>
        <v>#N/A</v>
      </c>
      <c r="K232" s="45">
        <f ca="1">'data-to-csv'!M232</f>
        <v>17</v>
      </c>
      <c r="L232" s="87" t="e">
        <f ca="1">IF(ROW()&lt;=G$1,'data-to-csv'!N232,NA())</f>
        <v>#N/A</v>
      </c>
    </row>
    <row r="233" spans="1:12" x14ac:dyDescent="0.2">
      <c r="A233" s="85" t="e">
        <f>'data-to-csv'!A233</f>
        <v>#REF!</v>
      </c>
      <c r="B233" s="86" t="e">
        <f ca="1">IF(ROW()&lt;=G$1,'data-to-csv'!D233,NA())</f>
        <v>#N/A</v>
      </c>
      <c r="C233" s="86" t="e">
        <f ca="1">IF(ROW()&lt;=H$1,'data-to-csv'!E233,NA())</f>
        <v>#N/A</v>
      </c>
      <c r="D233" s="45" t="e">
        <f>'data-to-csv'!K233</f>
        <v>#REF!</v>
      </c>
      <c r="E233" s="87" t="e">
        <f ca="1">IF(ROW()&lt;=G$1,'data-to-csv'!L233,NA())</f>
        <v>#N/A</v>
      </c>
      <c r="F233" s="87" t="e">
        <f t="shared" ca="1" si="3"/>
        <v>#N/A</v>
      </c>
      <c r="I233" s="86" t="e">
        <f ca="1">IF(ROW()&lt;=G$1,'data-to-csv'!I233,NA())</f>
        <v>#N/A</v>
      </c>
      <c r="J233" s="86" t="e">
        <f ca="1">IF(ROW()&lt;=H$1,'data-to-csv'!J233,NA())</f>
        <v>#N/A</v>
      </c>
      <c r="K233" s="45">
        <f ca="1">'data-to-csv'!M233</f>
        <v>17</v>
      </c>
      <c r="L233" s="87" t="e">
        <f ca="1">IF(ROW()&lt;=G$1,'data-to-csv'!N233,NA())</f>
        <v>#N/A</v>
      </c>
    </row>
    <row r="234" spans="1:12" x14ac:dyDescent="0.2">
      <c r="A234" s="85" t="e">
        <f>'data-to-csv'!A234</f>
        <v>#REF!</v>
      </c>
      <c r="B234" s="86" t="e">
        <f ca="1">IF(ROW()&lt;=G$1,'data-to-csv'!D234,NA())</f>
        <v>#N/A</v>
      </c>
      <c r="C234" s="86" t="e">
        <f ca="1">IF(ROW()&lt;=H$1,'data-to-csv'!E234,NA())</f>
        <v>#N/A</v>
      </c>
      <c r="D234" s="45" t="e">
        <f>'data-to-csv'!K234</f>
        <v>#REF!</v>
      </c>
      <c r="E234" s="87" t="e">
        <f ca="1">IF(ROW()&lt;=G$1,'data-to-csv'!L234,NA())</f>
        <v>#N/A</v>
      </c>
      <c r="F234" s="87" t="e">
        <f t="shared" ca="1" si="3"/>
        <v>#N/A</v>
      </c>
      <c r="I234" s="86" t="e">
        <f ca="1">IF(ROW()&lt;=G$1,'data-to-csv'!I234,NA())</f>
        <v>#N/A</v>
      </c>
      <c r="J234" s="86" t="e">
        <f ca="1">IF(ROW()&lt;=H$1,'data-to-csv'!J234,NA())</f>
        <v>#N/A</v>
      </c>
      <c r="K234" s="45">
        <f ca="1">'data-to-csv'!M234</f>
        <v>17</v>
      </c>
      <c r="L234" s="87" t="e">
        <f ca="1">IF(ROW()&lt;=G$1,'data-to-csv'!N234,NA())</f>
        <v>#N/A</v>
      </c>
    </row>
    <row r="235" spans="1:12" x14ac:dyDescent="0.2">
      <c r="A235" s="85" t="e">
        <f>'data-to-csv'!A235</f>
        <v>#REF!</v>
      </c>
      <c r="B235" s="86" t="e">
        <f ca="1">IF(ROW()&lt;=G$1,'data-to-csv'!D235,NA())</f>
        <v>#N/A</v>
      </c>
      <c r="C235" s="86" t="e">
        <f ca="1">IF(ROW()&lt;=H$1,'data-to-csv'!E235,NA())</f>
        <v>#N/A</v>
      </c>
      <c r="D235" s="45" t="e">
        <f>'data-to-csv'!K235</f>
        <v>#REF!</v>
      </c>
      <c r="E235" s="87" t="e">
        <f ca="1">IF(ROW()&lt;=G$1,'data-to-csv'!L235,NA())</f>
        <v>#N/A</v>
      </c>
      <c r="F235" s="87" t="e">
        <f t="shared" ca="1" si="3"/>
        <v>#N/A</v>
      </c>
      <c r="I235" s="86" t="e">
        <f ca="1">IF(ROW()&lt;=G$1,'data-to-csv'!I235,NA())</f>
        <v>#N/A</v>
      </c>
      <c r="J235" s="86" t="e">
        <f ca="1">IF(ROW()&lt;=H$1,'data-to-csv'!J235,NA())</f>
        <v>#N/A</v>
      </c>
      <c r="K235" s="45">
        <f ca="1">'data-to-csv'!M235</f>
        <v>17</v>
      </c>
      <c r="L235" s="87" t="e">
        <f ca="1">IF(ROW()&lt;=G$1,'data-to-csv'!N235,NA())</f>
        <v>#N/A</v>
      </c>
    </row>
    <row r="236" spans="1:12" x14ac:dyDescent="0.2">
      <c r="A236" s="85" t="e">
        <f>'data-to-csv'!A236</f>
        <v>#REF!</v>
      </c>
      <c r="B236" s="86" t="e">
        <f ca="1">IF(ROW()&lt;=G$1,'data-to-csv'!D236,NA())</f>
        <v>#N/A</v>
      </c>
      <c r="C236" s="86" t="e">
        <f ca="1">IF(ROW()&lt;=H$1,'data-to-csv'!E236,NA())</f>
        <v>#N/A</v>
      </c>
      <c r="D236" s="45" t="e">
        <f>'data-to-csv'!K236</f>
        <v>#REF!</v>
      </c>
      <c r="E236" s="87" t="e">
        <f ca="1">IF(ROW()&lt;=G$1,'data-to-csv'!L236,NA())</f>
        <v>#N/A</v>
      </c>
      <c r="F236" s="87" t="e">
        <f t="shared" ca="1" si="3"/>
        <v>#N/A</v>
      </c>
      <c r="I236" s="86" t="e">
        <f ca="1">IF(ROW()&lt;=G$1,'data-to-csv'!I236,NA())</f>
        <v>#N/A</v>
      </c>
      <c r="J236" s="86" t="e">
        <f ca="1">IF(ROW()&lt;=H$1,'data-to-csv'!J236,NA())</f>
        <v>#N/A</v>
      </c>
      <c r="K236" s="45">
        <f ca="1">'data-to-csv'!M236</f>
        <v>17</v>
      </c>
      <c r="L236" s="87" t="e">
        <f ca="1">IF(ROW()&lt;=G$1,'data-to-csv'!N236,NA())</f>
        <v>#N/A</v>
      </c>
    </row>
    <row r="237" spans="1:12" x14ac:dyDescent="0.2">
      <c r="A237" s="85" t="e">
        <f>'data-to-csv'!A237</f>
        <v>#REF!</v>
      </c>
      <c r="B237" s="86" t="e">
        <f ca="1">IF(ROW()&lt;=G$1,'data-to-csv'!D237,NA())</f>
        <v>#N/A</v>
      </c>
      <c r="C237" s="86" t="e">
        <f ca="1">IF(ROW()&lt;=H$1,'data-to-csv'!E237,NA())</f>
        <v>#N/A</v>
      </c>
      <c r="D237" s="45" t="e">
        <f>'data-to-csv'!K237</f>
        <v>#REF!</v>
      </c>
      <c r="E237" s="87" t="e">
        <f ca="1">IF(ROW()&lt;=G$1,'data-to-csv'!L237,NA())</f>
        <v>#N/A</v>
      </c>
      <c r="F237" s="87" t="e">
        <f t="shared" ca="1" si="3"/>
        <v>#N/A</v>
      </c>
      <c r="I237" s="86" t="e">
        <f ca="1">IF(ROW()&lt;=G$1,'data-to-csv'!I237,NA())</f>
        <v>#N/A</v>
      </c>
      <c r="J237" s="86" t="e">
        <f ca="1">IF(ROW()&lt;=H$1,'data-to-csv'!J237,NA())</f>
        <v>#N/A</v>
      </c>
      <c r="K237" s="45">
        <f ca="1">'data-to-csv'!M237</f>
        <v>17</v>
      </c>
      <c r="L237" s="87" t="e">
        <f ca="1">IF(ROW()&lt;=G$1,'data-to-csv'!N237,NA())</f>
        <v>#N/A</v>
      </c>
    </row>
    <row r="238" spans="1:12" x14ac:dyDescent="0.2">
      <c r="A238" s="85" t="e">
        <f>'data-to-csv'!A238</f>
        <v>#REF!</v>
      </c>
      <c r="B238" s="86" t="e">
        <f ca="1">IF(ROW()&lt;=G$1,'data-to-csv'!D238,NA())</f>
        <v>#N/A</v>
      </c>
      <c r="C238" s="86" t="e">
        <f ca="1">IF(ROW()&lt;=H$1,'data-to-csv'!E238,NA())</f>
        <v>#N/A</v>
      </c>
      <c r="D238" s="45" t="e">
        <f>'data-to-csv'!K238</f>
        <v>#REF!</v>
      </c>
      <c r="E238" s="87" t="e">
        <f ca="1">IF(ROW()&lt;=G$1,'data-to-csv'!L238,NA())</f>
        <v>#N/A</v>
      </c>
      <c r="F238" s="87" t="e">
        <f t="shared" ca="1" si="3"/>
        <v>#N/A</v>
      </c>
      <c r="I238" s="86" t="e">
        <f ca="1">IF(ROW()&lt;=G$1,'data-to-csv'!I238,NA())</f>
        <v>#N/A</v>
      </c>
      <c r="J238" s="86" t="e">
        <f ca="1">IF(ROW()&lt;=H$1,'data-to-csv'!J238,NA())</f>
        <v>#N/A</v>
      </c>
      <c r="K238" s="45">
        <f ca="1">'data-to-csv'!M238</f>
        <v>17</v>
      </c>
      <c r="L238" s="87" t="e">
        <f ca="1">IF(ROW()&lt;=G$1,'data-to-csv'!N238,NA())</f>
        <v>#N/A</v>
      </c>
    </row>
    <row r="239" spans="1:12" x14ac:dyDescent="0.2">
      <c r="A239" s="85" t="e">
        <f>'data-to-csv'!A239</f>
        <v>#REF!</v>
      </c>
      <c r="B239" s="86" t="e">
        <f ca="1">IF(ROW()&lt;=G$1,'data-to-csv'!D239,NA())</f>
        <v>#N/A</v>
      </c>
      <c r="C239" s="86" t="e">
        <f ca="1">IF(ROW()&lt;=H$1,'data-to-csv'!E239,NA())</f>
        <v>#N/A</v>
      </c>
      <c r="D239" s="45" t="e">
        <f>'data-to-csv'!K239</f>
        <v>#REF!</v>
      </c>
      <c r="E239" s="87" t="e">
        <f ca="1">IF(ROW()&lt;=G$1,'data-to-csv'!L239,NA())</f>
        <v>#N/A</v>
      </c>
      <c r="F239" s="87" t="e">
        <f t="shared" ca="1" si="3"/>
        <v>#N/A</v>
      </c>
      <c r="I239" s="86" t="e">
        <f ca="1">IF(ROW()&lt;=G$1,'data-to-csv'!I239,NA())</f>
        <v>#N/A</v>
      </c>
      <c r="J239" s="86" t="e">
        <f ca="1">IF(ROW()&lt;=H$1,'data-to-csv'!J239,NA())</f>
        <v>#N/A</v>
      </c>
      <c r="K239" s="45">
        <f ca="1">'data-to-csv'!M239</f>
        <v>18</v>
      </c>
      <c r="L239" s="87" t="e">
        <f ca="1">IF(ROW()&lt;=G$1,'data-to-csv'!N239,NA())</f>
        <v>#N/A</v>
      </c>
    </row>
    <row r="240" spans="1:12" x14ac:dyDescent="0.2">
      <c r="A240" s="85" t="e">
        <f>'data-to-csv'!A240</f>
        <v>#REF!</v>
      </c>
      <c r="B240" s="86" t="e">
        <f ca="1">IF(ROW()&lt;=G$1,'data-to-csv'!D240,NA())</f>
        <v>#N/A</v>
      </c>
      <c r="C240" s="86" t="e">
        <f ca="1">IF(ROW()&lt;=H$1,'data-to-csv'!E240,NA())</f>
        <v>#N/A</v>
      </c>
      <c r="D240" s="45" t="e">
        <f>'data-to-csv'!K240</f>
        <v>#REF!</v>
      </c>
      <c r="E240" s="87" t="e">
        <f ca="1">IF(ROW()&lt;=G$1,'data-to-csv'!L240,NA())</f>
        <v>#N/A</v>
      </c>
      <c r="F240" s="87" t="e">
        <f t="shared" ca="1" si="3"/>
        <v>#N/A</v>
      </c>
      <c r="I240" s="86" t="e">
        <f ca="1">IF(ROW()&lt;=G$1,'data-to-csv'!I240,NA())</f>
        <v>#N/A</v>
      </c>
      <c r="J240" s="86" t="e">
        <f ca="1">IF(ROW()&lt;=H$1,'data-to-csv'!J240,NA())</f>
        <v>#N/A</v>
      </c>
      <c r="K240" s="45">
        <f ca="1">'data-to-csv'!M240</f>
        <v>18</v>
      </c>
      <c r="L240" s="87" t="e">
        <f ca="1">IF(ROW()&lt;=G$1,'data-to-csv'!N240,NA())</f>
        <v>#N/A</v>
      </c>
    </row>
    <row r="241" spans="1:12" x14ac:dyDescent="0.2">
      <c r="A241" s="85" t="e">
        <f>'data-to-csv'!A241</f>
        <v>#REF!</v>
      </c>
      <c r="B241" s="86" t="e">
        <f ca="1">IF(ROW()&lt;=G$1,'data-to-csv'!D241,NA())</f>
        <v>#N/A</v>
      </c>
      <c r="C241" s="86" t="e">
        <f ca="1">IF(ROW()&lt;=H$1,'data-to-csv'!E241,NA())</f>
        <v>#N/A</v>
      </c>
      <c r="D241" s="45" t="e">
        <f>'data-to-csv'!K241</f>
        <v>#REF!</v>
      </c>
      <c r="E241" s="87" t="e">
        <f ca="1">IF(ROW()&lt;=G$1,'data-to-csv'!L241,NA())</f>
        <v>#N/A</v>
      </c>
      <c r="F241" s="87" t="e">
        <f t="shared" ca="1" si="3"/>
        <v>#N/A</v>
      </c>
      <c r="I241" s="86" t="e">
        <f ca="1">IF(ROW()&lt;=G$1,'data-to-csv'!I241,NA())</f>
        <v>#N/A</v>
      </c>
      <c r="J241" s="86" t="e">
        <f ca="1">IF(ROW()&lt;=H$1,'data-to-csv'!J241,NA())</f>
        <v>#N/A</v>
      </c>
      <c r="K241" s="45">
        <f ca="1">'data-to-csv'!M241</f>
        <v>18</v>
      </c>
      <c r="L241" s="87" t="e">
        <f ca="1">IF(ROW()&lt;=G$1,'data-to-csv'!N241,NA())</f>
        <v>#N/A</v>
      </c>
    </row>
    <row r="242" spans="1:12" x14ac:dyDescent="0.2">
      <c r="A242" s="85" t="e">
        <f>'data-to-csv'!A242</f>
        <v>#REF!</v>
      </c>
      <c r="B242" s="86" t="e">
        <f ca="1">IF(ROW()&lt;=G$1,'data-to-csv'!D242,NA())</f>
        <v>#N/A</v>
      </c>
      <c r="C242" s="86" t="e">
        <f ca="1">IF(ROW()&lt;=H$1,'data-to-csv'!E242,NA())</f>
        <v>#N/A</v>
      </c>
      <c r="D242" s="45" t="e">
        <f>'data-to-csv'!K242</f>
        <v>#REF!</v>
      </c>
      <c r="E242" s="87" t="e">
        <f ca="1">IF(ROW()&lt;=G$1,'data-to-csv'!L242,NA())</f>
        <v>#N/A</v>
      </c>
      <c r="F242" s="87" t="e">
        <f t="shared" ca="1" si="3"/>
        <v>#N/A</v>
      </c>
      <c r="I242" s="86" t="e">
        <f ca="1">IF(ROW()&lt;=G$1,'data-to-csv'!I242,NA())</f>
        <v>#N/A</v>
      </c>
      <c r="J242" s="86" t="e">
        <f ca="1">IF(ROW()&lt;=H$1,'data-to-csv'!J242,NA())</f>
        <v>#N/A</v>
      </c>
      <c r="K242" s="45">
        <f ca="1">'data-to-csv'!M242</f>
        <v>19</v>
      </c>
      <c r="L242" s="87" t="e">
        <f ca="1">IF(ROW()&lt;=G$1,'data-to-csv'!N242,NA())</f>
        <v>#N/A</v>
      </c>
    </row>
    <row r="243" spans="1:12" x14ac:dyDescent="0.2">
      <c r="A243" s="85" t="e">
        <f>'data-to-csv'!A243</f>
        <v>#REF!</v>
      </c>
      <c r="B243" s="86" t="e">
        <f ca="1">IF(ROW()&lt;=G$1,'data-to-csv'!D243,NA())</f>
        <v>#N/A</v>
      </c>
      <c r="C243" s="86" t="e">
        <f ca="1">IF(ROW()&lt;=H$1,'data-to-csv'!E243,NA())</f>
        <v>#N/A</v>
      </c>
      <c r="D243" s="45" t="e">
        <f>'data-to-csv'!K243</f>
        <v>#REF!</v>
      </c>
      <c r="E243" s="87" t="e">
        <f ca="1">IF(ROW()&lt;=G$1,'data-to-csv'!L243,NA())</f>
        <v>#N/A</v>
      </c>
      <c r="F243" s="87" t="e">
        <f t="shared" ca="1" si="3"/>
        <v>#N/A</v>
      </c>
      <c r="I243" s="86" t="e">
        <f ca="1">IF(ROW()&lt;=G$1,'data-to-csv'!I243,NA())</f>
        <v>#N/A</v>
      </c>
      <c r="J243" s="86" t="e">
        <f ca="1">IF(ROW()&lt;=H$1,'data-to-csv'!J243,NA())</f>
        <v>#N/A</v>
      </c>
      <c r="K243" s="45">
        <f ca="1">'data-to-csv'!M243</f>
        <v>20</v>
      </c>
      <c r="L243" s="87" t="e">
        <f ca="1">IF(ROW()&lt;=G$1,'data-to-csv'!N243,NA())</f>
        <v>#N/A</v>
      </c>
    </row>
    <row r="244" spans="1:12" x14ac:dyDescent="0.2">
      <c r="A244" s="85" t="e">
        <f>'data-to-csv'!A244</f>
        <v>#REF!</v>
      </c>
      <c r="B244" s="86" t="e">
        <f ca="1">IF(ROW()&lt;=G$1,'data-to-csv'!D244,NA())</f>
        <v>#N/A</v>
      </c>
      <c r="C244" s="86" t="e">
        <f ca="1">IF(ROW()&lt;=H$1,'data-to-csv'!E244,NA())</f>
        <v>#N/A</v>
      </c>
      <c r="D244" s="45" t="e">
        <f>'data-to-csv'!K244</f>
        <v>#REF!</v>
      </c>
      <c r="E244" s="87" t="e">
        <f ca="1">IF(ROW()&lt;=G$1,'data-to-csv'!L244,NA())</f>
        <v>#N/A</v>
      </c>
      <c r="F244" s="87" t="e">
        <f t="shared" ca="1" si="3"/>
        <v>#N/A</v>
      </c>
      <c r="I244" s="86" t="e">
        <f ca="1">IF(ROW()&lt;=G$1,'data-to-csv'!I244,NA())</f>
        <v>#N/A</v>
      </c>
      <c r="J244" s="86" t="e">
        <f ca="1">IF(ROW()&lt;=H$1,'data-to-csv'!J244,NA())</f>
        <v>#N/A</v>
      </c>
      <c r="K244" s="45">
        <f ca="1">'data-to-csv'!M244</f>
        <v>20</v>
      </c>
      <c r="L244" s="87" t="e">
        <f ca="1">IF(ROW()&lt;=G$1,'data-to-csv'!N244,NA())</f>
        <v>#N/A</v>
      </c>
    </row>
    <row r="245" spans="1:12" x14ac:dyDescent="0.2">
      <c r="A245" s="85" t="e">
        <f>'data-to-csv'!A245</f>
        <v>#REF!</v>
      </c>
      <c r="B245" s="86" t="e">
        <f ca="1">IF(ROW()&lt;=G$1,'data-to-csv'!D245,NA())</f>
        <v>#N/A</v>
      </c>
      <c r="C245" s="86" t="e">
        <f ca="1">IF(ROW()&lt;=H$1,'data-to-csv'!E245,NA())</f>
        <v>#N/A</v>
      </c>
      <c r="D245" s="45" t="e">
        <f>'data-to-csv'!K245</f>
        <v>#REF!</v>
      </c>
      <c r="E245" s="87" t="e">
        <f ca="1">IF(ROW()&lt;=G$1,'data-to-csv'!L245,NA())</f>
        <v>#N/A</v>
      </c>
      <c r="F245" s="87" t="e">
        <f t="shared" ca="1" si="3"/>
        <v>#N/A</v>
      </c>
      <c r="I245" s="86" t="e">
        <f ca="1">IF(ROW()&lt;=G$1,'data-to-csv'!I245,NA())</f>
        <v>#N/A</v>
      </c>
      <c r="J245" s="86" t="e">
        <f ca="1">IF(ROW()&lt;=H$1,'data-to-csv'!J245,NA())</f>
        <v>#N/A</v>
      </c>
      <c r="K245" s="45">
        <f ca="1">'data-to-csv'!M245</f>
        <v>20</v>
      </c>
      <c r="L245" s="87" t="e">
        <f ca="1">IF(ROW()&lt;=G$1,'data-to-csv'!N245,NA())</f>
        <v>#N/A</v>
      </c>
    </row>
    <row r="246" spans="1:12" x14ac:dyDescent="0.2">
      <c r="A246" s="85" t="e">
        <f>'data-to-csv'!A246</f>
        <v>#REF!</v>
      </c>
      <c r="B246" s="86" t="e">
        <f ca="1">IF(ROW()&lt;=G$1,'data-to-csv'!D246,NA())</f>
        <v>#N/A</v>
      </c>
      <c r="C246" s="86" t="e">
        <f ca="1">IF(ROW()&lt;=H$1,'data-to-csv'!E246,NA())</f>
        <v>#N/A</v>
      </c>
      <c r="D246" s="45" t="e">
        <f>'data-to-csv'!K246</f>
        <v>#REF!</v>
      </c>
      <c r="E246" s="87" t="e">
        <f ca="1">IF(ROW()&lt;=G$1,'data-to-csv'!L246,NA())</f>
        <v>#N/A</v>
      </c>
      <c r="F246" s="87" t="e">
        <f t="shared" ca="1" si="3"/>
        <v>#N/A</v>
      </c>
      <c r="I246" s="86" t="e">
        <f ca="1">IF(ROW()&lt;=G$1,'data-to-csv'!I246,NA())</f>
        <v>#N/A</v>
      </c>
      <c r="J246" s="86" t="e">
        <f ca="1">IF(ROW()&lt;=H$1,'data-to-csv'!J246,NA())</f>
        <v>#N/A</v>
      </c>
      <c r="K246" s="45">
        <f ca="1">'data-to-csv'!M246</f>
        <v>17</v>
      </c>
      <c r="L246" s="87" t="e">
        <f ca="1">IF(ROW()&lt;=G$1,'data-to-csv'!N246,NA())</f>
        <v>#N/A</v>
      </c>
    </row>
    <row r="247" spans="1:12" x14ac:dyDescent="0.2">
      <c r="A247" s="85" t="e">
        <f>'data-to-csv'!A247</f>
        <v>#REF!</v>
      </c>
      <c r="B247" s="86" t="e">
        <f ca="1">IF(ROW()&lt;=G$1,'data-to-csv'!D247,NA())</f>
        <v>#N/A</v>
      </c>
      <c r="C247" s="86" t="e">
        <f ca="1">IF(ROW()&lt;=H$1,'data-to-csv'!E247,NA())</f>
        <v>#N/A</v>
      </c>
      <c r="D247" s="45" t="e">
        <f>'data-to-csv'!K247</f>
        <v>#REF!</v>
      </c>
      <c r="E247" s="87" t="e">
        <f ca="1">IF(ROW()&lt;=G$1,'data-to-csv'!L247,NA())</f>
        <v>#N/A</v>
      </c>
      <c r="F247" s="87" t="e">
        <f t="shared" ca="1" si="3"/>
        <v>#N/A</v>
      </c>
      <c r="I247" s="86" t="e">
        <f ca="1">IF(ROW()&lt;=G$1,'data-to-csv'!I247,NA())</f>
        <v>#N/A</v>
      </c>
      <c r="J247" s="86" t="e">
        <f ca="1">IF(ROW()&lt;=H$1,'data-to-csv'!J247,NA())</f>
        <v>#N/A</v>
      </c>
      <c r="K247" s="45">
        <f ca="1">'data-to-csv'!M247</f>
        <v>20</v>
      </c>
      <c r="L247" s="87" t="e">
        <f ca="1">IF(ROW()&lt;=G$1,'data-to-csv'!N247,NA())</f>
        <v>#N/A</v>
      </c>
    </row>
    <row r="248" spans="1:12" x14ac:dyDescent="0.2">
      <c r="A248" s="85" t="e">
        <f>'data-to-csv'!A248</f>
        <v>#REF!</v>
      </c>
      <c r="B248" s="86" t="e">
        <f ca="1">IF(ROW()&lt;=G$1,'data-to-csv'!D248,NA())</f>
        <v>#N/A</v>
      </c>
      <c r="C248" s="86" t="e">
        <f ca="1">IF(ROW()&lt;=H$1,'data-to-csv'!E248,NA())</f>
        <v>#N/A</v>
      </c>
      <c r="D248" s="45" t="e">
        <f>'data-to-csv'!K248</f>
        <v>#REF!</v>
      </c>
      <c r="E248" s="87" t="e">
        <f ca="1">IF(ROW()&lt;=G$1,'data-to-csv'!L248,NA())</f>
        <v>#N/A</v>
      </c>
      <c r="F248" s="87" t="e">
        <f t="shared" ca="1" si="3"/>
        <v>#N/A</v>
      </c>
      <c r="I248" s="86" t="e">
        <f ca="1">IF(ROW()&lt;=G$1,'data-to-csv'!I248,NA())</f>
        <v>#N/A</v>
      </c>
      <c r="J248" s="86" t="e">
        <f ca="1">IF(ROW()&lt;=H$1,'data-to-csv'!J248,NA())</f>
        <v>#N/A</v>
      </c>
      <c r="K248" s="45">
        <f ca="1">'data-to-csv'!M248</f>
        <v>20</v>
      </c>
      <c r="L248" s="87" t="e">
        <f ca="1">IF(ROW()&lt;=G$1,'data-to-csv'!N248,NA())</f>
        <v>#N/A</v>
      </c>
    </row>
    <row r="249" spans="1:12" x14ac:dyDescent="0.2">
      <c r="A249" s="85" t="e">
        <f>'data-to-csv'!A249</f>
        <v>#REF!</v>
      </c>
      <c r="B249" s="86" t="e">
        <f ca="1">IF(ROW()&lt;=G$1,'data-to-csv'!D249,NA())</f>
        <v>#N/A</v>
      </c>
      <c r="C249" s="86" t="e">
        <f ca="1">IF(ROW()&lt;=H$1,'data-to-csv'!E249,NA())</f>
        <v>#N/A</v>
      </c>
      <c r="D249" s="45" t="e">
        <f>'data-to-csv'!K249</f>
        <v>#REF!</v>
      </c>
      <c r="E249" s="87" t="e">
        <f ca="1">IF(ROW()&lt;=G$1,'data-to-csv'!L249,NA())</f>
        <v>#N/A</v>
      </c>
      <c r="F249" s="87" t="e">
        <f t="shared" ca="1" si="3"/>
        <v>#N/A</v>
      </c>
      <c r="I249" s="86" t="e">
        <f ca="1">IF(ROW()&lt;=G$1,'data-to-csv'!I249,NA())</f>
        <v>#N/A</v>
      </c>
      <c r="J249" s="86" t="e">
        <f ca="1">IF(ROW()&lt;=H$1,'data-to-csv'!J249,NA())</f>
        <v>#N/A</v>
      </c>
      <c r="K249" s="45">
        <f ca="1">'data-to-csv'!M249</f>
        <v>21</v>
      </c>
      <c r="L249" s="87" t="e">
        <f ca="1">IF(ROW()&lt;=G$1,'data-to-csv'!N249,NA())</f>
        <v>#N/A</v>
      </c>
    </row>
    <row r="250" spans="1:12" x14ac:dyDescent="0.2">
      <c r="A250" s="85" t="e">
        <f>'data-to-csv'!A250</f>
        <v>#REF!</v>
      </c>
      <c r="B250" s="86" t="e">
        <f ca="1">IF(ROW()&lt;=G$1,'data-to-csv'!D250,NA())</f>
        <v>#N/A</v>
      </c>
      <c r="C250" s="86" t="e">
        <f ca="1">IF(ROW()&lt;=H$1,'data-to-csv'!E250,NA())</f>
        <v>#N/A</v>
      </c>
      <c r="D250" s="45" t="e">
        <f>'data-to-csv'!K250</f>
        <v>#REF!</v>
      </c>
      <c r="E250" s="87" t="e">
        <f ca="1">IF(ROW()&lt;=G$1,'data-to-csv'!L250,NA())</f>
        <v>#N/A</v>
      </c>
      <c r="F250" s="87" t="e">
        <f t="shared" ca="1" si="3"/>
        <v>#N/A</v>
      </c>
      <c r="I250" s="86" t="e">
        <f ca="1">IF(ROW()&lt;=G$1,'data-to-csv'!I250,NA())</f>
        <v>#N/A</v>
      </c>
      <c r="J250" s="86" t="e">
        <f ca="1">IF(ROW()&lt;=H$1,'data-to-csv'!J250,NA())</f>
        <v>#N/A</v>
      </c>
      <c r="K250" s="45">
        <f ca="1">'data-to-csv'!M250</f>
        <v>21</v>
      </c>
      <c r="L250" s="87" t="e">
        <f ca="1">IF(ROW()&lt;=G$1,'data-to-csv'!N250,NA())</f>
        <v>#N/A</v>
      </c>
    </row>
    <row r="251" spans="1:12" x14ac:dyDescent="0.2">
      <c r="A251" s="85" t="e">
        <f>'data-to-csv'!A251</f>
        <v>#REF!</v>
      </c>
      <c r="B251" s="86" t="e">
        <f ca="1">IF(ROW()&lt;=G$1,'data-to-csv'!D251,NA())</f>
        <v>#N/A</v>
      </c>
      <c r="C251" s="86" t="e">
        <f ca="1">IF(ROW()&lt;=H$1,'data-to-csv'!E251,NA())</f>
        <v>#N/A</v>
      </c>
      <c r="D251" s="45" t="e">
        <f>'data-to-csv'!K251</f>
        <v>#REF!</v>
      </c>
      <c r="E251" s="87" t="e">
        <f ca="1">IF(ROW()&lt;=G$1,'data-to-csv'!L251,NA())</f>
        <v>#N/A</v>
      </c>
      <c r="F251" s="87" t="e">
        <f t="shared" ca="1" si="3"/>
        <v>#N/A</v>
      </c>
      <c r="I251" s="86" t="e">
        <f ca="1">IF(ROW()&lt;=G$1,'data-to-csv'!I251,NA())</f>
        <v>#N/A</v>
      </c>
      <c r="J251" s="86" t="e">
        <f ca="1">IF(ROW()&lt;=H$1,'data-to-csv'!J251,NA())</f>
        <v>#N/A</v>
      </c>
      <c r="K251" s="45">
        <f ca="1">'data-to-csv'!M251</f>
        <v>21</v>
      </c>
      <c r="L251" s="87" t="e">
        <f ca="1">IF(ROW()&lt;=G$1,'data-to-csv'!N251,NA())</f>
        <v>#N/A</v>
      </c>
    </row>
    <row r="252" spans="1:12" x14ac:dyDescent="0.2">
      <c r="A252" s="85" t="e">
        <f>'data-to-csv'!A252</f>
        <v>#REF!</v>
      </c>
      <c r="B252" s="86" t="e">
        <f ca="1">IF(ROW()&lt;=G$1,'data-to-csv'!D252,NA())</f>
        <v>#N/A</v>
      </c>
      <c r="C252" s="86" t="e">
        <f ca="1">IF(ROW()&lt;=H$1,'data-to-csv'!E252,NA())</f>
        <v>#N/A</v>
      </c>
      <c r="D252" s="45" t="e">
        <f>'data-to-csv'!K252</f>
        <v>#REF!</v>
      </c>
      <c r="E252" s="87" t="e">
        <f ca="1">IF(ROW()&lt;=G$1,'data-to-csv'!L252,NA())</f>
        <v>#N/A</v>
      </c>
      <c r="F252" s="87" t="e">
        <f t="shared" ca="1" si="3"/>
        <v>#N/A</v>
      </c>
      <c r="I252" s="86" t="e">
        <f ca="1">IF(ROW()&lt;=G$1,'data-to-csv'!I252,NA())</f>
        <v>#N/A</v>
      </c>
      <c r="J252" s="86" t="e">
        <f ca="1">IF(ROW()&lt;=H$1,'data-to-csv'!J252,NA())</f>
        <v>#N/A</v>
      </c>
      <c r="K252" s="45">
        <f ca="1">'data-to-csv'!M252</f>
        <v>21</v>
      </c>
      <c r="L252" s="87" t="e">
        <f ca="1">IF(ROW()&lt;=G$1,'data-to-csv'!N252,NA())</f>
        <v>#N/A</v>
      </c>
    </row>
    <row r="253" spans="1:12" x14ac:dyDescent="0.2">
      <c r="A253" s="85" t="e">
        <f>'data-to-csv'!A253</f>
        <v>#REF!</v>
      </c>
      <c r="B253" s="86" t="e">
        <f ca="1">IF(ROW()&lt;=G$1,'data-to-csv'!D253,NA())</f>
        <v>#N/A</v>
      </c>
      <c r="C253" s="86" t="e">
        <f ca="1">IF(ROW()&lt;=H$1,'data-to-csv'!E253,NA())</f>
        <v>#N/A</v>
      </c>
      <c r="D253" s="45" t="e">
        <f>'data-to-csv'!K253</f>
        <v>#REF!</v>
      </c>
      <c r="E253" s="87" t="e">
        <f ca="1">IF(ROW()&lt;=G$1,'data-to-csv'!L253,NA())</f>
        <v>#N/A</v>
      </c>
      <c r="F253" s="87" t="e">
        <f t="shared" ca="1" si="3"/>
        <v>#N/A</v>
      </c>
      <c r="I253" s="86" t="e">
        <f ca="1">IF(ROW()&lt;=G$1,'data-to-csv'!I253,NA())</f>
        <v>#N/A</v>
      </c>
      <c r="J253" s="86" t="e">
        <f ca="1">IF(ROW()&lt;=H$1,'data-to-csv'!J253,NA())</f>
        <v>#N/A</v>
      </c>
      <c r="K253" s="45">
        <f ca="1">'data-to-csv'!M253</f>
        <v>21</v>
      </c>
      <c r="L253" s="87" t="e">
        <f ca="1">IF(ROW()&lt;=G$1,'data-to-csv'!N253,NA())</f>
        <v>#N/A</v>
      </c>
    </row>
    <row r="254" spans="1:12" x14ac:dyDescent="0.2">
      <c r="A254" s="85" t="e">
        <f>'data-to-csv'!A254</f>
        <v>#REF!</v>
      </c>
      <c r="B254" s="86" t="e">
        <f ca="1">IF(ROW()&lt;=G$1,'data-to-csv'!D254,NA())</f>
        <v>#N/A</v>
      </c>
      <c r="C254" s="86" t="e">
        <f ca="1">IF(ROW()&lt;=H$1,'data-to-csv'!E254,NA())</f>
        <v>#N/A</v>
      </c>
      <c r="D254" s="45" t="e">
        <f>'data-to-csv'!K254</f>
        <v>#REF!</v>
      </c>
      <c r="E254" s="87" t="e">
        <f ca="1">IF(ROW()&lt;=G$1,'data-to-csv'!L254,NA())</f>
        <v>#N/A</v>
      </c>
      <c r="F254" s="87" t="e">
        <f t="shared" ca="1" si="3"/>
        <v>#N/A</v>
      </c>
      <c r="I254" s="86" t="e">
        <f ca="1">IF(ROW()&lt;=G$1,'data-to-csv'!I254,NA())</f>
        <v>#N/A</v>
      </c>
      <c r="J254" s="86" t="e">
        <f ca="1">IF(ROW()&lt;=H$1,'data-to-csv'!J254,NA())</f>
        <v>#N/A</v>
      </c>
      <c r="K254" s="45">
        <f ca="1">'data-to-csv'!M254</f>
        <v>21</v>
      </c>
      <c r="L254" s="87" t="e">
        <f ca="1">IF(ROW()&lt;=G$1,'data-to-csv'!N254,NA())</f>
        <v>#N/A</v>
      </c>
    </row>
    <row r="255" spans="1:12" x14ac:dyDescent="0.2">
      <c r="A255" s="85" t="e">
        <f>'data-to-csv'!A255</f>
        <v>#REF!</v>
      </c>
      <c r="B255" s="86" t="e">
        <f ca="1">IF(ROW()&lt;=G$1,'data-to-csv'!D255,NA())</f>
        <v>#N/A</v>
      </c>
      <c r="C255" s="86" t="e">
        <f ca="1">IF(ROW()&lt;=H$1,'data-to-csv'!E255,NA())</f>
        <v>#N/A</v>
      </c>
      <c r="D255" s="45" t="e">
        <f>'data-to-csv'!K255</f>
        <v>#REF!</v>
      </c>
      <c r="E255" s="87" t="e">
        <f ca="1">IF(ROW()&lt;=G$1,'data-to-csv'!L255,NA())</f>
        <v>#N/A</v>
      </c>
      <c r="F255" s="87" t="e">
        <f t="shared" ca="1" si="3"/>
        <v>#N/A</v>
      </c>
      <c r="I255" s="86" t="e">
        <f ca="1">IF(ROW()&lt;=G$1,'data-to-csv'!I255,NA())</f>
        <v>#N/A</v>
      </c>
      <c r="J255" s="86" t="e">
        <f ca="1">IF(ROW()&lt;=H$1,'data-to-csv'!J255,NA())</f>
        <v>#N/A</v>
      </c>
      <c r="K255" s="45">
        <f ca="1">'data-to-csv'!M255</f>
        <v>21</v>
      </c>
      <c r="L255" s="87" t="e">
        <f ca="1">IF(ROW()&lt;=G$1,'data-to-csv'!N255,NA())</f>
        <v>#N/A</v>
      </c>
    </row>
    <row r="256" spans="1:12" x14ac:dyDescent="0.2">
      <c r="A256" s="85" t="e">
        <f>'data-to-csv'!A256</f>
        <v>#REF!</v>
      </c>
      <c r="B256" s="86" t="e">
        <f ca="1">IF(ROW()&lt;=G$1,'data-to-csv'!D256,NA())</f>
        <v>#N/A</v>
      </c>
      <c r="C256" s="86" t="e">
        <f ca="1">IF(ROW()&lt;=H$1,'data-to-csv'!E256,NA())</f>
        <v>#N/A</v>
      </c>
      <c r="D256" s="45" t="e">
        <f>'data-to-csv'!K256</f>
        <v>#REF!</v>
      </c>
      <c r="E256" s="87" t="e">
        <f ca="1">IF(ROW()&lt;=G$1,'data-to-csv'!L256,NA())</f>
        <v>#N/A</v>
      </c>
      <c r="F256" s="87" t="e">
        <f t="shared" ca="1" si="3"/>
        <v>#N/A</v>
      </c>
      <c r="I256" s="86" t="e">
        <f ca="1">IF(ROW()&lt;=G$1,'data-to-csv'!I256,NA())</f>
        <v>#N/A</v>
      </c>
      <c r="J256" s="86" t="e">
        <f ca="1">IF(ROW()&lt;=H$1,'data-to-csv'!J256,NA())</f>
        <v>#N/A</v>
      </c>
      <c r="K256" s="45">
        <f ca="1">'data-to-csv'!M256</f>
        <v>21</v>
      </c>
      <c r="L256" s="87" t="e">
        <f ca="1">IF(ROW()&lt;=G$1,'data-to-csv'!N256,NA())</f>
        <v>#N/A</v>
      </c>
    </row>
    <row r="257" spans="1:12" x14ac:dyDescent="0.2">
      <c r="A257" s="85" t="e">
        <f>'data-to-csv'!A257</f>
        <v>#REF!</v>
      </c>
      <c r="B257" s="86" t="e">
        <f ca="1">IF(ROW()&lt;=G$1,'data-to-csv'!D257,NA())</f>
        <v>#N/A</v>
      </c>
      <c r="C257" s="86" t="e">
        <f ca="1">IF(ROW()&lt;=H$1,'data-to-csv'!E257,NA())</f>
        <v>#N/A</v>
      </c>
      <c r="D257" s="45" t="e">
        <f>'data-to-csv'!K257</f>
        <v>#REF!</v>
      </c>
      <c r="E257" s="87" t="e">
        <f ca="1">IF(ROW()&lt;=G$1,'data-to-csv'!L257,NA())</f>
        <v>#N/A</v>
      </c>
      <c r="F257" s="87" t="e">
        <f t="shared" ca="1" si="3"/>
        <v>#N/A</v>
      </c>
      <c r="I257" s="86" t="e">
        <f ca="1">IF(ROW()&lt;=G$1,'data-to-csv'!I257,NA())</f>
        <v>#N/A</v>
      </c>
      <c r="J257" s="86" t="e">
        <f ca="1">IF(ROW()&lt;=H$1,'data-to-csv'!J257,NA())</f>
        <v>#N/A</v>
      </c>
      <c r="K257" s="45">
        <f ca="1">'data-to-csv'!M257</f>
        <v>18</v>
      </c>
      <c r="L257" s="87" t="e">
        <f ca="1">IF(ROW()&lt;=G$1,'data-to-csv'!N257,NA())</f>
        <v>#N/A</v>
      </c>
    </row>
    <row r="258" spans="1:12" x14ac:dyDescent="0.2">
      <c r="A258" s="85" t="e">
        <f>'data-to-csv'!A258</f>
        <v>#REF!</v>
      </c>
      <c r="B258" s="86" t="e">
        <f ca="1">IF(ROW()&lt;=G$1,'data-to-csv'!D258,NA())</f>
        <v>#N/A</v>
      </c>
      <c r="C258" s="86" t="e">
        <f ca="1">IF(ROW()&lt;=H$1,'data-to-csv'!E258,NA())</f>
        <v>#N/A</v>
      </c>
      <c r="D258" s="45" t="e">
        <f>'data-to-csv'!K258</f>
        <v>#REF!</v>
      </c>
      <c r="E258" s="87" t="e">
        <f ca="1">IF(ROW()&lt;=G$1,'data-to-csv'!L258,NA())</f>
        <v>#N/A</v>
      </c>
      <c r="F258" s="87" t="e">
        <f t="shared" ca="1" si="3"/>
        <v>#N/A</v>
      </c>
      <c r="I258" s="86" t="e">
        <f ca="1">IF(ROW()&lt;=G$1,'data-to-csv'!I258,NA())</f>
        <v>#N/A</v>
      </c>
      <c r="J258" s="86" t="e">
        <f ca="1">IF(ROW()&lt;=H$1,'data-to-csv'!J258,NA())</f>
        <v>#N/A</v>
      </c>
      <c r="K258" s="45">
        <f ca="1">'data-to-csv'!M258</f>
        <v>18</v>
      </c>
      <c r="L258" s="87" t="e">
        <f ca="1">IF(ROW()&lt;=G$1,'data-to-csv'!N258,NA())</f>
        <v>#N/A</v>
      </c>
    </row>
    <row r="259" spans="1:12" x14ac:dyDescent="0.2">
      <c r="A259" s="85" t="e">
        <f>'data-to-csv'!A259</f>
        <v>#REF!</v>
      </c>
      <c r="B259" s="86" t="e">
        <f ca="1">IF(ROW()&lt;=G$1,'data-to-csv'!D259,NA())</f>
        <v>#N/A</v>
      </c>
      <c r="C259" s="86" t="e">
        <f ca="1">IF(ROW()&lt;=H$1,'data-to-csv'!E259,NA())</f>
        <v>#N/A</v>
      </c>
      <c r="D259" s="45" t="e">
        <f>'data-to-csv'!K259</f>
        <v>#REF!</v>
      </c>
      <c r="E259" s="87" t="e">
        <f ca="1">IF(ROW()&lt;=G$1,'data-to-csv'!L259,NA())</f>
        <v>#N/A</v>
      </c>
      <c r="F259" s="87" t="e">
        <f t="shared" ref="F259:F322" ca="1" si="4">AVERAGE(E259,L259)</f>
        <v>#N/A</v>
      </c>
      <c r="I259" s="86" t="e">
        <f ca="1">IF(ROW()&lt;=G$1,'data-to-csv'!I259,NA())</f>
        <v>#N/A</v>
      </c>
      <c r="J259" s="86" t="e">
        <f ca="1">IF(ROW()&lt;=H$1,'data-to-csv'!J259,NA())</f>
        <v>#N/A</v>
      </c>
      <c r="K259" s="45">
        <f ca="1">'data-to-csv'!M259</f>
        <v>19</v>
      </c>
      <c r="L259" s="87" t="e">
        <f ca="1">IF(ROW()&lt;=G$1,'data-to-csv'!N259,NA())</f>
        <v>#N/A</v>
      </c>
    </row>
    <row r="260" spans="1:12" x14ac:dyDescent="0.2">
      <c r="A260" s="85" t="e">
        <f>'data-to-csv'!A260</f>
        <v>#REF!</v>
      </c>
      <c r="B260" s="86" t="e">
        <f ca="1">IF(ROW()&lt;=G$1,'data-to-csv'!D260,NA())</f>
        <v>#N/A</v>
      </c>
      <c r="C260" s="86" t="e">
        <f ca="1">IF(ROW()&lt;=H$1,'data-to-csv'!E260,NA())</f>
        <v>#N/A</v>
      </c>
      <c r="D260" s="45" t="e">
        <f>'data-to-csv'!K260</f>
        <v>#REF!</v>
      </c>
      <c r="E260" s="87" t="e">
        <f ca="1">IF(ROW()&lt;=G$1,'data-to-csv'!L260,NA())</f>
        <v>#N/A</v>
      </c>
      <c r="F260" s="87" t="e">
        <f t="shared" ca="1" si="4"/>
        <v>#N/A</v>
      </c>
      <c r="I260" s="86" t="e">
        <f ca="1">IF(ROW()&lt;=G$1,'data-to-csv'!I260,NA())</f>
        <v>#N/A</v>
      </c>
      <c r="J260" s="86" t="e">
        <f ca="1">IF(ROW()&lt;=H$1,'data-to-csv'!J260,NA())</f>
        <v>#N/A</v>
      </c>
      <c r="K260" s="45">
        <f ca="1">'data-to-csv'!M260</f>
        <v>20</v>
      </c>
      <c r="L260" s="87" t="e">
        <f ca="1">IF(ROW()&lt;=G$1,'data-to-csv'!N260,NA())</f>
        <v>#N/A</v>
      </c>
    </row>
    <row r="261" spans="1:12" x14ac:dyDescent="0.2">
      <c r="A261" s="85" t="e">
        <f>'data-to-csv'!A261</f>
        <v>#REF!</v>
      </c>
      <c r="B261" s="86" t="e">
        <f ca="1">IF(ROW()&lt;=G$1,'data-to-csv'!D261,NA())</f>
        <v>#N/A</v>
      </c>
      <c r="C261" s="86" t="e">
        <f ca="1">IF(ROW()&lt;=H$1,'data-to-csv'!E261,NA())</f>
        <v>#N/A</v>
      </c>
      <c r="D261" s="45" t="e">
        <f>'data-to-csv'!K261</f>
        <v>#REF!</v>
      </c>
      <c r="E261" s="87" t="e">
        <f ca="1">IF(ROW()&lt;=G$1,'data-to-csv'!L261,NA())</f>
        <v>#N/A</v>
      </c>
      <c r="F261" s="87" t="e">
        <f t="shared" ca="1" si="4"/>
        <v>#N/A</v>
      </c>
      <c r="I261" s="86" t="e">
        <f ca="1">IF(ROW()&lt;=G$1,'data-to-csv'!I261,NA())</f>
        <v>#N/A</v>
      </c>
      <c r="J261" s="86" t="e">
        <f ca="1">IF(ROW()&lt;=H$1,'data-to-csv'!J261,NA())</f>
        <v>#N/A</v>
      </c>
      <c r="K261" s="45">
        <f ca="1">'data-to-csv'!M261</f>
        <v>19</v>
      </c>
      <c r="L261" s="87" t="e">
        <f ca="1">IF(ROW()&lt;=G$1,'data-to-csv'!N261,NA())</f>
        <v>#N/A</v>
      </c>
    </row>
    <row r="262" spans="1:12" x14ac:dyDescent="0.2">
      <c r="A262" s="85" t="e">
        <f>'data-to-csv'!A262</f>
        <v>#REF!</v>
      </c>
      <c r="B262" s="86" t="e">
        <f ca="1">IF(ROW()&lt;=G$1,'data-to-csv'!D262,NA())</f>
        <v>#N/A</v>
      </c>
      <c r="C262" s="86" t="e">
        <f ca="1">IF(ROW()&lt;=H$1,'data-to-csv'!E262,NA())</f>
        <v>#N/A</v>
      </c>
      <c r="D262" s="45" t="e">
        <f>'data-to-csv'!K262</f>
        <v>#REF!</v>
      </c>
      <c r="E262" s="87" t="e">
        <f ca="1">IF(ROW()&lt;=G$1,'data-to-csv'!L262,NA())</f>
        <v>#N/A</v>
      </c>
      <c r="F262" s="87" t="e">
        <f t="shared" ca="1" si="4"/>
        <v>#N/A</v>
      </c>
      <c r="I262" s="86" t="e">
        <f ca="1">IF(ROW()&lt;=G$1,'data-to-csv'!I262,NA())</f>
        <v>#N/A</v>
      </c>
      <c r="J262" s="86" t="e">
        <f ca="1">IF(ROW()&lt;=H$1,'data-to-csv'!J262,NA())</f>
        <v>#N/A</v>
      </c>
      <c r="K262" s="45">
        <f ca="1">'data-to-csv'!M262</f>
        <v>19</v>
      </c>
      <c r="L262" s="87" t="e">
        <f ca="1">IF(ROW()&lt;=G$1,'data-to-csv'!N262,NA())</f>
        <v>#N/A</v>
      </c>
    </row>
    <row r="263" spans="1:12" x14ac:dyDescent="0.2">
      <c r="A263" s="85" t="e">
        <f>'data-to-csv'!A263</f>
        <v>#REF!</v>
      </c>
      <c r="B263" s="86" t="e">
        <f ca="1">IF(ROW()&lt;=G$1,'data-to-csv'!D263,NA())</f>
        <v>#N/A</v>
      </c>
      <c r="C263" s="86" t="e">
        <f ca="1">IF(ROW()&lt;=H$1,'data-to-csv'!E263,NA())</f>
        <v>#N/A</v>
      </c>
      <c r="D263" s="45" t="e">
        <f>'data-to-csv'!K263</f>
        <v>#REF!</v>
      </c>
      <c r="E263" s="87" t="e">
        <f ca="1">IF(ROW()&lt;=G$1,'data-to-csv'!L263,NA())</f>
        <v>#N/A</v>
      </c>
      <c r="F263" s="87" t="e">
        <f t="shared" ca="1" si="4"/>
        <v>#N/A</v>
      </c>
      <c r="I263" s="86" t="e">
        <f ca="1">IF(ROW()&lt;=G$1,'data-to-csv'!I263,NA())</f>
        <v>#N/A</v>
      </c>
      <c r="J263" s="86" t="e">
        <f ca="1">IF(ROW()&lt;=H$1,'data-to-csv'!J263,NA())</f>
        <v>#N/A</v>
      </c>
      <c r="K263" s="45">
        <f ca="1">'data-to-csv'!M263</f>
        <v>19</v>
      </c>
      <c r="L263" s="87" t="e">
        <f ca="1">IF(ROW()&lt;=G$1,'data-to-csv'!N263,NA())</f>
        <v>#N/A</v>
      </c>
    </row>
    <row r="264" spans="1:12" x14ac:dyDescent="0.2">
      <c r="A264" s="85" t="e">
        <f>'data-to-csv'!A264</f>
        <v>#REF!</v>
      </c>
      <c r="B264" s="86" t="e">
        <f ca="1">IF(ROW()&lt;=G$1,'data-to-csv'!D264,NA())</f>
        <v>#N/A</v>
      </c>
      <c r="C264" s="86" t="e">
        <f ca="1">IF(ROW()&lt;=H$1,'data-to-csv'!E264,NA())</f>
        <v>#N/A</v>
      </c>
      <c r="D264" s="45" t="e">
        <f>'data-to-csv'!K264</f>
        <v>#REF!</v>
      </c>
      <c r="E264" s="87" t="e">
        <f ca="1">IF(ROW()&lt;=G$1,'data-to-csv'!L264,NA())</f>
        <v>#N/A</v>
      </c>
      <c r="F264" s="87" t="e">
        <f t="shared" ca="1" si="4"/>
        <v>#N/A</v>
      </c>
      <c r="I264" s="86" t="e">
        <f ca="1">IF(ROW()&lt;=G$1,'data-to-csv'!I264,NA())</f>
        <v>#N/A</v>
      </c>
      <c r="J264" s="86" t="e">
        <f ca="1">IF(ROW()&lt;=H$1,'data-to-csv'!J264,NA())</f>
        <v>#N/A</v>
      </c>
      <c r="K264" s="45">
        <f ca="1">'data-to-csv'!M264</f>
        <v>18</v>
      </c>
      <c r="L264" s="87" t="e">
        <f ca="1">IF(ROW()&lt;=G$1,'data-to-csv'!N264,NA())</f>
        <v>#N/A</v>
      </c>
    </row>
    <row r="265" spans="1:12" x14ac:dyDescent="0.2">
      <c r="A265" s="85" t="e">
        <f>'data-to-csv'!A265</f>
        <v>#REF!</v>
      </c>
      <c r="B265" s="86" t="e">
        <f ca="1">IF(ROW()&lt;=G$1,'data-to-csv'!D265,NA())</f>
        <v>#N/A</v>
      </c>
      <c r="C265" s="86" t="e">
        <f ca="1">IF(ROW()&lt;=H$1,'data-to-csv'!E265,NA())</f>
        <v>#N/A</v>
      </c>
      <c r="D265" s="45" t="e">
        <f>'data-to-csv'!K265</f>
        <v>#REF!</v>
      </c>
      <c r="E265" s="87" t="e">
        <f ca="1">IF(ROW()&lt;=G$1,'data-to-csv'!L265,NA())</f>
        <v>#N/A</v>
      </c>
      <c r="F265" s="87" t="e">
        <f t="shared" ca="1" si="4"/>
        <v>#N/A</v>
      </c>
      <c r="I265" s="86" t="e">
        <f ca="1">IF(ROW()&lt;=G$1,'data-to-csv'!I265,NA())</f>
        <v>#N/A</v>
      </c>
      <c r="J265" s="86" t="e">
        <f ca="1">IF(ROW()&lt;=H$1,'data-to-csv'!J265,NA())</f>
        <v>#N/A</v>
      </c>
      <c r="K265" s="45">
        <f ca="1">'data-to-csv'!M265</f>
        <v>18</v>
      </c>
      <c r="L265" s="87" t="e">
        <f ca="1">IF(ROW()&lt;=G$1,'data-to-csv'!N265,NA())</f>
        <v>#N/A</v>
      </c>
    </row>
    <row r="266" spans="1:12" x14ac:dyDescent="0.2">
      <c r="A266" s="85" t="e">
        <f>'data-to-csv'!A266</f>
        <v>#REF!</v>
      </c>
      <c r="B266" s="86" t="e">
        <f ca="1">IF(ROW()&lt;=G$1,'data-to-csv'!D266,NA())</f>
        <v>#N/A</v>
      </c>
      <c r="C266" s="86" t="e">
        <f ca="1">IF(ROW()&lt;=H$1,'data-to-csv'!E266,NA())</f>
        <v>#N/A</v>
      </c>
      <c r="D266" s="45" t="e">
        <f>'data-to-csv'!K266</f>
        <v>#REF!</v>
      </c>
      <c r="E266" s="87" t="e">
        <f ca="1">IF(ROW()&lt;=G$1,'data-to-csv'!L266,NA())</f>
        <v>#N/A</v>
      </c>
      <c r="F266" s="87" t="e">
        <f t="shared" ca="1" si="4"/>
        <v>#N/A</v>
      </c>
      <c r="I266" s="86" t="e">
        <f ca="1">IF(ROW()&lt;=G$1,'data-to-csv'!I266,NA())</f>
        <v>#N/A</v>
      </c>
      <c r="J266" s="86" t="e">
        <f ca="1">IF(ROW()&lt;=H$1,'data-to-csv'!J266,NA())</f>
        <v>#N/A</v>
      </c>
      <c r="K266" s="45">
        <f ca="1">'data-to-csv'!M266</f>
        <v>18</v>
      </c>
      <c r="L266" s="87" t="e">
        <f ca="1">IF(ROW()&lt;=G$1,'data-to-csv'!N266,NA())</f>
        <v>#N/A</v>
      </c>
    </row>
    <row r="267" spans="1:12" x14ac:dyDescent="0.2">
      <c r="A267" s="85" t="e">
        <f>'data-to-csv'!A267</f>
        <v>#REF!</v>
      </c>
      <c r="B267" s="86" t="e">
        <f ca="1">IF(ROW()&lt;=G$1,'data-to-csv'!D267,NA())</f>
        <v>#N/A</v>
      </c>
      <c r="C267" s="86" t="e">
        <f ca="1">IF(ROW()&lt;=H$1,'data-to-csv'!E267,NA())</f>
        <v>#N/A</v>
      </c>
      <c r="D267" s="45" t="e">
        <f>'data-to-csv'!K267</f>
        <v>#REF!</v>
      </c>
      <c r="E267" s="87" t="e">
        <f ca="1">IF(ROW()&lt;=G$1,'data-to-csv'!L267,NA())</f>
        <v>#N/A</v>
      </c>
      <c r="F267" s="87" t="e">
        <f t="shared" ca="1" si="4"/>
        <v>#N/A</v>
      </c>
      <c r="I267" s="86" t="e">
        <f ca="1">IF(ROW()&lt;=G$1,'data-to-csv'!I267,NA())</f>
        <v>#N/A</v>
      </c>
      <c r="J267" s="86" t="e">
        <f ca="1">IF(ROW()&lt;=H$1,'data-to-csv'!J267,NA())</f>
        <v>#N/A</v>
      </c>
      <c r="K267" s="45">
        <f ca="1">'data-to-csv'!M267</f>
        <v>19</v>
      </c>
      <c r="L267" s="87" t="e">
        <f ca="1">IF(ROW()&lt;=G$1,'data-to-csv'!N267,NA())</f>
        <v>#N/A</v>
      </c>
    </row>
    <row r="268" spans="1:12" x14ac:dyDescent="0.2">
      <c r="A268" s="85" t="e">
        <f>'data-to-csv'!A268</f>
        <v>#REF!</v>
      </c>
      <c r="B268" s="86" t="e">
        <f ca="1">IF(ROW()&lt;=G$1,'data-to-csv'!D268,NA())</f>
        <v>#N/A</v>
      </c>
      <c r="C268" s="86" t="e">
        <f ca="1">IF(ROW()&lt;=H$1,'data-to-csv'!E268,NA())</f>
        <v>#N/A</v>
      </c>
      <c r="D268" s="45" t="e">
        <f>'data-to-csv'!K268</f>
        <v>#REF!</v>
      </c>
      <c r="E268" s="87" t="e">
        <f ca="1">IF(ROW()&lt;=G$1,'data-to-csv'!L268,NA())</f>
        <v>#N/A</v>
      </c>
      <c r="F268" s="87" t="e">
        <f t="shared" ca="1" si="4"/>
        <v>#N/A</v>
      </c>
      <c r="I268" s="86" t="e">
        <f ca="1">IF(ROW()&lt;=G$1,'data-to-csv'!I268,NA())</f>
        <v>#N/A</v>
      </c>
      <c r="J268" s="86" t="e">
        <f ca="1">IF(ROW()&lt;=H$1,'data-to-csv'!J268,NA())</f>
        <v>#N/A</v>
      </c>
      <c r="K268" s="45">
        <f ca="1">'data-to-csv'!M268</f>
        <v>20</v>
      </c>
      <c r="L268" s="87" t="e">
        <f ca="1">IF(ROW()&lt;=G$1,'data-to-csv'!N268,NA())</f>
        <v>#N/A</v>
      </c>
    </row>
    <row r="269" spans="1:12" x14ac:dyDescent="0.2">
      <c r="A269" s="85" t="e">
        <f>'data-to-csv'!A269</f>
        <v>#REF!</v>
      </c>
      <c r="B269" s="86" t="e">
        <f ca="1">IF(ROW()&lt;=G$1,'data-to-csv'!D269,NA())</f>
        <v>#N/A</v>
      </c>
      <c r="C269" s="86" t="e">
        <f ca="1">IF(ROW()&lt;=H$1,'data-to-csv'!E269,NA())</f>
        <v>#N/A</v>
      </c>
      <c r="D269" s="45" t="e">
        <f>'data-to-csv'!K269</f>
        <v>#REF!</v>
      </c>
      <c r="E269" s="87" t="e">
        <f ca="1">IF(ROW()&lt;=G$1,'data-to-csv'!L269,NA())</f>
        <v>#N/A</v>
      </c>
      <c r="F269" s="87" t="e">
        <f t="shared" ca="1" si="4"/>
        <v>#N/A</v>
      </c>
      <c r="I269" s="86" t="e">
        <f ca="1">IF(ROW()&lt;=G$1,'data-to-csv'!I269,NA())</f>
        <v>#N/A</v>
      </c>
      <c r="J269" s="86" t="e">
        <f ca="1">IF(ROW()&lt;=H$1,'data-to-csv'!J269,NA())</f>
        <v>#N/A</v>
      </c>
      <c r="K269" s="45">
        <f ca="1">'data-to-csv'!M269</f>
        <v>20</v>
      </c>
      <c r="L269" s="87" t="e">
        <f ca="1">IF(ROW()&lt;=G$1,'data-to-csv'!N269,NA())</f>
        <v>#N/A</v>
      </c>
    </row>
    <row r="270" spans="1:12" x14ac:dyDescent="0.2">
      <c r="A270" s="85" t="e">
        <f>'data-to-csv'!A270</f>
        <v>#REF!</v>
      </c>
      <c r="B270" s="86" t="e">
        <f ca="1">IF(ROW()&lt;=G$1,'data-to-csv'!D270,NA())</f>
        <v>#N/A</v>
      </c>
      <c r="C270" s="86" t="e">
        <f ca="1">IF(ROW()&lt;=H$1,'data-to-csv'!E270,NA())</f>
        <v>#N/A</v>
      </c>
      <c r="D270" s="45" t="e">
        <f>'data-to-csv'!K270</f>
        <v>#REF!</v>
      </c>
      <c r="E270" s="87" t="e">
        <f ca="1">IF(ROW()&lt;=G$1,'data-to-csv'!L270,NA())</f>
        <v>#N/A</v>
      </c>
      <c r="F270" s="87" t="e">
        <f t="shared" ca="1" si="4"/>
        <v>#N/A</v>
      </c>
      <c r="I270" s="86" t="e">
        <f ca="1">IF(ROW()&lt;=G$1,'data-to-csv'!I270,NA())</f>
        <v>#N/A</v>
      </c>
      <c r="J270" s="86" t="e">
        <f ca="1">IF(ROW()&lt;=H$1,'data-to-csv'!J270,NA())</f>
        <v>#N/A</v>
      </c>
      <c r="K270" s="45">
        <f ca="1">'data-to-csv'!M270</f>
        <v>19</v>
      </c>
      <c r="L270" s="87" t="e">
        <f ca="1">IF(ROW()&lt;=G$1,'data-to-csv'!N270,NA())</f>
        <v>#N/A</v>
      </c>
    </row>
    <row r="271" spans="1:12" x14ac:dyDescent="0.2">
      <c r="A271" s="85" t="e">
        <f>'data-to-csv'!A271</f>
        <v>#REF!</v>
      </c>
      <c r="B271" s="86" t="e">
        <f ca="1">IF(ROW()&lt;=G$1,'data-to-csv'!D271,NA())</f>
        <v>#N/A</v>
      </c>
      <c r="C271" s="86" t="e">
        <f ca="1">IF(ROW()&lt;=H$1,'data-to-csv'!E271,NA())</f>
        <v>#N/A</v>
      </c>
      <c r="D271" s="45" t="e">
        <f>'data-to-csv'!K271</f>
        <v>#REF!</v>
      </c>
      <c r="E271" s="87" t="e">
        <f ca="1">IF(ROW()&lt;=G$1,'data-to-csv'!L271,NA())</f>
        <v>#N/A</v>
      </c>
      <c r="F271" s="87" t="e">
        <f t="shared" ca="1" si="4"/>
        <v>#N/A</v>
      </c>
      <c r="I271" s="86" t="e">
        <f ca="1">IF(ROW()&lt;=G$1,'data-to-csv'!I271,NA())</f>
        <v>#N/A</v>
      </c>
      <c r="J271" s="86" t="e">
        <f ca="1">IF(ROW()&lt;=H$1,'data-to-csv'!J271,NA())</f>
        <v>#N/A</v>
      </c>
      <c r="K271" s="45">
        <f ca="1">'data-to-csv'!M271</f>
        <v>19</v>
      </c>
      <c r="L271" s="87" t="e">
        <f ca="1">IF(ROW()&lt;=G$1,'data-to-csv'!N271,NA())</f>
        <v>#N/A</v>
      </c>
    </row>
    <row r="272" spans="1:12" x14ac:dyDescent="0.2">
      <c r="A272" s="85" t="e">
        <f>'data-to-csv'!A272</f>
        <v>#REF!</v>
      </c>
      <c r="B272" s="86" t="e">
        <f ca="1">IF(ROW()&lt;=G$1,'data-to-csv'!D272,NA())</f>
        <v>#N/A</v>
      </c>
      <c r="C272" s="86" t="e">
        <f ca="1">IF(ROW()&lt;=H$1,'data-to-csv'!E272,NA())</f>
        <v>#N/A</v>
      </c>
      <c r="D272" s="45" t="e">
        <f>'data-to-csv'!K272</f>
        <v>#REF!</v>
      </c>
      <c r="E272" s="87" t="e">
        <f ca="1">IF(ROW()&lt;=G$1,'data-to-csv'!L272,NA())</f>
        <v>#N/A</v>
      </c>
      <c r="F272" s="87" t="e">
        <f t="shared" ca="1" si="4"/>
        <v>#N/A</v>
      </c>
      <c r="I272" s="86" t="e">
        <f ca="1">IF(ROW()&lt;=G$1,'data-to-csv'!I272,NA())</f>
        <v>#N/A</v>
      </c>
      <c r="J272" s="86" t="e">
        <f ca="1">IF(ROW()&lt;=H$1,'data-to-csv'!J272,NA())</f>
        <v>#N/A</v>
      </c>
      <c r="K272" s="45">
        <f ca="1">'data-to-csv'!M272</f>
        <v>19</v>
      </c>
      <c r="L272" s="87" t="e">
        <f ca="1">IF(ROW()&lt;=G$1,'data-to-csv'!N272,NA())</f>
        <v>#N/A</v>
      </c>
    </row>
    <row r="273" spans="1:12" x14ac:dyDescent="0.2">
      <c r="A273" s="85" t="e">
        <f>'data-to-csv'!A273</f>
        <v>#REF!</v>
      </c>
      <c r="B273" s="86" t="e">
        <f ca="1">IF(ROW()&lt;=G$1,'data-to-csv'!D273,NA())</f>
        <v>#N/A</v>
      </c>
      <c r="C273" s="86" t="e">
        <f ca="1">IF(ROW()&lt;=H$1,'data-to-csv'!E273,NA())</f>
        <v>#N/A</v>
      </c>
      <c r="D273" s="45" t="e">
        <f>'data-to-csv'!K273</f>
        <v>#REF!</v>
      </c>
      <c r="E273" s="87" t="e">
        <f ca="1">IF(ROW()&lt;=G$1,'data-to-csv'!L273,NA())</f>
        <v>#N/A</v>
      </c>
      <c r="F273" s="87" t="e">
        <f t="shared" ca="1" si="4"/>
        <v>#N/A</v>
      </c>
      <c r="I273" s="86" t="e">
        <f ca="1">IF(ROW()&lt;=G$1,'data-to-csv'!I273,NA())</f>
        <v>#N/A</v>
      </c>
      <c r="J273" s="86" t="e">
        <f ca="1">IF(ROW()&lt;=H$1,'data-to-csv'!J273,NA())</f>
        <v>#N/A</v>
      </c>
      <c r="K273" s="45">
        <f ca="1">'data-to-csv'!M273</f>
        <v>20</v>
      </c>
      <c r="L273" s="87" t="e">
        <f ca="1">IF(ROW()&lt;=G$1,'data-to-csv'!N273,NA())</f>
        <v>#N/A</v>
      </c>
    </row>
    <row r="274" spans="1:12" x14ac:dyDescent="0.2">
      <c r="A274" s="85" t="e">
        <f>'data-to-csv'!A274</f>
        <v>#REF!</v>
      </c>
      <c r="B274" s="86" t="e">
        <f ca="1">IF(ROW()&lt;=G$1,'data-to-csv'!D274,NA())</f>
        <v>#N/A</v>
      </c>
      <c r="C274" s="86" t="e">
        <f ca="1">IF(ROW()&lt;=H$1,'data-to-csv'!E274,NA())</f>
        <v>#N/A</v>
      </c>
      <c r="D274" s="45" t="e">
        <f>'data-to-csv'!K274</f>
        <v>#REF!</v>
      </c>
      <c r="E274" s="87" t="e">
        <f ca="1">IF(ROW()&lt;=G$1,'data-to-csv'!L274,NA())</f>
        <v>#N/A</v>
      </c>
      <c r="F274" s="87" t="e">
        <f t="shared" ca="1" si="4"/>
        <v>#N/A</v>
      </c>
      <c r="I274" s="86" t="e">
        <f ca="1">IF(ROW()&lt;=G$1,'data-to-csv'!I274,NA())</f>
        <v>#N/A</v>
      </c>
      <c r="J274" s="86" t="e">
        <f ca="1">IF(ROW()&lt;=H$1,'data-to-csv'!J274,NA())</f>
        <v>#N/A</v>
      </c>
      <c r="K274" s="45">
        <f ca="1">'data-to-csv'!M274</f>
        <v>21</v>
      </c>
      <c r="L274" s="87" t="e">
        <f ca="1">IF(ROW()&lt;=G$1,'data-to-csv'!N274,NA())</f>
        <v>#N/A</v>
      </c>
    </row>
    <row r="275" spans="1:12" x14ac:dyDescent="0.2">
      <c r="A275" s="85" t="e">
        <f>'data-to-csv'!A275</f>
        <v>#REF!</v>
      </c>
      <c r="B275" s="86" t="e">
        <f ca="1">IF(ROW()&lt;=G$1,'data-to-csv'!D275,NA())</f>
        <v>#N/A</v>
      </c>
      <c r="C275" s="86" t="e">
        <f ca="1">IF(ROW()&lt;=H$1,'data-to-csv'!E275,NA())</f>
        <v>#N/A</v>
      </c>
      <c r="D275" s="45" t="e">
        <f>'data-to-csv'!K275</f>
        <v>#REF!</v>
      </c>
      <c r="E275" s="87" t="e">
        <f ca="1">IF(ROW()&lt;=G$1,'data-to-csv'!L275,NA())</f>
        <v>#N/A</v>
      </c>
      <c r="F275" s="87" t="e">
        <f t="shared" ca="1" si="4"/>
        <v>#N/A</v>
      </c>
      <c r="I275" s="86" t="e">
        <f ca="1">IF(ROW()&lt;=G$1,'data-to-csv'!I275,NA())</f>
        <v>#N/A</v>
      </c>
      <c r="J275" s="86" t="e">
        <f ca="1">IF(ROW()&lt;=H$1,'data-to-csv'!J275,NA())</f>
        <v>#N/A</v>
      </c>
      <c r="K275" s="45">
        <f ca="1">'data-to-csv'!M275</f>
        <v>19</v>
      </c>
      <c r="L275" s="87" t="e">
        <f ca="1">IF(ROW()&lt;=G$1,'data-to-csv'!N275,NA())</f>
        <v>#N/A</v>
      </c>
    </row>
    <row r="276" spans="1:12" x14ac:dyDescent="0.2">
      <c r="A276" s="85" t="e">
        <f>'data-to-csv'!A276</f>
        <v>#REF!</v>
      </c>
      <c r="B276" s="86" t="e">
        <f ca="1">IF(ROW()&lt;=G$1,'data-to-csv'!D276,NA())</f>
        <v>#N/A</v>
      </c>
      <c r="C276" s="86" t="e">
        <f ca="1">IF(ROW()&lt;=H$1,'data-to-csv'!E276,NA())</f>
        <v>#N/A</v>
      </c>
      <c r="D276" s="45" t="e">
        <f>'data-to-csv'!K276</f>
        <v>#REF!</v>
      </c>
      <c r="E276" s="87" t="e">
        <f ca="1">IF(ROW()&lt;=G$1,'data-to-csv'!L276,NA())</f>
        <v>#N/A</v>
      </c>
      <c r="F276" s="87" t="e">
        <f t="shared" ca="1" si="4"/>
        <v>#N/A</v>
      </c>
      <c r="I276" s="86" t="e">
        <f ca="1">IF(ROW()&lt;=G$1,'data-to-csv'!I276,NA())</f>
        <v>#N/A</v>
      </c>
      <c r="J276" s="86" t="e">
        <f ca="1">IF(ROW()&lt;=H$1,'data-to-csv'!J276,NA())</f>
        <v>#N/A</v>
      </c>
      <c r="K276" s="45">
        <f ca="1">'data-to-csv'!M276</f>
        <v>20</v>
      </c>
      <c r="L276" s="87" t="e">
        <f ca="1">IF(ROW()&lt;=G$1,'data-to-csv'!N276,NA())</f>
        <v>#N/A</v>
      </c>
    </row>
    <row r="277" spans="1:12" x14ac:dyDescent="0.2">
      <c r="A277" s="85" t="e">
        <f>'data-to-csv'!A277</f>
        <v>#REF!</v>
      </c>
      <c r="B277" s="86" t="e">
        <f ca="1">IF(ROW()&lt;=G$1,'data-to-csv'!D277,NA())</f>
        <v>#N/A</v>
      </c>
      <c r="C277" s="86" t="e">
        <f ca="1">IF(ROW()&lt;=H$1,'data-to-csv'!E277,NA())</f>
        <v>#N/A</v>
      </c>
      <c r="D277" s="45" t="e">
        <f>'data-to-csv'!K277</f>
        <v>#REF!</v>
      </c>
      <c r="E277" s="87" t="e">
        <f ca="1">IF(ROW()&lt;=G$1,'data-to-csv'!L277,NA())</f>
        <v>#N/A</v>
      </c>
      <c r="F277" s="87" t="e">
        <f t="shared" ca="1" si="4"/>
        <v>#N/A</v>
      </c>
      <c r="I277" s="86" t="e">
        <f ca="1">IF(ROW()&lt;=G$1,'data-to-csv'!I277,NA())</f>
        <v>#N/A</v>
      </c>
      <c r="J277" s="86" t="e">
        <f ca="1">IF(ROW()&lt;=H$1,'data-to-csv'!J277,NA())</f>
        <v>#N/A</v>
      </c>
      <c r="K277" s="45">
        <f ca="1">'data-to-csv'!M277</f>
        <v>20</v>
      </c>
      <c r="L277" s="87" t="e">
        <f ca="1">IF(ROW()&lt;=G$1,'data-to-csv'!N277,NA())</f>
        <v>#N/A</v>
      </c>
    </row>
    <row r="278" spans="1:12" x14ac:dyDescent="0.2">
      <c r="A278" s="85" t="e">
        <f>'data-to-csv'!A278</f>
        <v>#REF!</v>
      </c>
      <c r="B278" s="86" t="e">
        <f ca="1">IF(ROW()&lt;=G$1,'data-to-csv'!D278,NA())</f>
        <v>#N/A</v>
      </c>
      <c r="C278" s="86" t="e">
        <f ca="1">IF(ROW()&lt;=H$1,'data-to-csv'!E278,NA())</f>
        <v>#N/A</v>
      </c>
      <c r="D278" s="45" t="e">
        <f>'data-to-csv'!K278</f>
        <v>#REF!</v>
      </c>
      <c r="E278" s="87" t="e">
        <f ca="1">IF(ROW()&lt;=G$1,'data-to-csv'!L278,NA())</f>
        <v>#N/A</v>
      </c>
      <c r="F278" s="87" t="e">
        <f t="shared" ca="1" si="4"/>
        <v>#N/A</v>
      </c>
      <c r="I278" s="86" t="e">
        <f ca="1">IF(ROW()&lt;=G$1,'data-to-csv'!I278,NA())</f>
        <v>#N/A</v>
      </c>
      <c r="J278" s="86" t="e">
        <f ca="1">IF(ROW()&lt;=H$1,'data-to-csv'!J278,NA())</f>
        <v>#N/A</v>
      </c>
      <c r="K278" s="45">
        <f ca="1">'data-to-csv'!M278</f>
        <v>21</v>
      </c>
      <c r="L278" s="87" t="e">
        <f ca="1">IF(ROW()&lt;=G$1,'data-to-csv'!N278,NA())</f>
        <v>#N/A</v>
      </c>
    </row>
    <row r="279" spans="1:12" x14ac:dyDescent="0.2">
      <c r="A279" s="85" t="e">
        <f>'data-to-csv'!A279</f>
        <v>#REF!</v>
      </c>
      <c r="B279" s="86" t="e">
        <f ca="1">IF(ROW()&lt;=G$1,'data-to-csv'!D279,NA())</f>
        <v>#N/A</v>
      </c>
      <c r="C279" s="86" t="e">
        <f ca="1">IF(ROW()&lt;=H$1,'data-to-csv'!E279,NA())</f>
        <v>#N/A</v>
      </c>
      <c r="D279" s="45" t="e">
        <f>'data-to-csv'!K279</f>
        <v>#REF!</v>
      </c>
      <c r="E279" s="87" t="e">
        <f ca="1">IF(ROW()&lt;=G$1,'data-to-csv'!L279,NA())</f>
        <v>#N/A</v>
      </c>
      <c r="F279" s="87" t="e">
        <f t="shared" ca="1" si="4"/>
        <v>#N/A</v>
      </c>
      <c r="I279" s="86" t="e">
        <f ca="1">IF(ROW()&lt;=G$1,'data-to-csv'!I279,NA())</f>
        <v>#N/A</v>
      </c>
      <c r="J279" s="86" t="e">
        <f ca="1">IF(ROW()&lt;=H$1,'data-to-csv'!J279,NA())</f>
        <v>#N/A</v>
      </c>
      <c r="K279" s="45">
        <f ca="1">'data-to-csv'!M279</f>
        <v>21</v>
      </c>
      <c r="L279" s="87" t="e">
        <f ca="1">IF(ROW()&lt;=G$1,'data-to-csv'!N279,NA())</f>
        <v>#N/A</v>
      </c>
    </row>
    <row r="280" spans="1:12" x14ac:dyDescent="0.2">
      <c r="A280" s="85" t="e">
        <f>'data-to-csv'!A280</f>
        <v>#REF!</v>
      </c>
      <c r="B280" s="86" t="e">
        <f ca="1">IF(ROW()&lt;=G$1,'data-to-csv'!D280,NA())</f>
        <v>#N/A</v>
      </c>
      <c r="C280" s="86" t="e">
        <f ca="1">IF(ROW()&lt;=H$1,'data-to-csv'!E280,NA())</f>
        <v>#N/A</v>
      </c>
      <c r="D280" s="45" t="e">
        <f>'data-to-csv'!K280</f>
        <v>#REF!</v>
      </c>
      <c r="E280" s="87" t="e">
        <f ca="1">IF(ROW()&lt;=G$1,'data-to-csv'!L280,NA())</f>
        <v>#N/A</v>
      </c>
      <c r="F280" s="87" t="e">
        <f t="shared" ca="1" si="4"/>
        <v>#N/A</v>
      </c>
      <c r="I280" s="86" t="e">
        <f ca="1">IF(ROW()&lt;=G$1,'data-to-csv'!I280,NA())</f>
        <v>#N/A</v>
      </c>
      <c r="J280" s="86" t="e">
        <f ca="1">IF(ROW()&lt;=H$1,'data-to-csv'!J280,NA())</f>
        <v>#N/A</v>
      </c>
      <c r="K280" s="45">
        <f ca="1">'data-to-csv'!M280</f>
        <v>17</v>
      </c>
      <c r="L280" s="87" t="e">
        <f ca="1">IF(ROW()&lt;=G$1,'data-to-csv'!N280,NA())</f>
        <v>#N/A</v>
      </c>
    </row>
    <row r="281" spans="1:12" x14ac:dyDescent="0.2">
      <c r="A281" s="85" t="e">
        <f>'data-to-csv'!A281</f>
        <v>#REF!</v>
      </c>
      <c r="B281" s="86" t="e">
        <f ca="1">IF(ROW()&lt;=G$1,'data-to-csv'!D281,NA())</f>
        <v>#N/A</v>
      </c>
      <c r="C281" s="86" t="e">
        <f ca="1">IF(ROW()&lt;=H$1,'data-to-csv'!E281,NA())</f>
        <v>#N/A</v>
      </c>
      <c r="D281" s="45" t="e">
        <f>'data-to-csv'!K281</f>
        <v>#REF!</v>
      </c>
      <c r="E281" s="87" t="e">
        <f ca="1">IF(ROW()&lt;=G$1,'data-to-csv'!L281,NA())</f>
        <v>#N/A</v>
      </c>
      <c r="F281" s="87" t="e">
        <f t="shared" ca="1" si="4"/>
        <v>#N/A</v>
      </c>
      <c r="I281" s="86" t="e">
        <f ca="1">IF(ROW()&lt;=G$1,'data-to-csv'!I281,NA())</f>
        <v>#N/A</v>
      </c>
      <c r="J281" s="86" t="e">
        <f ca="1">IF(ROW()&lt;=H$1,'data-to-csv'!J281,NA())</f>
        <v>#N/A</v>
      </c>
      <c r="K281" s="45">
        <f ca="1">'data-to-csv'!M281</f>
        <v>18</v>
      </c>
      <c r="L281" s="87" t="e">
        <f ca="1">IF(ROW()&lt;=G$1,'data-to-csv'!N281,NA())</f>
        <v>#N/A</v>
      </c>
    </row>
    <row r="282" spans="1:12" x14ac:dyDescent="0.2">
      <c r="A282" s="85" t="e">
        <f>'data-to-csv'!A282</f>
        <v>#REF!</v>
      </c>
      <c r="B282" s="86" t="e">
        <f ca="1">IF(ROW()&lt;=G$1,'data-to-csv'!D282,NA())</f>
        <v>#N/A</v>
      </c>
      <c r="C282" s="86" t="e">
        <f ca="1">IF(ROW()&lt;=H$1,'data-to-csv'!E282,NA())</f>
        <v>#N/A</v>
      </c>
      <c r="D282" s="45" t="e">
        <f>'data-to-csv'!K282</f>
        <v>#REF!</v>
      </c>
      <c r="E282" s="87" t="e">
        <f ca="1">IF(ROW()&lt;=G$1,'data-to-csv'!L282,NA())</f>
        <v>#N/A</v>
      </c>
      <c r="F282" s="87" t="e">
        <f t="shared" ca="1" si="4"/>
        <v>#N/A</v>
      </c>
      <c r="I282" s="86" t="e">
        <f ca="1">IF(ROW()&lt;=G$1,'data-to-csv'!I282,NA())</f>
        <v>#N/A</v>
      </c>
      <c r="J282" s="86" t="e">
        <f ca="1">IF(ROW()&lt;=H$1,'data-to-csv'!J282,NA())</f>
        <v>#N/A</v>
      </c>
      <c r="K282" s="45">
        <f ca="1">'data-to-csv'!M282</f>
        <v>21</v>
      </c>
      <c r="L282" s="87" t="e">
        <f ca="1">IF(ROW()&lt;=G$1,'data-to-csv'!N282,NA())</f>
        <v>#N/A</v>
      </c>
    </row>
    <row r="283" spans="1:12" x14ac:dyDescent="0.2">
      <c r="A283" s="85" t="e">
        <f>'data-to-csv'!A283</f>
        <v>#REF!</v>
      </c>
      <c r="B283" s="86" t="e">
        <f ca="1">IF(ROW()&lt;=G$1,'data-to-csv'!D283,NA())</f>
        <v>#N/A</v>
      </c>
      <c r="C283" s="86" t="e">
        <f ca="1">IF(ROW()&lt;=H$1,'data-to-csv'!E283,NA())</f>
        <v>#N/A</v>
      </c>
      <c r="D283" s="45" t="e">
        <f>'data-to-csv'!K283</f>
        <v>#REF!</v>
      </c>
      <c r="E283" s="87" t="e">
        <f ca="1">IF(ROW()&lt;=G$1,'data-to-csv'!L283,NA())</f>
        <v>#N/A</v>
      </c>
      <c r="F283" s="87" t="e">
        <f t="shared" ca="1" si="4"/>
        <v>#N/A</v>
      </c>
      <c r="I283" s="86" t="e">
        <f ca="1">IF(ROW()&lt;=G$1,'data-to-csv'!I283,NA())</f>
        <v>#N/A</v>
      </c>
      <c r="J283" s="86" t="e">
        <f ca="1">IF(ROW()&lt;=H$1,'data-to-csv'!J283,NA())</f>
        <v>#N/A</v>
      </c>
      <c r="K283" s="45">
        <f ca="1">'data-to-csv'!M283</f>
        <v>21</v>
      </c>
      <c r="L283" s="87" t="e">
        <f ca="1">IF(ROW()&lt;=G$1,'data-to-csv'!N283,NA())</f>
        <v>#N/A</v>
      </c>
    </row>
    <row r="284" spans="1:12" x14ac:dyDescent="0.2">
      <c r="A284" s="85" t="e">
        <f>'data-to-csv'!A284</f>
        <v>#REF!</v>
      </c>
      <c r="B284" s="86" t="e">
        <f ca="1">IF(ROW()&lt;=G$1,'data-to-csv'!D284,NA())</f>
        <v>#N/A</v>
      </c>
      <c r="C284" s="86" t="e">
        <f ca="1">IF(ROW()&lt;=H$1,'data-to-csv'!E284,NA())</f>
        <v>#N/A</v>
      </c>
      <c r="D284" s="45" t="e">
        <f>'data-to-csv'!K284</f>
        <v>#REF!</v>
      </c>
      <c r="E284" s="87" t="e">
        <f ca="1">IF(ROW()&lt;=G$1,'data-to-csv'!L284,NA())</f>
        <v>#N/A</v>
      </c>
      <c r="F284" s="87" t="e">
        <f t="shared" ca="1" si="4"/>
        <v>#N/A</v>
      </c>
      <c r="I284" s="86" t="e">
        <f ca="1">IF(ROW()&lt;=G$1,'data-to-csv'!I284,NA())</f>
        <v>#N/A</v>
      </c>
      <c r="J284" s="86" t="e">
        <f ca="1">IF(ROW()&lt;=H$1,'data-to-csv'!J284,NA())</f>
        <v>#N/A</v>
      </c>
      <c r="K284" s="45">
        <f ca="1">'data-to-csv'!M284</f>
        <v>17</v>
      </c>
      <c r="L284" s="87" t="e">
        <f ca="1">IF(ROW()&lt;=G$1,'data-to-csv'!N284,NA())</f>
        <v>#N/A</v>
      </c>
    </row>
    <row r="285" spans="1:12" x14ac:dyDescent="0.2">
      <c r="A285" s="85" t="e">
        <f>'data-to-csv'!A285</f>
        <v>#REF!</v>
      </c>
      <c r="B285" s="86" t="e">
        <f ca="1">IF(ROW()&lt;=G$1,'data-to-csv'!D285,NA())</f>
        <v>#N/A</v>
      </c>
      <c r="C285" s="86" t="e">
        <f ca="1">IF(ROW()&lt;=H$1,'data-to-csv'!E285,NA())</f>
        <v>#N/A</v>
      </c>
      <c r="D285" s="45" t="e">
        <f>'data-to-csv'!K285</f>
        <v>#REF!</v>
      </c>
      <c r="E285" s="87" t="e">
        <f ca="1">IF(ROW()&lt;=G$1,'data-to-csv'!L285,NA())</f>
        <v>#N/A</v>
      </c>
      <c r="F285" s="87" t="e">
        <f t="shared" ca="1" si="4"/>
        <v>#N/A</v>
      </c>
      <c r="I285" s="86" t="e">
        <f ca="1">IF(ROW()&lt;=G$1,'data-to-csv'!I285,NA())</f>
        <v>#N/A</v>
      </c>
      <c r="J285" s="86" t="e">
        <f ca="1">IF(ROW()&lt;=H$1,'data-to-csv'!J285,NA())</f>
        <v>#N/A</v>
      </c>
      <c r="K285" s="45">
        <f ca="1">'data-to-csv'!M285</f>
        <v>17</v>
      </c>
      <c r="L285" s="87" t="e">
        <f ca="1">IF(ROW()&lt;=G$1,'data-to-csv'!N285,NA())</f>
        <v>#N/A</v>
      </c>
    </row>
    <row r="286" spans="1:12" x14ac:dyDescent="0.2">
      <c r="A286" s="85" t="e">
        <f>'data-to-csv'!A286</f>
        <v>#REF!</v>
      </c>
      <c r="B286" s="86" t="e">
        <f ca="1">IF(ROW()&lt;=G$1,'data-to-csv'!D286,NA())</f>
        <v>#N/A</v>
      </c>
      <c r="C286" s="86" t="e">
        <f ca="1">IF(ROW()&lt;=H$1,'data-to-csv'!E286,NA())</f>
        <v>#N/A</v>
      </c>
      <c r="D286" s="45" t="e">
        <f>'data-to-csv'!K286</f>
        <v>#REF!</v>
      </c>
      <c r="E286" s="87" t="e">
        <f ca="1">IF(ROW()&lt;=G$1,'data-to-csv'!L286,NA())</f>
        <v>#N/A</v>
      </c>
      <c r="F286" s="87" t="e">
        <f t="shared" ca="1" si="4"/>
        <v>#N/A</v>
      </c>
      <c r="I286" s="86" t="e">
        <f ca="1">IF(ROW()&lt;=G$1,'data-to-csv'!I286,NA())</f>
        <v>#N/A</v>
      </c>
      <c r="J286" s="86" t="e">
        <f ca="1">IF(ROW()&lt;=H$1,'data-to-csv'!J286,NA())</f>
        <v>#N/A</v>
      </c>
      <c r="K286" s="45">
        <f ca="1">'data-to-csv'!M286</f>
        <v>17</v>
      </c>
      <c r="L286" s="87" t="e">
        <f ca="1">IF(ROW()&lt;=G$1,'data-to-csv'!N286,NA())</f>
        <v>#N/A</v>
      </c>
    </row>
    <row r="287" spans="1:12" x14ac:dyDescent="0.2">
      <c r="A287" s="85" t="e">
        <f>'data-to-csv'!A287</f>
        <v>#REF!</v>
      </c>
      <c r="B287" s="86" t="e">
        <f ca="1">IF(ROW()&lt;=G$1,'data-to-csv'!D287,NA())</f>
        <v>#N/A</v>
      </c>
      <c r="C287" s="86" t="e">
        <f ca="1">IF(ROW()&lt;=H$1,'data-to-csv'!E287,NA())</f>
        <v>#N/A</v>
      </c>
      <c r="D287" s="45" t="e">
        <f>'data-to-csv'!K287</f>
        <v>#REF!</v>
      </c>
      <c r="E287" s="87" t="e">
        <f ca="1">IF(ROW()&lt;=G$1,'data-to-csv'!L287,NA())</f>
        <v>#N/A</v>
      </c>
      <c r="F287" s="87" t="e">
        <f t="shared" ca="1" si="4"/>
        <v>#N/A</v>
      </c>
      <c r="I287" s="86" t="e">
        <f ca="1">IF(ROW()&lt;=G$1,'data-to-csv'!I287,NA())</f>
        <v>#N/A</v>
      </c>
      <c r="J287" s="86" t="e">
        <f ca="1">IF(ROW()&lt;=H$1,'data-to-csv'!J287,NA())</f>
        <v>#N/A</v>
      </c>
      <c r="K287" s="45">
        <f ca="1">'data-to-csv'!M287</f>
        <v>18</v>
      </c>
      <c r="L287" s="87" t="e">
        <f ca="1">IF(ROW()&lt;=G$1,'data-to-csv'!N287,NA())</f>
        <v>#N/A</v>
      </c>
    </row>
    <row r="288" spans="1:12" x14ac:dyDescent="0.2">
      <c r="A288" s="85" t="e">
        <f>'data-to-csv'!A288</f>
        <v>#REF!</v>
      </c>
      <c r="B288" s="86" t="e">
        <f ca="1">IF(ROW()&lt;=G$1,'data-to-csv'!D288,NA())</f>
        <v>#N/A</v>
      </c>
      <c r="C288" s="86" t="e">
        <f ca="1">IF(ROW()&lt;=H$1,'data-to-csv'!E288,NA())</f>
        <v>#N/A</v>
      </c>
      <c r="D288" s="45" t="e">
        <f>'data-to-csv'!K288</f>
        <v>#REF!</v>
      </c>
      <c r="E288" s="87" t="e">
        <f ca="1">IF(ROW()&lt;=G$1,'data-to-csv'!L288,NA())</f>
        <v>#N/A</v>
      </c>
      <c r="F288" s="87" t="e">
        <f t="shared" ca="1" si="4"/>
        <v>#N/A</v>
      </c>
      <c r="I288" s="86" t="e">
        <f ca="1">IF(ROW()&lt;=G$1,'data-to-csv'!I288,NA())</f>
        <v>#N/A</v>
      </c>
      <c r="J288" s="86" t="e">
        <f ca="1">IF(ROW()&lt;=H$1,'data-to-csv'!J288,NA())</f>
        <v>#N/A</v>
      </c>
      <c r="K288" s="45">
        <f ca="1">'data-to-csv'!M288</f>
        <v>17</v>
      </c>
      <c r="L288" s="87" t="e">
        <f ca="1">IF(ROW()&lt;=G$1,'data-to-csv'!N288,NA())</f>
        <v>#N/A</v>
      </c>
    </row>
    <row r="289" spans="1:12" x14ac:dyDescent="0.2">
      <c r="A289" s="85" t="e">
        <f>'data-to-csv'!A289</f>
        <v>#REF!</v>
      </c>
      <c r="B289" s="86" t="e">
        <f ca="1">IF(ROW()&lt;=G$1,'data-to-csv'!D289,NA())</f>
        <v>#N/A</v>
      </c>
      <c r="C289" s="86" t="e">
        <f ca="1">IF(ROW()&lt;=H$1,'data-to-csv'!E289,NA())</f>
        <v>#N/A</v>
      </c>
      <c r="D289" s="45" t="e">
        <f>'data-to-csv'!K289</f>
        <v>#REF!</v>
      </c>
      <c r="E289" s="87" t="e">
        <f ca="1">IF(ROW()&lt;=G$1,'data-to-csv'!L289,NA())</f>
        <v>#N/A</v>
      </c>
      <c r="F289" s="87" t="e">
        <f t="shared" ca="1" si="4"/>
        <v>#N/A</v>
      </c>
      <c r="I289" s="86" t="e">
        <f ca="1">IF(ROW()&lt;=G$1,'data-to-csv'!I289,NA())</f>
        <v>#N/A</v>
      </c>
      <c r="J289" s="86" t="e">
        <f ca="1">IF(ROW()&lt;=H$1,'data-to-csv'!J289,NA())</f>
        <v>#N/A</v>
      </c>
      <c r="K289" s="45">
        <f ca="1">'data-to-csv'!M289</f>
        <v>18</v>
      </c>
      <c r="L289" s="87" t="e">
        <f ca="1">IF(ROW()&lt;=G$1,'data-to-csv'!N289,NA())</f>
        <v>#N/A</v>
      </c>
    </row>
    <row r="290" spans="1:12" x14ac:dyDescent="0.2">
      <c r="A290" s="85" t="e">
        <f>'data-to-csv'!A290</f>
        <v>#REF!</v>
      </c>
      <c r="B290" s="86" t="e">
        <f ca="1">IF(ROW()&lt;=G$1,'data-to-csv'!D290,NA())</f>
        <v>#N/A</v>
      </c>
      <c r="C290" s="86" t="e">
        <f ca="1">IF(ROW()&lt;=H$1,'data-to-csv'!E290,NA())</f>
        <v>#N/A</v>
      </c>
      <c r="D290" s="45" t="e">
        <f>'data-to-csv'!K290</f>
        <v>#REF!</v>
      </c>
      <c r="E290" s="87" t="e">
        <f ca="1">IF(ROW()&lt;=G$1,'data-to-csv'!L290,NA())</f>
        <v>#N/A</v>
      </c>
      <c r="F290" s="87" t="e">
        <f t="shared" ca="1" si="4"/>
        <v>#N/A</v>
      </c>
      <c r="I290" s="86" t="e">
        <f ca="1">IF(ROW()&lt;=G$1,'data-to-csv'!I290,NA())</f>
        <v>#N/A</v>
      </c>
      <c r="J290" s="86" t="e">
        <f ca="1">IF(ROW()&lt;=H$1,'data-to-csv'!J290,NA())</f>
        <v>#N/A</v>
      </c>
      <c r="K290" s="45">
        <f ca="1">'data-to-csv'!M290</f>
        <v>18</v>
      </c>
      <c r="L290" s="87" t="e">
        <f ca="1">IF(ROW()&lt;=G$1,'data-to-csv'!N290,NA())</f>
        <v>#N/A</v>
      </c>
    </row>
    <row r="291" spans="1:12" x14ac:dyDescent="0.2">
      <c r="A291" s="85" t="e">
        <f>'data-to-csv'!A291</f>
        <v>#REF!</v>
      </c>
      <c r="B291" s="86" t="e">
        <f ca="1">IF(ROW()&lt;=G$1,'data-to-csv'!D291,NA())</f>
        <v>#N/A</v>
      </c>
      <c r="C291" s="86" t="e">
        <f ca="1">IF(ROW()&lt;=H$1,'data-to-csv'!E291,NA())</f>
        <v>#N/A</v>
      </c>
      <c r="D291" s="45" t="e">
        <f>'data-to-csv'!K291</f>
        <v>#REF!</v>
      </c>
      <c r="E291" s="87" t="e">
        <f ca="1">IF(ROW()&lt;=G$1,'data-to-csv'!L291,NA())</f>
        <v>#N/A</v>
      </c>
      <c r="F291" s="87" t="e">
        <f t="shared" ca="1" si="4"/>
        <v>#N/A</v>
      </c>
      <c r="I291" s="86" t="e">
        <f ca="1">IF(ROW()&lt;=G$1,'data-to-csv'!I291,NA())</f>
        <v>#N/A</v>
      </c>
      <c r="J291" s="86" t="e">
        <f ca="1">IF(ROW()&lt;=H$1,'data-to-csv'!J291,NA())</f>
        <v>#N/A</v>
      </c>
      <c r="K291" s="45">
        <f ca="1">'data-to-csv'!M291</f>
        <v>19</v>
      </c>
      <c r="L291" s="87" t="e">
        <f ca="1">IF(ROW()&lt;=G$1,'data-to-csv'!N291,NA())</f>
        <v>#N/A</v>
      </c>
    </row>
    <row r="292" spans="1:12" x14ac:dyDescent="0.2">
      <c r="A292" s="85" t="e">
        <f>'data-to-csv'!A292</f>
        <v>#REF!</v>
      </c>
      <c r="B292" s="86" t="e">
        <f ca="1">IF(ROW()&lt;=G$1,'data-to-csv'!D292,NA())</f>
        <v>#N/A</v>
      </c>
      <c r="C292" s="86" t="e">
        <f ca="1">IF(ROW()&lt;=H$1,'data-to-csv'!E292,NA())</f>
        <v>#N/A</v>
      </c>
      <c r="D292" s="45" t="e">
        <f>'data-to-csv'!K292</f>
        <v>#REF!</v>
      </c>
      <c r="E292" s="87" t="e">
        <f ca="1">IF(ROW()&lt;=G$1,'data-to-csv'!L292,NA())</f>
        <v>#N/A</v>
      </c>
      <c r="F292" s="87" t="e">
        <f t="shared" ca="1" si="4"/>
        <v>#N/A</v>
      </c>
      <c r="I292" s="86" t="e">
        <f ca="1">IF(ROW()&lt;=G$1,'data-to-csv'!I292,NA())</f>
        <v>#N/A</v>
      </c>
      <c r="J292" s="86" t="e">
        <f ca="1">IF(ROW()&lt;=H$1,'data-to-csv'!J292,NA())</f>
        <v>#N/A</v>
      </c>
      <c r="K292" s="45">
        <f ca="1">'data-to-csv'!M292</f>
        <v>20</v>
      </c>
      <c r="L292" s="87" t="e">
        <f ca="1">IF(ROW()&lt;=G$1,'data-to-csv'!N292,NA())</f>
        <v>#N/A</v>
      </c>
    </row>
    <row r="293" spans="1:12" x14ac:dyDescent="0.2">
      <c r="A293" s="85" t="e">
        <f>'data-to-csv'!A293</f>
        <v>#REF!</v>
      </c>
      <c r="B293" s="86" t="e">
        <f ca="1">IF(ROW()&lt;=G$1,'data-to-csv'!D293,NA())</f>
        <v>#N/A</v>
      </c>
      <c r="C293" s="86" t="e">
        <f ca="1">IF(ROW()&lt;=H$1,'data-to-csv'!E293,NA())</f>
        <v>#N/A</v>
      </c>
      <c r="D293" s="45" t="e">
        <f>'data-to-csv'!K293</f>
        <v>#REF!</v>
      </c>
      <c r="E293" s="87" t="e">
        <f ca="1">IF(ROW()&lt;=G$1,'data-to-csv'!L293,NA())</f>
        <v>#N/A</v>
      </c>
      <c r="F293" s="87" t="e">
        <f t="shared" ca="1" si="4"/>
        <v>#N/A</v>
      </c>
      <c r="I293" s="86" t="e">
        <f ca="1">IF(ROW()&lt;=G$1,'data-to-csv'!I293,NA())</f>
        <v>#N/A</v>
      </c>
      <c r="J293" s="86" t="e">
        <f ca="1">IF(ROW()&lt;=H$1,'data-to-csv'!J293,NA())</f>
        <v>#N/A</v>
      </c>
      <c r="K293" s="45">
        <f ca="1">'data-to-csv'!M293</f>
        <v>21</v>
      </c>
      <c r="L293" s="87" t="e">
        <f ca="1">IF(ROW()&lt;=G$1,'data-to-csv'!N293,NA())</f>
        <v>#N/A</v>
      </c>
    </row>
    <row r="294" spans="1:12" x14ac:dyDescent="0.2">
      <c r="A294" s="85" t="e">
        <f>'data-to-csv'!A294</f>
        <v>#REF!</v>
      </c>
      <c r="B294" s="86" t="e">
        <f ca="1">IF(ROW()&lt;=G$1,'data-to-csv'!D294,NA())</f>
        <v>#N/A</v>
      </c>
      <c r="C294" s="86" t="e">
        <f ca="1">IF(ROW()&lt;=H$1,'data-to-csv'!E294,NA())</f>
        <v>#N/A</v>
      </c>
      <c r="D294" s="45" t="e">
        <f>'data-to-csv'!K294</f>
        <v>#REF!</v>
      </c>
      <c r="E294" s="87" t="e">
        <f ca="1">IF(ROW()&lt;=G$1,'data-to-csv'!L294,NA())</f>
        <v>#N/A</v>
      </c>
      <c r="F294" s="87" t="e">
        <f t="shared" ca="1" si="4"/>
        <v>#N/A</v>
      </c>
      <c r="I294" s="86" t="e">
        <f ca="1">IF(ROW()&lt;=G$1,'data-to-csv'!I294,NA())</f>
        <v>#N/A</v>
      </c>
      <c r="J294" s="86" t="e">
        <f ca="1">IF(ROW()&lt;=H$1,'data-to-csv'!J294,NA())</f>
        <v>#N/A</v>
      </c>
      <c r="K294" s="45">
        <f ca="1">'data-to-csv'!M294</f>
        <v>21</v>
      </c>
      <c r="L294" s="87" t="e">
        <f ca="1">IF(ROW()&lt;=G$1,'data-to-csv'!N294,NA())</f>
        <v>#N/A</v>
      </c>
    </row>
    <row r="295" spans="1:12" x14ac:dyDescent="0.2">
      <c r="A295" s="85" t="e">
        <f>'data-to-csv'!A295</f>
        <v>#REF!</v>
      </c>
      <c r="B295" s="86" t="e">
        <f ca="1">IF(ROW()&lt;=G$1,'data-to-csv'!D295,NA())</f>
        <v>#N/A</v>
      </c>
      <c r="C295" s="86" t="e">
        <f ca="1">IF(ROW()&lt;=H$1,'data-to-csv'!E295,NA())</f>
        <v>#N/A</v>
      </c>
      <c r="D295" s="45" t="e">
        <f>'data-to-csv'!K295</f>
        <v>#REF!</v>
      </c>
      <c r="E295" s="87" t="e">
        <f ca="1">IF(ROW()&lt;=G$1,'data-to-csv'!L295,NA())</f>
        <v>#N/A</v>
      </c>
      <c r="F295" s="87" t="e">
        <f t="shared" ca="1" si="4"/>
        <v>#N/A</v>
      </c>
      <c r="I295" s="86" t="e">
        <f ca="1">IF(ROW()&lt;=G$1,'data-to-csv'!I295,NA())</f>
        <v>#N/A</v>
      </c>
      <c r="J295" s="86" t="e">
        <f ca="1">IF(ROW()&lt;=H$1,'data-to-csv'!J295,NA())</f>
        <v>#N/A</v>
      </c>
      <c r="K295" s="45">
        <f ca="1">'data-to-csv'!M295</f>
        <v>17</v>
      </c>
      <c r="L295" s="87" t="e">
        <f ca="1">IF(ROW()&lt;=G$1,'data-to-csv'!N295,NA())</f>
        <v>#N/A</v>
      </c>
    </row>
    <row r="296" spans="1:12" x14ac:dyDescent="0.2">
      <c r="A296" s="85" t="e">
        <f>'data-to-csv'!A296</f>
        <v>#REF!</v>
      </c>
      <c r="B296" s="86" t="e">
        <f ca="1">IF(ROW()&lt;=G$1,'data-to-csv'!D296,NA())</f>
        <v>#N/A</v>
      </c>
      <c r="C296" s="86" t="e">
        <f ca="1">IF(ROW()&lt;=H$1,'data-to-csv'!E296,NA())</f>
        <v>#N/A</v>
      </c>
      <c r="D296" s="45" t="e">
        <f>'data-to-csv'!K296</f>
        <v>#REF!</v>
      </c>
      <c r="E296" s="87" t="e">
        <f ca="1">IF(ROW()&lt;=G$1,'data-to-csv'!L296,NA())</f>
        <v>#N/A</v>
      </c>
      <c r="F296" s="87" t="e">
        <f t="shared" ca="1" si="4"/>
        <v>#N/A</v>
      </c>
      <c r="I296" s="86" t="e">
        <f ca="1">IF(ROW()&lt;=G$1,'data-to-csv'!I296,NA())</f>
        <v>#N/A</v>
      </c>
      <c r="J296" s="86" t="e">
        <f ca="1">IF(ROW()&lt;=H$1,'data-to-csv'!J296,NA())</f>
        <v>#N/A</v>
      </c>
      <c r="K296" s="45">
        <f ca="1">'data-to-csv'!M296</f>
        <v>20</v>
      </c>
      <c r="L296" s="87" t="e">
        <f ca="1">IF(ROW()&lt;=G$1,'data-to-csv'!N296,NA())</f>
        <v>#N/A</v>
      </c>
    </row>
    <row r="297" spans="1:12" x14ac:dyDescent="0.2">
      <c r="A297" s="85" t="e">
        <f>'data-to-csv'!A297</f>
        <v>#REF!</v>
      </c>
      <c r="B297" s="86" t="e">
        <f ca="1">IF(ROW()&lt;=G$1,'data-to-csv'!D297,NA())</f>
        <v>#N/A</v>
      </c>
      <c r="C297" s="86" t="e">
        <f ca="1">IF(ROW()&lt;=H$1,'data-to-csv'!E297,NA())</f>
        <v>#N/A</v>
      </c>
      <c r="D297" s="45" t="e">
        <f>'data-to-csv'!K297</f>
        <v>#REF!</v>
      </c>
      <c r="E297" s="87" t="e">
        <f ca="1">IF(ROW()&lt;=G$1,'data-to-csv'!L297,NA())</f>
        <v>#N/A</v>
      </c>
      <c r="F297" s="87" t="e">
        <f t="shared" ca="1" si="4"/>
        <v>#N/A</v>
      </c>
      <c r="I297" s="86" t="e">
        <f ca="1">IF(ROW()&lt;=G$1,'data-to-csv'!I297,NA())</f>
        <v>#N/A</v>
      </c>
      <c r="J297" s="86" t="e">
        <f ca="1">IF(ROW()&lt;=H$1,'data-to-csv'!J297,NA())</f>
        <v>#N/A</v>
      </c>
      <c r="K297" s="45">
        <f ca="1">'data-to-csv'!M297</f>
        <v>18</v>
      </c>
      <c r="L297" s="87" t="e">
        <f ca="1">IF(ROW()&lt;=G$1,'data-to-csv'!N297,NA())</f>
        <v>#N/A</v>
      </c>
    </row>
    <row r="298" spans="1:12" x14ac:dyDescent="0.2">
      <c r="A298" s="85" t="e">
        <f>'data-to-csv'!A298</f>
        <v>#REF!</v>
      </c>
      <c r="B298" s="86" t="e">
        <f ca="1">IF(ROW()&lt;=G$1,'data-to-csv'!D298,NA())</f>
        <v>#N/A</v>
      </c>
      <c r="C298" s="86" t="e">
        <f ca="1">IF(ROW()&lt;=H$1,'data-to-csv'!E298,NA())</f>
        <v>#N/A</v>
      </c>
      <c r="D298" s="45" t="e">
        <f>'data-to-csv'!K298</f>
        <v>#REF!</v>
      </c>
      <c r="E298" s="87" t="e">
        <f ca="1">IF(ROW()&lt;=G$1,'data-to-csv'!L298,NA())</f>
        <v>#N/A</v>
      </c>
      <c r="F298" s="87" t="e">
        <f t="shared" ca="1" si="4"/>
        <v>#N/A</v>
      </c>
      <c r="I298" s="86" t="e">
        <f ca="1">IF(ROW()&lt;=G$1,'data-to-csv'!I298,NA())</f>
        <v>#N/A</v>
      </c>
      <c r="J298" s="86" t="e">
        <f ca="1">IF(ROW()&lt;=H$1,'data-to-csv'!J298,NA())</f>
        <v>#N/A</v>
      </c>
      <c r="K298" s="45">
        <f ca="1">'data-to-csv'!M298</f>
        <v>18</v>
      </c>
      <c r="L298" s="87" t="e">
        <f ca="1">IF(ROW()&lt;=G$1,'data-to-csv'!N298,NA())</f>
        <v>#N/A</v>
      </c>
    </row>
    <row r="299" spans="1:12" x14ac:dyDescent="0.2">
      <c r="A299" s="85" t="e">
        <f>'data-to-csv'!A299</f>
        <v>#REF!</v>
      </c>
      <c r="B299" s="86" t="e">
        <f ca="1">IF(ROW()&lt;=G$1,'data-to-csv'!D299,NA())</f>
        <v>#N/A</v>
      </c>
      <c r="C299" s="86" t="e">
        <f ca="1">IF(ROW()&lt;=H$1,'data-to-csv'!E299,NA())</f>
        <v>#N/A</v>
      </c>
      <c r="D299" s="45" t="e">
        <f>'data-to-csv'!K299</f>
        <v>#REF!</v>
      </c>
      <c r="E299" s="87" t="e">
        <f ca="1">IF(ROW()&lt;=G$1,'data-to-csv'!L299,NA())</f>
        <v>#N/A</v>
      </c>
      <c r="F299" s="87" t="e">
        <f t="shared" ca="1" si="4"/>
        <v>#N/A</v>
      </c>
      <c r="I299" s="86" t="e">
        <f ca="1">IF(ROW()&lt;=G$1,'data-to-csv'!I299,NA())</f>
        <v>#N/A</v>
      </c>
      <c r="J299" s="86" t="e">
        <f ca="1">IF(ROW()&lt;=H$1,'data-to-csv'!J299,NA())</f>
        <v>#N/A</v>
      </c>
      <c r="K299" s="45">
        <f ca="1">'data-to-csv'!M299</f>
        <v>18</v>
      </c>
      <c r="L299" s="87" t="e">
        <f ca="1">IF(ROW()&lt;=G$1,'data-to-csv'!N299,NA())</f>
        <v>#N/A</v>
      </c>
    </row>
    <row r="300" spans="1:12" x14ac:dyDescent="0.2">
      <c r="A300" s="85" t="e">
        <f>'data-to-csv'!A300</f>
        <v>#REF!</v>
      </c>
      <c r="B300" s="86" t="e">
        <f ca="1">IF(ROW()&lt;=G$1,'data-to-csv'!D300,NA())</f>
        <v>#N/A</v>
      </c>
      <c r="C300" s="86" t="e">
        <f ca="1">IF(ROW()&lt;=H$1,'data-to-csv'!E300,NA())</f>
        <v>#N/A</v>
      </c>
      <c r="D300" s="45" t="e">
        <f>'data-to-csv'!K300</f>
        <v>#REF!</v>
      </c>
      <c r="E300" s="87" t="e">
        <f ca="1">IF(ROW()&lt;=G$1,'data-to-csv'!L300,NA())</f>
        <v>#N/A</v>
      </c>
      <c r="F300" s="87" t="e">
        <f t="shared" ca="1" si="4"/>
        <v>#N/A</v>
      </c>
      <c r="I300" s="86" t="e">
        <f ca="1">IF(ROW()&lt;=G$1,'data-to-csv'!I300,NA())</f>
        <v>#N/A</v>
      </c>
      <c r="J300" s="86" t="e">
        <f ca="1">IF(ROW()&lt;=H$1,'data-to-csv'!J300,NA())</f>
        <v>#N/A</v>
      </c>
      <c r="K300" s="45">
        <f ca="1">'data-to-csv'!M300</f>
        <v>19</v>
      </c>
      <c r="L300" s="87" t="e">
        <f ca="1">IF(ROW()&lt;=G$1,'data-to-csv'!N300,NA())</f>
        <v>#N/A</v>
      </c>
    </row>
    <row r="301" spans="1:12" x14ac:dyDescent="0.2">
      <c r="A301" s="85" t="e">
        <f>'data-to-csv'!A301</f>
        <v>#REF!</v>
      </c>
      <c r="B301" s="86" t="e">
        <f ca="1">IF(ROW()&lt;=G$1,'data-to-csv'!D301,NA())</f>
        <v>#N/A</v>
      </c>
      <c r="C301" s="86" t="e">
        <f ca="1">IF(ROW()&lt;=H$1,'data-to-csv'!E301,NA())</f>
        <v>#N/A</v>
      </c>
      <c r="D301" s="45" t="e">
        <f>'data-to-csv'!K301</f>
        <v>#REF!</v>
      </c>
      <c r="E301" s="87" t="e">
        <f ca="1">IF(ROW()&lt;=G$1,'data-to-csv'!L301,NA())</f>
        <v>#N/A</v>
      </c>
      <c r="F301" s="87" t="e">
        <f t="shared" ca="1" si="4"/>
        <v>#N/A</v>
      </c>
      <c r="I301" s="86" t="e">
        <f ca="1">IF(ROW()&lt;=G$1,'data-to-csv'!I301,NA())</f>
        <v>#N/A</v>
      </c>
      <c r="J301" s="86" t="e">
        <f ca="1">IF(ROW()&lt;=H$1,'data-to-csv'!J301,NA())</f>
        <v>#N/A</v>
      </c>
      <c r="K301" s="45">
        <f ca="1">'data-to-csv'!M301</f>
        <v>19</v>
      </c>
      <c r="L301" s="87" t="e">
        <f ca="1">IF(ROW()&lt;=G$1,'data-to-csv'!N301,NA())</f>
        <v>#N/A</v>
      </c>
    </row>
    <row r="302" spans="1:12" x14ac:dyDescent="0.2">
      <c r="A302" s="85" t="e">
        <f>'data-to-csv'!A302</f>
        <v>#REF!</v>
      </c>
      <c r="B302" s="86" t="e">
        <f ca="1">IF(ROW()&lt;=G$1,'data-to-csv'!D302,NA())</f>
        <v>#N/A</v>
      </c>
      <c r="C302" s="86" t="e">
        <f ca="1">IF(ROW()&lt;=H$1,'data-to-csv'!E302,NA())</f>
        <v>#N/A</v>
      </c>
      <c r="D302" s="45" t="e">
        <f>'data-to-csv'!K302</f>
        <v>#REF!</v>
      </c>
      <c r="E302" s="87" t="e">
        <f ca="1">IF(ROW()&lt;=G$1,'data-to-csv'!L302,NA())</f>
        <v>#N/A</v>
      </c>
      <c r="F302" s="87" t="e">
        <f t="shared" ca="1" si="4"/>
        <v>#N/A</v>
      </c>
      <c r="I302" s="86" t="e">
        <f ca="1">IF(ROW()&lt;=G$1,'data-to-csv'!I302,NA())</f>
        <v>#N/A</v>
      </c>
      <c r="J302" s="86" t="e">
        <f ca="1">IF(ROW()&lt;=H$1,'data-to-csv'!J302,NA())</f>
        <v>#N/A</v>
      </c>
      <c r="K302" s="45">
        <f ca="1">'data-to-csv'!M302</f>
        <v>19</v>
      </c>
      <c r="L302" s="87" t="e">
        <f ca="1">IF(ROW()&lt;=G$1,'data-to-csv'!N302,NA())</f>
        <v>#N/A</v>
      </c>
    </row>
    <row r="303" spans="1:12" x14ac:dyDescent="0.2">
      <c r="A303" s="85" t="e">
        <f>'data-to-csv'!A303</f>
        <v>#REF!</v>
      </c>
      <c r="B303" s="86" t="e">
        <f ca="1">IF(ROW()&lt;=G$1,'data-to-csv'!D303,NA())</f>
        <v>#N/A</v>
      </c>
      <c r="C303" s="86" t="e">
        <f ca="1">IF(ROW()&lt;=H$1,'data-to-csv'!E303,NA())</f>
        <v>#N/A</v>
      </c>
      <c r="D303" s="45" t="e">
        <f>'data-to-csv'!K303</f>
        <v>#REF!</v>
      </c>
      <c r="E303" s="87" t="e">
        <f ca="1">IF(ROW()&lt;=G$1,'data-to-csv'!L303,NA())</f>
        <v>#N/A</v>
      </c>
      <c r="F303" s="87" t="e">
        <f t="shared" ca="1" si="4"/>
        <v>#N/A</v>
      </c>
      <c r="I303" s="86" t="e">
        <f ca="1">IF(ROW()&lt;=G$1,'data-to-csv'!I303,NA())</f>
        <v>#N/A</v>
      </c>
      <c r="J303" s="86" t="e">
        <f ca="1">IF(ROW()&lt;=H$1,'data-to-csv'!J303,NA())</f>
        <v>#N/A</v>
      </c>
      <c r="K303" s="45">
        <f ca="1">'data-to-csv'!M303</f>
        <v>18</v>
      </c>
      <c r="L303" s="87" t="e">
        <f ca="1">IF(ROW()&lt;=G$1,'data-to-csv'!N303,NA())</f>
        <v>#N/A</v>
      </c>
    </row>
    <row r="304" spans="1:12" x14ac:dyDescent="0.2">
      <c r="A304" s="85" t="e">
        <f>'data-to-csv'!A304</f>
        <v>#REF!</v>
      </c>
      <c r="B304" s="86" t="e">
        <f ca="1">IF(ROW()&lt;=G$1,'data-to-csv'!D304,NA())</f>
        <v>#N/A</v>
      </c>
      <c r="C304" s="86" t="e">
        <f ca="1">IF(ROW()&lt;=H$1,'data-to-csv'!E304,NA())</f>
        <v>#N/A</v>
      </c>
      <c r="D304" s="45" t="e">
        <f>'data-to-csv'!K304</f>
        <v>#REF!</v>
      </c>
      <c r="E304" s="87" t="e">
        <f ca="1">IF(ROW()&lt;=G$1,'data-to-csv'!L304,NA())</f>
        <v>#N/A</v>
      </c>
      <c r="F304" s="87" t="e">
        <f t="shared" ca="1" si="4"/>
        <v>#N/A</v>
      </c>
      <c r="I304" s="86" t="e">
        <f ca="1">IF(ROW()&lt;=G$1,'data-to-csv'!I304,NA())</f>
        <v>#N/A</v>
      </c>
      <c r="J304" s="86" t="e">
        <f ca="1">IF(ROW()&lt;=H$1,'data-to-csv'!J304,NA())</f>
        <v>#N/A</v>
      </c>
      <c r="K304" s="45">
        <f ca="1">'data-to-csv'!M304</f>
        <v>18</v>
      </c>
      <c r="L304" s="87" t="e">
        <f ca="1">IF(ROW()&lt;=G$1,'data-to-csv'!N304,NA())</f>
        <v>#N/A</v>
      </c>
    </row>
    <row r="305" spans="1:12" x14ac:dyDescent="0.2">
      <c r="A305" s="85" t="e">
        <f>'data-to-csv'!A305</f>
        <v>#REF!</v>
      </c>
      <c r="B305" s="86" t="e">
        <f ca="1">IF(ROW()&lt;=G$1,'data-to-csv'!D305,NA())</f>
        <v>#N/A</v>
      </c>
      <c r="C305" s="86" t="e">
        <f ca="1">IF(ROW()&lt;=H$1,'data-to-csv'!E305,NA())</f>
        <v>#N/A</v>
      </c>
      <c r="D305" s="45" t="e">
        <f>'data-to-csv'!K305</f>
        <v>#REF!</v>
      </c>
      <c r="E305" s="87" t="e">
        <f ca="1">IF(ROW()&lt;=G$1,'data-to-csv'!L305,NA())</f>
        <v>#N/A</v>
      </c>
      <c r="F305" s="87" t="e">
        <f t="shared" ca="1" si="4"/>
        <v>#N/A</v>
      </c>
      <c r="I305" s="86" t="e">
        <f ca="1">IF(ROW()&lt;=G$1,'data-to-csv'!I305,NA())</f>
        <v>#N/A</v>
      </c>
      <c r="J305" s="86" t="e">
        <f ca="1">IF(ROW()&lt;=H$1,'data-to-csv'!J305,NA())</f>
        <v>#N/A</v>
      </c>
      <c r="K305" s="45">
        <f ca="1">'data-to-csv'!M305</f>
        <v>18</v>
      </c>
      <c r="L305" s="87" t="e">
        <f ca="1">IF(ROW()&lt;=G$1,'data-to-csv'!N305,NA())</f>
        <v>#N/A</v>
      </c>
    </row>
    <row r="306" spans="1:12" x14ac:dyDescent="0.2">
      <c r="A306" s="85" t="e">
        <f>'data-to-csv'!A306</f>
        <v>#REF!</v>
      </c>
      <c r="B306" s="86" t="e">
        <f ca="1">IF(ROW()&lt;=G$1,'data-to-csv'!D306,NA())</f>
        <v>#N/A</v>
      </c>
      <c r="C306" s="86" t="e">
        <f ca="1">IF(ROW()&lt;=H$1,'data-to-csv'!E306,NA())</f>
        <v>#N/A</v>
      </c>
      <c r="D306" s="45" t="e">
        <f>'data-to-csv'!K306</f>
        <v>#REF!</v>
      </c>
      <c r="E306" s="87" t="e">
        <f ca="1">IF(ROW()&lt;=G$1,'data-to-csv'!L306,NA())</f>
        <v>#N/A</v>
      </c>
      <c r="F306" s="87" t="e">
        <f t="shared" ca="1" si="4"/>
        <v>#N/A</v>
      </c>
      <c r="I306" s="86" t="e">
        <f ca="1">IF(ROW()&lt;=G$1,'data-to-csv'!I306,NA())</f>
        <v>#N/A</v>
      </c>
      <c r="J306" s="86" t="e">
        <f ca="1">IF(ROW()&lt;=H$1,'data-to-csv'!J306,NA())</f>
        <v>#N/A</v>
      </c>
      <c r="K306" s="45">
        <f ca="1">'data-to-csv'!M306</f>
        <v>17</v>
      </c>
      <c r="L306" s="87" t="e">
        <f ca="1">IF(ROW()&lt;=G$1,'data-to-csv'!N306,NA())</f>
        <v>#N/A</v>
      </c>
    </row>
    <row r="307" spans="1:12" x14ac:dyDescent="0.2">
      <c r="A307" s="85" t="e">
        <f>'data-to-csv'!A307</f>
        <v>#REF!</v>
      </c>
      <c r="B307" s="86" t="e">
        <f ca="1">IF(ROW()&lt;=G$1,'data-to-csv'!D307,NA())</f>
        <v>#N/A</v>
      </c>
      <c r="C307" s="86" t="e">
        <f ca="1">IF(ROW()&lt;=H$1,'data-to-csv'!E307,NA())</f>
        <v>#N/A</v>
      </c>
      <c r="D307" s="45" t="e">
        <f>'data-to-csv'!K307</f>
        <v>#REF!</v>
      </c>
      <c r="E307" s="87" t="e">
        <f ca="1">IF(ROW()&lt;=G$1,'data-to-csv'!L307,NA())</f>
        <v>#N/A</v>
      </c>
      <c r="F307" s="87" t="e">
        <f t="shared" ca="1" si="4"/>
        <v>#N/A</v>
      </c>
      <c r="I307" s="86" t="e">
        <f ca="1">IF(ROW()&lt;=G$1,'data-to-csv'!I307,NA())</f>
        <v>#N/A</v>
      </c>
      <c r="J307" s="86" t="e">
        <f ca="1">IF(ROW()&lt;=H$1,'data-to-csv'!J307,NA())</f>
        <v>#N/A</v>
      </c>
      <c r="K307" s="45">
        <f ca="1">'data-to-csv'!M307</f>
        <v>17</v>
      </c>
      <c r="L307" s="87" t="e">
        <f ca="1">IF(ROW()&lt;=G$1,'data-to-csv'!N307,NA())</f>
        <v>#N/A</v>
      </c>
    </row>
    <row r="308" spans="1:12" x14ac:dyDescent="0.2">
      <c r="A308" s="85" t="e">
        <f>'data-to-csv'!A308</f>
        <v>#REF!</v>
      </c>
      <c r="B308" s="86" t="e">
        <f ca="1">IF(ROW()&lt;=G$1,'data-to-csv'!D308,NA())</f>
        <v>#N/A</v>
      </c>
      <c r="C308" s="86" t="e">
        <f ca="1">IF(ROW()&lt;=H$1,'data-to-csv'!E308,NA())</f>
        <v>#N/A</v>
      </c>
      <c r="D308" s="45" t="e">
        <f>'data-to-csv'!K308</f>
        <v>#REF!</v>
      </c>
      <c r="E308" s="87" t="e">
        <f ca="1">IF(ROW()&lt;=G$1,'data-to-csv'!L308,NA())</f>
        <v>#N/A</v>
      </c>
      <c r="F308" s="87" t="e">
        <f t="shared" ca="1" si="4"/>
        <v>#N/A</v>
      </c>
      <c r="I308" s="86" t="e">
        <f ca="1">IF(ROW()&lt;=G$1,'data-to-csv'!I308,NA())</f>
        <v>#N/A</v>
      </c>
      <c r="J308" s="86" t="e">
        <f ca="1">IF(ROW()&lt;=H$1,'data-to-csv'!J308,NA())</f>
        <v>#N/A</v>
      </c>
      <c r="K308" s="45">
        <f ca="1">'data-to-csv'!M308</f>
        <v>17</v>
      </c>
      <c r="L308" s="87" t="e">
        <f ca="1">IF(ROW()&lt;=G$1,'data-to-csv'!N308,NA())</f>
        <v>#N/A</v>
      </c>
    </row>
    <row r="309" spans="1:12" x14ac:dyDescent="0.2">
      <c r="A309" s="85" t="e">
        <f>'data-to-csv'!A309</f>
        <v>#REF!</v>
      </c>
      <c r="B309" s="86" t="e">
        <f ca="1">IF(ROW()&lt;=G$1,'data-to-csv'!D309,NA())</f>
        <v>#N/A</v>
      </c>
      <c r="C309" s="86" t="e">
        <f ca="1">IF(ROW()&lt;=H$1,'data-to-csv'!E309,NA())</f>
        <v>#N/A</v>
      </c>
      <c r="D309" s="45" t="e">
        <f>'data-to-csv'!K309</f>
        <v>#REF!</v>
      </c>
      <c r="E309" s="87" t="e">
        <f ca="1">IF(ROW()&lt;=G$1,'data-to-csv'!L309,NA())</f>
        <v>#N/A</v>
      </c>
      <c r="F309" s="87" t="e">
        <f t="shared" ca="1" si="4"/>
        <v>#N/A</v>
      </c>
      <c r="I309" s="86" t="e">
        <f ca="1">IF(ROW()&lt;=G$1,'data-to-csv'!I309,NA())</f>
        <v>#N/A</v>
      </c>
      <c r="J309" s="86" t="e">
        <f ca="1">IF(ROW()&lt;=H$1,'data-to-csv'!J309,NA())</f>
        <v>#N/A</v>
      </c>
      <c r="K309" s="45">
        <f ca="1">'data-to-csv'!M309</f>
        <v>18</v>
      </c>
      <c r="L309" s="87" t="e">
        <f ca="1">IF(ROW()&lt;=G$1,'data-to-csv'!N309,NA())</f>
        <v>#N/A</v>
      </c>
    </row>
    <row r="310" spans="1:12" x14ac:dyDescent="0.2">
      <c r="A310" s="85" t="e">
        <f>'data-to-csv'!A310</f>
        <v>#REF!</v>
      </c>
      <c r="B310" s="86" t="e">
        <f ca="1">IF(ROW()&lt;=G$1,'data-to-csv'!D310,NA())</f>
        <v>#N/A</v>
      </c>
      <c r="C310" s="86" t="e">
        <f ca="1">IF(ROW()&lt;=H$1,'data-to-csv'!E310,NA())</f>
        <v>#N/A</v>
      </c>
      <c r="D310" s="45" t="e">
        <f>'data-to-csv'!K310</f>
        <v>#REF!</v>
      </c>
      <c r="E310" s="87" t="e">
        <f ca="1">IF(ROW()&lt;=G$1,'data-to-csv'!L310,NA())</f>
        <v>#N/A</v>
      </c>
      <c r="F310" s="87" t="e">
        <f t="shared" ca="1" si="4"/>
        <v>#N/A</v>
      </c>
      <c r="I310" s="86" t="e">
        <f ca="1">IF(ROW()&lt;=G$1,'data-to-csv'!I310,NA())</f>
        <v>#N/A</v>
      </c>
      <c r="J310" s="86" t="e">
        <f ca="1">IF(ROW()&lt;=H$1,'data-to-csv'!J310,NA())</f>
        <v>#N/A</v>
      </c>
      <c r="K310" s="45">
        <f ca="1">'data-to-csv'!M310</f>
        <v>17</v>
      </c>
      <c r="L310" s="87" t="e">
        <f ca="1">IF(ROW()&lt;=G$1,'data-to-csv'!N310,NA())</f>
        <v>#N/A</v>
      </c>
    </row>
    <row r="311" spans="1:12" x14ac:dyDescent="0.2">
      <c r="A311" s="85" t="e">
        <f>'data-to-csv'!A311</f>
        <v>#REF!</v>
      </c>
      <c r="B311" s="86" t="e">
        <f ca="1">IF(ROW()&lt;=G$1,'data-to-csv'!D311,NA())</f>
        <v>#N/A</v>
      </c>
      <c r="C311" s="86" t="e">
        <f ca="1">IF(ROW()&lt;=H$1,'data-to-csv'!E311,NA())</f>
        <v>#N/A</v>
      </c>
      <c r="D311" s="45" t="e">
        <f>'data-to-csv'!K311</f>
        <v>#REF!</v>
      </c>
      <c r="E311" s="87" t="e">
        <f ca="1">IF(ROW()&lt;=G$1,'data-to-csv'!L311,NA())</f>
        <v>#N/A</v>
      </c>
      <c r="F311" s="87" t="e">
        <f t="shared" ca="1" si="4"/>
        <v>#N/A</v>
      </c>
      <c r="I311" s="86" t="e">
        <f ca="1">IF(ROW()&lt;=G$1,'data-to-csv'!I311,NA())</f>
        <v>#N/A</v>
      </c>
      <c r="J311" s="86" t="e">
        <f ca="1">IF(ROW()&lt;=H$1,'data-to-csv'!J311,NA())</f>
        <v>#N/A</v>
      </c>
      <c r="K311" s="45">
        <f ca="1">'data-to-csv'!M311</f>
        <v>18</v>
      </c>
      <c r="L311" s="87" t="e">
        <f ca="1">IF(ROW()&lt;=G$1,'data-to-csv'!N311,NA())</f>
        <v>#N/A</v>
      </c>
    </row>
    <row r="312" spans="1:12" x14ac:dyDescent="0.2">
      <c r="A312" s="85" t="e">
        <f>'data-to-csv'!A312</f>
        <v>#REF!</v>
      </c>
      <c r="B312" s="86" t="e">
        <f ca="1">IF(ROW()&lt;=G$1,'data-to-csv'!D312,NA())</f>
        <v>#N/A</v>
      </c>
      <c r="C312" s="86" t="e">
        <f ca="1">IF(ROW()&lt;=H$1,'data-to-csv'!E312,NA())</f>
        <v>#N/A</v>
      </c>
      <c r="D312" s="45" t="e">
        <f>'data-to-csv'!K312</f>
        <v>#REF!</v>
      </c>
      <c r="E312" s="87" t="e">
        <f ca="1">IF(ROW()&lt;=G$1,'data-to-csv'!L312,NA())</f>
        <v>#N/A</v>
      </c>
      <c r="F312" s="87" t="e">
        <f t="shared" ca="1" si="4"/>
        <v>#N/A</v>
      </c>
      <c r="I312" s="86" t="e">
        <f ca="1">IF(ROW()&lt;=G$1,'data-to-csv'!I312,NA())</f>
        <v>#N/A</v>
      </c>
      <c r="J312" s="86" t="e">
        <f ca="1">IF(ROW()&lt;=H$1,'data-to-csv'!J312,NA())</f>
        <v>#N/A</v>
      </c>
      <c r="K312" s="45">
        <f ca="1">'data-to-csv'!M312</f>
        <v>18</v>
      </c>
      <c r="L312" s="87" t="e">
        <f ca="1">IF(ROW()&lt;=G$1,'data-to-csv'!N312,NA())</f>
        <v>#N/A</v>
      </c>
    </row>
    <row r="313" spans="1:12" x14ac:dyDescent="0.2">
      <c r="A313" s="85" t="e">
        <f>'data-to-csv'!A313</f>
        <v>#REF!</v>
      </c>
      <c r="B313" s="86" t="e">
        <f ca="1">IF(ROW()&lt;=G$1,'data-to-csv'!D313,NA())</f>
        <v>#N/A</v>
      </c>
      <c r="C313" s="86" t="e">
        <f ca="1">IF(ROW()&lt;=H$1,'data-to-csv'!E313,NA())</f>
        <v>#N/A</v>
      </c>
      <c r="D313" s="45" t="e">
        <f>'data-to-csv'!K313</f>
        <v>#REF!</v>
      </c>
      <c r="E313" s="87" t="e">
        <f ca="1">IF(ROW()&lt;=G$1,'data-to-csv'!L313,NA())</f>
        <v>#N/A</v>
      </c>
      <c r="F313" s="87" t="e">
        <f t="shared" ca="1" si="4"/>
        <v>#N/A</v>
      </c>
      <c r="I313" s="86" t="e">
        <f ca="1">IF(ROW()&lt;=G$1,'data-to-csv'!I313,NA())</f>
        <v>#N/A</v>
      </c>
      <c r="J313" s="86" t="e">
        <f ca="1">IF(ROW()&lt;=H$1,'data-to-csv'!J313,NA())</f>
        <v>#N/A</v>
      </c>
      <c r="K313" s="45">
        <f ca="1">'data-to-csv'!M313</f>
        <v>19</v>
      </c>
      <c r="L313" s="87" t="e">
        <f ca="1">IF(ROW()&lt;=G$1,'data-to-csv'!N313,NA())</f>
        <v>#N/A</v>
      </c>
    </row>
    <row r="314" spans="1:12" x14ac:dyDescent="0.2">
      <c r="A314" s="85" t="e">
        <f>'data-to-csv'!A314</f>
        <v>#REF!</v>
      </c>
      <c r="B314" s="86" t="e">
        <f ca="1">IF(ROW()&lt;=G$1,'data-to-csv'!D314,NA())</f>
        <v>#N/A</v>
      </c>
      <c r="C314" s="86" t="e">
        <f ca="1">IF(ROW()&lt;=H$1,'data-to-csv'!E314,NA())</f>
        <v>#N/A</v>
      </c>
      <c r="D314" s="45" t="e">
        <f>'data-to-csv'!K314</f>
        <v>#REF!</v>
      </c>
      <c r="E314" s="87" t="e">
        <f ca="1">IF(ROW()&lt;=G$1,'data-to-csv'!L314,NA())</f>
        <v>#N/A</v>
      </c>
      <c r="F314" s="87" t="e">
        <f t="shared" ca="1" si="4"/>
        <v>#N/A</v>
      </c>
      <c r="I314" s="86" t="e">
        <f ca="1">IF(ROW()&lt;=G$1,'data-to-csv'!I314,NA())</f>
        <v>#N/A</v>
      </c>
      <c r="J314" s="86" t="e">
        <f ca="1">IF(ROW()&lt;=H$1,'data-to-csv'!J314,NA())</f>
        <v>#N/A</v>
      </c>
      <c r="K314" s="45">
        <f ca="1">'data-to-csv'!M314</f>
        <v>18</v>
      </c>
      <c r="L314" s="87" t="e">
        <f ca="1">IF(ROW()&lt;=G$1,'data-to-csv'!N314,NA())</f>
        <v>#N/A</v>
      </c>
    </row>
    <row r="315" spans="1:12" x14ac:dyDescent="0.2">
      <c r="A315" s="85" t="e">
        <f>'data-to-csv'!A315</f>
        <v>#REF!</v>
      </c>
      <c r="B315" s="86" t="e">
        <f ca="1">IF(ROW()&lt;=G$1,'data-to-csv'!D315,NA())</f>
        <v>#N/A</v>
      </c>
      <c r="C315" s="86" t="e">
        <f ca="1">IF(ROW()&lt;=H$1,'data-to-csv'!E315,NA())</f>
        <v>#N/A</v>
      </c>
      <c r="D315" s="45" t="e">
        <f>'data-to-csv'!K315</f>
        <v>#REF!</v>
      </c>
      <c r="E315" s="87" t="e">
        <f ca="1">IF(ROW()&lt;=G$1,'data-to-csv'!L315,NA())</f>
        <v>#N/A</v>
      </c>
      <c r="F315" s="87" t="e">
        <f t="shared" ca="1" si="4"/>
        <v>#N/A</v>
      </c>
      <c r="I315" s="86" t="e">
        <f ca="1">IF(ROW()&lt;=G$1,'data-to-csv'!I315,NA())</f>
        <v>#N/A</v>
      </c>
      <c r="J315" s="86" t="e">
        <f ca="1">IF(ROW()&lt;=H$1,'data-to-csv'!J315,NA())</f>
        <v>#N/A</v>
      </c>
      <c r="K315" s="45">
        <f ca="1">'data-to-csv'!M315</f>
        <v>19</v>
      </c>
      <c r="L315" s="87" t="e">
        <f ca="1">IF(ROW()&lt;=G$1,'data-to-csv'!N315,NA())</f>
        <v>#N/A</v>
      </c>
    </row>
    <row r="316" spans="1:12" x14ac:dyDescent="0.2">
      <c r="A316" s="85" t="e">
        <f>'data-to-csv'!A316</f>
        <v>#REF!</v>
      </c>
      <c r="B316" s="86" t="e">
        <f ca="1">IF(ROW()&lt;=G$1,'data-to-csv'!D316,NA())</f>
        <v>#N/A</v>
      </c>
      <c r="C316" s="86" t="e">
        <f ca="1">IF(ROW()&lt;=H$1,'data-to-csv'!E316,NA())</f>
        <v>#N/A</v>
      </c>
      <c r="D316" s="45" t="e">
        <f>'data-to-csv'!K316</f>
        <v>#REF!</v>
      </c>
      <c r="E316" s="87" t="e">
        <f ca="1">IF(ROW()&lt;=G$1,'data-to-csv'!L316,NA())</f>
        <v>#N/A</v>
      </c>
      <c r="F316" s="87" t="e">
        <f t="shared" ca="1" si="4"/>
        <v>#N/A</v>
      </c>
      <c r="I316" s="86" t="e">
        <f ca="1">IF(ROW()&lt;=G$1,'data-to-csv'!I316,NA())</f>
        <v>#N/A</v>
      </c>
      <c r="J316" s="86" t="e">
        <f ca="1">IF(ROW()&lt;=H$1,'data-to-csv'!J316,NA())</f>
        <v>#N/A</v>
      </c>
      <c r="K316" s="45">
        <f ca="1">'data-to-csv'!M316</f>
        <v>20</v>
      </c>
      <c r="L316" s="87" t="e">
        <f ca="1">IF(ROW()&lt;=G$1,'data-to-csv'!N316,NA())</f>
        <v>#N/A</v>
      </c>
    </row>
    <row r="317" spans="1:12" x14ac:dyDescent="0.2">
      <c r="A317" s="85" t="e">
        <f>'data-to-csv'!A317</f>
        <v>#REF!</v>
      </c>
      <c r="B317" s="86" t="e">
        <f ca="1">IF(ROW()&lt;=G$1,'data-to-csv'!D317,NA())</f>
        <v>#N/A</v>
      </c>
      <c r="C317" s="86" t="e">
        <f ca="1">IF(ROW()&lt;=H$1,'data-to-csv'!E317,NA())</f>
        <v>#N/A</v>
      </c>
      <c r="D317" s="45" t="e">
        <f>'data-to-csv'!K317</f>
        <v>#REF!</v>
      </c>
      <c r="E317" s="87" t="e">
        <f ca="1">IF(ROW()&lt;=G$1,'data-to-csv'!L317,NA())</f>
        <v>#N/A</v>
      </c>
      <c r="F317" s="87" t="e">
        <f t="shared" ca="1" si="4"/>
        <v>#N/A</v>
      </c>
      <c r="I317" s="86" t="e">
        <f ca="1">IF(ROW()&lt;=G$1,'data-to-csv'!I317,NA())</f>
        <v>#N/A</v>
      </c>
      <c r="J317" s="86" t="e">
        <f ca="1">IF(ROW()&lt;=H$1,'data-to-csv'!J317,NA())</f>
        <v>#N/A</v>
      </c>
      <c r="K317" s="45">
        <f ca="1">'data-to-csv'!M317</f>
        <v>21</v>
      </c>
      <c r="L317" s="87" t="e">
        <f ca="1">IF(ROW()&lt;=G$1,'data-to-csv'!N317,NA())</f>
        <v>#N/A</v>
      </c>
    </row>
    <row r="318" spans="1:12" x14ac:dyDescent="0.2">
      <c r="A318" s="85" t="e">
        <f>'data-to-csv'!A318</f>
        <v>#REF!</v>
      </c>
      <c r="B318" s="86" t="e">
        <f ca="1">IF(ROW()&lt;=G$1,'data-to-csv'!D318,NA())</f>
        <v>#N/A</v>
      </c>
      <c r="C318" s="86" t="e">
        <f ca="1">IF(ROW()&lt;=H$1,'data-to-csv'!E318,NA())</f>
        <v>#N/A</v>
      </c>
      <c r="D318" s="45" t="e">
        <f>'data-to-csv'!K318</f>
        <v>#REF!</v>
      </c>
      <c r="E318" s="87" t="e">
        <f ca="1">IF(ROW()&lt;=G$1,'data-to-csv'!L318,NA())</f>
        <v>#N/A</v>
      </c>
      <c r="F318" s="87" t="e">
        <f t="shared" ca="1" si="4"/>
        <v>#N/A</v>
      </c>
      <c r="I318" s="86" t="e">
        <f ca="1">IF(ROW()&lt;=G$1,'data-to-csv'!I318,NA())</f>
        <v>#N/A</v>
      </c>
      <c r="J318" s="86" t="e">
        <f ca="1">IF(ROW()&lt;=H$1,'data-to-csv'!J318,NA())</f>
        <v>#N/A</v>
      </c>
      <c r="K318" s="45">
        <f ca="1">'data-to-csv'!M318</f>
        <v>17</v>
      </c>
      <c r="L318" s="87" t="e">
        <f ca="1">IF(ROW()&lt;=G$1,'data-to-csv'!N318,NA())</f>
        <v>#N/A</v>
      </c>
    </row>
    <row r="319" spans="1:12" x14ac:dyDescent="0.2">
      <c r="A319" s="85" t="e">
        <f>'data-to-csv'!A319</f>
        <v>#REF!</v>
      </c>
      <c r="B319" s="86" t="e">
        <f ca="1">IF(ROW()&lt;=G$1,'data-to-csv'!D319,NA())</f>
        <v>#N/A</v>
      </c>
      <c r="C319" s="86" t="e">
        <f ca="1">IF(ROW()&lt;=H$1,'data-to-csv'!E319,NA())</f>
        <v>#N/A</v>
      </c>
      <c r="D319" s="45" t="e">
        <f>'data-to-csv'!K319</f>
        <v>#REF!</v>
      </c>
      <c r="E319" s="87" t="e">
        <f ca="1">IF(ROW()&lt;=G$1,'data-to-csv'!L319,NA())</f>
        <v>#N/A</v>
      </c>
      <c r="F319" s="87" t="e">
        <f t="shared" ca="1" si="4"/>
        <v>#N/A</v>
      </c>
      <c r="I319" s="86" t="e">
        <f ca="1">IF(ROW()&lt;=G$1,'data-to-csv'!I319,NA())</f>
        <v>#N/A</v>
      </c>
      <c r="J319" s="86" t="e">
        <f ca="1">IF(ROW()&lt;=H$1,'data-to-csv'!J319,NA())</f>
        <v>#N/A</v>
      </c>
      <c r="K319" s="45">
        <f ca="1">'data-to-csv'!M319</f>
        <v>17</v>
      </c>
      <c r="L319" s="87" t="e">
        <f ca="1">IF(ROW()&lt;=G$1,'data-to-csv'!N319,NA())</f>
        <v>#N/A</v>
      </c>
    </row>
    <row r="320" spans="1:12" x14ac:dyDescent="0.2">
      <c r="A320" s="85" t="e">
        <f>'data-to-csv'!A320</f>
        <v>#REF!</v>
      </c>
      <c r="B320" s="86" t="e">
        <f ca="1">IF(ROW()&lt;=G$1,'data-to-csv'!D320,NA())</f>
        <v>#N/A</v>
      </c>
      <c r="C320" s="86" t="e">
        <f ca="1">IF(ROW()&lt;=H$1,'data-to-csv'!E320,NA())</f>
        <v>#N/A</v>
      </c>
      <c r="D320" s="45" t="e">
        <f>'data-to-csv'!K320</f>
        <v>#REF!</v>
      </c>
      <c r="E320" s="87" t="e">
        <f ca="1">IF(ROW()&lt;=G$1,'data-to-csv'!L320,NA())</f>
        <v>#N/A</v>
      </c>
      <c r="F320" s="87" t="e">
        <f t="shared" ca="1" si="4"/>
        <v>#N/A</v>
      </c>
      <c r="I320" s="86" t="e">
        <f ca="1">IF(ROW()&lt;=G$1,'data-to-csv'!I320,NA())</f>
        <v>#N/A</v>
      </c>
      <c r="J320" s="86" t="e">
        <f ca="1">IF(ROW()&lt;=H$1,'data-to-csv'!J320,NA())</f>
        <v>#N/A</v>
      </c>
      <c r="K320" s="45">
        <f ca="1">'data-to-csv'!M320</f>
        <v>17</v>
      </c>
      <c r="L320" s="87" t="e">
        <f ca="1">IF(ROW()&lt;=G$1,'data-to-csv'!N320,NA())</f>
        <v>#N/A</v>
      </c>
    </row>
    <row r="321" spans="1:12" x14ac:dyDescent="0.2">
      <c r="A321" s="85" t="e">
        <f>'data-to-csv'!A321</f>
        <v>#REF!</v>
      </c>
      <c r="B321" s="86" t="e">
        <f ca="1">IF(ROW()&lt;=G$1,'data-to-csv'!D321,NA())</f>
        <v>#N/A</v>
      </c>
      <c r="C321" s="86" t="e">
        <f ca="1">IF(ROW()&lt;=H$1,'data-to-csv'!E321,NA())</f>
        <v>#N/A</v>
      </c>
      <c r="D321" s="45" t="e">
        <f>'data-to-csv'!K321</f>
        <v>#REF!</v>
      </c>
      <c r="E321" s="87" t="e">
        <f ca="1">IF(ROW()&lt;=G$1,'data-to-csv'!L321,NA())</f>
        <v>#N/A</v>
      </c>
      <c r="F321" s="87" t="e">
        <f t="shared" ca="1" si="4"/>
        <v>#N/A</v>
      </c>
      <c r="I321" s="86" t="e">
        <f ca="1">IF(ROW()&lt;=G$1,'data-to-csv'!I321,NA())</f>
        <v>#N/A</v>
      </c>
      <c r="J321" s="86" t="e">
        <f ca="1">IF(ROW()&lt;=H$1,'data-to-csv'!J321,NA())</f>
        <v>#N/A</v>
      </c>
      <c r="K321" s="45">
        <f ca="1">'data-to-csv'!M321</f>
        <v>17</v>
      </c>
      <c r="L321" s="87" t="e">
        <f ca="1">IF(ROW()&lt;=G$1,'data-to-csv'!N321,NA())</f>
        <v>#N/A</v>
      </c>
    </row>
    <row r="322" spans="1:12" x14ac:dyDescent="0.2">
      <c r="A322" s="85" t="e">
        <f>'data-to-csv'!A322</f>
        <v>#REF!</v>
      </c>
      <c r="B322" s="86" t="e">
        <f ca="1">IF(ROW()&lt;=G$1,'data-to-csv'!D322,NA())</f>
        <v>#N/A</v>
      </c>
      <c r="C322" s="86" t="e">
        <f ca="1">IF(ROW()&lt;=H$1,'data-to-csv'!E322,NA())</f>
        <v>#N/A</v>
      </c>
      <c r="D322" s="45" t="e">
        <f>'data-to-csv'!K322</f>
        <v>#REF!</v>
      </c>
      <c r="E322" s="87" t="e">
        <f ca="1">IF(ROW()&lt;=G$1,'data-to-csv'!L322,NA())</f>
        <v>#N/A</v>
      </c>
      <c r="F322" s="87" t="e">
        <f t="shared" ca="1" si="4"/>
        <v>#N/A</v>
      </c>
      <c r="I322" s="86" t="e">
        <f ca="1">IF(ROW()&lt;=G$1,'data-to-csv'!I322,NA())</f>
        <v>#N/A</v>
      </c>
      <c r="J322" s="86" t="e">
        <f ca="1">IF(ROW()&lt;=H$1,'data-to-csv'!J322,NA())</f>
        <v>#N/A</v>
      </c>
      <c r="K322" s="45">
        <f ca="1">'data-to-csv'!M322</f>
        <v>18</v>
      </c>
      <c r="L322" s="87" t="e">
        <f ca="1">IF(ROW()&lt;=G$1,'data-to-csv'!N322,NA())</f>
        <v>#N/A</v>
      </c>
    </row>
    <row r="323" spans="1:12" x14ac:dyDescent="0.2">
      <c r="A323" s="85" t="e">
        <f>'data-to-csv'!A323</f>
        <v>#REF!</v>
      </c>
      <c r="B323" s="86" t="e">
        <f ca="1">IF(ROW()&lt;=G$1,'data-to-csv'!D323,NA())</f>
        <v>#N/A</v>
      </c>
      <c r="C323" s="86" t="e">
        <f ca="1">IF(ROW()&lt;=H$1,'data-to-csv'!E323,NA())</f>
        <v>#N/A</v>
      </c>
      <c r="D323" s="45" t="e">
        <f>'data-to-csv'!K323</f>
        <v>#REF!</v>
      </c>
      <c r="E323" s="87" t="e">
        <f ca="1">IF(ROW()&lt;=G$1,'data-to-csv'!L323,NA())</f>
        <v>#N/A</v>
      </c>
      <c r="F323" s="87" t="e">
        <f t="shared" ref="F323:F365" ca="1" si="5">AVERAGE(E323,L323)</f>
        <v>#N/A</v>
      </c>
      <c r="I323" s="86" t="e">
        <f ca="1">IF(ROW()&lt;=G$1,'data-to-csv'!I323,NA())</f>
        <v>#N/A</v>
      </c>
      <c r="J323" s="86" t="e">
        <f ca="1">IF(ROW()&lt;=H$1,'data-to-csv'!J323,NA())</f>
        <v>#N/A</v>
      </c>
      <c r="K323" s="45">
        <f ca="1">'data-to-csv'!M323</f>
        <v>18</v>
      </c>
      <c r="L323" s="87" t="e">
        <f ca="1">IF(ROW()&lt;=G$1,'data-to-csv'!N323,NA())</f>
        <v>#N/A</v>
      </c>
    </row>
    <row r="324" spans="1:12" x14ac:dyDescent="0.2">
      <c r="A324" s="85" t="e">
        <f>'data-to-csv'!A324</f>
        <v>#REF!</v>
      </c>
      <c r="B324" s="86" t="e">
        <f ca="1">IF(ROW()&lt;=G$1,'data-to-csv'!D324,NA())</f>
        <v>#N/A</v>
      </c>
      <c r="C324" s="86" t="e">
        <f ca="1">IF(ROW()&lt;=H$1,'data-to-csv'!E324,NA())</f>
        <v>#N/A</v>
      </c>
      <c r="D324" s="45" t="e">
        <f>'data-to-csv'!K324</f>
        <v>#REF!</v>
      </c>
      <c r="E324" s="87" t="e">
        <f ca="1">IF(ROW()&lt;=G$1,'data-to-csv'!L324,NA())</f>
        <v>#N/A</v>
      </c>
      <c r="F324" s="87" t="e">
        <f t="shared" ca="1" si="5"/>
        <v>#N/A</v>
      </c>
      <c r="I324" s="86" t="e">
        <f ca="1">IF(ROW()&lt;=G$1,'data-to-csv'!I324,NA())</f>
        <v>#N/A</v>
      </c>
      <c r="J324" s="86" t="e">
        <f ca="1">IF(ROW()&lt;=H$1,'data-to-csv'!J324,NA())</f>
        <v>#N/A</v>
      </c>
      <c r="K324" s="45">
        <f ca="1">'data-to-csv'!M324</f>
        <v>18</v>
      </c>
      <c r="L324" s="87" t="e">
        <f ca="1">IF(ROW()&lt;=G$1,'data-to-csv'!N324,NA())</f>
        <v>#N/A</v>
      </c>
    </row>
    <row r="325" spans="1:12" x14ac:dyDescent="0.2">
      <c r="A325" s="85" t="e">
        <f>'data-to-csv'!A325</f>
        <v>#REF!</v>
      </c>
      <c r="B325" s="86" t="e">
        <f ca="1">IF(ROW()&lt;=G$1,'data-to-csv'!D325,NA())</f>
        <v>#N/A</v>
      </c>
      <c r="C325" s="86" t="e">
        <f ca="1">IF(ROW()&lt;=H$1,'data-to-csv'!E325,NA())</f>
        <v>#N/A</v>
      </c>
      <c r="D325" s="45" t="e">
        <f>'data-to-csv'!K325</f>
        <v>#REF!</v>
      </c>
      <c r="E325" s="87" t="e">
        <f ca="1">IF(ROW()&lt;=G$1,'data-to-csv'!L325,NA())</f>
        <v>#N/A</v>
      </c>
      <c r="F325" s="87" t="e">
        <f t="shared" ca="1" si="5"/>
        <v>#N/A</v>
      </c>
      <c r="I325" s="86" t="e">
        <f ca="1">IF(ROW()&lt;=G$1,'data-to-csv'!I325,NA())</f>
        <v>#N/A</v>
      </c>
      <c r="J325" s="86" t="e">
        <f ca="1">IF(ROW()&lt;=H$1,'data-to-csv'!J325,NA())</f>
        <v>#N/A</v>
      </c>
      <c r="K325" s="45">
        <f ca="1">'data-to-csv'!M325</f>
        <v>18</v>
      </c>
      <c r="L325" s="87" t="e">
        <f ca="1">IF(ROW()&lt;=G$1,'data-to-csv'!N325,NA())</f>
        <v>#N/A</v>
      </c>
    </row>
    <row r="326" spans="1:12" x14ac:dyDescent="0.2">
      <c r="A326" s="85" t="e">
        <f>'data-to-csv'!A326</f>
        <v>#REF!</v>
      </c>
      <c r="B326" s="86" t="e">
        <f ca="1">IF(ROW()&lt;=G$1,'data-to-csv'!D326,NA())</f>
        <v>#N/A</v>
      </c>
      <c r="C326" s="86" t="e">
        <f ca="1">IF(ROW()&lt;=H$1,'data-to-csv'!E326,NA())</f>
        <v>#N/A</v>
      </c>
      <c r="D326" s="45" t="e">
        <f>'data-to-csv'!K326</f>
        <v>#REF!</v>
      </c>
      <c r="E326" s="87" t="e">
        <f ca="1">IF(ROW()&lt;=G$1,'data-to-csv'!L326,NA())</f>
        <v>#N/A</v>
      </c>
      <c r="F326" s="87" t="e">
        <f t="shared" ca="1" si="5"/>
        <v>#N/A</v>
      </c>
      <c r="I326" s="86" t="e">
        <f ca="1">IF(ROW()&lt;=G$1,'data-to-csv'!I326,NA())</f>
        <v>#N/A</v>
      </c>
      <c r="J326" s="86" t="e">
        <f ca="1">IF(ROW()&lt;=H$1,'data-to-csv'!J326,NA())</f>
        <v>#N/A</v>
      </c>
      <c r="K326" s="45">
        <f ca="1">'data-to-csv'!M326</f>
        <v>18</v>
      </c>
      <c r="L326" s="87" t="e">
        <f ca="1">IF(ROW()&lt;=G$1,'data-to-csv'!N326,NA())</f>
        <v>#N/A</v>
      </c>
    </row>
    <row r="327" spans="1:12" x14ac:dyDescent="0.2">
      <c r="A327" s="85" t="e">
        <f>'data-to-csv'!A327</f>
        <v>#REF!</v>
      </c>
      <c r="B327" s="86" t="e">
        <f ca="1">IF(ROW()&lt;=G$1,'data-to-csv'!D327,NA())</f>
        <v>#N/A</v>
      </c>
      <c r="C327" s="86" t="e">
        <f ca="1">IF(ROW()&lt;=H$1,'data-to-csv'!E327,NA())</f>
        <v>#N/A</v>
      </c>
      <c r="D327" s="45" t="e">
        <f>'data-to-csv'!K327</f>
        <v>#REF!</v>
      </c>
      <c r="E327" s="87" t="e">
        <f ca="1">IF(ROW()&lt;=G$1,'data-to-csv'!L327,NA())</f>
        <v>#N/A</v>
      </c>
      <c r="F327" s="87" t="e">
        <f t="shared" ca="1" si="5"/>
        <v>#N/A</v>
      </c>
      <c r="I327" s="86" t="e">
        <f ca="1">IF(ROW()&lt;=G$1,'data-to-csv'!I327,NA())</f>
        <v>#N/A</v>
      </c>
      <c r="J327" s="86" t="e">
        <f ca="1">IF(ROW()&lt;=H$1,'data-to-csv'!J327,NA())</f>
        <v>#N/A</v>
      </c>
      <c r="K327" s="45">
        <f ca="1">'data-to-csv'!M327</f>
        <v>18</v>
      </c>
      <c r="L327" s="87" t="e">
        <f ca="1">IF(ROW()&lt;=G$1,'data-to-csv'!N327,NA())</f>
        <v>#N/A</v>
      </c>
    </row>
    <row r="328" spans="1:12" x14ac:dyDescent="0.2">
      <c r="A328" s="85" t="e">
        <f>'data-to-csv'!A328</f>
        <v>#REF!</v>
      </c>
      <c r="B328" s="86" t="e">
        <f ca="1">IF(ROW()&lt;=G$1,'data-to-csv'!D328,NA())</f>
        <v>#N/A</v>
      </c>
      <c r="C328" s="86" t="e">
        <f ca="1">IF(ROW()&lt;=H$1,'data-to-csv'!E328,NA())</f>
        <v>#N/A</v>
      </c>
      <c r="D328" s="45" t="e">
        <f>'data-to-csv'!K328</f>
        <v>#REF!</v>
      </c>
      <c r="E328" s="87" t="e">
        <f ca="1">IF(ROW()&lt;=G$1,'data-to-csv'!L328,NA())</f>
        <v>#N/A</v>
      </c>
      <c r="F328" s="87" t="e">
        <f t="shared" ca="1" si="5"/>
        <v>#N/A</v>
      </c>
      <c r="I328" s="86" t="e">
        <f ca="1">IF(ROW()&lt;=G$1,'data-to-csv'!I328,NA())</f>
        <v>#N/A</v>
      </c>
      <c r="J328" s="86" t="e">
        <f ca="1">IF(ROW()&lt;=H$1,'data-to-csv'!J328,NA())</f>
        <v>#N/A</v>
      </c>
      <c r="K328" s="45">
        <f ca="1">'data-to-csv'!M328</f>
        <v>18</v>
      </c>
      <c r="L328" s="87" t="e">
        <f ca="1">IF(ROW()&lt;=G$1,'data-to-csv'!N328,NA())</f>
        <v>#N/A</v>
      </c>
    </row>
    <row r="329" spans="1:12" x14ac:dyDescent="0.2">
      <c r="A329" s="85" t="e">
        <f>'data-to-csv'!A329</f>
        <v>#REF!</v>
      </c>
      <c r="B329" s="86" t="e">
        <f ca="1">IF(ROW()&lt;=G$1,'data-to-csv'!D329,NA())</f>
        <v>#N/A</v>
      </c>
      <c r="C329" s="86" t="e">
        <f ca="1">IF(ROW()&lt;=H$1,'data-to-csv'!E329,NA())</f>
        <v>#N/A</v>
      </c>
      <c r="D329" s="45" t="e">
        <f>'data-to-csv'!K329</f>
        <v>#REF!</v>
      </c>
      <c r="E329" s="87" t="e">
        <f ca="1">IF(ROW()&lt;=G$1,'data-to-csv'!L329,NA())</f>
        <v>#N/A</v>
      </c>
      <c r="F329" s="87" t="e">
        <f t="shared" ca="1" si="5"/>
        <v>#N/A</v>
      </c>
      <c r="I329" s="86" t="e">
        <f ca="1">IF(ROW()&lt;=G$1,'data-to-csv'!I329,NA())</f>
        <v>#N/A</v>
      </c>
      <c r="J329" s="86" t="e">
        <f ca="1">IF(ROW()&lt;=H$1,'data-to-csv'!J329,NA())</f>
        <v>#N/A</v>
      </c>
      <c r="K329" s="45">
        <f ca="1">'data-to-csv'!M329</f>
        <v>18</v>
      </c>
      <c r="L329" s="87" t="e">
        <f ca="1">IF(ROW()&lt;=G$1,'data-to-csv'!N329,NA())</f>
        <v>#N/A</v>
      </c>
    </row>
    <row r="330" spans="1:12" x14ac:dyDescent="0.2">
      <c r="A330" s="85" t="e">
        <f>'data-to-csv'!A330</f>
        <v>#REF!</v>
      </c>
      <c r="B330" s="86" t="e">
        <f ca="1">IF(ROW()&lt;=G$1,'data-to-csv'!D330,NA())</f>
        <v>#N/A</v>
      </c>
      <c r="C330" s="86" t="e">
        <f ca="1">IF(ROW()&lt;=H$1,'data-to-csv'!E330,NA())</f>
        <v>#N/A</v>
      </c>
      <c r="D330" s="45" t="e">
        <f>'data-to-csv'!K330</f>
        <v>#REF!</v>
      </c>
      <c r="E330" s="87" t="e">
        <f ca="1">IF(ROW()&lt;=G$1,'data-to-csv'!L330,NA())</f>
        <v>#N/A</v>
      </c>
      <c r="F330" s="87" t="e">
        <f t="shared" ca="1" si="5"/>
        <v>#N/A</v>
      </c>
      <c r="I330" s="86" t="e">
        <f ca="1">IF(ROW()&lt;=G$1,'data-to-csv'!I330,NA())</f>
        <v>#N/A</v>
      </c>
      <c r="J330" s="86" t="e">
        <f ca="1">IF(ROW()&lt;=H$1,'data-to-csv'!J330,NA())</f>
        <v>#N/A</v>
      </c>
      <c r="K330" s="45">
        <f ca="1">'data-to-csv'!M330</f>
        <v>18</v>
      </c>
      <c r="L330" s="87" t="e">
        <f ca="1">IF(ROW()&lt;=G$1,'data-to-csv'!N330,NA())</f>
        <v>#N/A</v>
      </c>
    </row>
    <row r="331" spans="1:12" x14ac:dyDescent="0.2">
      <c r="A331" s="85" t="e">
        <f>'data-to-csv'!A331</f>
        <v>#REF!</v>
      </c>
      <c r="B331" s="86" t="e">
        <f ca="1">IF(ROW()&lt;=G$1,'data-to-csv'!D331,NA())</f>
        <v>#N/A</v>
      </c>
      <c r="C331" s="86" t="e">
        <f ca="1">IF(ROW()&lt;=H$1,'data-to-csv'!E331,NA())</f>
        <v>#N/A</v>
      </c>
      <c r="D331" s="45" t="e">
        <f>'data-to-csv'!K331</f>
        <v>#REF!</v>
      </c>
      <c r="E331" s="87" t="e">
        <f ca="1">IF(ROW()&lt;=G$1,'data-to-csv'!L331,NA())</f>
        <v>#N/A</v>
      </c>
      <c r="F331" s="87" t="e">
        <f t="shared" ca="1" si="5"/>
        <v>#N/A</v>
      </c>
      <c r="I331" s="86" t="e">
        <f ca="1">IF(ROW()&lt;=G$1,'data-to-csv'!I331,NA())</f>
        <v>#N/A</v>
      </c>
      <c r="J331" s="86" t="e">
        <f ca="1">IF(ROW()&lt;=H$1,'data-to-csv'!J331,NA())</f>
        <v>#N/A</v>
      </c>
      <c r="K331" s="45">
        <f ca="1">'data-to-csv'!M331</f>
        <v>18</v>
      </c>
      <c r="L331" s="87" t="e">
        <f ca="1">IF(ROW()&lt;=G$1,'data-to-csv'!N331,NA())</f>
        <v>#N/A</v>
      </c>
    </row>
    <row r="332" spans="1:12" x14ac:dyDescent="0.2">
      <c r="A332" s="85" t="e">
        <f>'data-to-csv'!A332</f>
        <v>#REF!</v>
      </c>
      <c r="B332" s="86" t="e">
        <f ca="1">IF(ROW()&lt;=G$1,'data-to-csv'!D332,NA())</f>
        <v>#N/A</v>
      </c>
      <c r="C332" s="86" t="e">
        <f ca="1">IF(ROW()&lt;=H$1,'data-to-csv'!E332,NA())</f>
        <v>#N/A</v>
      </c>
      <c r="D332" s="45" t="e">
        <f>'data-to-csv'!K332</f>
        <v>#REF!</v>
      </c>
      <c r="E332" s="87" t="e">
        <f ca="1">IF(ROW()&lt;=G$1,'data-to-csv'!L332,NA())</f>
        <v>#N/A</v>
      </c>
      <c r="F332" s="87" t="e">
        <f t="shared" ca="1" si="5"/>
        <v>#N/A</v>
      </c>
      <c r="I332" s="86" t="e">
        <f ca="1">IF(ROW()&lt;=G$1,'data-to-csv'!I332,NA())</f>
        <v>#N/A</v>
      </c>
      <c r="J332" s="86" t="e">
        <f ca="1">IF(ROW()&lt;=H$1,'data-to-csv'!J332,NA())</f>
        <v>#N/A</v>
      </c>
      <c r="K332" s="45">
        <f ca="1">'data-to-csv'!M332</f>
        <v>18</v>
      </c>
      <c r="L332" s="87" t="e">
        <f ca="1">IF(ROW()&lt;=G$1,'data-to-csv'!N332,NA())</f>
        <v>#N/A</v>
      </c>
    </row>
    <row r="333" spans="1:12" x14ac:dyDescent="0.2">
      <c r="A333" s="85" t="e">
        <f>'data-to-csv'!A333</f>
        <v>#REF!</v>
      </c>
      <c r="B333" s="86" t="e">
        <f ca="1">IF(ROW()&lt;=G$1,'data-to-csv'!D333,NA())</f>
        <v>#N/A</v>
      </c>
      <c r="C333" s="86" t="e">
        <f ca="1">IF(ROW()&lt;=H$1,'data-to-csv'!E333,NA())</f>
        <v>#N/A</v>
      </c>
      <c r="D333" s="45" t="e">
        <f>'data-to-csv'!K333</f>
        <v>#REF!</v>
      </c>
      <c r="E333" s="87" t="e">
        <f ca="1">IF(ROW()&lt;=G$1,'data-to-csv'!L333,NA())</f>
        <v>#N/A</v>
      </c>
      <c r="F333" s="87" t="e">
        <f t="shared" ca="1" si="5"/>
        <v>#N/A</v>
      </c>
      <c r="I333" s="86" t="e">
        <f ca="1">IF(ROW()&lt;=G$1,'data-to-csv'!I333,NA())</f>
        <v>#N/A</v>
      </c>
      <c r="J333" s="86" t="e">
        <f ca="1">IF(ROW()&lt;=H$1,'data-to-csv'!J333,NA())</f>
        <v>#N/A</v>
      </c>
      <c r="K333" s="45">
        <f ca="1">'data-to-csv'!M333</f>
        <v>18</v>
      </c>
      <c r="L333" s="87" t="e">
        <f ca="1">IF(ROW()&lt;=G$1,'data-to-csv'!N333,NA())</f>
        <v>#N/A</v>
      </c>
    </row>
    <row r="334" spans="1:12" x14ac:dyDescent="0.2">
      <c r="A334" s="85" t="e">
        <f>'data-to-csv'!A334</f>
        <v>#REF!</v>
      </c>
      <c r="B334" s="86" t="e">
        <f ca="1">IF(ROW()&lt;=G$1,'data-to-csv'!D334,NA())</f>
        <v>#N/A</v>
      </c>
      <c r="C334" s="86" t="e">
        <f ca="1">IF(ROW()&lt;=H$1,'data-to-csv'!E334,NA())</f>
        <v>#N/A</v>
      </c>
      <c r="D334" s="45" t="e">
        <f>'data-to-csv'!K334</f>
        <v>#REF!</v>
      </c>
      <c r="E334" s="87" t="e">
        <f ca="1">IF(ROW()&lt;=G$1,'data-to-csv'!L334,NA())</f>
        <v>#N/A</v>
      </c>
      <c r="F334" s="87" t="e">
        <f t="shared" ca="1" si="5"/>
        <v>#N/A</v>
      </c>
      <c r="I334" s="86" t="e">
        <f ca="1">IF(ROW()&lt;=G$1,'data-to-csv'!I334,NA())</f>
        <v>#N/A</v>
      </c>
      <c r="J334" s="86" t="e">
        <f ca="1">IF(ROW()&lt;=H$1,'data-to-csv'!J334,NA())</f>
        <v>#N/A</v>
      </c>
      <c r="K334" s="45">
        <f ca="1">'data-to-csv'!M334</f>
        <v>18</v>
      </c>
      <c r="L334" s="87" t="e">
        <f ca="1">IF(ROW()&lt;=G$1,'data-to-csv'!N334,NA())</f>
        <v>#N/A</v>
      </c>
    </row>
    <row r="335" spans="1:12" x14ac:dyDescent="0.2">
      <c r="A335" s="85" t="e">
        <f>'data-to-csv'!A335</f>
        <v>#REF!</v>
      </c>
      <c r="B335" s="86" t="e">
        <f ca="1">IF(ROW()&lt;=G$1,'data-to-csv'!D335,NA())</f>
        <v>#N/A</v>
      </c>
      <c r="C335" s="86" t="e">
        <f ca="1">IF(ROW()&lt;=H$1,'data-to-csv'!E335,NA())</f>
        <v>#N/A</v>
      </c>
      <c r="D335" s="45" t="e">
        <f>'data-to-csv'!K335</f>
        <v>#REF!</v>
      </c>
      <c r="E335" s="87" t="e">
        <f ca="1">IF(ROW()&lt;=G$1,'data-to-csv'!L335,NA())</f>
        <v>#N/A</v>
      </c>
      <c r="F335" s="87" t="e">
        <f t="shared" ca="1" si="5"/>
        <v>#N/A</v>
      </c>
      <c r="I335" s="86" t="e">
        <f ca="1">IF(ROW()&lt;=G$1,'data-to-csv'!I335,NA())</f>
        <v>#N/A</v>
      </c>
      <c r="J335" s="86" t="e">
        <f ca="1">IF(ROW()&lt;=H$1,'data-to-csv'!J335,NA())</f>
        <v>#N/A</v>
      </c>
      <c r="K335" s="45">
        <f ca="1">'data-to-csv'!M335</f>
        <v>18</v>
      </c>
      <c r="L335" s="87" t="e">
        <f ca="1">IF(ROW()&lt;=G$1,'data-to-csv'!N335,NA())</f>
        <v>#N/A</v>
      </c>
    </row>
    <row r="336" spans="1:12" x14ac:dyDescent="0.2">
      <c r="A336" s="85" t="e">
        <f>'data-to-csv'!A336</f>
        <v>#REF!</v>
      </c>
      <c r="B336" s="86" t="e">
        <f ca="1">IF(ROW()&lt;=G$1,'data-to-csv'!D336,NA())</f>
        <v>#N/A</v>
      </c>
      <c r="C336" s="86" t="e">
        <f ca="1">IF(ROW()&lt;=H$1,'data-to-csv'!E336,NA())</f>
        <v>#N/A</v>
      </c>
      <c r="D336" s="45" t="e">
        <f>'data-to-csv'!K336</f>
        <v>#REF!</v>
      </c>
      <c r="E336" s="87" t="e">
        <f ca="1">IF(ROW()&lt;=G$1,'data-to-csv'!L336,NA())</f>
        <v>#N/A</v>
      </c>
      <c r="F336" s="87" t="e">
        <f t="shared" ca="1" si="5"/>
        <v>#N/A</v>
      </c>
      <c r="I336" s="86" t="e">
        <f ca="1">IF(ROW()&lt;=G$1,'data-to-csv'!I336,NA())</f>
        <v>#N/A</v>
      </c>
      <c r="J336" s="86" t="e">
        <f ca="1">IF(ROW()&lt;=H$1,'data-to-csv'!J336,NA())</f>
        <v>#N/A</v>
      </c>
      <c r="K336" s="45">
        <f ca="1">'data-to-csv'!M336</f>
        <v>18</v>
      </c>
      <c r="L336" s="87" t="e">
        <f ca="1">IF(ROW()&lt;=G$1,'data-to-csv'!N336,NA())</f>
        <v>#N/A</v>
      </c>
    </row>
    <row r="337" spans="1:12" x14ac:dyDescent="0.2">
      <c r="A337" s="85" t="e">
        <f>'data-to-csv'!A337</f>
        <v>#REF!</v>
      </c>
      <c r="B337" s="86" t="e">
        <f ca="1">IF(ROW()&lt;=G$1,'data-to-csv'!D337,NA())</f>
        <v>#N/A</v>
      </c>
      <c r="C337" s="86" t="e">
        <f ca="1">IF(ROW()&lt;=H$1,'data-to-csv'!E337,NA())</f>
        <v>#N/A</v>
      </c>
      <c r="D337" s="45" t="e">
        <f>'data-to-csv'!K337</f>
        <v>#REF!</v>
      </c>
      <c r="E337" s="87" t="e">
        <f ca="1">IF(ROW()&lt;=G$1,'data-to-csv'!L337,NA())</f>
        <v>#N/A</v>
      </c>
      <c r="F337" s="87" t="e">
        <f t="shared" ca="1" si="5"/>
        <v>#N/A</v>
      </c>
      <c r="I337" s="86" t="e">
        <f ca="1">IF(ROW()&lt;=G$1,'data-to-csv'!I337,NA())</f>
        <v>#N/A</v>
      </c>
      <c r="J337" s="86" t="e">
        <f ca="1">IF(ROW()&lt;=H$1,'data-to-csv'!J337,NA())</f>
        <v>#N/A</v>
      </c>
      <c r="K337" s="45">
        <f ca="1">'data-to-csv'!M337</f>
        <v>18</v>
      </c>
      <c r="L337" s="87" t="e">
        <f ca="1">IF(ROW()&lt;=G$1,'data-to-csv'!N337,NA())</f>
        <v>#N/A</v>
      </c>
    </row>
    <row r="338" spans="1:12" x14ac:dyDescent="0.2">
      <c r="A338" s="85" t="e">
        <f>'data-to-csv'!A338</f>
        <v>#REF!</v>
      </c>
      <c r="B338" s="86" t="e">
        <f ca="1">IF(ROW()&lt;=G$1,'data-to-csv'!D338,NA())</f>
        <v>#N/A</v>
      </c>
      <c r="C338" s="86" t="e">
        <f ca="1">IF(ROW()&lt;=H$1,'data-to-csv'!E338,NA())</f>
        <v>#N/A</v>
      </c>
      <c r="D338" s="45" t="e">
        <f>'data-to-csv'!K338</f>
        <v>#REF!</v>
      </c>
      <c r="E338" s="87" t="e">
        <f ca="1">IF(ROW()&lt;=G$1,'data-to-csv'!L338,NA())</f>
        <v>#N/A</v>
      </c>
      <c r="F338" s="87" t="e">
        <f t="shared" ca="1" si="5"/>
        <v>#N/A</v>
      </c>
      <c r="I338" s="86" t="e">
        <f ca="1">IF(ROW()&lt;=G$1,'data-to-csv'!I338,NA())</f>
        <v>#N/A</v>
      </c>
      <c r="J338" s="86" t="e">
        <f ca="1">IF(ROW()&lt;=H$1,'data-to-csv'!J338,NA())</f>
        <v>#N/A</v>
      </c>
      <c r="K338" s="45">
        <f ca="1">'data-to-csv'!M338</f>
        <v>18</v>
      </c>
      <c r="L338" s="87" t="e">
        <f ca="1">IF(ROW()&lt;=G$1,'data-to-csv'!N338,NA())</f>
        <v>#N/A</v>
      </c>
    </row>
    <row r="339" spans="1:12" x14ac:dyDescent="0.2">
      <c r="A339" s="85" t="e">
        <f>'data-to-csv'!A339</f>
        <v>#REF!</v>
      </c>
      <c r="B339" s="86" t="e">
        <f ca="1">IF(ROW()&lt;=G$1,'data-to-csv'!D339,NA())</f>
        <v>#N/A</v>
      </c>
      <c r="C339" s="86" t="e">
        <f ca="1">IF(ROW()&lt;=H$1,'data-to-csv'!E339,NA())</f>
        <v>#N/A</v>
      </c>
      <c r="D339" s="45" t="e">
        <f>'data-to-csv'!K339</f>
        <v>#REF!</v>
      </c>
      <c r="E339" s="87" t="e">
        <f ca="1">IF(ROW()&lt;=G$1,'data-to-csv'!L339,NA())</f>
        <v>#N/A</v>
      </c>
      <c r="F339" s="87" t="e">
        <f t="shared" ca="1" si="5"/>
        <v>#N/A</v>
      </c>
      <c r="I339" s="86" t="e">
        <f ca="1">IF(ROW()&lt;=G$1,'data-to-csv'!I339,NA())</f>
        <v>#N/A</v>
      </c>
      <c r="J339" s="86" t="e">
        <f ca="1">IF(ROW()&lt;=H$1,'data-to-csv'!J339,NA())</f>
        <v>#N/A</v>
      </c>
      <c r="K339" s="45">
        <f ca="1">'data-to-csv'!M339</f>
        <v>18</v>
      </c>
      <c r="L339" s="87" t="e">
        <f ca="1">IF(ROW()&lt;=G$1,'data-to-csv'!N339,NA())</f>
        <v>#N/A</v>
      </c>
    </row>
    <row r="340" spans="1:12" x14ac:dyDescent="0.2">
      <c r="A340" s="85" t="e">
        <f>'data-to-csv'!A340</f>
        <v>#REF!</v>
      </c>
      <c r="B340" s="86" t="e">
        <f ca="1">IF(ROW()&lt;=G$1,'data-to-csv'!D340,NA())</f>
        <v>#N/A</v>
      </c>
      <c r="C340" s="86" t="e">
        <f ca="1">IF(ROW()&lt;=H$1,'data-to-csv'!E340,NA())</f>
        <v>#N/A</v>
      </c>
      <c r="D340" s="45" t="e">
        <f>'data-to-csv'!K340</f>
        <v>#REF!</v>
      </c>
      <c r="E340" s="87" t="e">
        <f ca="1">IF(ROW()&lt;=G$1,'data-to-csv'!L340,NA())</f>
        <v>#N/A</v>
      </c>
      <c r="F340" s="87" t="e">
        <f t="shared" ca="1" si="5"/>
        <v>#N/A</v>
      </c>
      <c r="I340" s="86" t="e">
        <f ca="1">IF(ROW()&lt;=G$1,'data-to-csv'!I340,NA())</f>
        <v>#N/A</v>
      </c>
      <c r="J340" s="86" t="e">
        <f ca="1">IF(ROW()&lt;=H$1,'data-to-csv'!J340,NA())</f>
        <v>#N/A</v>
      </c>
      <c r="K340" s="45">
        <f ca="1">'data-to-csv'!M340</f>
        <v>18</v>
      </c>
      <c r="L340" s="87" t="e">
        <f ca="1">IF(ROW()&lt;=G$1,'data-to-csv'!N340,NA())</f>
        <v>#N/A</v>
      </c>
    </row>
    <row r="341" spans="1:12" x14ac:dyDescent="0.2">
      <c r="A341" s="85" t="e">
        <f>'data-to-csv'!A341</f>
        <v>#REF!</v>
      </c>
      <c r="B341" s="86" t="e">
        <f ca="1">IF(ROW()&lt;=G$1,'data-to-csv'!D341,NA())</f>
        <v>#N/A</v>
      </c>
      <c r="C341" s="86" t="e">
        <f ca="1">IF(ROW()&lt;=H$1,'data-to-csv'!E341,NA())</f>
        <v>#N/A</v>
      </c>
      <c r="D341" s="45" t="e">
        <f>'data-to-csv'!K341</f>
        <v>#REF!</v>
      </c>
      <c r="E341" s="87" t="e">
        <f ca="1">IF(ROW()&lt;=G$1,'data-to-csv'!L341,NA())</f>
        <v>#N/A</v>
      </c>
      <c r="F341" s="87" t="e">
        <f t="shared" ca="1" si="5"/>
        <v>#N/A</v>
      </c>
      <c r="I341" s="86" t="e">
        <f ca="1">IF(ROW()&lt;=G$1,'data-to-csv'!I341,NA())</f>
        <v>#N/A</v>
      </c>
      <c r="J341" s="86" t="e">
        <f ca="1">IF(ROW()&lt;=H$1,'data-to-csv'!J341,NA())</f>
        <v>#N/A</v>
      </c>
      <c r="K341" s="45">
        <f ca="1">'data-to-csv'!M341</f>
        <v>18</v>
      </c>
      <c r="L341" s="87" t="e">
        <f ca="1">IF(ROW()&lt;=G$1,'data-to-csv'!N341,NA())</f>
        <v>#N/A</v>
      </c>
    </row>
    <row r="342" spans="1:12" x14ac:dyDescent="0.2">
      <c r="A342" s="85" t="e">
        <f>'data-to-csv'!A342</f>
        <v>#REF!</v>
      </c>
      <c r="B342" s="86" t="e">
        <f ca="1">IF(ROW()&lt;=G$1,'data-to-csv'!D342,NA())</f>
        <v>#N/A</v>
      </c>
      <c r="C342" s="86" t="e">
        <f ca="1">IF(ROW()&lt;=H$1,'data-to-csv'!E342,NA())</f>
        <v>#N/A</v>
      </c>
      <c r="D342" s="45" t="e">
        <f>'data-to-csv'!K342</f>
        <v>#REF!</v>
      </c>
      <c r="E342" s="87" t="e">
        <f ca="1">IF(ROW()&lt;=G$1,'data-to-csv'!L342,NA())</f>
        <v>#N/A</v>
      </c>
      <c r="F342" s="87" t="e">
        <f t="shared" ca="1" si="5"/>
        <v>#N/A</v>
      </c>
      <c r="I342" s="86" t="e">
        <f ca="1">IF(ROW()&lt;=G$1,'data-to-csv'!I342,NA())</f>
        <v>#N/A</v>
      </c>
      <c r="J342" s="86" t="e">
        <f ca="1">IF(ROW()&lt;=H$1,'data-to-csv'!J342,NA())</f>
        <v>#N/A</v>
      </c>
      <c r="K342" s="45">
        <f ca="1">'data-to-csv'!M342</f>
        <v>18</v>
      </c>
      <c r="L342" s="87" t="e">
        <f ca="1">IF(ROW()&lt;=G$1,'data-to-csv'!N342,NA())</f>
        <v>#N/A</v>
      </c>
    </row>
    <row r="343" spans="1:12" x14ac:dyDescent="0.2">
      <c r="A343" s="85" t="e">
        <f>'data-to-csv'!A343</f>
        <v>#REF!</v>
      </c>
      <c r="B343" s="86" t="e">
        <f ca="1">IF(ROW()&lt;=G$1,'data-to-csv'!D343,NA())</f>
        <v>#N/A</v>
      </c>
      <c r="C343" s="86" t="e">
        <f ca="1">IF(ROW()&lt;=H$1,'data-to-csv'!E343,NA())</f>
        <v>#N/A</v>
      </c>
      <c r="D343" s="45" t="e">
        <f>'data-to-csv'!K343</f>
        <v>#REF!</v>
      </c>
      <c r="E343" s="87" t="e">
        <f ca="1">IF(ROW()&lt;=G$1,'data-to-csv'!L343,NA())</f>
        <v>#N/A</v>
      </c>
      <c r="F343" s="87" t="e">
        <f t="shared" ca="1" si="5"/>
        <v>#N/A</v>
      </c>
      <c r="I343" s="86" t="e">
        <f ca="1">IF(ROW()&lt;=G$1,'data-to-csv'!I343,NA())</f>
        <v>#N/A</v>
      </c>
      <c r="J343" s="86" t="e">
        <f ca="1">IF(ROW()&lt;=H$1,'data-to-csv'!J343,NA())</f>
        <v>#N/A</v>
      </c>
      <c r="K343" s="45">
        <f ca="1">'data-to-csv'!M343</f>
        <v>18</v>
      </c>
      <c r="L343" s="87" t="e">
        <f ca="1">IF(ROW()&lt;=G$1,'data-to-csv'!N343,NA())</f>
        <v>#N/A</v>
      </c>
    </row>
    <row r="344" spans="1:12" x14ac:dyDescent="0.2">
      <c r="A344" s="85" t="e">
        <f>'data-to-csv'!A344</f>
        <v>#REF!</v>
      </c>
      <c r="B344" s="86" t="e">
        <f ca="1">IF(ROW()&lt;=G$1,'data-to-csv'!D344,NA())</f>
        <v>#N/A</v>
      </c>
      <c r="C344" s="86" t="e">
        <f ca="1">IF(ROW()&lt;=H$1,'data-to-csv'!E344,NA())</f>
        <v>#N/A</v>
      </c>
      <c r="D344" s="45" t="e">
        <f>'data-to-csv'!K344</f>
        <v>#REF!</v>
      </c>
      <c r="E344" s="87" t="e">
        <f ca="1">IF(ROW()&lt;=G$1,'data-to-csv'!L344,NA())</f>
        <v>#N/A</v>
      </c>
      <c r="F344" s="87" t="e">
        <f t="shared" ca="1" si="5"/>
        <v>#N/A</v>
      </c>
      <c r="I344" s="86" t="e">
        <f ca="1">IF(ROW()&lt;=G$1,'data-to-csv'!I344,NA())</f>
        <v>#N/A</v>
      </c>
      <c r="J344" s="86" t="e">
        <f ca="1">IF(ROW()&lt;=H$1,'data-to-csv'!J344,NA())</f>
        <v>#N/A</v>
      </c>
      <c r="K344" s="45">
        <f ca="1">'data-to-csv'!M344</f>
        <v>18</v>
      </c>
      <c r="L344" s="87" t="e">
        <f ca="1">IF(ROW()&lt;=G$1,'data-to-csv'!N344,NA())</f>
        <v>#N/A</v>
      </c>
    </row>
    <row r="345" spans="1:12" x14ac:dyDescent="0.2">
      <c r="A345" s="85" t="e">
        <f>'data-to-csv'!A345</f>
        <v>#REF!</v>
      </c>
      <c r="B345" s="86" t="e">
        <f ca="1">IF(ROW()&lt;=G$1,'data-to-csv'!D345,NA())</f>
        <v>#N/A</v>
      </c>
      <c r="C345" s="86" t="e">
        <f ca="1">IF(ROW()&lt;=H$1,'data-to-csv'!E345,NA())</f>
        <v>#N/A</v>
      </c>
      <c r="D345" s="45" t="e">
        <f>'data-to-csv'!K345</f>
        <v>#REF!</v>
      </c>
      <c r="E345" s="87" t="e">
        <f ca="1">IF(ROW()&lt;=G$1,'data-to-csv'!L345,NA())</f>
        <v>#N/A</v>
      </c>
      <c r="F345" s="87" t="e">
        <f t="shared" ca="1" si="5"/>
        <v>#N/A</v>
      </c>
      <c r="I345" s="86" t="e">
        <f ca="1">IF(ROW()&lt;=G$1,'data-to-csv'!I345,NA())</f>
        <v>#N/A</v>
      </c>
      <c r="J345" s="86" t="e">
        <f ca="1">IF(ROW()&lt;=H$1,'data-to-csv'!J345,NA())</f>
        <v>#N/A</v>
      </c>
      <c r="K345" s="45">
        <f ca="1">'data-to-csv'!M345</f>
        <v>18</v>
      </c>
      <c r="L345" s="87" t="e">
        <f ca="1">IF(ROW()&lt;=G$1,'data-to-csv'!N345,NA())</f>
        <v>#N/A</v>
      </c>
    </row>
    <row r="346" spans="1:12" x14ac:dyDescent="0.2">
      <c r="A346" s="85" t="e">
        <f>'data-to-csv'!A346</f>
        <v>#REF!</v>
      </c>
      <c r="B346" s="86" t="e">
        <f ca="1">IF(ROW()&lt;=G$1,'data-to-csv'!D346,NA())</f>
        <v>#N/A</v>
      </c>
      <c r="C346" s="86" t="e">
        <f ca="1">IF(ROW()&lt;=H$1,'data-to-csv'!E346,NA())</f>
        <v>#N/A</v>
      </c>
      <c r="D346" s="45" t="e">
        <f>'data-to-csv'!K346</f>
        <v>#REF!</v>
      </c>
      <c r="E346" s="87" t="e">
        <f ca="1">IF(ROW()&lt;=G$1,'data-to-csv'!L346,NA())</f>
        <v>#N/A</v>
      </c>
      <c r="F346" s="87" t="e">
        <f t="shared" ca="1" si="5"/>
        <v>#N/A</v>
      </c>
      <c r="I346" s="86" t="e">
        <f ca="1">IF(ROW()&lt;=G$1,'data-to-csv'!I346,NA())</f>
        <v>#N/A</v>
      </c>
      <c r="J346" s="86" t="e">
        <f ca="1">IF(ROW()&lt;=H$1,'data-to-csv'!J346,NA())</f>
        <v>#N/A</v>
      </c>
      <c r="K346" s="45">
        <f ca="1">'data-to-csv'!M346</f>
        <v>18</v>
      </c>
      <c r="L346" s="87" t="e">
        <f ca="1">IF(ROW()&lt;=G$1,'data-to-csv'!N346,NA())</f>
        <v>#N/A</v>
      </c>
    </row>
    <row r="347" spans="1:12" x14ac:dyDescent="0.2">
      <c r="A347" s="85" t="e">
        <f>'data-to-csv'!A347</f>
        <v>#REF!</v>
      </c>
      <c r="B347" s="86" t="e">
        <f ca="1">IF(ROW()&lt;=G$1,'data-to-csv'!D347,NA())</f>
        <v>#N/A</v>
      </c>
      <c r="C347" s="86" t="e">
        <f ca="1">IF(ROW()&lt;=H$1,'data-to-csv'!E347,NA())</f>
        <v>#N/A</v>
      </c>
      <c r="D347" s="45" t="e">
        <f>'data-to-csv'!K347</f>
        <v>#REF!</v>
      </c>
      <c r="E347" s="87" t="e">
        <f ca="1">IF(ROW()&lt;=G$1,'data-to-csv'!L347,NA())</f>
        <v>#N/A</v>
      </c>
      <c r="F347" s="87" t="e">
        <f t="shared" ca="1" si="5"/>
        <v>#N/A</v>
      </c>
      <c r="I347" s="86" t="e">
        <f ca="1">IF(ROW()&lt;=G$1,'data-to-csv'!I347,NA())</f>
        <v>#N/A</v>
      </c>
      <c r="J347" s="86" t="e">
        <f ca="1">IF(ROW()&lt;=H$1,'data-to-csv'!J347,NA())</f>
        <v>#N/A</v>
      </c>
      <c r="K347" s="45">
        <f ca="1">'data-to-csv'!M347</f>
        <v>18</v>
      </c>
      <c r="L347" s="87" t="e">
        <f ca="1">IF(ROW()&lt;=G$1,'data-to-csv'!N347,NA())</f>
        <v>#N/A</v>
      </c>
    </row>
    <row r="348" spans="1:12" x14ac:dyDescent="0.2">
      <c r="A348" s="85" t="e">
        <f>'data-to-csv'!A348</f>
        <v>#REF!</v>
      </c>
      <c r="B348" s="86" t="e">
        <f ca="1">IF(ROW()&lt;=G$1,'data-to-csv'!D348,NA())</f>
        <v>#N/A</v>
      </c>
      <c r="C348" s="86" t="e">
        <f ca="1">IF(ROW()&lt;=H$1,'data-to-csv'!E348,NA())</f>
        <v>#N/A</v>
      </c>
      <c r="D348" s="45" t="e">
        <f>'data-to-csv'!K348</f>
        <v>#REF!</v>
      </c>
      <c r="E348" s="87" t="e">
        <f ca="1">IF(ROW()&lt;=G$1,'data-to-csv'!L348,NA())</f>
        <v>#N/A</v>
      </c>
      <c r="F348" s="87" t="e">
        <f t="shared" ca="1" si="5"/>
        <v>#N/A</v>
      </c>
      <c r="I348" s="86" t="e">
        <f ca="1">IF(ROW()&lt;=G$1,'data-to-csv'!I348,NA())</f>
        <v>#N/A</v>
      </c>
      <c r="J348" s="86" t="e">
        <f ca="1">IF(ROW()&lt;=H$1,'data-to-csv'!J348,NA())</f>
        <v>#N/A</v>
      </c>
      <c r="K348" s="45">
        <f ca="1">'data-to-csv'!M348</f>
        <v>18</v>
      </c>
      <c r="L348" s="87" t="e">
        <f ca="1">IF(ROW()&lt;=G$1,'data-to-csv'!N348,NA())</f>
        <v>#N/A</v>
      </c>
    </row>
    <row r="349" spans="1:12" x14ac:dyDescent="0.2">
      <c r="A349" s="85" t="e">
        <f>'data-to-csv'!A349</f>
        <v>#REF!</v>
      </c>
      <c r="B349" s="86" t="e">
        <f ca="1">IF(ROW()&lt;=G$1,'data-to-csv'!D349,NA())</f>
        <v>#N/A</v>
      </c>
      <c r="C349" s="86" t="e">
        <f ca="1">IF(ROW()&lt;=H$1,'data-to-csv'!E349,NA())</f>
        <v>#N/A</v>
      </c>
      <c r="D349" s="45" t="e">
        <f>'data-to-csv'!K349</f>
        <v>#REF!</v>
      </c>
      <c r="E349" s="87" t="e">
        <f ca="1">IF(ROW()&lt;=G$1,'data-to-csv'!L349,NA())</f>
        <v>#N/A</v>
      </c>
      <c r="F349" s="87" t="e">
        <f t="shared" ca="1" si="5"/>
        <v>#N/A</v>
      </c>
      <c r="I349" s="86" t="e">
        <f ca="1">IF(ROW()&lt;=G$1,'data-to-csv'!I349,NA())</f>
        <v>#N/A</v>
      </c>
      <c r="J349" s="86" t="e">
        <f ca="1">IF(ROW()&lt;=H$1,'data-to-csv'!J349,NA())</f>
        <v>#N/A</v>
      </c>
      <c r="K349" s="45">
        <f ca="1">'data-to-csv'!M349</f>
        <v>18</v>
      </c>
      <c r="L349" s="87" t="e">
        <f ca="1">IF(ROW()&lt;=G$1,'data-to-csv'!N349,NA())</f>
        <v>#N/A</v>
      </c>
    </row>
    <row r="350" spans="1:12" x14ac:dyDescent="0.2">
      <c r="A350" s="85" t="e">
        <f>'data-to-csv'!A350</f>
        <v>#REF!</v>
      </c>
      <c r="B350" s="86" t="e">
        <f ca="1">IF(ROW()&lt;=G$1,'data-to-csv'!D350,NA())</f>
        <v>#N/A</v>
      </c>
      <c r="C350" s="86" t="e">
        <f ca="1">IF(ROW()&lt;=H$1,'data-to-csv'!E350,NA())</f>
        <v>#N/A</v>
      </c>
      <c r="D350" s="45" t="e">
        <f>'data-to-csv'!K350</f>
        <v>#REF!</v>
      </c>
      <c r="E350" s="87" t="e">
        <f ca="1">IF(ROW()&lt;=G$1,'data-to-csv'!L350,NA())</f>
        <v>#N/A</v>
      </c>
      <c r="F350" s="87" t="e">
        <f t="shared" ca="1" si="5"/>
        <v>#N/A</v>
      </c>
      <c r="I350" s="86" t="e">
        <f ca="1">IF(ROW()&lt;=G$1,'data-to-csv'!I350,NA())</f>
        <v>#N/A</v>
      </c>
      <c r="J350" s="86" t="e">
        <f ca="1">IF(ROW()&lt;=H$1,'data-to-csv'!J350,NA())</f>
        <v>#N/A</v>
      </c>
      <c r="K350" s="45">
        <f ca="1">'data-to-csv'!M350</f>
        <v>18</v>
      </c>
      <c r="L350" s="87" t="e">
        <f ca="1">IF(ROW()&lt;=G$1,'data-to-csv'!N350,NA())</f>
        <v>#N/A</v>
      </c>
    </row>
    <row r="351" spans="1:12" x14ac:dyDescent="0.2">
      <c r="A351" s="85" t="e">
        <f>'data-to-csv'!A351</f>
        <v>#REF!</v>
      </c>
      <c r="B351" s="86" t="e">
        <f ca="1">IF(ROW()&lt;=G$1,'data-to-csv'!D351,NA())</f>
        <v>#N/A</v>
      </c>
      <c r="C351" s="86" t="e">
        <f ca="1">IF(ROW()&lt;=H$1,'data-to-csv'!E351,NA())</f>
        <v>#N/A</v>
      </c>
      <c r="D351" s="45" t="e">
        <f>'data-to-csv'!K351</f>
        <v>#REF!</v>
      </c>
      <c r="E351" s="87" t="e">
        <f ca="1">IF(ROW()&lt;=G$1,'data-to-csv'!L351,NA())</f>
        <v>#N/A</v>
      </c>
      <c r="F351" s="87" t="e">
        <f t="shared" ca="1" si="5"/>
        <v>#N/A</v>
      </c>
      <c r="I351" s="86" t="e">
        <f ca="1">IF(ROW()&lt;=G$1,'data-to-csv'!I351,NA())</f>
        <v>#N/A</v>
      </c>
      <c r="J351" s="86" t="e">
        <f ca="1">IF(ROW()&lt;=H$1,'data-to-csv'!J351,NA())</f>
        <v>#N/A</v>
      </c>
      <c r="K351" s="45">
        <f ca="1">'data-to-csv'!M351</f>
        <v>18</v>
      </c>
      <c r="L351" s="87" t="e">
        <f ca="1">IF(ROW()&lt;=G$1,'data-to-csv'!N351,NA())</f>
        <v>#N/A</v>
      </c>
    </row>
    <row r="352" spans="1:12" x14ac:dyDescent="0.2">
      <c r="A352" s="85" t="e">
        <f>'data-to-csv'!A352</f>
        <v>#REF!</v>
      </c>
      <c r="B352" s="86" t="e">
        <f ca="1">IF(ROW()&lt;=G$1,'data-to-csv'!D352,NA())</f>
        <v>#N/A</v>
      </c>
      <c r="C352" s="86" t="e">
        <f ca="1">IF(ROW()&lt;=H$1,'data-to-csv'!E352,NA())</f>
        <v>#N/A</v>
      </c>
      <c r="D352" s="45" t="e">
        <f>'data-to-csv'!K352</f>
        <v>#REF!</v>
      </c>
      <c r="E352" s="87" t="e">
        <f ca="1">IF(ROW()&lt;=G$1,'data-to-csv'!L352,NA())</f>
        <v>#N/A</v>
      </c>
      <c r="F352" s="87" t="e">
        <f t="shared" ca="1" si="5"/>
        <v>#N/A</v>
      </c>
      <c r="I352" s="86" t="e">
        <f ca="1">IF(ROW()&lt;=G$1,'data-to-csv'!I352,NA())</f>
        <v>#N/A</v>
      </c>
      <c r="J352" s="86" t="e">
        <f ca="1">IF(ROW()&lt;=H$1,'data-to-csv'!J352,NA())</f>
        <v>#N/A</v>
      </c>
      <c r="K352" s="45">
        <f ca="1">'data-to-csv'!M352</f>
        <v>18</v>
      </c>
      <c r="L352" s="87" t="e">
        <f ca="1">IF(ROW()&lt;=G$1,'data-to-csv'!N352,NA())</f>
        <v>#N/A</v>
      </c>
    </row>
    <row r="353" spans="1:12" x14ac:dyDescent="0.2">
      <c r="A353" s="85" t="e">
        <f>'data-to-csv'!A353</f>
        <v>#REF!</v>
      </c>
      <c r="B353" s="86" t="e">
        <f ca="1">IF(ROW()&lt;=G$1,'data-to-csv'!D353,NA())</f>
        <v>#N/A</v>
      </c>
      <c r="C353" s="86" t="e">
        <f ca="1">IF(ROW()&lt;=H$1,'data-to-csv'!E353,NA())</f>
        <v>#N/A</v>
      </c>
      <c r="D353" s="45" t="e">
        <f>'data-to-csv'!K353</f>
        <v>#REF!</v>
      </c>
      <c r="E353" s="87" t="e">
        <f ca="1">IF(ROW()&lt;=G$1,'data-to-csv'!L353,NA())</f>
        <v>#N/A</v>
      </c>
      <c r="F353" s="87" t="e">
        <f t="shared" ca="1" si="5"/>
        <v>#N/A</v>
      </c>
      <c r="I353" s="86" t="e">
        <f ca="1">IF(ROW()&lt;=G$1,'data-to-csv'!I353,NA())</f>
        <v>#N/A</v>
      </c>
      <c r="J353" s="86" t="e">
        <f ca="1">IF(ROW()&lt;=H$1,'data-to-csv'!J353,NA())</f>
        <v>#N/A</v>
      </c>
      <c r="K353" s="45">
        <f ca="1">'data-to-csv'!M353</f>
        <v>18</v>
      </c>
      <c r="L353" s="87" t="e">
        <f ca="1">IF(ROW()&lt;=G$1,'data-to-csv'!N353,NA())</f>
        <v>#N/A</v>
      </c>
    </row>
    <row r="354" spans="1:12" x14ac:dyDescent="0.2">
      <c r="A354" s="85" t="e">
        <f>'data-to-csv'!A354</f>
        <v>#REF!</v>
      </c>
      <c r="B354" s="86" t="e">
        <f ca="1">IF(ROW()&lt;=G$1,'data-to-csv'!D354,NA())</f>
        <v>#N/A</v>
      </c>
      <c r="C354" s="86" t="e">
        <f ca="1">IF(ROW()&lt;=H$1,'data-to-csv'!E354,NA())</f>
        <v>#N/A</v>
      </c>
      <c r="D354" s="45" t="e">
        <f>'data-to-csv'!K354</f>
        <v>#REF!</v>
      </c>
      <c r="E354" s="87" t="e">
        <f ca="1">IF(ROW()&lt;=G$1,'data-to-csv'!L354,NA())</f>
        <v>#N/A</v>
      </c>
      <c r="F354" s="87" t="e">
        <f t="shared" ca="1" si="5"/>
        <v>#N/A</v>
      </c>
      <c r="I354" s="86" t="e">
        <f ca="1">IF(ROW()&lt;=G$1,'data-to-csv'!I354,NA())</f>
        <v>#N/A</v>
      </c>
      <c r="J354" s="86" t="e">
        <f ca="1">IF(ROW()&lt;=H$1,'data-to-csv'!J354,NA())</f>
        <v>#N/A</v>
      </c>
      <c r="K354" s="45">
        <f ca="1">'data-to-csv'!M354</f>
        <v>18</v>
      </c>
      <c r="L354" s="87" t="e">
        <f ca="1">IF(ROW()&lt;=G$1,'data-to-csv'!N354,NA())</f>
        <v>#N/A</v>
      </c>
    </row>
    <row r="355" spans="1:12" x14ac:dyDescent="0.2">
      <c r="A355" s="85" t="e">
        <f>'data-to-csv'!A355</f>
        <v>#REF!</v>
      </c>
      <c r="B355" s="86" t="e">
        <f ca="1">IF(ROW()&lt;=G$1,'data-to-csv'!D355,NA())</f>
        <v>#N/A</v>
      </c>
      <c r="C355" s="86" t="e">
        <f ca="1">IF(ROW()&lt;=H$1,'data-to-csv'!E355,NA())</f>
        <v>#N/A</v>
      </c>
      <c r="D355" s="45" t="e">
        <f>'data-to-csv'!K355</f>
        <v>#REF!</v>
      </c>
      <c r="E355" s="87" t="e">
        <f ca="1">IF(ROW()&lt;=G$1,'data-to-csv'!L355,NA())</f>
        <v>#N/A</v>
      </c>
      <c r="F355" s="87" t="e">
        <f t="shared" ca="1" si="5"/>
        <v>#N/A</v>
      </c>
      <c r="I355" s="86" t="e">
        <f ca="1">IF(ROW()&lt;=G$1,'data-to-csv'!I355,NA())</f>
        <v>#N/A</v>
      </c>
      <c r="J355" s="86" t="e">
        <f ca="1">IF(ROW()&lt;=H$1,'data-to-csv'!J355,NA())</f>
        <v>#N/A</v>
      </c>
      <c r="K355" s="45">
        <f ca="1">'data-to-csv'!M355</f>
        <v>18</v>
      </c>
      <c r="L355" s="87" t="e">
        <f ca="1">IF(ROW()&lt;=G$1,'data-to-csv'!N355,NA())</f>
        <v>#N/A</v>
      </c>
    </row>
    <row r="356" spans="1:12" x14ac:dyDescent="0.2">
      <c r="A356" s="85" t="e">
        <f>'data-to-csv'!A356</f>
        <v>#REF!</v>
      </c>
      <c r="B356" s="86" t="e">
        <f ca="1">IF(ROW()&lt;=G$1,'data-to-csv'!D356,NA())</f>
        <v>#N/A</v>
      </c>
      <c r="C356" s="86" t="e">
        <f ca="1">IF(ROW()&lt;=H$1,'data-to-csv'!E356,NA())</f>
        <v>#N/A</v>
      </c>
      <c r="D356" s="45" t="e">
        <f>'data-to-csv'!K356</f>
        <v>#REF!</v>
      </c>
      <c r="E356" s="87" t="e">
        <f ca="1">IF(ROW()&lt;=G$1,'data-to-csv'!L356,NA())</f>
        <v>#N/A</v>
      </c>
      <c r="F356" s="87" t="e">
        <f t="shared" ca="1" si="5"/>
        <v>#N/A</v>
      </c>
      <c r="I356" s="86" t="e">
        <f ca="1">IF(ROW()&lt;=G$1,'data-to-csv'!I356,NA())</f>
        <v>#N/A</v>
      </c>
      <c r="J356" s="86" t="e">
        <f ca="1">IF(ROW()&lt;=H$1,'data-to-csv'!J356,NA())</f>
        <v>#N/A</v>
      </c>
      <c r="K356" s="45">
        <f ca="1">'data-to-csv'!M356</f>
        <v>18</v>
      </c>
      <c r="L356" s="87" t="e">
        <f ca="1">IF(ROW()&lt;=G$1,'data-to-csv'!N356,NA())</f>
        <v>#N/A</v>
      </c>
    </row>
    <row r="357" spans="1:12" x14ac:dyDescent="0.2">
      <c r="A357" s="85" t="e">
        <f>'data-to-csv'!A357</f>
        <v>#REF!</v>
      </c>
      <c r="B357" s="86" t="e">
        <f ca="1">IF(ROW()&lt;=G$1,'data-to-csv'!D357,NA())</f>
        <v>#N/A</v>
      </c>
      <c r="C357" s="86" t="e">
        <f ca="1">IF(ROW()&lt;=H$1,'data-to-csv'!E357,NA())</f>
        <v>#N/A</v>
      </c>
      <c r="D357" s="45" t="e">
        <f>'data-to-csv'!K357</f>
        <v>#REF!</v>
      </c>
      <c r="E357" s="87" t="e">
        <f ca="1">IF(ROW()&lt;=G$1,'data-to-csv'!L357,NA())</f>
        <v>#N/A</v>
      </c>
      <c r="F357" s="87" t="e">
        <f t="shared" ca="1" si="5"/>
        <v>#N/A</v>
      </c>
      <c r="I357" s="86" t="e">
        <f ca="1">IF(ROW()&lt;=G$1,'data-to-csv'!I357,NA())</f>
        <v>#N/A</v>
      </c>
      <c r="J357" s="86" t="e">
        <f ca="1">IF(ROW()&lt;=H$1,'data-to-csv'!J357,NA())</f>
        <v>#N/A</v>
      </c>
      <c r="K357" s="45">
        <f ca="1">'data-to-csv'!M357</f>
        <v>18</v>
      </c>
      <c r="L357" s="87" t="e">
        <f ca="1">IF(ROW()&lt;=G$1,'data-to-csv'!N357,NA())</f>
        <v>#N/A</v>
      </c>
    </row>
    <row r="358" spans="1:12" x14ac:dyDescent="0.2">
      <c r="A358" s="85" t="e">
        <f>'data-to-csv'!A358</f>
        <v>#REF!</v>
      </c>
      <c r="B358" s="86" t="e">
        <f ca="1">IF(ROW()&lt;=G$1,'data-to-csv'!D358,NA())</f>
        <v>#N/A</v>
      </c>
      <c r="C358" s="86" t="e">
        <f ca="1">IF(ROW()&lt;=H$1,'data-to-csv'!E358,NA())</f>
        <v>#N/A</v>
      </c>
      <c r="D358" s="45" t="e">
        <f>'data-to-csv'!K358</f>
        <v>#REF!</v>
      </c>
      <c r="E358" s="87" t="e">
        <f ca="1">IF(ROW()&lt;=G$1,'data-to-csv'!L358,NA())</f>
        <v>#N/A</v>
      </c>
      <c r="F358" s="87" t="e">
        <f t="shared" ca="1" si="5"/>
        <v>#N/A</v>
      </c>
      <c r="I358" s="86" t="e">
        <f ca="1">IF(ROW()&lt;=G$1,'data-to-csv'!I358,NA())</f>
        <v>#N/A</v>
      </c>
      <c r="J358" s="86" t="e">
        <f ca="1">IF(ROW()&lt;=H$1,'data-to-csv'!J358,NA())</f>
        <v>#N/A</v>
      </c>
      <c r="K358" s="45">
        <f ca="1">'data-to-csv'!M358</f>
        <v>18</v>
      </c>
      <c r="L358" s="87" t="e">
        <f ca="1">IF(ROW()&lt;=G$1,'data-to-csv'!N358,NA())</f>
        <v>#N/A</v>
      </c>
    </row>
    <row r="359" spans="1:12" x14ac:dyDescent="0.2">
      <c r="A359" s="85" t="e">
        <f>'data-to-csv'!A359</f>
        <v>#REF!</v>
      </c>
      <c r="B359" s="86" t="e">
        <f ca="1">IF(ROW()&lt;=G$1,'data-to-csv'!D359,NA())</f>
        <v>#N/A</v>
      </c>
      <c r="C359" s="86" t="e">
        <f ca="1">IF(ROW()&lt;=H$1,'data-to-csv'!E359,NA())</f>
        <v>#N/A</v>
      </c>
      <c r="D359" s="45" t="e">
        <f>'data-to-csv'!K359</f>
        <v>#REF!</v>
      </c>
      <c r="E359" s="87" t="e">
        <f ca="1">IF(ROW()&lt;=G$1,'data-to-csv'!L359,NA())</f>
        <v>#N/A</v>
      </c>
      <c r="F359" s="87" t="e">
        <f t="shared" ca="1" si="5"/>
        <v>#N/A</v>
      </c>
      <c r="I359" s="86" t="e">
        <f ca="1">IF(ROW()&lt;=G$1,'data-to-csv'!I359,NA())</f>
        <v>#N/A</v>
      </c>
      <c r="J359" s="86" t="e">
        <f ca="1">IF(ROW()&lt;=H$1,'data-to-csv'!J359,NA())</f>
        <v>#N/A</v>
      </c>
      <c r="K359" s="45">
        <f ca="1">'data-to-csv'!M359</f>
        <v>18</v>
      </c>
      <c r="L359" s="87" t="e">
        <f ca="1">IF(ROW()&lt;=G$1,'data-to-csv'!N359,NA())</f>
        <v>#N/A</v>
      </c>
    </row>
    <row r="360" spans="1:12" x14ac:dyDescent="0.2">
      <c r="A360" s="85" t="e">
        <f>'data-to-csv'!A360</f>
        <v>#REF!</v>
      </c>
      <c r="B360" s="86" t="e">
        <f ca="1">IF(ROW()&lt;=G$1,'data-to-csv'!D360,NA())</f>
        <v>#N/A</v>
      </c>
      <c r="C360" s="86" t="e">
        <f ca="1">IF(ROW()&lt;=H$1,'data-to-csv'!E360,NA())</f>
        <v>#N/A</v>
      </c>
      <c r="D360" s="45" t="e">
        <f>'data-to-csv'!K360</f>
        <v>#REF!</v>
      </c>
      <c r="E360" s="87" t="e">
        <f ca="1">IF(ROW()&lt;=G$1,'data-to-csv'!L360,NA())</f>
        <v>#N/A</v>
      </c>
      <c r="F360" s="87" t="e">
        <f t="shared" ca="1" si="5"/>
        <v>#N/A</v>
      </c>
      <c r="I360" s="86" t="e">
        <f ca="1">IF(ROW()&lt;=G$1,'data-to-csv'!I360,NA())</f>
        <v>#N/A</v>
      </c>
      <c r="J360" s="86" t="e">
        <f ca="1">IF(ROW()&lt;=H$1,'data-to-csv'!J360,NA())</f>
        <v>#N/A</v>
      </c>
      <c r="K360" s="45">
        <f ca="1">'data-to-csv'!M360</f>
        <v>18</v>
      </c>
      <c r="L360" s="87" t="e">
        <f ca="1">IF(ROW()&lt;=G$1,'data-to-csv'!N360,NA())</f>
        <v>#N/A</v>
      </c>
    </row>
    <row r="361" spans="1:12" x14ac:dyDescent="0.2">
      <c r="A361" s="85" t="e">
        <f>'data-to-csv'!A361</f>
        <v>#REF!</v>
      </c>
      <c r="B361" s="86" t="e">
        <f ca="1">IF(ROW()&lt;=G$1,'data-to-csv'!D361,NA())</f>
        <v>#N/A</v>
      </c>
      <c r="C361" s="86" t="e">
        <f ca="1">IF(ROW()&lt;=H$1,'data-to-csv'!E361,NA())</f>
        <v>#N/A</v>
      </c>
      <c r="D361" s="45" t="e">
        <f>'data-to-csv'!K361</f>
        <v>#REF!</v>
      </c>
      <c r="E361" s="87" t="e">
        <f ca="1">IF(ROW()&lt;=G$1,'data-to-csv'!L361,NA())</f>
        <v>#N/A</v>
      </c>
      <c r="F361" s="87" t="e">
        <f t="shared" ca="1" si="5"/>
        <v>#N/A</v>
      </c>
      <c r="I361" s="86" t="e">
        <f ca="1">IF(ROW()&lt;=G$1,'data-to-csv'!I361,NA())</f>
        <v>#N/A</v>
      </c>
      <c r="J361" s="86" t="e">
        <f ca="1">IF(ROW()&lt;=H$1,'data-to-csv'!J361,NA())</f>
        <v>#N/A</v>
      </c>
      <c r="K361" s="45">
        <f ca="1">'data-to-csv'!M361</f>
        <v>18</v>
      </c>
      <c r="L361" s="87" t="e">
        <f ca="1">IF(ROW()&lt;=G$1,'data-to-csv'!N361,NA())</f>
        <v>#N/A</v>
      </c>
    </row>
    <row r="362" spans="1:12" x14ac:dyDescent="0.2">
      <c r="A362" s="85" t="e">
        <f>'data-to-csv'!A362</f>
        <v>#REF!</v>
      </c>
      <c r="B362" s="86" t="e">
        <f ca="1">IF(ROW()&lt;=G$1,'data-to-csv'!D362,NA())</f>
        <v>#N/A</v>
      </c>
      <c r="C362" s="86" t="e">
        <f ca="1">IF(ROW()&lt;=H$1,'data-to-csv'!E362,NA())</f>
        <v>#N/A</v>
      </c>
      <c r="D362" s="45" t="e">
        <f>'data-to-csv'!K362</f>
        <v>#REF!</v>
      </c>
      <c r="E362" s="87" t="e">
        <f ca="1">IF(ROW()&lt;=G$1,'data-to-csv'!L362,NA())</f>
        <v>#N/A</v>
      </c>
      <c r="F362" s="87" t="e">
        <f t="shared" ca="1" si="5"/>
        <v>#N/A</v>
      </c>
      <c r="I362" s="86" t="e">
        <f ca="1">IF(ROW()&lt;=G$1,'data-to-csv'!I362,NA())</f>
        <v>#N/A</v>
      </c>
      <c r="J362" s="86" t="e">
        <f ca="1">IF(ROW()&lt;=H$1,'data-to-csv'!J362,NA())</f>
        <v>#N/A</v>
      </c>
      <c r="K362" s="45">
        <f ca="1">'data-to-csv'!M362</f>
        <v>18</v>
      </c>
      <c r="L362" s="87" t="e">
        <f ca="1">IF(ROW()&lt;=G$1,'data-to-csv'!N362,NA())</f>
        <v>#N/A</v>
      </c>
    </row>
    <row r="363" spans="1:12" x14ac:dyDescent="0.2">
      <c r="A363" s="85" t="e">
        <f>'data-to-csv'!A363</f>
        <v>#REF!</v>
      </c>
      <c r="B363" s="86" t="e">
        <f ca="1">IF(ROW()&lt;=G$1,'data-to-csv'!D363,NA())</f>
        <v>#N/A</v>
      </c>
      <c r="C363" s="86" t="e">
        <f ca="1">IF(ROW()&lt;=H$1,'data-to-csv'!E363,NA())</f>
        <v>#N/A</v>
      </c>
      <c r="D363" s="45" t="e">
        <f>'data-to-csv'!K363</f>
        <v>#REF!</v>
      </c>
      <c r="E363" s="87" t="e">
        <f ca="1">IF(ROW()&lt;=G$1,'data-to-csv'!L363,NA())</f>
        <v>#N/A</v>
      </c>
      <c r="F363" s="87" t="e">
        <f t="shared" ca="1" si="5"/>
        <v>#N/A</v>
      </c>
      <c r="I363" s="86" t="e">
        <f ca="1">IF(ROW()&lt;=G$1,'data-to-csv'!I363,NA())</f>
        <v>#N/A</v>
      </c>
      <c r="J363" s="86" t="e">
        <f ca="1">IF(ROW()&lt;=H$1,'data-to-csv'!J363,NA())</f>
        <v>#N/A</v>
      </c>
      <c r="K363" s="45">
        <f ca="1">'data-to-csv'!M363</f>
        <v>18</v>
      </c>
      <c r="L363" s="87" t="e">
        <f ca="1">IF(ROW()&lt;=G$1,'data-to-csv'!N363,NA())</f>
        <v>#N/A</v>
      </c>
    </row>
    <row r="364" spans="1:12" x14ac:dyDescent="0.2">
      <c r="A364" s="85" t="e">
        <f>'data-to-csv'!A364</f>
        <v>#REF!</v>
      </c>
      <c r="B364" s="86" t="e">
        <f ca="1">IF(ROW()&lt;=G$1,'data-to-csv'!D364,NA())</f>
        <v>#N/A</v>
      </c>
      <c r="C364" s="86" t="e">
        <f ca="1">IF(ROW()&lt;=H$1,'data-to-csv'!E364,NA())</f>
        <v>#N/A</v>
      </c>
      <c r="D364" s="45" t="e">
        <f>'data-to-csv'!K364</f>
        <v>#REF!</v>
      </c>
      <c r="E364" s="87" t="e">
        <f ca="1">IF(ROW()&lt;=G$1,'data-to-csv'!L364,NA())</f>
        <v>#N/A</v>
      </c>
      <c r="F364" s="87" t="e">
        <f t="shared" ca="1" si="5"/>
        <v>#N/A</v>
      </c>
      <c r="I364" s="86" t="e">
        <f ca="1">IF(ROW()&lt;=G$1,'data-to-csv'!I364,NA())</f>
        <v>#N/A</v>
      </c>
      <c r="J364" s="86" t="e">
        <f ca="1">IF(ROW()&lt;=H$1,'data-to-csv'!J364,NA())</f>
        <v>#N/A</v>
      </c>
      <c r="K364" s="45">
        <f ca="1">'data-to-csv'!M364</f>
        <v>18</v>
      </c>
      <c r="L364" s="87" t="e">
        <f ca="1">IF(ROW()&lt;=G$1,'data-to-csv'!N364,NA())</f>
        <v>#N/A</v>
      </c>
    </row>
    <row r="365" spans="1:12" x14ac:dyDescent="0.2">
      <c r="A365" s="85" t="e">
        <f>'data-to-csv'!A365</f>
        <v>#REF!</v>
      </c>
      <c r="B365" s="86" t="e">
        <f ca="1">IF(ROW()&lt;=G$1,'data-to-csv'!D365,NA())</f>
        <v>#N/A</v>
      </c>
      <c r="C365" s="86" t="e">
        <f ca="1">IF(ROW()&lt;=H$1,'data-to-csv'!E365,NA())</f>
        <v>#N/A</v>
      </c>
      <c r="D365" s="45" t="e">
        <f>'data-to-csv'!K365</f>
        <v>#REF!</v>
      </c>
      <c r="E365" s="87" t="e">
        <f ca="1">IF(ROW()&lt;=G$1,'data-to-csv'!L365,NA())</f>
        <v>#N/A</v>
      </c>
      <c r="F365" s="87" t="e">
        <f t="shared" ca="1" si="5"/>
        <v>#N/A</v>
      </c>
      <c r="I365" s="86" t="e">
        <f ca="1">IF(ROW()&lt;=G$1,'data-to-csv'!I365,NA())</f>
        <v>#N/A</v>
      </c>
      <c r="J365" s="86" t="e">
        <f ca="1">IF(ROW()&lt;=H$1,'data-to-csv'!J365,NA())</f>
        <v>#N/A</v>
      </c>
      <c r="K365" s="45">
        <f ca="1">'data-to-csv'!M365</f>
        <v>18</v>
      </c>
      <c r="L365" s="87" t="e">
        <f ca="1">IF(ROW()&lt;=G$1,'data-to-csv'!N365,NA())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655</vt:i4>
      </vt:variant>
    </vt:vector>
  </HeadingPairs>
  <TitlesOfParts>
    <vt:vector size="662" baseType="lpstr">
      <vt:lpstr>bering</vt:lpstr>
      <vt:lpstr>conus</vt:lpstr>
      <vt:lpstr>climate</vt:lpstr>
      <vt:lpstr>control-500</vt:lpstr>
      <vt:lpstr>chart</vt:lpstr>
      <vt:lpstr>data-to-csv</vt:lpstr>
      <vt:lpstr>data-to-chart</vt:lpstr>
      <vt:lpstr>EndDateC1</vt:lpstr>
      <vt:lpstr>EndDateC2</vt:lpstr>
      <vt:lpstr>EndDateC3</vt:lpstr>
      <vt:lpstr>StartDateC1</vt:lpstr>
      <vt:lpstr>StartDateC2</vt:lpstr>
      <vt:lpstr>StartDateC3</vt:lpstr>
      <vt:lpstr>bering!test</vt:lpstr>
      <vt:lpstr>conus!test</vt:lpstr>
      <vt:lpstr>conus!test_1</vt:lpstr>
      <vt:lpstr>bering!test_10</vt:lpstr>
      <vt:lpstr>conus!test_10</vt:lpstr>
      <vt:lpstr>bering!test_100</vt:lpstr>
      <vt:lpstr>conus!test_100</vt:lpstr>
      <vt:lpstr>bering!test_101</vt:lpstr>
      <vt:lpstr>conus!test_101</vt:lpstr>
      <vt:lpstr>bering!test_102</vt:lpstr>
      <vt:lpstr>conus!test_102</vt:lpstr>
      <vt:lpstr>bering!test_103</vt:lpstr>
      <vt:lpstr>conus!test_103</vt:lpstr>
      <vt:lpstr>bering!test_104</vt:lpstr>
      <vt:lpstr>conus!test_104</vt:lpstr>
      <vt:lpstr>bering!test_105</vt:lpstr>
      <vt:lpstr>conus!test_105</vt:lpstr>
      <vt:lpstr>bering!test_106</vt:lpstr>
      <vt:lpstr>conus!test_106</vt:lpstr>
      <vt:lpstr>bering!test_107</vt:lpstr>
      <vt:lpstr>conus!test_107</vt:lpstr>
      <vt:lpstr>bering!test_108</vt:lpstr>
      <vt:lpstr>conus!test_108</vt:lpstr>
      <vt:lpstr>bering!test_109</vt:lpstr>
      <vt:lpstr>conus!test_109</vt:lpstr>
      <vt:lpstr>bering!test_11</vt:lpstr>
      <vt:lpstr>conus!test_11</vt:lpstr>
      <vt:lpstr>bering!test_110</vt:lpstr>
      <vt:lpstr>conus!test_110</vt:lpstr>
      <vt:lpstr>bering!test_111</vt:lpstr>
      <vt:lpstr>conus!test_111</vt:lpstr>
      <vt:lpstr>bering!test_112</vt:lpstr>
      <vt:lpstr>conus!test_112</vt:lpstr>
      <vt:lpstr>bering!test_113</vt:lpstr>
      <vt:lpstr>conus!test_113</vt:lpstr>
      <vt:lpstr>bering!test_114</vt:lpstr>
      <vt:lpstr>conus!test_114</vt:lpstr>
      <vt:lpstr>conus!test_115</vt:lpstr>
      <vt:lpstr>bering!test_116</vt:lpstr>
      <vt:lpstr>conus!test_116</vt:lpstr>
      <vt:lpstr>conus!test_117</vt:lpstr>
      <vt:lpstr>bering!test_118</vt:lpstr>
      <vt:lpstr>conus!test_118</vt:lpstr>
      <vt:lpstr>conus!test_119</vt:lpstr>
      <vt:lpstr>bering!test_12</vt:lpstr>
      <vt:lpstr>conus!test_12</vt:lpstr>
      <vt:lpstr>bering!test_120</vt:lpstr>
      <vt:lpstr>conus!test_120</vt:lpstr>
      <vt:lpstr>bering!test_121</vt:lpstr>
      <vt:lpstr>conus!test_121</vt:lpstr>
      <vt:lpstr>conus!test_122</vt:lpstr>
      <vt:lpstr>bering!test_123</vt:lpstr>
      <vt:lpstr>conus!test_123</vt:lpstr>
      <vt:lpstr>conus!test_124</vt:lpstr>
      <vt:lpstr>bering!test_125</vt:lpstr>
      <vt:lpstr>conus!test_125</vt:lpstr>
      <vt:lpstr>conus!test_126</vt:lpstr>
      <vt:lpstr>bering!test_127</vt:lpstr>
      <vt:lpstr>conus!test_127</vt:lpstr>
      <vt:lpstr>bering!test_128</vt:lpstr>
      <vt:lpstr>conus!test_128</vt:lpstr>
      <vt:lpstr>bering!test_129</vt:lpstr>
      <vt:lpstr>conus!test_129</vt:lpstr>
      <vt:lpstr>bering!test_13</vt:lpstr>
      <vt:lpstr>conus!test_13</vt:lpstr>
      <vt:lpstr>bering!test_130</vt:lpstr>
      <vt:lpstr>conus!test_130</vt:lpstr>
      <vt:lpstr>bering!test_131</vt:lpstr>
      <vt:lpstr>conus!test_131</vt:lpstr>
      <vt:lpstr>bering!test_132</vt:lpstr>
      <vt:lpstr>conus!test_132</vt:lpstr>
      <vt:lpstr>bering!test_133</vt:lpstr>
      <vt:lpstr>conus!test_133</vt:lpstr>
      <vt:lpstr>bering!test_134</vt:lpstr>
      <vt:lpstr>conus!test_134</vt:lpstr>
      <vt:lpstr>bering!test_135</vt:lpstr>
      <vt:lpstr>conus!test_135</vt:lpstr>
      <vt:lpstr>bering!test_136</vt:lpstr>
      <vt:lpstr>conus!test_136</vt:lpstr>
      <vt:lpstr>bering!test_137</vt:lpstr>
      <vt:lpstr>conus!test_137</vt:lpstr>
      <vt:lpstr>bering!test_138</vt:lpstr>
      <vt:lpstr>conus!test_138</vt:lpstr>
      <vt:lpstr>bering!test_139</vt:lpstr>
      <vt:lpstr>conus!test_139</vt:lpstr>
      <vt:lpstr>bering!test_14</vt:lpstr>
      <vt:lpstr>conus!test_14</vt:lpstr>
      <vt:lpstr>bering!test_140</vt:lpstr>
      <vt:lpstr>conus!test_140</vt:lpstr>
      <vt:lpstr>bering!test_141</vt:lpstr>
      <vt:lpstr>conus!test_141</vt:lpstr>
      <vt:lpstr>bering!test_142</vt:lpstr>
      <vt:lpstr>conus!test_142</vt:lpstr>
      <vt:lpstr>bering!test_143</vt:lpstr>
      <vt:lpstr>conus!test_143</vt:lpstr>
      <vt:lpstr>bering!test_144</vt:lpstr>
      <vt:lpstr>conus!test_144</vt:lpstr>
      <vt:lpstr>bering!test_145</vt:lpstr>
      <vt:lpstr>conus!test_145</vt:lpstr>
      <vt:lpstr>bering!test_146</vt:lpstr>
      <vt:lpstr>conus!test_146</vt:lpstr>
      <vt:lpstr>bering!test_147</vt:lpstr>
      <vt:lpstr>conus!test_147</vt:lpstr>
      <vt:lpstr>bering!test_148</vt:lpstr>
      <vt:lpstr>conus!test_148</vt:lpstr>
      <vt:lpstr>bering!test_149</vt:lpstr>
      <vt:lpstr>conus!test_149</vt:lpstr>
      <vt:lpstr>conus!test_15</vt:lpstr>
      <vt:lpstr>bering!test_150</vt:lpstr>
      <vt:lpstr>conus!test_150</vt:lpstr>
      <vt:lpstr>bering!test_151</vt:lpstr>
      <vt:lpstr>conus!test_151</vt:lpstr>
      <vt:lpstr>bering!test_152</vt:lpstr>
      <vt:lpstr>conus!test_152</vt:lpstr>
      <vt:lpstr>bering!test_153</vt:lpstr>
      <vt:lpstr>conus!test_153</vt:lpstr>
      <vt:lpstr>bering!test_154</vt:lpstr>
      <vt:lpstr>conus!test_154</vt:lpstr>
      <vt:lpstr>bering!test_155</vt:lpstr>
      <vt:lpstr>conus!test_155</vt:lpstr>
      <vt:lpstr>bering!test_156</vt:lpstr>
      <vt:lpstr>conus!test_156</vt:lpstr>
      <vt:lpstr>bering!test_157</vt:lpstr>
      <vt:lpstr>conus!test_157</vt:lpstr>
      <vt:lpstr>bering!test_158</vt:lpstr>
      <vt:lpstr>conus!test_158</vt:lpstr>
      <vt:lpstr>bering!test_159</vt:lpstr>
      <vt:lpstr>conus!test_159</vt:lpstr>
      <vt:lpstr>bering!test_16</vt:lpstr>
      <vt:lpstr>conus!test_16</vt:lpstr>
      <vt:lpstr>bering!test_160</vt:lpstr>
      <vt:lpstr>conus!test_160</vt:lpstr>
      <vt:lpstr>bering!test_161</vt:lpstr>
      <vt:lpstr>conus!test_161</vt:lpstr>
      <vt:lpstr>bering!test_162</vt:lpstr>
      <vt:lpstr>conus!test_162</vt:lpstr>
      <vt:lpstr>bering!test_163</vt:lpstr>
      <vt:lpstr>conus!test_163</vt:lpstr>
      <vt:lpstr>bering!test_164</vt:lpstr>
      <vt:lpstr>conus!test_164</vt:lpstr>
      <vt:lpstr>bering!test_165</vt:lpstr>
      <vt:lpstr>conus!test_165</vt:lpstr>
      <vt:lpstr>bering!test_166</vt:lpstr>
      <vt:lpstr>conus!test_166</vt:lpstr>
      <vt:lpstr>bering!test_167</vt:lpstr>
      <vt:lpstr>conus!test_167</vt:lpstr>
      <vt:lpstr>bering!test_168</vt:lpstr>
      <vt:lpstr>conus!test_168</vt:lpstr>
      <vt:lpstr>bering!test_169</vt:lpstr>
      <vt:lpstr>conus!test_169</vt:lpstr>
      <vt:lpstr>bering!test_17</vt:lpstr>
      <vt:lpstr>conus!test_17</vt:lpstr>
      <vt:lpstr>bering!test_170</vt:lpstr>
      <vt:lpstr>conus!test_170</vt:lpstr>
      <vt:lpstr>bering!test_171</vt:lpstr>
      <vt:lpstr>conus!test_171</vt:lpstr>
      <vt:lpstr>bering!test_172</vt:lpstr>
      <vt:lpstr>conus!test_172</vt:lpstr>
      <vt:lpstr>bering!test_173</vt:lpstr>
      <vt:lpstr>conus!test_173</vt:lpstr>
      <vt:lpstr>bering!test_174</vt:lpstr>
      <vt:lpstr>conus!test_174</vt:lpstr>
      <vt:lpstr>bering!test_175</vt:lpstr>
      <vt:lpstr>conus!test_175</vt:lpstr>
      <vt:lpstr>bering!test_176</vt:lpstr>
      <vt:lpstr>conus!test_176</vt:lpstr>
      <vt:lpstr>bering!test_177</vt:lpstr>
      <vt:lpstr>conus!test_177</vt:lpstr>
      <vt:lpstr>bering!test_178</vt:lpstr>
      <vt:lpstr>conus!test_178</vt:lpstr>
      <vt:lpstr>bering!test_179</vt:lpstr>
      <vt:lpstr>conus!test_179</vt:lpstr>
      <vt:lpstr>bering!test_18</vt:lpstr>
      <vt:lpstr>conus!test_18</vt:lpstr>
      <vt:lpstr>bering!test_180</vt:lpstr>
      <vt:lpstr>conus!test_180</vt:lpstr>
      <vt:lpstr>bering!test_181</vt:lpstr>
      <vt:lpstr>conus!test_181</vt:lpstr>
      <vt:lpstr>bering!test_182</vt:lpstr>
      <vt:lpstr>conus!test_182</vt:lpstr>
      <vt:lpstr>bering!test_183</vt:lpstr>
      <vt:lpstr>conus!test_183</vt:lpstr>
      <vt:lpstr>bering!test_184</vt:lpstr>
      <vt:lpstr>conus!test_184</vt:lpstr>
      <vt:lpstr>bering!test_185</vt:lpstr>
      <vt:lpstr>conus!test_185</vt:lpstr>
      <vt:lpstr>bering!test_186</vt:lpstr>
      <vt:lpstr>conus!test_186</vt:lpstr>
      <vt:lpstr>bering!test_187</vt:lpstr>
      <vt:lpstr>conus!test_187</vt:lpstr>
      <vt:lpstr>bering!test_188</vt:lpstr>
      <vt:lpstr>conus!test_188</vt:lpstr>
      <vt:lpstr>bering!test_189</vt:lpstr>
      <vt:lpstr>conus!test_189</vt:lpstr>
      <vt:lpstr>bering!test_19</vt:lpstr>
      <vt:lpstr>conus!test_19</vt:lpstr>
      <vt:lpstr>bering!test_190</vt:lpstr>
      <vt:lpstr>conus!test_190</vt:lpstr>
      <vt:lpstr>bering!test_191</vt:lpstr>
      <vt:lpstr>conus!test_191</vt:lpstr>
      <vt:lpstr>bering!test_192</vt:lpstr>
      <vt:lpstr>conus!test_192</vt:lpstr>
      <vt:lpstr>bering!test_193</vt:lpstr>
      <vt:lpstr>conus!test_193</vt:lpstr>
      <vt:lpstr>bering!test_194</vt:lpstr>
      <vt:lpstr>conus!test_194</vt:lpstr>
      <vt:lpstr>bering!test_195</vt:lpstr>
      <vt:lpstr>conus!test_195</vt:lpstr>
      <vt:lpstr>bering!test_196</vt:lpstr>
      <vt:lpstr>conus!test_196</vt:lpstr>
      <vt:lpstr>bering!test_197</vt:lpstr>
      <vt:lpstr>conus!test_197</vt:lpstr>
      <vt:lpstr>bering!test_198</vt:lpstr>
      <vt:lpstr>conus!test_198</vt:lpstr>
      <vt:lpstr>bering!test_199</vt:lpstr>
      <vt:lpstr>conus!test_199</vt:lpstr>
      <vt:lpstr>bering!test_2</vt:lpstr>
      <vt:lpstr>conus!test_2</vt:lpstr>
      <vt:lpstr>bering!test_20</vt:lpstr>
      <vt:lpstr>conus!test_20</vt:lpstr>
      <vt:lpstr>bering!test_200</vt:lpstr>
      <vt:lpstr>conus!test_200</vt:lpstr>
      <vt:lpstr>bering!test_201</vt:lpstr>
      <vt:lpstr>conus!test_201</vt:lpstr>
      <vt:lpstr>bering!test_202</vt:lpstr>
      <vt:lpstr>conus!test_202</vt:lpstr>
      <vt:lpstr>bering!test_203</vt:lpstr>
      <vt:lpstr>conus!test_203</vt:lpstr>
      <vt:lpstr>bering!test_204</vt:lpstr>
      <vt:lpstr>conus!test_204</vt:lpstr>
      <vt:lpstr>bering!test_205</vt:lpstr>
      <vt:lpstr>conus!test_205</vt:lpstr>
      <vt:lpstr>bering!test_206</vt:lpstr>
      <vt:lpstr>conus!test_206</vt:lpstr>
      <vt:lpstr>bering!test_207</vt:lpstr>
      <vt:lpstr>conus!test_207</vt:lpstr>
      <vt:lpstr>bering!test_208</vt:lpstr>
      <vt:lpstr>conus!test_208</vt:lpstr>
      <vt:lpstr>bering!test_209</vt:lpstr>
      <vt:lpstr>conus!test_209</vt:lpstr>
      <vt:lpstr>bering!test_21</vt:lpstr>
      <vt:lpstr>conus!test_21</vt:lpstr>
      <vt:lpstr>bering!test_210</vt:lpstr>
      <vt:lpstr>conus!test_210</vt:lpstr>
      <vt:lpstr>bering!test_211</vt:lpstr>
      <vt:lpstr>conus!test_211</vt:lpstr>
      <vt:lpstr>bering!test_212</vt:lpstr>
      <vt:lpstr>conus!test_212</vt:lpstr>
      <vt:lpstr>bering!test_213</vt:lpstr>
      <vt:lpstr>conus!test_213</vt:lpstr>
      <vt:lpstr>bering!test_214</vt:lpstr>
      <vt:lpstr>conus!test_214</vt:lpstr>
      <vt:lpstr>bering!test_215</vt:lpstr>
      <vt:lpstr>conus!test_215</vt:lpstr>
      <vt:lpstr>bering!test_216</vt:lpstr>
      <vt:lpstr>conus!test_216</vt:lpstr>
      <vt:lpstr>bering!test_217</vt:lpstr>
      <vt:lpstr>conus!test_217</vt:lpstr>
      <vt:lpstr>bering!test_218</vt:lpstr>
      <vt:lpstr>conus!test_218</vt:lpstr>
      <vt:lpstr>bering!test_219</vt:lpstr>
      <vt:lpstr>conus!test_219</vt:lpstr>
      <vt:lpstr>bering!test_22</vt:lpstr>
      <vt:lpstr>conus!test_22</vt:lpstr>
      <vt:lpstr>bering!test_220</vt:lpstr>
      <vt:lpstr>conus!test_220</vt:lpstr>
      <vt:lpstr>bering!test_221</vt:lpstr>
      <vt:lpstr>conus!test_221</vt:lpstr>
      <vt:lpstr>bering!test_222</vt:lpstr>
      <vt:lpstr>conus!test_222</vt:lpstr>
      <vt:lpstr>bering!test_223</vt:lpstr>
      <vt:lpstr>conus!test_223</vt:lpstr>
      <vt:lpstr>bering!test_224</vt:lpstr>
      <vt:lpstr>conus!test_224</vt:lpstr>
      <vt:lpstr>bering!test_225</vt:lpstr>
      <vt:lpstr>conus!test_225</vt:lpstr>
      <vt:lpstr>bering!test_226</vt:lpstr>
      <vt:lpstr>conus!test_226</vt:lpstr>
      <vt:lpstr>bering!test_227</vt:lpstr>
      <vt:lpstr>conus!test_227</vt:lpstr>
      <vt:lpstr>bering!test_228</vt:lpstr>
      <vt:lpstr>conus!test_228</vt:lpstr>
      <vt:lpstr>bering!test_229</vt:lpstr>
      <vt:lpstr>conus!test_229</vt:lpstr>
      <vt:lpstr>bering!test_23</vt:lpstr>
      <vt:lpstr>conus!test_23</vt:lpstr>
      <vt:lpstr>bering!test_230</vt:lpstr>
      <vt:lpstr>conus!test_230</vt:lpstr>
      <vt:lpstr>bering!test_231</vt:lpstr>
      <vt:lpstr>conus!test_231</vt:lpstr>
      <vt:lpstr>bering!test_232</vt:lpstr>
      <vt:lpstr>conus!test_232</vt:lpstr>
      <vt:lpstr>bering!test_233</vt:lpstr>
      <vt:lpstr>conus!test_233</vt:lpstr>
      <vt:lpstr>bering!test_234</vt:lpstr>
      <vt:lpstr>conus!test_234</vt:lpstr>
      <vt:lpstr>bering!test_235</vt:lpstr>
      <vt:lpstr>conus!test_235</vt:lpstr>
      <vt:lpstr>bering!test_236</vt:lpstr>
      <vt:lpstr>conus!test_236</vt:lpstr>
      <vt:lpstr>bering!test_237</vt:lpstr>
      <vt:lpstr>conus!test_237</vt:lpstr>
      <vt:lpstr>bering!test_238</vt:lpstr>
      <vt:lpstr>conus!test_238</vt:lpstr>
      <vt:lpstr>bering!test_239</vt:lpstr>
      <vt:lpstr>conus!test_239</vt:lpstr>
      <vt:lpstr>bering!test_24</vt:lpstr>
      <vt:lpstr>conus!test_24</vt:lpstr>
      <vt:lpstr>bering!test_240</vt:lpstr>
      <vt:lpstr>conus!test_240</vt:lpstr>
      <vt:lpstr>bering!test_241</vt:lpstr>
      <vt:lpstr>conus!test_241</vt:lpstr>
      <vt:lpstr>bering!test_242</vt:lpstr>
      <vt:lpstr>conus!test_242</vt:lpstr>
      <vt:lpstr>bering!test_243</vt:lpstr>
      <vt:lpstr>conus!test_243</vt:lpstr>
      <vt:lpstr>bering!test_244</vt:lpstr>
      <vt:lpstr>conus!test_244</vt:lpstr>
      <vt:lpstr>bering!test_245</vt:lpstr>
      <vt:lpstr>conus!test_245</vt:lpstr>
      <vt:lpstr>bering!test_246</vt:lpstr>
      <vt:lpstr>conus!test_246</vt:lpstr>
      <vt:lpstr>bering!test_247</vt:lpstr>
      <vt:lpstr>conus!test_247</vt:lpstr>
      <vt:lpstr>bering!test_248</vt:lpstr>
      <vt:lpstr>conus!test_248</vt:lpstr>
      <vt:lpstr>bering!test_249</vt:lpstr>
      <vt:lpstr>conus!test_249</vt:lpstr>
      <vt:lpstr>bering!test_25</vt:lpstr>
      <vt:lpstr>conus!test_25</vt:lpstr>
      <vt:lpstr>bering!test_250</vt:lpstr>
      <vt:lpstr>conus!test_250</vt:lpstr>
      <vt:lpstr>bering!test_251</vt:lpstr>
      <vt:lpstr>conus!test_251</vt:lpstr>
      <vt:lpstr>bering!test_252</vt:lpstr>
      <vt:lpstr>conus!test_252</vt:lpstr>
      <vt:lpstr>bering!test_253</vt:lpstr>
      <vt:lpstr>conus!test_253</vt:lpstr>
      <vt:lpstr>bering!test_254</vt:lpstr>
      <vt:lpstr>conus!test_254</vt:lpstr>
      <vt:lpstr>bering!test_255</vt:lpstr>
      <vt:lpstr>conus!test_255</vt:lpstr>
      <vt:lpstr>bering!test_256</vt:lpstr>
      <vt:lpstr>conus!test_256</vt:lpstr>
      <vt:lpstr>bering!test_257</vt:lpstr>
      <vt:lpstr>conus!test_257</vt:lpstr>
      <vt:lpstr>bering!test_258</vt:lpstr>
      <vt:lpstr>conus!test_258</vt:lpstr>
      <vt:lpstr>bering!test_259</vt:lpstr>
      <vt:lpstr>conus!test_259</vt:lpstr>
      <vt:lpstr>bering!test_26</vt:lpstr>
      <vt:lpstr>conus!test_26</vt:lpstr>
      <vt:lpstr>bering!test_260</vt:lpstr>
      <vt:lpstr>conus!test_260</vt:lpstr>
      <vt:lpstr>bering!test_261</vt:lpstr>
      <vt:lpstr>conus!test_261</vt:lpstr>
      <vt:lpstr>bering!test_262</vt:lpstr>
      <vt:lpstr>conus!test_262</vt:lpstr>
      <vt:lpstr>bering!test_263</vt:lpstr>
      <vt:lpstr>conus!test_263</vt:lpstr>
      <vt:lpstr>bering!test_264</vt:lpstr>
      <vt:lpstr>conus!test_264</vt:lpstr>
      <vt:lpstr>bering!test_265</vt:lpstr>
      <vt:lpstr>conus!test_265</vt:lpstr>
      <vt:lpstr>bering!test_266</vt:lpstr>
      <vt:lpstr>conus!test_266</vt:lpstr>
      <vt:lpstr>bering!test_267</vt:lpstr>
      <vt:lpstr>conus!test_267</vt:lpstr>
      <vt:lpstr>bering!test_268</vt:lpstr>
      <vt:lpstr>conus!test_268</vt:lpstr>
      <vt:lpstr>bering!test_269</vt:lpstr>
      <vt:lpstr>conus!test_269</vt:lpstr>
      <vt:lpstr>bering!test_27</vt:lpstr>
      <vt:lpstr>conus!test_27</vt:lpstr>
      <vt:lpstr>bering!test_270</vt:lpstr>
      <vt:lpstr>conus!test_270</vt:lpstr>
      <vt:lpstr>bering!test_271</vt:lpstr>
      <vt:lpstr>conus!test_271</vt:lpstr>
      <vt:lpstr>bering!test_272</vt:lpstr>
      <vt:lpstr>conus!test_272</vt:lpstr>
      <vt:lpstr>bering!test_273</vt:lpstr>
      <vt:lpstr>conus!test_273</vt:lpstr>
      <vt:lpstr>bering!test_274</vt:lpstr>
      <vt:lpstr>conus!test_274</vt:lpstr>
      <vt:lpstr>bering!test_275</vt:lpstr>
      <vt:lpstr>conus!test_275</vt:lpstr>
      <vt:lpstr>bering!test_276</vt:lpstr>
      <vt:lpstr>conus!test_276</vt:lpstr>
      <vt:lpstr>bering!test_277</vt:lpstr>
      <vt:lpstr>conus!test_277</vt:lpstr>
      <vt:lpstr>bering!test_278</vt:lpstr>
      <vt:lpstr>conus!test_278</vt:lpstr>
      <vt:lpstr>bering!test_279</vt:lpstr>
      <vt:lpstr>conus!test_279</vt:lpstr>
      <vt:lpstr>bering!test_28</vt:lpstr>
      <vt:lpstr>conus!test_28</vt:lpstr>
      <vt:lpstr>bering!test_280</vt:lpstr>
      <vt:lpstr>conus!test_280</vt:lpstr>
      <vt:lpstr>bering!test_281</vt:lpstr>
      <vt:lpstr>conus!test_281</vt:lpstr>
      <vt:lpstr>bering!test_282</vt:lpstr>
      <vt:lpstr>conus!test_282</vt:lpstr>
      <vt:lpstr>bering!test_283</vt:lpstr>
      <vt:lpstr>conus!test_283</vt:lpstr>
      <vt:lpstr>bering!test_284</vt:lpstr>
      <vt:lpstr>conus!test_284</vt:lpstr>
      <vt:lpstr>bering!test_285</vt:lpstr>
      <vt:lpstr>conus!test_285</vt:lpstr>
      <vt:lpstr>conus!test_286</vt:lpstr>
      <vt:lpstr>bering!test_287</vt:lpstr>
      <vt:lpstr>conus!test_287</vt:lpstr>
      <vt:lpstr>bering!test_288</vt:lpstr>
      <vt:lpstr>conus!test_288</vt:lpstr>
      <vt:lpstr>bering!test_289</vt:lpstr>
      <vt:lpstr>conus!test_289</vt:lpstr>
      <vt:lpstr>bering!test_29</vt:lpstr>
      <vt:lpstr>conus!test_29</vt:lpstr>
      <vt:lpstr>bering!test_290</vt:lpstr>
      <vt:lpstr>conus!test_290</vt:lpstr>
      <vt:lpstr>bering!test_291</vt:lpstr>
      <vt:lpstr>conus!test_291</vt:lpstr>
      <vt:lpstr>bering!test_292</vt:lpstr>
      <vt:lpstr>conus!test_292</vt:lpstr>
      <vt:lpstr>conus!test_293</vt:lpstr>
      <vt:lpstr>bering!test_294</vt:lpstr>
      <vt:lpstr>conus!test_294</vt:lpstr>
      <vt:lpstr>conus!test_295</vt:lpstr>
      <vt:lpstr>bering!test_296</vt:lpstr>
      <vt:lpstr>conus!test_296</vt:lpstr>
      <vt:lpstr>conus!test_297</vt:lpstr>
      <vt:lpstr>bering!test_298</vt:lpstr>
      <vt:lpstr>conus!test_298</vt:lpstr>
      <vt:lpstr>bering!test_299</vt:lpstr>
      <vt:lpstr>conus!test_299</vt:lpstr>
      <vt:lpstr>bering!test_3</vt:lpstr>
      <vt:lpstr>conus!test_3</vt:lpstr>
      <vt:lpstr>bering!test_30</vt:lpstr>
      <vt:lpstr>conus!test_30</vt:lpstr>
      <vt:lpstr>bering!test_300</vt:lpstr>
      <vt:lpstr>conus!test_300</vt:lpstr>
      <vt:lpstr>bering!test_301</vt:lpstr>
      <vt:lpstr>conus!test_301</vt:lpstr>
      <vt:lpstr>bering!test_302</vt:lpstr>
      <vt:lpstr>conus!test_302</vt:lpstr>
      <vt:lpstr>bering!test_303</vt:lpstr>
      <vt:lpstr>conus!test_303</vt:lpstr>
      <vt:lpstr>conus!test_304</vt:lpstr>
      <vt:lpstr>bering!test_305</vt:lpstr>
      <vt:lpstr>conus!test_305</vt:lpstr>
      <vt:lpstr>bering!test_306</vt:lpstr>
      <vt:lpstr>conus!test_306</vt:lpstr>
      <vt:lpstr>bering!test_307</vt:lpstr>
      <vt:lpstr>conus!test_307</vt:lpstr>
      <vt:lpstr>bering!test_308</vt:lpstr>
      <vt:lpstr>conus!test_308</vt:lpstr>
      <vt:lpstr>conus!test_309</vt:lpstr>
      <vt:lpstr>bering!test_31</vt:lpstr>
      <vt:lpstr>conus!test_31</vt:lpstr>
      <vt:lpstr>bering!test_310</vt:lpstr>
      <vt:lpstr>conus!test_310</vt:lpstr>
      <vt:lpstr>bering!test_311</vt:lpstr>
      <vt:lpstr>conus!test_311</vt:lpstr>
      <vt:lpstr>bering!test_312</vt:lpstr>
      <vt:lpstr>conus!test_312</vt:lpstr>
      <vt:lpstr>bering!test_313</vt:lpstr>
      <vt:lpstr>conus!test_313</vt:lpstr>
      <vt:lpstr>bering!test_314</vt:lpstr>
      <vt:lpstr>conus!test_314</vt:lpstr>
      <vt:lpstr>bering!test_315</vt:lpstr>
      <vt:lpstr>conus!test_315</vt:lpstr>
      <vt:lpstr>bering!test_316</vt:lpstr>
      <vt:lpstr>conus!test_316</vt:lpstr>
      <vt:lpstr>bering!test_317</vt:lpstr>
      <vt:lpstr>conus!test_317</vt:lpstr>
      <vt:lpstr>bering!test_318</vt:lpstr>
      <vt:lpstr>bering!test_319</vt:lpstr>
      <vt:lpstr>bering!test_32</vt:lpstr>
      <vt:lpstr>conus!test_32</vt:lpstr>
      <vt:lpstr>bering!test_320</vt:lpstr>
      <vt:lpstr>bering!test_321</vt:lpstr>
      <vt:lpstr>bering!test_322</vt:lpstr>
      <vt:lpstr>bering!test_323</vt:lpstr>
      <vt:lpstr>bering!test_324</vt:lpstr>
      <vt:lpstr>bering!test_325</vt:lpstr>
      <vt:lpstr>bering!test_326</vt:lpstr>
      <vt:lpstr>bering!test_327</vt:lpstr>
      <vt:lpstr>bering!test_328</vt:lpstr>
      <vt:lpstr>bering!test_329</vt:lpstr>
      <vt:lpstr>bering!test_33</vt:lpstr>
      <vt:lpstr>conus!test_33</vt:lpstr>
      <vt:lpstr>bering!test_330</vt:lpstr>
      <vt:lpstr>bering!test_331</vt:lpstr>
      <vt:lpstr>bering!test_332</vt:lpstr>
      <vt:lpstr>bering!test_333</vt:lpstr>
      <vt:lpstr>bering!test_334</vt:lpstr>
      <vt:lpstr>bering!test_335</vt:lpstr>
      <vt:lpstr>bering!test_336</vt:lpstr>
      <vt:lpstr>bering!test_337</vt:lpstr>
      <vt:lpstr>bering!test_338</vt:lpstr>
      <vt:lpstr>bering!test_339</vt:lpstr>
      <vt:lpstr>bering!test_34</vt:lpstr>
      <vt:lpstr>conus!test_34</vt:lpstr>
      <vt:lpstr>bering!test_340</vt:lpstr>
      <vt:lpstr>bering!test_341</vt:lpstr>
      <vt:lpstr>bering!test_342</vt:lpstr>
      <vt:lpstr>bering!test_343</vt:lpstr>
      <vt:lpstr>bering!test_344</vt:lpstr>
      <vt:lpstr>bering!test_345</vt:lpstr>
      <vt:lpstr>bering!test_346</vt:lpstr>
      <vt:lpstr>bering!test_347</vt:lpstr>
      <vt:lpstr>bering!test_348</vt:lpstr>
      <vt:lpstr>bering!test_349</vt:lpstr>
      <vt:lpstr>bering!test_35</vt:lpstr>
      <vt:lpstr>conus!test_35</vt:lpstr>
      <vt:lpstr>bering!test_36</vt:lpstr>
      <vt:lpstr>conus!test_36</vt:lpstr>
      <vt:lpstr>bering!test_37</vt:lpstr>
      <vt:lpstr>conus!test_37</vt:lpstr>
      <vt:lpstr>bering!test_38</vt:lpstr>
      <vt:lpstr>conus!test_38</vt:lpstr>
      <vt:lpstr>bering!test_39</vt:lpstr>
      <vt:lpstr>conus!test_39</vt:lpstr>
      <vt:lpstr>bering!test_4</vt:lpstr>
      <vt:lpstr>conus!test_4</vt:lpstr>
      <vt:lpstr>bering!test_40</vt:lpstr>
      <vt:lpstr>conus!test_40</vt:lpstr>
      <vt:lpstr>bering!test_41</vt:lpstr>
      <vt:lpstr>conus!test_41</vt:lpstr>
      <vt:lpstr>bering!test_42</vt:lpstr>
      <vt:lpstr>conus!test_42</vt:lpstr>
      <vt:lpstr>bering!test_43</vt:lpstr>
      <vt:lpstr>conus!test_43</vt:lpstr>
      <vt:lpstr>bering!test_44</vt:lpstr>
      <vt:lpstr>conus!test_44</vt:lpstr>
      <vt:lpstr>bering!test_45</vt:lpstr>
      <vt:lpstr>conus!test_45</vt:lpstr>
      <vt:lpstr>bering!test_46</vt:lpstr>
      <vt:lpstr>conus!test_46</vt:lpstr>
      <vt:lpstr>bering!test_47</vt:lpstr>
      <vt:lpstr>conus!test_47</vt:lpstr>
      <vt:lpstr>bering!test_48</vt:lpstr>
      <vt:lpstr>conus!test_48</vt:lpstr>
      <vt:lpstr>bering!test_49</vt:lpstr>
      <vt:lpstr>conus!test_49</vt:lpstr>
      <vt:lpstr>conus!test_5</vt:lpstr>
      <vt:lpstr>bering!test_50</vt:lpstr>
      <vt:lpstr>conus!test_50</vt:lpstr>
      <vt:lpstr>bering!test_51</vt:lpstr>
      <vt:lpstr>conus!test_51</vt:lpstr>
      <vt:lpstr>bering!test_52</vt:lpstr>
      <vt:lpstr>conus!test_52</vt:lpstr>
      <vt:lpstr>bering!test_53</vt:lpstr>
      <vt:lpstr>conus!test_53</vt:lpstr>
      <vt:lpstr>bering!test_54</vt:lpstr>
      <vt:lpstr>conus!test_54</vt:lpstr>
      <vt:lpstr>bering!test_55</vt:lpstr>
      <vt:lpstr>conus!test_55</vt:lpstr>
      <vt:lpstr>bering!test_56</vt:lpstr>
      <vt:lpstr>conus!test_56</vt:lpstr>
      <vt:lpstr>bering!test_57</vt:lpstr>
      <vt:lpstr>conus!test_57</vt:lpstr>
      <vt:lpstr>bering!test_58</vt:lpstr>
      <vt:lpstr>conus!test_58</vt:lpstr>
      <vt:lpstr>bering!test_59</vt:lpstr>
      <vt:lpstr>conus!test_59</vt:lpstr>
      <vt:lpstr>bering!test_6</vt:lpstr>
      <vt:lpstr>conus!test_6</vt:lpstr>
      <vt:lpstr>bering!test_60</vt:lpstr>
      <vt:lpstr>conus!test_60</vt:lpstr>
      <vt:lpstr>bering!test_61</vt:lpstr>
      <vt:lpstr>conus!test_61</vt:lpstr>
      <vt:lpstr>bering!test_62</vt:lpstr>
      <vt:lpstr>conus!test_62</vt:lpstr>
      <vt:lpstr>bering!test_63</vt:lpstr>
      <vt:lpstr>conus!test_63</vt:lpstr>
      <vt:lpstr>bering!test_64</vt:lpstr>
      <vt:lpstr>conus!test_64</vt:lpstr>
      <vt:lpstr>bering!test_65</vt:lpstr>
      <vt:lpstr>conus!test_65</vt:lpstr>
      <vt:lpstr>bering!test_66</vt:lpstr>
      <vt:lpstr>conus!test_66</vt:lpstr>
      <vt:lpstr>bering!test_67</vt:lpstr>
      <vt:lpstr>conus!test_67</vt:lpstr>
      <vt:lpstr>bering!test_68</vt:lpstr>
      <vt:lpstr>conus!test_68</vt:lpstr>
      <vt:lpstr>bering!test_69</vt:lpstr>
      <vt:lpstr>conus!test_69</vt:lpstr>
      <vt:lpstr>bering!test_7</vt:lpstr>
      <vt:lpstr>conus!test_7</vt:lpstr>
      <vt:lpstr>bering!test_70</vt:lpstr>
      <vt:lpstr>conus!test_70</vt:lpstr>
      <vt:lpstr>conus!test_71</vt:lpstr>
      <vt:lpstr>bering!test_72</vt:lpstr>
      <vt:lpstr>conus!test_72</vt:lpstr>
      <vt:lpstr>bering!test_73</vt:lpstr>
      <vt:lpstr>conus!test_73</vt:lpstr>
      <vt:lpstr>bering!test_74</vt:lpstr>
      <vt:lpstr>conus!test_74</vt:lpstr>
      <vt:lpstr>bering!test_75</vt:lpstr>
      <vt:lpstr>conus!test_75</vt:lpstr>
      <vt:lpstr>bering!test_76</vt:lpstr>
      <vt:lpstr>conus!test_76</vt:lpstr>
      <vt:lpstr>bering!test_77</vt:lpstr>
      <vt:lpstr>conus!test_77</vt:lpstr>
      <vt:lpstr>bering!test_78</vt:lpstr>
      <vt:lpstr>conus!test_78</vt:lpstr>
      <vt:lpstr>bering!test_79</vt:lpstr>
      <vt:lpstr>conus!test_79</vt:lpstr>
      <vt:lpstr>bering!test_8</vt:lpstr>
      <vt:lpstr>bering!test_80</vt:lpstr>
      <vt:lpstr>conus!test_80</vt:lpstr>
      <vt:lpstr>bering!test_81</vt:lpstr>
      <vt:lpstr>conus!test_81</vt:lpstr>
      <vt:lpstr>bering!test_82</vt:lpstr>
      <vt:lpstr>conus!test_82</vt:lpstr>
      <vt:lpstr>bering!test_83</vt:lpstr>
      <vt:lpstr>conus!test_83</vt:lpstr>
      <vt:lpstr>bering!test_84</vt:lpstr>
      <vt:lpstr>conus!test_84</vt:lpstr>
      <vt:lpstr>bering!test_85</vt:lpstr>
      <vt:lpstr>conus!test_85</vt:lpstr>
      <vt:lpstr>bering!test_86</vt:lpstr>
      <vt:lpstr>conus!test_86</vt:lpstr>
      <vt:lpstr>bering!test_87</vt:lpstr>
      <vt:lpstr>conus!test_87</vt:lpstr>
      <vt:lpstr>bering!test_88</vt:lpstr>
      <vt:lpstr>conus!test_88</vt:lpstr>
      <vt:lpstr>bering!test_89</vt:lpstr>
      <vt:lpstr>conus!test_89</vt:lpstr>
      <vt:lpstr>bering!test_9</vt:lpstr>
      <vt:lpstr>conus!test_9</vt:lpstr>
      <vt:lpstr>conus!test_90</vt:lpstr>
      <vt:lpstr>bering!test_91</vt:lpstr>
      <vt:lpstr>conus!test_91</vt:lpstr>
      <vt:lpstr>bering!test_92</vt:lpstr>
      <vt:lpstr>conus!test_92</vt:lpstr>
      <vt:lpstr>bering!test_93</vt:lpstr>
      <vt:lpstr>conus!test_93</vt:lpstr>
      <vt:lpstr>bering!test_94</vt:lpstr>
      <vt:lpstr>conus!test_94</vt:lpstr>
      <vt:lpstr>bering!test_95</vt:lpstr>
      <vt:lpstr>conus!test_95</vt:lpstr>
      <vt:lpstr>bering!test_96</vt:lpstr>
      <vt:lpstr>conus!test_96</vt:lpstr>
      <vt:lpstr>bering!test_97</vt:lpstr>
      <vt:lpstr>bering!test_98</vt:lpstr>
      <vt:lpstr>conus!test_98</vt:lpstr>
      <vt:lpstr>bering!test_99</vt:lpstr>
      <vt:lpstr>conus!test_99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jherman</dc:creator>
  <cp:lastModifiedBy>Joshua Herman</cp:lastModifiedBy>
  <dcterms:created xsi:type="dcterms:W3CDTF">2014-06-30T16:12:39Z</dcterms:created>
  <dcterms:modified xsi:type="dcterms:W3CDTF">2017-07-18T20:22:17Z</dcterms:modified>
</cp:coreProperties>
</file>