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v/Documents/MATLAB/"/>
    </mc:Choice>
  </mc:AlternateContent>
  <xr:revisionPtr revIDLastSave="0" documentId="13_ncr:1_{1D0C541E-F129-3A43-A3DA-FA73997924C7}" xr6:coauthVersionLast="47" xr6:coauthVersionMax="47" xr10:uidLastSave="{00000000-0000-0000-0000-000000000000}"/>
  <bookViews>
    <workbookView xWindow="0" yWindow="500" windowWidth="14480" windowHeight="17500" activeTab="6" xr2:uid="{194467B6-7081-0143-AC02-6E81B5A62E9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D2" i="5"/>
  <c r="B9" i="1"/>
  <c r="C6" i="1"/>
  <c r="D6" i="1"/>
  <c r="B6" i="1"/>
  <c r="C23" i="1"/>
  <c r="C22" i="1"/>
  <c r="C21" i="1"/>
  <c r="C20" i="1"/>
  <c r="C19" i="1"/>
  <c r="C18" i="1"/>
  <c r="B7" i="1" s="1"/>
  <c r="C7" i="1" s="1"/>
  <c r="D7" i="1" s="1"/>
  <c r="C17" i="1"/>
  <c r="C16" i="1"/>
  <c r="C15" i="1"/>
  <c r="C14" i="1"/>
  <c r="C11" i="1"/>
  <c r="D11" i="1" s="1"/>
  <c r="B10" i="1"/>
  <c r="C10" i="1" s="1"/>
  <c r="D10" i="1" s="1"/>
  <c r="B8" i="1"/>
  <c r="C8" i="1" s="1"/>
  <c r="D8" i="1" s="1"/>
  <c r="B5" i="1"/>
  <c r="C5" i="1" s="1"/>
  <c r="D5" i="1" s="1"/>
  <c r="B4" i="1"/>
  <c r="C4" i="1" s="1"/>
  <c r="D4" i="1" s="1"/>
  <c r="C3" i="1"/>
  <c r="D3" i="1" s="1"/>
  <c r="B3" i="1"/>
  <c r="C2" i="1"/>
  <c r="D2" i="1" s="1"/>
  <c r="B2" i="1"/>
  <c r="C9" i="1" l="1"/>
  <c r="D9" i="1" s="1"/>
</calcChain>
</file>

<file path=xl/sharedStrings.xml><?xml version="1.0" encoding="utf-8"?>
<sst xmlns="http://schemas.openxmlformats.org/spreadsheetml/2006/main" count="82" uniqueCount="47">
  <si>
    <t>SiO2</t>
  </si>
  <si>
    <t>TiO2</t>
  </si>
  <si>
    <t>Al2O3</t>
  </si>
  <si>
    <t>FeO</t>
  </si>
  <si>
    <t>MgO</t>
  </si>
  <si>
    <t>CaO</t>
  </si>
  <si>
    <t>Na2O</t>
  </si>
  <si>
    <t>P2O5</t>
  </si>
  <si>
    <t>K20</t>
  </si>
  <si>
    <t>Oxide Volumes</t>
  </si>
  <si>
    <t>Si4+</t>
  </si>
  <si>
    <t>Al3+</t>
  </si>
  <si>
    <t>Fe3+</t>
  </si>
  <si>
    <t>Fe2+</t>
  </si>
  <si>
    <t>Mg2+</t>
  </si>
  <si>
    <t>Ca2+</t>
  </si>
  <si>
    <t>TI4+</t>
  </si>
  <si>
    <t>Na+</t>
  </si>
  <si>
    <t>K+</t>
  </si>
  <si>
    <t>O2-</t>
  </si>
  <si>
    <t>Ionic Radii (Å)</t>
  </si>
  <si>
    <t>Ionic Volume (Å3)</t>
  </si>
  <si>
    <t>mol conversation</t>
  </si>
  <si>
    <t>cm3</t>
  </si>
  <si>
    <t>Oxides</t>
  </si>
  <si>
    <t>Fe2O3</t>
  </si>
  <si>
    <t>K2O</t>
  </si>
  <si>
    <t>Na2O^2</t>
  </si>
  <si>
    <t>Vs (1573K,0.1MPa)</t>
  </si>
  <si>
    <r>
      <t xml:space="preserve">Lambda </t>
    </r>
    <r>
      <rPr>
        <sz val="12"/>
        <color theme="1"/>
        <rFont val="Calibri"/>
        <family val="2"/>
      </rPr>
      <t>λ</t>
    </r>
  </si>
  <si>
    <r>
      <t xml:space="preserve">Kappa </t>
    </r>
    <r>
      <rPr>
        <sz val="12"/>
        <color theme="1"/>
        <rFont val="Calibri"/>
        <family val="2"/>
      </rPr>
      <t>к</t>
    </r>
  </si>
  <si>
    <t>V_1573 (cc/molK)</t>
  </si>
  <si>
    <t>dv/dt</t>
  </si>
  <si>
    <t>Nb</t>
  </si>
  <si>
    <t>Ar</t>
  </si>
  <si>
    <t>Ne</t>
  </si>
  <si>
    <t>He</t>
  </si>
  <si>
    <t>α</t>
  </si>
  <si>
    <t>β</t>
  </si>
  <si>
    <t>Molar Weights</t>
  </si>
  <si>
    <t>dvdt_1673k (cc/molbar</t>
  </si>
  <si>
    <t>d(PMV/dP)/dt (cc/molbar*K)</t>
  </si>
  <si>
    <t>Molar wt (8)</t>
  </si>
  <si>
    <t>Noble Gas</t>
  </si>
  <si>
    <t>pc_pa</t>
  </si>
  <si>
    <t>Tc_K</t>
  </si>
  <si>
    <t>Atomic Weight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</si>
</sst>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A0D3-B381-F14D-A7C3-9D9E6C9A7276}">
  <sheetPr codeName="Sheet1"/>
  <dimension ref="A1:D23"/>
  <sheetViews>
    <sheetView workbookViewId="0">
      <selection activeCell="F26" sqref="F26"/>
    </sheetView>
  </sheetViews>
  <sheetFormatPr baseColWidth="10" defaultColWidth="11" defaultRowHeight="16" x14ac:dyDescent="0.2"/>
  <sheetData>
    <row r="1" spans="1:4" x14ac:dyDescent="0.2">
      <c r="B1" t="s">
        <v>9</v>
      </c>
      <c r="C1" t="s">
        <v>22</v>
      </c>
      <c r="D1" t="s">
        <v>23</v>
      </c>
    </row>
    <row r="2" spans="1:4" x14ac:dyDescent="0.2">
      <c r="A2" t="s">
        <v>0</v>
      </c>
      <c r="B2">
        <f>C14+(C23*2)</f>
        <v>22.090506678786081</v>
      </c>
      <c r="C2">
        <f>B2*6.02214E+23</f>
        <v>1.330321238905848E+25</v>
      </c>
      <c r="D2">
        <f>C2*1E-24</f>
        <v>13.303212389058478</v>
      </c>
    </row>
    <row r="3" spans="1:4" x14ac:dyDescent="0.2">
      <c r="A3" t="s">
        <v>1</v>
      </c>
      <c r="B3">
        <f>C20+(C23*2)</f>
        <v>22.944471672644454</v>
      </c>
      <c r="C3">
        <f t="shared" ref="C3:C5" si="0">B3*6.02214E+23</f>
        <v>1.3817482063869907E+25</v>
      </c>
      <c r="D3">
        <f t="shared" ref="D3:D5" si="1">C3*1E-24</f>
        <v>13.817482063869907</v>
      </c>
    </row>
    <row r="4" spans="1:4" x14ac:dyDescent="0.2">
      <c r="A4" t="s">
        <v>2</v>
      </c>
      <c r="B4">
        <f>(C15*2)+(C23*3)</f>
        <v>33.522276445535582</v>
      </c>
      <c r="C4">
        <f t="shared" si="0"/>
        <v>2.0187584187371762E+25</v>
      </c>
      <c r="D4">
        <f t="shared" si="1"/>
        <v>20.187584187371762</v>
      </c>
    </row>
    <row r="5" spans="1:4" x14ac:dyDescent="0.2">
      <c r="A5" t="s">
        <v>3</v>
      </c>
      <c r="B5">
        <f>C16+C23</f>
        <v>11.501249229876292</v>
      </c>
      <c r="C5">
        <f t="shared" si="0"/>
        <v>6.9262133037207208E+24</v>
      </c>
      <c r="D5">
        <f t="shared" si="1"/>
        <v>6.9262133037207203</v>
      </c>
    </row>
    <row r="6" spans="1:4" x14ac:dyDescent="0.2">
      <c r="A6" t="s">
        <v>25</v>
      </c>
      <c r="B6">
        <f>(C16*2)+(C23*3)</f>
        <v>34.010940710825963</v>
      </c>
      <c r="C6" s="2">
        <f t="shared" ref="C6:C11" si="2">B6*6.02214E+23</f>
        <v>2.0481864649229345E+25</v>
      </c>
      <c r="D6" s="4">
        <f t="shared" ref="D6:D11" si="3">C6*1E-24</f>
        <v>20.481864649229344</v>
      </c>
    </row>
    <row r="7" spans="1:4" x14ac:dyDescent="0.2">
      <c r="A7" t="s">
        <v>4</v>
      </c>
      <c r="B7">
        <f>C18+C23</f>
        <v>12.571899817429488</v>
      </c>
      <c r="C7">
        <f t="shared" si="2"/>
        <v>7.5709740766534809E+24</v>
      </c>
      <c r="D7">
        <f t="shared" si="3"/>
        <v>7.5709740766534805</v>
      </c>
    </row>
    <row r="8" spans="1:4" x14ac:dyDescent="0.2">
      <c r="A8" t="s">
        <v>5</v>
      </c>
      <c r="B8">
        <f>C19+C23</f>
        <v>15.197232455859769</v>
      </c>
      <c r="C8">
        <f t="shared" si="2"/>
        <v>9.1519861461731348E+24</v>
      </c>
      <c r="D8">
        <f t="shared" si="3"/>
        <v>9.1519861461731349</v>
      </c>
    </row>
    <row r="9" spans="1:4" x14ac:dyDescent="0.2">
      <c r="A9" t="s">
        <v>6</v>
      </c>
      <c r="B9">
        <f>C21*2+C23</f>
        <v>24.77307494657456</v>
      </c>
      <c r="C9">
        <f t="shared" si="2"/>
        <v>1.4918692555876451E+25</v>
      </c>
      <c r="D9">
        <f t="shared" si="3"/>
        <v>14.918692555876451</v>
      </c>
    </row>
    <row r="10" spans="1:4" x14ac:dyDescent="0.2">
      <c r="A10" t="s">
        <v>8</v>
      </c>
      <c r="B10">
        <f>(C22*2)+C23</f>
        <v>39.852041099792395</v>
      </c>
      <c r="C10">
        <f t="shared" si="2"/>
        <v>2.3999457078870374E+25</v>
      </c>
      <c r="D10">
        <f t="shared" si="3"/>
        <v>23.999457078870371</v>
      </c>
    </row>
    <row r="11" spans="1:4" x14ac:dyDescent="0.2">
      <c r="A11" t="s">
        <v>7</v>
      </c>
      <c r="B11">
        <v>0</v>
      </c>
      <c r="C11">
        <f t="shared" si="2"/>
        <v>0</v>
      </c>
      <c r="D11">
        <f t="shared" si="3"/>
        <v>0</v>
      </c>
    </row>
    <row r="13" spans="1:4" x14ac:dyDescent="0.2">
      <c r="B13" t="s">
        <v>20</v>
      </c>
      <c r="C13" t="s">
        <v>21</v>
      </c>
    </row>
    <row r="14" spans="1:4" x14ac:dyDescent="0.2">
      <c r="A14" t="s">
        <v>10</v>
      </c>
      <c r="B14">
        <v>0.26</v>
      </c>
      <c r="C14">
        <f>(4/3)*B14^3*PI()</f>
        <v>7.3622176639325604E-2</v>
      </c>
    </row>
    <row r="15" spans="1:4" x14ac:dyDescent="0.2">
      <c r="A15" t="s">
        <v>11</v>
      </c>
      <c r="B15">
        <v>0.39</v>
      </c>
      <c r="C15">
        <f t="shared" ref="C15:C23" si="4">(4/3)*B15^3*PI()</f>
        <v>0.24847484615772392</v>
      </c>
    </row>
    <row r="16" spans="1:4" x14ac:dyDescent="0.2">
      <c r="A16" t="s">
        <v>12</v>
      </c>
      <c r="B16">
        <v>0.49</v>
      </c>
      <c r="C16">
        <f t="shared" si="4"/>
        <v>0.49280697880291402</v>
      </c>
    </row>
    <row r="17" spans="1:3" x14ac:dyDescent="0.2">
      <c r="A17" t="s">
        <v>13</v>
      </c>
      <c r="B17">
        <v>0.61</v>
      </c>
      <c r="C17">
        <f t="shared" si="4"/>
        <v>0.95077578947261976</v>
      </c>
    </row>
    <row r="18" spans="1:3" x14ac:dyDescent="0.2">
      <c r="A18" t="s">
        <v>14</v>
      </c>
      <c r="B18">
        <v>0.72</v>
      </c>
      <c r="C18">
        <f t="shared" si="4"/>
        <v>1.5634575663561106</v>
      </c>
    </row>
    <row r="19" spans="1:3" x14ac:dyDescent="0.2">
      <c r="A19" t="s">
        <v>15</v>
      </c>
      <c r="B19">
        <v>1</v>
      </c>
      <c r="C19">
        <f t="shared" si="4"/>
        <v>4.1887902047863905</v>
      </c>
    </row>
    <row r="20" spans="1:3" x14ac:dyDescent="0.2">
      <c r="A20" t="s">
        <v>16</v>
      </c>
      <c r="B20">
        <v>0.60499999999999998</v>
      </c>
      <c r="C20">
        <f t="shared" si="4"/>
        <v>0.9275871704976979</v>
      </c>
    </row>
    <row r="21" spans="1:3" x14ac:dyDescent="0.2">
      <c r="A21" t="s">
        <v>17</v>
      </c>
      <c r="B21">
        <v>1.18</v>
      </c>
      <c r="C21">
        <f t="shared" si="4"/>
        <v>6.8823163477505922</v>
      </c>
    </row>
    <row r="22" spans="1:3" x14ac:dyDescent="0.2">
      <c r="A22" t="s">
        <v>18</v>
      </c>
      <c r="B22">
        <v>1.51</v>
      </c>
      <c r="C22">
        <f t="shared" si="4"/>
        <v>14.421799424359508</v>
      </c>
    </row>
    <row r="23" spans="1:3" x14ac:dyDescent="0.2">
      <c r="A23" t="s">
        <v>19</v>
      </c>
      <c r="B23">
        <v>1.38</v>
      </c>
      <c r="C23">
        <f t="shared" si="4"/>
        <v>11.008442251073378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996B-3E71-9348-9F93-FCFA4D679D67}">
  <sheetPr codeName="Sheet2"/>
  <dimension ref="A1:H18"/>
  <sheetViews>
    <sheetView workbookViewId="0">
      <selection activeCell="C25" sqref="C25"/>
    </sheetView>
  </sheetViews>
  <sheetFormatPr baseColWidth="10" defaultColWidth="11" defaultRowHeight="16" x14ac:dyDescent="0.2"/>
  <cols>
    <col min="2" max="2" width="16.33203125" bestFit="1" customWidth="1"/>
    <col min="3" max="3" width="15.6640625" bestFit="1" customWidth="1"/>
  </cols>
  <sheetData>
    <row r="1" spans="1:4" x14ac:dyDescent="0.2">
      <c r="A1" t="s">
        <v>24</v>
      </c>
      <c r="B1" t="s">
        <v>28</v>
      </c>
      <c r="C1" t="s">
        <v>29</v>
      </c>
      <c r="D1" t="s">
        <v>30</v>
      </c>
    </row>
    <row r="2" spans="1:4" x14ac:dyDescent="0.2">
      <c r="A2" t="s">
        <v>0</v>
      </c>
      <c r="B2">
        <v>-7.18</v>
      </c>
      <c r="C2">
        <v>-770.13</v>
      </c>
      <c r="D2" s="1">
        <v>-2.0650971974422658E-6</v>
      </c>
    </row>
    <row r="3" spans="1:4" x14ac:dyDescent="0.2">
      <c r="A3" t="s">
        <v>1</v>
      </c>
      <c r="B3">
        <v>-15.53</v>
      </c>
      <c r="C3">
        <v>-2811</v>
      </c>
      <c r="D3" s="1">
        <v>3.896111903097708E-5</v>
      </c>
    </row>
    <row r="4" spans="1:4" x14ac:dyDescent="0.2">
      <c r="A4" t="s">
        <v>2</v>
      </c>
      <c r="B4">
        <v>-10.119999999999999</v>
      </c>
      <c r="C4">
        <v>2118.9</v>
      </c>
      <c r="D4" s="1">
        <v>4.6683244672034464E-5</v>
      </c>
    </row>
    <row r="5" spans="1:4" x14ac:dyDescent="0.2">
      <c r="A5" t="s">
        <v>3</v>
      </c>
      <c r="B5">
        <v>-1.97</v>
      </c>
      <c r="C5">
        <v>6100.43</v>
      </c>
      <c r="D5" s="1">
        <v>1.6176503628395451E-4</v>
      </c>
    </row>
    <row r="6" spans="1:4" x14ac:dyDescent="0.2">
      <c r="A6" t="s">
        <v>25</v>
      </c>
      <c r="B6">
        <v>-9.0299999999999994</v>
      </c>
      <c r="C6">
        <v>-4139.6000000000004</v>
      </c>
      <c r="D6" s="1">
        <v>1.0285862573733868E-4</v>
      </c>
    </row>
    <row r="7" spans="1:4" x14ac:dyDescent="0.2">
      <c r="A7" t="s">
        <v>4</v>
      </c>
      <c r="B7">
        <v>-2.2000000000000002</v>
      </c>
      <c r="C7">
        <v>-7459.98</v>
      </c>
      <c r="D7" s="1">
        <v>7.1126014158019046E-5</v>
      </c>
    </row>
    <row r="8" spans="1:4" x14ac:dyDescent="0.2">
      <c r="A8" t="s">
        <v>5</v>
      </c>
      <c r="B8">
        <v>-2.1</v>
      </c>
      <c r="C8">
        <v>0</v>
      </c>
      <c r="D8">
        <v>0</v>
      </c>
    </row>
    <row r="9" spans="1:4" x14ac:dyDescent="0.2">
      <c r="A9" t="s">
        <v>6</v>
      </c>
      <c r="B9">
        <v>-8.31</v>
      </c>
      <c r="C9">
        <v>0</v>
      </c>
      <c r="D9">
        <v>0</v>
      </c>
    </row>
    <row r="10" spans="1:4" x14ac:dyDescent="0.2">
      <c r="A10" t="s">
        <v>26</v>
      </c>
      <c r="B10">
        <v>-13.37</v>
      </c>
      <c r="C10">
        <v>0</v>
      </c>
      <c r="D10">
        <v>0</v>
      </c>
    </row>
    <row r="11" spans="1:4" x14ac:dyDescent="0.2">
      <c r="A11" t="s">
        <v>27</v>
      </c>
      <c r="B11">
        <v>6.37</v>
      </c>
      <c r="C11">
        <v>0</v>
      </c>
      <c r="D11">
        <v>0</v>
      </c>
    </row>
    <row r="18" spans="3:8" x14ac:dyDescent="0.2">
      <c r="C18" s="1"/>
      <c r="D18" s="1"/>
      <c r="E18" s="1"/>
      <c r="F18" s="1"/>
      <c r="G18" s="1"/>
      <c r="H18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03B8-B706-4D8D-BCCF-141018CE4A7D}">
  <sheetPr codeName="Sheet3"/>
  <dimension ref="A1:E10"/>
  <sheetViews>
    <sheetView workbookViewId="0">
      <selection activeCell="D17" sqref="D17"/>
    </sheetView>
  </sheetViews>
  <sheetFormatPr baseColWidth="10" defaultColWidth="8.83203125" defaultRowHeight="16" x14ac:dyDescent="0.2"/>
  <cols>
    <col min="2" max="2" width="15.33203125" bestFit="1" customWidth="1"/>
    <col min="4" max="4" width="10.1640625" bestFit="1" customWidth="1"/>
    <col min="5" max="5" width="24.1640625" bestFit="1" customWidth="1"/>
  </cols>
  <sheetData>
    <row r="1" spans="1:5" x14ac:dyDescent="0.2">
      <c r="A1" t="s">
        <v>24</v>
      </c>
      <c r="B1" t="s">
        <v>31</v>
      </c>
      <c r="C1" t="s">
        <v>32</v>
      </c>
      <c r="D1" t="s">
        <v>40</v>
      </c>
      <c r="E1" t="s">
        <v>41</v>
      </c>
    </row>
    <row r="2" spans="1:5" x14ac:dyDescent="0.2">
      <c r="A2" t="s">
        <v>0</v>
      </c>
      <c r="B2">
        <v>26.92</v>
      </c>
      <c r="C2">
        <v>0</v>
      </c>
      <c r="D2" s="1">
        <v>-1.73E-4</v>
      </c>
      <c r="E2" s="1">
        <v>4.0000000000000001E-8</v>
      </c>
    </row>
    <row r="3" spans="1:5" x14ac:dyDescent="0.2">
      <c r="A3" t="s">
        <v>1</v>
      </c>
      <c r="B3">
        <v>22.43</v>
      </c>
      <c r="C3" s="4">
        <v>7.2399999999999999E-3</v>
      </c>
      <c r="D3" s="1">
        <v>-2.22E-4</v>
      </c>
      <c r="E3" s="1">
        <v>-2.9999999999999997E-8</v>
      </c>
    </row>
    <row r="4" spans="1:5" x14ac:dyDescent="0.2">
      <c r="A4" t="s">
        <v>2</v>
      </c>
      <c r="B4">
        <v>36.799999999999997</v>
      </c>
      <c r="C4">
        <v>2.6199999999999999E-3</v>
      </c>
      <c r="D4" s="1">
        <v>-1.8200000000000001E-4</v>
      </c>
      <c r="E4" s="1">
        <v>3.3999999999999997E-7</v>
      </c>
    </row>
    <row r="5" spans="1:5" x14ac:dyDescent="0.2">
      <c r="A5" t="s">
        <v>3</v>
      </c>
      <c r="B5">
        <v>13.35</v>
      </c>
      <c r="C5">
        <v>9.0900000000000009E-3</v>
      </c>
      <c r="D5" s="1">
        <v>-5.3999999999999998E-5</v>
      </c>
      <c r="E5" s="1">
        <v>-1.3E-7</v>
      </c>
    </row>
    <row r="6" spans="1:5" x14ac:dyDescent="0.2">
      <c r="A6" t="s">
        <v>25</v>
      </c>
      <c r="B6">
        <v>41.4</v>
      </c>
      <c r="C6">
        <v>2.9199999999999999E-3</v>
      </c>
      <c r="D6" s="1">
        <v>-5.3999999999999998E-5</v>
      </c>
      <c r="E6" s="1">
        <v>-1.3E-7</v>
      </c>
    </row>
    <row r="7" spans="1:5" x14ac:dyDescent="0.2">
      <c r="A7" t="s">
        <v>4</v>
      </c>
      <c r="B7">
        <v>11.24</v>
      </c>
      <c r="C7">
        <v>2.6199999999999999E-3</v>
      </c>
      <c r="D7" s="1">
        <v>2.0000000000000002E-5</v>
      </c>
      <c r="E7" s="1">
        <v>-3.3000000000000002E-7</v>
      </c>
    </row>
    <row r="8" spans="1:5" x14ac:dyDescent="0.2">
      <c r="A8" t="s">
        <v>5</v>
      </c>
      <c r="B8">
        <v>16.27</v>
      </c>
      <c r="C8">
        <v>2.9199999999999999E-3</v>
      </c>
      <c r="D8" s="1">
        <v>7.9999999999999996E-6</v>
      </c>
      <c r="E8" s="1">
        <v>-1.1999999999999999E-7</v>
      </c>
    </row>
    <row r="9" spans="1:5" x14ac:dyDescent="0.2">
      <c r="A9" t="s">
        <v>6</v>
      </c>
      <c r="B9">
        <v>28.02</v>
      </c>
      <c r="C9">
        <v>7.4099999999999999E-3</v>
      </c>
      <c r="D9" s="1">
        <v>-2.5900000000000001E-4</v>
      </c>
      <c r="E9" s="1">
        <v>-4.0999999999999999E-7</v>
      </c>
    </row>
    <row r="10" spans="1:5" x14ac:dyDescent="0.2">
      <c r="A10" t="s">
        <v>26</v>
      </c>
      <c r="B10">
        <v>44.61</v>
      </c>
      <c r="C10">
        <v>1.191E-2</v>
      </c>
      <c r="D10" s="1">
        <v>-8.7900000000000001E-4</v>
      </c>
      <c r="E10" s="1">
        <v>-1.0699999999999999E-6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AD82-28CF-426A-B207-4F9463CB7FAB}">
  <sheetPr codeName="Sheet4"/>
  <dimension ref="A1:C4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3" x14ac:dyDescent="0.2">
      <c r="A1" t="s">
        <v>33</v>
      </c>
      <c r="B1" s="3" t="s">
        <v>37</v>
      </c>
      <c r="C1" s="3" t="s">
        <v>38</v>
      </c>
    </row>
    <row r="2" spans="1:3" x14ac:dyDescent="0.2">
      <c r="A2" t="s">
        <v>34</v>
      </c>
      <c r="B2">
        <v>0.51200000000000001</v>
      </c>
      <c r="C2">
        <v>-53.1</v>
      </c>
    </row>
    <row r="3" spans="1:3" x14ac:dyDescent="0.2">
      <c r="A3" t="s">
        <v>35</v>
      </c>
      <c r="B3">
        <v>0.40100000000000002</v>
      </c>
      <c r="C3">
        <v>-43.36</v>
      </c>
    </row>
    <row r="4" spans="1:3" x14ac:dyDescent="0.2">
      <c r="A4" t="s">
        <v>36</v>
      </c>
      <c r="B4">
        <v>0.34100000000000003</v>
      </c>
      <c r="C4">
        <v>-38.450000000000003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960-8AE0-4EE5-9832-52C5DEA07A19}">
  <sheetPr codeName="Sheet5"/>
  <dimension ref="A1:D10"/>
  <sheetViews>
    <sheetView workbookViewId="0">
      <selection activeCell="D2" sqref="D2"/>
    </sheetView>
  </sheetViews>
  <sheetFormatPr baseColWidth="10" defaultColWidth="8.83203125" defaultRowHeight="16" x14ac:dyDescent="0.2"/>
  <cols>
    <col min="2" max="2" width="13" bestFit="1" customWidth="1"/>
  </cols>
  <sheetData>
    <row r="1" spans="1:4" x14ac:dyDescent="0.2">
      <c r="A1" t="s">
        <v>24</v>
      </c>
      <c r="B1" t="s">
        <v>39</v>
      </c>
      <c r="C1" t="s">
        <v>42</v>
      </c>
    </row>
    <row r="2" spans="1:4" x14ac:dyDescent="0.2">
      <c r="A2" t="s">
        <v>0</v>
      </c>
      <c r="B2">
        <v>60.1</v>
      </c>
      <c r="C2" s="5">
        <v>240.36</v>
      </c>
      <c r="D2">
        <f>28*4</f>
        <v>112</v>
      </c>
    </row>
    <row r="3" spans="1:4" x14ac:dyDescent="0.2">
      <c r="A3" t="s">
        <v>1</v>
      </c>
      <c r="B3">
        <v>79.900000000000006</v>
      </c>
      <c r="C3" s="5">
        <v>319.60000000000002</v>
      </c>
    </row>
    <row r="4" spans="1:4" x14ac:dyDescent="0.2">
      <c r="A4" t="s">
        <v>2</v>
      </c>
      <c r="B4">
        <v>102</v>
      </c>
      <c r="C4" s="5">
        <v>271.89333333333332</v>
      </c>
    </row>
    <row r="5" spans="1:4" x14ac:dyDescent="0.2">
      <c r="A5" t="s">
        <v>3</v>
      </c>
      <c r="B5">
        <v>71.900000000000006</v>
      </c>
      <c r="C5" s="5">
        <v>407.58</v>
      </c>
    </row>
    <row r="6" spans="1:4" x14ac:dyDescent="0.2">
      <c r="A6" t="s">
        <v>25</v>
      </c>
      <c r="B6">
        <v>159.69999999999999</v>
      </c>
      <c r="C6" s="5">
        <v>425.86666666666667</v>
      </c>
    </row>
    <row r="7" spans="1:4" x14ac:dyDescent="0.2">
      <c r="A7" t="s">
        <v>4</v>
      </c>
      <c r="B7">
        <v>40.299999999999997</v>
      </c>
      <c r="C7" s="5">
        <v>281.45999999999998</v>
      </c>
    </row>
    <row r="8" spans="1:4" x14ac:dyDescent="0.2">
      <c r="A8" t="s">
        <v>5</v>
      </c>
      <c r="B8">
        <v>56.1</v>
      </c>
      <c r="C8" s="5">
        <v>344.5</v>
      </c>
    </row>
    <row r="9" spans="1:4" x14ac:dyDescent="0.2">
      <c r="A9" t="s">
        <v>6</v>
      </c>
      <c r="B9">
        <v>62</v>
      </c>
      <c r="C9" s="5">
        <v>325.52</v>
      </c>
    </row>
    <row r="10" spans="1:4" x14ac:dyDescent="0.2">
      <c r="A10" t="s">
        <v>26</v>
      </c>
      <c r="B10">
        <v>94.2</v>
      </c>
      <c r="C10" s="6">
        <v>411.44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3846-DEFF-494D-8B4F-FBCDB8503A62}">
  <dimension ref="A1:C4"/>
  <sheetViews>
    <sheetView workbookViewId="0">
      <selection activeCell="C17" sqref="C17"/>
    </sheetView>
  </sheetViews>
  <sheetFormatPr baseColWidth="10" defaultRowHeight="16" x14ac:dyDescent="0.2"/>
  <sheetData>
    <row r="1" spans="1:3" x14ac:dyDescent="0.2">
      <c r="A1" t="s">
        <v>43</v>
      </c>
      <c r="B1" t="s">
        <v>45</v>
      </c>
      <c r="C1" t="s">
        <v>44</v>
      </c>
    </row>
    <row r="2" spans="1:3" x14ac:dyDescent="0.2">
      <c r="A2" t="s">
        <v>34</v>
      </c>
      <c r="B2">
        <v>150.66300000000001</v>
      </c>
      <c r="C2">
        <f>4.86*1000000</f>
        <v>4860000</v>
      </c>
    </row>
    <row r="3" spans="1:3" x14ac:dyDescent="0.2">
      <c r="A3" t="s">
        <v>35</v>
      </c>
      <c r="B3">
        <v>44.4</v>
      </c>
      <c r="C3">
        <f>2.76*1000000</f>
        <v>2760000</v>
      </c>
    </row>
    <row r="4" spans="1:3" x14ac:dyDescent="0.2">
      <c r="A4" t="s">
        <v>36</v>
      </c>
      <c r="B4">
        <v>5.1952999999999996</v>
      </c>
      <c r="C4">
        <v>227460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208F-EA98-DC43-A009-2B32125495DF}">
  <dimension ref="A1:B4"/>
  <sheetViews>
    <sheetView tabSelected="1" workbookViewId="0">
      <selection activeCell="B4" sqref="B4"/>
    </sheetView>
  </sheetViews>
  <sheetFormatPr baseColWidth="10" defaultRowHeight="16" x14ac:dyDescent="0.2"/>
  <cols>
    <col min="2" max="2" width="20.5" bestFit="1" customWidth="1"/>
  </cols>
  <sheetData>
    <row r="1" spans="1:2" x14ac:dyDescent="0.2">
      <c r="A1" t="s">
        <v>43</v>
      </c>
      <c r="B1" t="s">
        <v>46</v>
      </c>
    </row>
    <row r="2" spans="1:2" x14ac:dyDescent="0.2">
      <c r="A2" t="s">
        <v>34</v>
      </c>
      <c r="B2">
        <v>39.948</v>
      </c>
    </row>
    <row r="3" spans="1:2" x14ac:dyDescent="0.2">
      <c r="A3" t="s">
        <v>35</v>
      </c>
      <c r="B3">
        <v>20.1797</v>
      </c>
    </row>
    <row r="4" spans="1:2" x14ac:dyDescent="0.2">
      <c r="A4" t="s">
        <v>36</v>
      </c>
      <c r="B4">
        <v>4.0026000000000002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2021-09-09T19:33:26Z</dcterms:created>
  <dcterms:modified xsi:type="dcterms:W3CDTF">2021-11-12T15:54:41Z</dcterms:modified>
</cp:coreProperties>
</file>