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thier\Desktop\OSPAR_M4\SCANS\data\tables\"/>
    </mc:Choice>
  </mc:AlternateContent>
  <xr:revisionPtr revIDLastSave="0" documentId="8_{7917CF20-A3E2-452C-9007-06241B092B59}" xr6:coauthVersionLast="36" xr6:coauthVersionMax="36" xr10:uidLastSave="{00000000-0000-0000-0000-000000000000}"/>
  <bookViews>
    <workbookView xWindow="0" yWindow="0" windowWidth="20490" windowHeight="7545" tabRatio="803" activeTab="1" xr2:uid="{5A10031D-A173-482C-9B75-9CD15F919F4D}"/>
  </bookViews>
  <sheets>
    <sheet name="BD SCANS-II only ship + aerial" sheetId="1" r:id="rId1"/>
    <sheet name="BD SCANS-II &amp; CODA sh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E20" i="1"/>
  <c r="F20" i="1"/>
  <c r="D20" i="1"/>
  <c r="G6" i="3"/>
  <c r="G15" i="3"/>
  <c r="D15" i="3"/>
  <c r="L8" i="3"/>
  <c r="L9" i="3"/>
  <c r="L14" i="3"/>
  <c r="F15" i="3"/>
  <c r="E15" i="3"/>
  <c r="L15" i="3"/>
  <c r="H15" i="3" s="1"/>
  <c r="F6" i="3"/>
  <c r="E6" i="3"/>
  <c r="D6" i="3"/>
  <c r="L5" i="3"/>
  <c r="L4" i="3"/>
  <c r="L3" i="3"/>
  <c r="L2" i="3"/>
  <c r="E9" i="1"/>
  <c r="F9" i="1"/>
  <c r="D9" i="1"/>
  <c r="G20" i="1"/>
  <c r="G9" i="1"/>
  <c r="M12" i="1"/>
  <c r="M15" i="1"/>
  <c r="M16" i="1"/>
  <c r="M17" i="1"/>
  <c r="M10" i="1"/>
  <c r="M8" i="1"/>
  <c r="M3" i="1"/>
  <c r="M5" i="1"/>
  <c r="M2" i="1"/>
  <c r="M7" i="1"/>
  <c r="M20" i="1" l="1"/>
  <c r="H20" i="1" s="1"/>
  <c r="I15" i="3"/>
  <c r="L6" i="3"/>
  <c r="H6" i="3" s="1"/>
  <c r="I6" i="3" s="1"/>
  <c r="M9" i="1"/>
  <c r="H9" i="1" s="1"/>
</calcChain>
</file>

<file path=xl/sharedStrings.xml><?xml version="1.0" encoding="utf-8"?>
<sst xmlns="http://schemas.openxmlformats.org/spreadsheetml/2006/main" count="122" uniqueCount="52">
  <si>
    <t>BD</t>
  </si>
  <si>
    <t>GO</t>
  </si>
  <si>
    <t>V</t>
  </si>
  <si>
    <t>IN</t>
  </si>
  <si>
    <t>W</t>
  </si>
  <si>
    <t>MC</t>
  </si>
  <si>
    <t>Q</t>
  </si>
  <si>
    <t>SK</t>
  </si>
  <si>
    <t>S</t>
  </si>
  <si>
    <t>VH</t>
  </si>
  <si>
    <t>U</t>
  </si>
  <si>
    <t>WF</t>
  </si>
  <si>
    <t>T</t>
  </si>
  <si>
    <t>ZI</t>
  </si>
  <si>
    <t>P</t>
  </si>
  <si>
    <t>Aerial</t>
  </si>
  <si>
    <t>B</t>
  </si>
  <si>
    <t>H</t>
  </si>
  <si>
    <t>J</t>
  </si>
  <si>
    <t>L</t>
  </si>
  <si>
    <t>M</t>
  </si>
  <si>
    <t>N</t>
  </si>
  <si>
    <t>O</t>
  </si>
  <si>
    <t>R</t>
  </si>
  <si>
    <t>Y</t>
  </si>
  <si>
    <t>Z</t>
  </si>
  <si>
    <t>All</t>
  </si>
  <si>
    <t>Species</t>
  </si>
  <si>
    <t>Platform</t>
  </si>
  <si>
    <t>Block</t>
  </si>
  <si>
    <t>Area (km^2)</t>
  </si>
  <si>
    <t>L (km)</t>
  </si>
  <si>
    <t>N indivs</t>
  </si>
  <si>
    <t>CV(Nind)</t>
  </si>
  <si>
    <t>LCL(Nind)</t>
  </si>
  <si>
    <t>UCL(Nind)</t>
  </si>
  <si>
    <t>E[s]</t>
  </si>
  <si>
    <t>CV(E[s])</t>
  </si>
  <si>
    <t>se</t>
  </si>
  <si>
    <t>cv</t>
  </si>
  <si>
    <t>lcl</t>
  </si>
  <si>
    <t>ucl</t>
  </si>
  <si>
    <t>F</t>
  </si>
  <si>
    <t>Survey</t>
  </si>
  <si>
    <t>CODA</t>
  </si>
  <si>
    <t>NASS-F</t>
  </si>
  <si>
    <t>SCANS-II</t>
  </si>
  <si>
    <t>var</t>
  </si>
  <si>
    <t>All ship</t>
  </si>
  <si>
    <t>All aerial</t>
  </si>
  <si>
    <t>Area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</si>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</sst>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"/>
    <numFmt numFmtId="166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66" fontId="0" fillId="0" borderId="0" xfId="1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66" fontId="1" fillId="0" borderId="1" xfId="1" applyNumberFormat="1" applyFont="1" applyBorder="1"/>
    <xf numFmtId="165" fontId="1" fillId="0" borderId="1" xfId="0" applyNumberFormat="1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166" fontId="3" fillId="0" borderId="1" xfId="1" applyNumberFormat="1" applyFont="1" applyBorder="1"/>
    <xf numFmtId="165" fontId="3" fillId="0" borderId="1" xfId="0" applyNumberFormat="1" applyFont="1" applyBorder="1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3" fillId="0" borderId="0" xfId="0" applyFont="1"/>
    <xf numFmtId="0" fontId="6" fillId="0" borderId="0" xfId="0" applyFont="1"/>
    <xf numFmtId="166" fontId="1" fillId="0" borderId="1" xfId="1" applyNumberFormat="1" applyFont="1" applyBorder="1" applyAlignment="1">
      <alignment horizontal="center" vertical="center"/>
    </xf>
    <xf numFmtId="164" fontId="4" fillId="0" borderId="1" xfId="0" applyNumberFormat="1" applyFont="1" applyBorder="1"/>
    <xf numFmtId="166" fontId="4" fillId="0" borderId="1" xfId="1" applyNumberFormat="1" applyFont="1" applyBorder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A9BB-9ACD-4FD8-BEE9-1FFE6C4E0B8A}">
  <dimension ref="A1:M23"/>
  <sheetViews>
    <sheetView workbookViewId="0">
      <selection activeCell="I23" sqref="I23"/>
    </sheetView>
  </sheetViews>
  <sheetFormatPr baseColWidth="10" defaultColWidth="9.140625" defaultRowHeight="15" x14ac:dyDescent="0.25"/>
  <cols>
    <col min="4" max="4" width="13.140625" bestFit="1" customWidth="1"/>
    <col min="5" max="5" width="10.42578125" bestFit="1" customWidth="1"/>
    <col min="7" max="7" width="10.42578125" bestFit="1" customWidth="1"/>
    <col min="9" max="9" width="9.42578125" bestFit="1" customWidth="1"/>
    <col min="10" max="10" width="10.42578125" bestFit="1" customWidth="1"/>
    <col min="13" max="13" width="14.140625" style="16" bestFit="1" customWidth="1"/>
  </cols>
  <sheetData>
    <row r="1" spans="1:13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51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4" t="s">
        <v>47</v>
      </c>
    </row>
    <row r="2" spans="1:13" x14ac:dyDescent="0.25">
      <c r="A2" t="s">
        <v>0</v>
      </c>
      <c r="B2" t="s">
        <v>13</v>
      </c>
      <c r="C2" t="s">
        <v>14</v>
      </c>
      <c r="D2" s="5">
        <v>197400</v>
      </c>
      <c r="E2" s="5">
        <v>3486.03</v>
      </c>
      <c r="F2">
        <v>13</v>
      </c>
      <c r="G2" s="5">
        <v>7664.7118966742846</v>
      </c>
      <c r="H2" s="4">
        <v>0.63829602850088296</v>
      </c>
      <c r="I2" s="5">
        <v>2437.0954594242826</v>
      </c>
      <c r="J2" s="5">
        <v>24105.665714423169</v>
      </c>
      <c r="K2">
        <v>12.7</v>
      </c>
      <c r="L2" s="4">
        <v>0.2394</v>
      </c>
      <c r="M2" s="15">
        <f>(G2*H2)^2</f>
        <v>23935139.04338545</v>
      </c>
    </row>
    <row r="3" spans="1:13" x14ac:dyDescent="0.25">
      <c r="A3" t="s">
        <v>0</v>
      </c>
      <c r="B3" t="s">
        <v>5</v>
      </c>
      <c r="C3" t="s">
        <v>6</v>
      </c>
      <c r="D3" s="5">
        <v>149637</v>
      </c>
      <c r="E3" s="5">
        <v>2981.971</v>
      </c>
      <c r="F3">
        <v>10</v>
      </c>
      <c r="G3" s="5">
        <v>1481.0537209828524</v>
      </c>
      <c r="H3" s="4">
        <v>0.57828212837679838</v>
      </c>
      <c r="I3" s="5">
        <v>516.8586147532244</v>
      </c>
      <c r="J3" s="5">
        <v>4243.946142765667</v>
      </c>
      <c r="K3">
        <v>3.6</v>
      </c>
      <c r="L3" s="4">
        <v>0.21990000000000001</v>
      </c>
      <c r="M3" s="15">
        <f>(G3*H3)^2</f>
        <v>733535.54738745536</v>
      </c>
    </row>
    <row r="4" spans="1:13" x14ac:dyDescent="0.25">
      <c r="A4" t="s">
        <v>0</v>
      </c>
      <c r="B4" t="s">
        <v>7</v>
      </c>
      <c r="C4" t="s">
        <v>8</v>
      </c>
      <c r="D4" s="5">
        <v>68372</v>
      </c>
      <c r="E4" s="5">
        <v>1761.539</v>
      </c>
      <c r="F4">
        <v>0</v>
      </c>
      <c r="G4" s="5"/>
      <c r="H4" s="4"/>
      <c r="I4" s="5"/>
      <c r="J4" s="5"/>
      <c r="L4" s="4"/>
      <c r="M4" s="15"/>
    </row>
    <row r="5" spans="1:13" x14ac:dyDescent="0.25">
      <c r="A5" t="s">
        <v>0</v>
      </c>
      <c r="B5" t="s">
        <v>11</v>
      </c>
      <c r="C5" t="s">
        <v>12</v>
      </c>
      <c r="D5" s="5">
        <v>134206</v>
      </c>
      <c r="E5" s="5">
        <v>2615.558</v>
      </c>
      <c r="F5">
        <v>1</v>
      </c>
      <c r="G5" s="5">
        <v>151.4407710033426</v>
      </c>
      <c r="H5" s="4">
        <v>1.0547233096883752</v>
      </c>
      <c r="I5" s="5">
        <v>27.805281807719076</v>
      </c>
      <c r="J5" s="5">
        <v>824.81836654933738</v>
      </c>
      <c r="K5">
        <v>3.6</v>
      </c>
      <c r="L5" s="4">
        <v>0.21990000000000001</v>
      </c>
      <c r="M5" s="15">
        <f>(G5*H5)^2</f>
        <v>25513.069512121278</v>
      </c>
    </row>
    <row r="6" spans="1:13" x14ac:dyDescent="0.25">
      <c r="A6" t="s">
        <v>0</v>
      </c>
      <c r="B6" t="s">
        <v>9</v>
      </c>
      <c r="C6" t="s">
        <v>10</v>
      </c>
      <c r="D6" s="5">
        <v>156972</v>
      </c>
      <c r="E6" s="5">
        <v>2155.8739999999998</v>
      </c>
      <c r="F6">
        <v>0</v>
      </c>
      <c r="G6" s="5"/>
      <c r="H6" s="4"/>
      <c r="I6" s="5"/>
      <c r="J6" s="5"/>
      <c r="L6" s="4"/>
      <c r="M6" s="15"/>
    </row>
    <row r="7" spans="1:13" x14ac:dyDescent="0.25">
      <c r="A7" t="s">
        <v>0</v>
      </c>
      <c r="B7" t="s">
        <v>1</v>
      </c>
      <c r="C7" t="s">
        <v>2</v>
      </c>
      <c r="D7" s="5">
        <v>160517</v>
      </c>
      <c r="E7" s="5">
        <v>3020.0010000000002</v>
      </c>
      <c r="F7">
        <v>1</v>
      </c>
      <c r="G7" s="5">
        <v>156.87335403671827</v>
      </c>
      <c r="H7" s="4">
        <v>1.1387601591204357</v>
      </c>
      <c r="I7" s="5">
        <v>26.263358622011854</v>
      </c>
      <c r="J7" s="5">
        <v>937.01835933900861</v>
      </c>
      <c r="K7">
        <v>3.6</v>
      </c>
      <c r="L7" s="4">
        <v>0.21990000000000001</v>
      </c>
      <c r="M7" s="15">
        <f>(G7*H7)^2</f>
        <v>31912.651757281958</v>
      </c>
    </row>
    <row r="8" spans="1:13" x14ac:dyDescent="0.25">
      <c r="A8" t="s">
        <v>0</v>
      </c>
      <c r="B8" t="s">
        <v>3</v>
      </c>
      <c r="C8" t="s">
        <v>4</v>
      </c>
      <c r="D8" s="5">
        <v>138639</v>
      </c>
      <c r="E8" s="5">
        <v>3381.89</v>
      </c>
      <c r="F8">
        <v>13</v>
      </c>
      <c r="G8" s="5">
        <v>5060.8455333503261</v>
      </c>
      <c r="H8" s="4">
        <v>0.56970594169272981</v>
      </c>
      <c r="I8" s="5">
        <v>1790.3182616578167</v>
      </c>
      <c r="J8" s="5">
        <v>14305.924293435595</v>
      </c>
      <c r="K8">
        <v>11.583</v>
      </c>
      <c r="L8" s="4">
        <v>0.29060000000000002</v>
      </c>
      <c r="M8" s="15">
        <f>(G8*H8)^2</f>
        <v>8312806.3173204251</v>
      </c>
    </row>
    <row r="9" spans="1:13" s="1" customFormat="1" x14ac:dyDescent="0.25">
      <c r="A9" s="6"/>
      <c r="B9" s="6" t="s">
        <v>48</v>
      </c>
      <c r="C9" s="6"/>
      <c r="D9" s="8">
        <f>SUM(D2:D8)</f>
        <v>1005743</v>
      </c>
      <c r="E9" s="8">
        <f t="shared" ref="E9:F9" si="0">SUM(E2:E8)</f>
        <v>19402.863000000001</v>
      </c>
      <c r="F9" s="8">
        <f t="shared" si="0"/>
        <v>38</v>
      </c>
      <c r="G9" s="8">
        <f>SUM(G2:G8)</f>
        <v>14514.925276047523</v>
      </c>
      <c r="H9" s="9">
        <f>M9^0.5/G9</f>
        <v>0.39600259230430535</v>
      </c>
      <c r="I9" s="8"/>
      <c r="J9" s="8"/>
      <c r="K9" s="6"/>
      <c r="L9" s="9"/>
      <c r="M9" s="20">
        <f>SUM(M2:M8)</f>
        <v>33038906.629362732</v>
      </c>
    </row>
    <row r="10" spans="1:13" x14ac:dyDescent="0.25">
      <c r="A10" t="s">
        <v>0</v>
      </c>
      <c r="B10" t="s">
        <v>15</v>
      </c>
      <c r="C10" t="s">
        <v>16</v>
      </c>
      <c r="D10" s="5">
        <v>123825</v>
      </c>
      <c r="E10" s="5">
        <v>3674.2939999999999</v>
      </c>
      <c r="F10">
        <v>2</v>
      </c>
      <c r="G10" s="5">
        <v>426.49953673753913</v>
      </c>
      <c r="H10" s="4">
        <v>0.75162526577443989</v>
      </c>
      <c r="I10" s="5">
        <v>114.8872461217353</v>
      </c>
      <c r="J10" s="5">
        <v>1583.3076427351305</v>
      </c>
      <c r="K10">
        <v>2.7059000000000002</v>
      </c>
      <c r="L10" s="4">
        <v>0.34949999999999998</v>
      </c>
      <c r="M10" s="15">
        <f>(G10*H10)^2</f>
        <v>102763.7321261817</v>
      </c>
    </row>
    <row r="11" spans="1:13" x14ac:dyDescent="0.25">
      <c r="A11" t="s">
        <v>0</v>
      </c>
      <c r="B11" t="s">
        <v>15</v>
      </c>
      <c r="C11" t="s">
        <v>17</v>
      </c>
      <c r="D11" s="5">
        <v>10964</v>
      </c>
      <c r="E11" s="5">
        <v>676.63099999999997</v>
      </c>
      <c r="F11">
        <v>0</v>
      </c>
      <c r="G11" s="5"/>
      <c r="H11" s="4"/>
      <c r="I11" s="5"/>
      <c r="J11" s="5"/>
      <c r="L11" s="4"/>
      <c r="M11" s="15"/>
    </row>
    <row r="12" spans="1:13" x14ac:dyDescent="0.25">
      <c r="A12" t="s">
        <v>0</v>
      </c>
      <c r="B12" t="s">
        <v>15</v>
      </c>
      <c r="C12" t="s">
        <v>18</v>
      </c>
      <c r="D12" s="5">
        <v>37477</v>
      </c>
      <c r="E12" s="5">
        <v>1600.0070000000001</v>
      </c>
      <c r="F12">
        <v>3</v>
      </c>
      <c r="G12" s="5">
        <v>444.65002984966657</v>
      </c>
      <c r="H12" s="4">
        <v>0.87442046530859352</v>
      </c>
      <c r="I12" s="5">
        <v>101.51523673227892</v>
      </c>
      <c r="J12" s="5">
        <v>1947.6253556570007</v>
      </c>
      <c r="K12">
        <v>2.7059000000000002</v>
      </c>
      <c r="L12" s="4">
        <v>0.34949999999999998</v>
      </c>
      <c r="M12" s="15">
        <f>(G12*H12)^2</f>
        <v>151174.06059698574</v>
      </c>
    </row>
    <row r="13" spans="1:13" x14ac:dyDescent="0.25">
      <c r="A13" t="s">
        <v>0</v>
      </c>
      <c r="B13" t="s">
        <v>15</v>
      </c>
      <c r="C13" t="s">
        <v>19</v>
      </c>
      <c r="D13" s="5">
        <v>20844</v>
      </c>
      <c r="E13" s="5">
        <v>1542.732</v>
      </c>
      <c r="F13">
        <v>0</v>
      </c>
      <c r="G13" s="5"/>
      <c r="H13" s="4"/>
      <c r="I13" s="5"/>
      <c r="J13" s="5"/>
      <c r="L13" s="4"/>
      <c r="M13" s="15"/>
    </row>
    <row r="14" spans="1:13" x14ac:dyDescent="0.25">
      <c r="A14" t="s">
        <v>0</v>
      </c>
      <c r="B14" t="s">
        <v>15</v>
      </c>
      <c r="C14" t="s">
        <v>20</v>
      </c>
      <c r="D14" s="5">
        <v>12931</v>
      </c>
      <c r="E14" s="5">
        <v>1075.348</v>
      </c>
      <c r="F14">
        <v>0</v>
      </c>
      <c r="G14" s="5"/>
      <c r="H14" s="4"/>
      <c r="I14" s="5"/>
      <c r="J14" s="5"/>
      <c r="L14" s="4"/>
      <c r="M14" s="15"/>
    </row>
    <row r="15" spans="1:13" x14ac:dyDescent="0.25">
      <c r="A15" t="s">
        <v>0</v>
      </c>
      <c r="B15" t="s">
        <v>15</v>
      </c>
      <c r="C15" t="s">
        <v>21</v>
      </c>
      <c r="D15" s="5">
        <v>30626</v>
      </c>
      <c r="E15" s="5">
        <v>729.89300000000003</v>
      </c>
      <c r="F15">
        <v>1</v>
      </c>
      <c r="G15" s="5">
        <v>265.51264837708169</v>
      </c>
      <c r="H15" s="4">
        <v>1.0562817569902916</v>
      </c>
      <c r="I15" s="5">
        <v>48.663598087003123</v>
      </c>
      <c r="J15" s="5">
        <v>1448.6591460453449</v>
      </c>
      <c r="K15">
        <v>2.7059000000000002</v>
      </c>
      <c r="L15" s="4">
        <v>0.34949999999999998</v>
      </c>
      <c r="M15" s="15">
        <f>(G15*H15)^2</f>
        <v>78655.661457384384</v>
      </c>
    </row>
    <row r="16" spans="1:13" x14ac:dyDescent="0.25">
      <c r="A16" t="s">
        <v>0</v>
      </c>
      <c r="B16" t="s">
        <v>15</v>
      </c>
      <c r="C16" t="s">
        <v>22</v>
      </c>
      <c r="D16" s="5">
        <v>45417</v>
      </c>
      <c r="E16" s="5">
        <v>2267.047</v>
      </c>
      <c r="F16">
        <v>2</v>
      </c>
      <c r="G16" s="5">
        <v>253.53741057337291</v>
      </c>
      <c r="H16" s="4">
        <v>0.75989337419831282</v>
      </c>
      <c r="I16" s="5">
        <v>67.508564630721636</v>
      </c>
      <c r="J16" s="5">
        <v>952.19353147079232</v>
      </c>
      <c r="K16">
        <v>2.7059000000000002</v>
      </c>
      <c r="L16" s="4">
        <v>0.34949999999999998</v>
      </c>
      <c r="M16" s="15">
        <f>(G16*H16)^2</f>
        <v>37118.414435795275</v>
      </c>
    </row>
    <row r="17" spans="1:13" x14ac:dyDescent="0.25">
      <c r="A17" t="s">
        <v>0</v>
      </c>
      <c r="B17" t="s">
        <v>15</v>
      </c>
      <c r="C17" t="s">
        <v>23</v>
      </c>
      <c r="D17" s="5">
        <v>38592</v>
      </c>
      <c r="E17" s="5">
        <v>2167.6489999999999</v>
      </c>
      <c r="F17">
        <v>3</v>
      </c>
      <c r="G17" s="5">
        <v>337.97433029929704</v>
      </c>
      <c r="H17" s="4">
        <v>0.81829563126690164</v>
      </c>
      <c r="I17" s="5">
        <v>83.071530250799896</v>
      </c>
      <c r="J17" s="5">
        <v>1375.0396507250864</v>
      </c>
      <c r="K17">
        <v>2.7059000000000002</v>
      </c>
      <c r="L17" s="4">
        <v>0.34949999999999998</v>
      </c>
      <c r="M17" s="15">
        <f>(G17*H17)^2</f>
        <v>76487.047592912422</v>
      </c>
    </row>
    <row r="18" spans="1:13" x14ac:dyDescent="0.25">
      <c r="A18" t="s">
        <v>0</v>
      </c>
      <c r="B18" t="s">
        <v>15</v>
      </c>
      <c r="C18" t="s">
        <v>24</v>
      </c>
      <c r="D18" s="5">
        <v>11776</v>
      </c>
      <c r="E18" s="5">
        <v>585.096</v>
      </c>
      <c r="F18">
        <v>0</v>
      </c>
      <c r="G18" s="5"/>
      <c r="H18" s="4"/>
      <c r="I18" s="5"/>
      <c r="J18" s="5"/>
      <c r="L18" s="4"/>
      <c r="M18" s="15"/>
    </row>
    <row r="19" spans="1:13" x14ac:dyDescent="0.25">
      <c r="A19" t="s">
        <v>0</v>
      </c>
      <c r="B19" t="s">
        <v>15</v>
      </c>
      <c r="C19" t="s">
        <v>25</v>
      </c>
      <c r="D19" s="5">
        <v>31919</v>
      </c>
      <c r="E19" s="5">
        <v>1522.441</v>
      </c>
      <c r="F19">
        <v>3</v>
      </c>
      <c r="G19" s="5">
        <v>398.00102939746654</v>
      </c>
      <c r="H19" s="4">
        <v>0.8191935730646922</v>
      </c>
      <c r="I19" s="5">
        <v>97.707886426655804</v>
      </c>
      <c r="J19" s="5">
        <v>1621.2081255114369</v>
      </c>
      <c r="K19">
        <v>2.7059000000000002</v>
      </c>
      <c r="L19" s="4">
        <v>0.34949999999999998</v>
      </c>
      <c r="M19" s="15">
        <f>(G19*H19)^2</f>
        <v>106302.0068426512</v>
      </c>
    </row>
    <row r="20" spans="1:13" s="1" customFormat="1" x14ac:dyDescent="0.25">
      <c r="A20" s="6"/>
      <c r="B20" s="6" t="s">
        <v>49</v>
      </c>
      <c r="C20" s="6"/>
      <c r="D20" s="8">
        <f>SUM(D10:D19)</f>
        <v>364371</v>
      </c>
      <c r="E20" s="8">
        <f t="shared" ref="E20:F20" si="1">SUM(E10:E19)</f>
        <v>15841.138000000001</v>
      </c>
      <c r="F20" s="8">
        <f t="shared" si="1"/>
        <v>14</v>
      </c>
      <c r="G20" s="8">
        <f>SUM(G10:G19)</f>
        <v>2126.1749852344237</v>
      </c>
      <c r="H20" s="9">
        <f>M20^0.5/G20</f>
        <v>0.3495968410124155</v>
      </c>
      <c r="I20" s="8"/>
      <c r="J20" s="8"/>
      <c r="K20" s="6"/>
      <c r="L20" s="9"/>
      <c r="M20" s="20">
        <f>SUM(M10:M19)</f>
        <v>552500.92305191071</v>
      </c>
    </row>
    <row r="21" spans="1:13" s="17" customFormat="1" x14ac:dyDescent="0.25">
      <c r="A21" s="10" t="s">
        <v>0</v>
      </c>
      <c r="B21" s="10" t="s">
        <v>26</v>
      </c>
      <c r="C21" s="10" t="s">
        <v>26</v>
      </c>
      <c r="D21" s="12">
        <v>1370114</v>
      </c>
      <c r="E21" s="12">
        <v>35244.000999999997</v>
      </c>
      <c r="F21" s="10">
        <v>52</v>
      </c>
      <c r="G21" s="12">
        <v>16641.10026128195</v>
      </c>
      <c r="H21" s="13">
        <v>0.41502003962462436</v>
      </c>
      <c r="I21" s="12">
        <v>7618.1331088410061</v>
      </c>
      <c r="J21" s="12">
        <v>36350.929282747689</v>
      </c>
      <c r="K21" s="10"/>
      <c r="L21" s="13"/>
      <c r="M21" s="18"/>
    </row>
    <row r="23" spans="1:13" x14ac:dyDescent="0.25">
      <c r="D23" s="5"/>
      <c r="E23" s="5"/>
      <c r="G23" s="5"/>
      <c r="H23" s="4"/>
    </row>
  </sheetData>
  <sortState ref="A2:M8">
    <sortCondition ref="C2:C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3D3B-2AEA-4601-A944-D036368013A5}">
  <dimension ref="A1:L16"/>
  <sheetViews>
    <sheetView tabSelected="1" workbookViewId="0">
      <pane ySplit="1" topLeftCell="A2" activePane="bottomLeft" state="frozen"/>
      <selection pane="bottomLeft" activeCell="D18" sqref="D18"/>
    </sheetView>
  </sheetViews>
  <sheetFormatPr baseColWidth="10" defaultColWidth="9.140625" defaultRowHeight="15" x14ac:dyDescent="0.25"/>
  <cols>
    <col min="3" max="3" width="8.85546875" style="3"/>
    <col min="4" max="4" width="12.7109375" style="3" bestFit="1" customWidth="1"/>
    <col min="5" max="5" width="10.28515625" style="3" bestFit="1" customWidth="1"/>
    <col min="6" max="6" width="8.85546875" style="3"/>
    <col min="7" max="8" width="10.5703125" bestFit="1" customWidth="1"/>
    <col min="9" max="9" width="9.5703125" bestFit="1" customWidth="1"/>
    <col min="10" max="11" width="10.42578125" bestFit="1" customWidth="1"/>
    <col min="12" max="12" width="15.5703125" bestFit="1" customWidth="1"/>
  </cols>
  <sheetData>
    <row r="1" spans="1:12" s="1" customFormat="1" x14ac:dyDescent="0.25">
      <c r="A1" s="1" t="s">
        <v>27</v>
      </c>
      <c r="B1" s="1" t="s">
        <v>43</v>
      </c>
      <c r="C1" s="2" t="s">
        <v>29</v>
      </c>
      <c r="D1" s="2" t="s">
        <v>50</v>
      </c>
      <c r="E1" s="2" t="s">
        <v>19</v>
      </c>
      <c r="F1" s="2" t="s">
        <v>51</v>
      </c>
      <c r="G1" s="1" t="s">
        <v>21</v>
      </c>
      <c r="H1" s="1" t="s">
        <v>38</v>
      </c>
      <c r="I1" s="1" t="s">
        <v>39</v>
      </c>
      <c r="J1" s="1" t="s">
        <v>40</v>
      </c>
      <c r="K1" s="1" t="s">
        <v>41</v>
      </c>
      <c r="L1" s="16" t="s">
        <v>47</v>
      </c>
    </row>
    <row r="2" spans="1:12" x14ac:dyDescent="0.25">
      <c r="A2" t="s">
        <v>0</v>
      </c>
      <c r="B2" t="s">
        <v>44</v>
      </c>
      <c r="C2" s="3">
        <v>1</v>
      </c>
      <c r="D2" s="5">
        <v>348722</v>
      </c>
      <c r="E2" s="5">
        <v>3383.8939999999998</v>
      </c>
      <c r="F2">
        <v>9</v>
      </c>
      <c r="G2" s="5">
        <v>13410.145200000001</v>
      </c>
      <c r="H2" s="5">
        <v>7479.6809000000003</v>
      </c>
      <c r="I2" s="4">
        <v>0.55776289999999995</v>
      </c>
      <c r="J2" s="5">
        <v>4623.9387800000004</v>
      </c>
      <c r="K2" s="5">
        <v>38891.517</v>
      </c>
      <c r="L2" s="15">
        <f>H2^2</f>
        <v>55945626.365824811</v>
      </c>
    </row>
    <row r="3" spans="1:12" x14ac:dyDescent="0.25">
      <c r="A3" t="s">
        <v>0</v>
      </c>
      <c r="B3" t="s">
        <v>44</v>
      </c>
      <c r="C3" s="3">
        <v>2</v>
      </c>
      <c r="D3" s="5">
        <v>336407</v>
      </c>
      <c r="E3" s="5">
        <v>2240.6669999999999</v>
      </c>
      <c r="F3">
        <v>10</v>
      </c>
      <c r="G3" s="5">
        <v>21734.947199999999</v>
      </c>
      <c r="H3" s="5">
        <v>10842.721600000001</v>
      </c>
      <c r="I3" s="4">
        <v>0.4988612</v>
      </c>
      <c r="J3" s="5">
        <v>8243.0272000000004</v>
      </c>
      <c r="K3" s="5">
        <v>57310.004999999997</v>
      </c>
      <c r="L3" s="15">
        <f t="shared" ref="L3:L5" si="0">H3^2</f>
        <v>117564611.69510658</v>
      </c>
    </row>
    <row r="4" spans="1:12" x14ac:dyDescent="0.25">
      <c r="A4" t="s">
        <v>0</v>
      </c>
      <c r="B4" t="s">
        <v>44</v>
      </c>
      <c r="C4" s="3">
        <v>3</v>
      </c>
      <c r="D4" s="5">
        <v>160537</v>
      </c>
      <c r="E4" s="5">
        <v>2161.538</v>
      </c>
      <c r="F4">
        <v>1</v>
      </c>
      <c r="G4" s="5">
        <v>120.8073</v>
      </c>
      <c r="H4" s="5">
        <v>118.78060000000001</v>
      </c>
      <c r="I4" s="4">
        <v>0.98322390000000004</v>
      </c>
      <c r="J4" s="5">
        <v>18.31682</v>
      </c>
      <c r="K4" s="5">
        <v>796.77599999999995</v>
      </c>
      <c r="L4" s="15">
        <f t="shared" si="0"/>
        <v>14108.830936360002</v>
      </c>
    </row>
    <row r="5" spans="1:12" x14ac:dyDescent="0.25">
      <c r="A5" t="s">
        <v>0</v>
      </c>
      <c r="B5" t="s">
        <v>44</v>
      </c>
      <c r="C5" s="3">
        <v>4</v>
      </c>
      <c r="D5" s="5">
        <v>121872</v>
      </c>
      <c r="E5" s="5">
        <v>1648.306</v>
      </c>
      <c r="F5">
        <v>2</v>
      </c>
      <c r="G5" s="5">
        <v>1804.0069000000001</v>
      </c>
      <c r="H5" s="5">
        <v>1453.4472000000001</v>
      </c>
      <c r="I5" s="4">
        <v>0.80567719999999998</v>
      </c>
      <c r="J5" s="5">
        <v>375.15602999999999</v>
      </c>
      <c r="K5" s="5">
        <v>8674.8989999999994</v>
      </c>
      <c r="L5" s="15">
        <f t="shared" si="0"/>
        <v>2112508.7631878401</v>
      </c>
    </row>
    <row r="6" spans="1:12" x14ac:dyDescent="0.25">
      <c r="A6" s="6" t="s">
        <v>0</v>
      </c>
      <c r="B6" s="6" t="s">
        <v>44</v>
      </c>
      <c r="C6" s="7" t="s">
        <v>26</v>
      </c>
      <c r="D6" s="19">
        <f>SUM(D2:D5)</f>
        <v>967538</v>
      </c>
      <c r="E6" s="19">
        <f>SUM(E2:E5)</f>
        <v>9434.4050000000007</v>
      </c>
      <c r="F6" s="6">
        <f>SUM(F2:F5)</f>
        <v>22</v>
      </c>
      <c r="G6" s="8">
        <f>SUM(G2:G5)</f>
        <v>37069.906600000002</v>
      </c>
      <c r="H6" s="8">
        <f>L6^0.5</f>
        <v>13252.80557674697</v>
      </c>
      <c r="I6" s="9">
        <f>H6/G6</f>
        <v>0.35750846959908361</v>
      </c>
      <c r="J6" s="8"/>
      <c r="K6" s="8"/>
      <c r="L6" s="20">
        <f>SUM(L2:L5)</f>
        <v>175636855.65505558</v>
      </c>
    </row>
    <row r="7" spans="1:12" x14ac:dyDescent="0.25">
      <c r="A7" s="6" t="s">
        <v>0</v>
      </c>
      <c r="B7" s="6" t="s">
        <v>45</v>
      </c>
      <c r="C7" s="7" t="s">
        <v>42</v>
      </c>
      <c r="D7" s="8">
        <v>685628</v>
      </c>
      <c r="E7" s="8">
        <v>2318.1619999999998</v>
      </c>
      <c r="F7" s="6">
        <v>1</v>
      </c>
      <c r="G7" s="8">
        <v>4329.8041999999996</v>
      </c>
      <c r="H7" s="8">
        <v>4576.8374999999996</v>
      </c>
      <c r="I7" s="9">
        <v>1.0570541</v>
      </c>
      <c r="J7" s="8">
        <v>713.77657999999997</v>
      </c>
      <c r="K7" s="8">
        <v>26264.807000000001</v>
      </c>
      <c r="L7" s="16"/>
    </row>
    <row r="8" spans="1:12" x14ac:dyDescent="0.25">
      <c r="A8" t="s">
        <v>0</v>
      </c>
      <c r="B8" t="s">
        <v>46</v>
      </c>
      <c r="C8" s="3" t="s">
        <v>14</v>
      </c>
      <c r="D8" s="5">
        <v>197400</v>
      </c>
      <c r="E8" s="5">
        <v>3486.03</v>
      </c>
      <c r="F8">
        <v>12</v>
      </c>
      <c r="G8" s="5">
        <v>12158.2438</v>
      </c>
      <c r="H8" s="5">
        <v>6896.3594000000003</v>
      </c>
      <c r="I8" s="4">
        <v>0.56721670000000002</v>
      </c>
      <c r="J8" s="5">
        <v>4143.2379600000004</v>
      </c>
      <c r="K8" s="5">
        <v>35678.108</v>
      </c>
      <c r="L8" s="15">
        <f>H8^2</f>
        <v>47559772.973968364</v>
      </c>
    </row>
    <row r="9" spans="1:12" x14ac:dyDescent="0.25">
      <c r="A9" t="s">
        <v>0</v>
      </c>
      <c r="B9" t="s">
        <v>46</v>
      </c>
      <c r="C9" s="3" t="s">
        <v>6</v>
      </c>
      <c r="D9" s="5">
        <v>149637</v>
      </c>
      <c r="E9" s="5">
        <v>2981.971</v>
      </c>
      <c r="F9">
        <v>5</v>
      </c>
      <c r="G9" s="5">
        <v>2122.2170999999998</v>
      </c>
      <c r="H9" s="5">
        <v>1580.7274</v>
      </c>
      <c r="I9" s="4">
        <v>0.74484709999999998</v>
      </c>
      <c r="J9" s="5">
        <v>558.38034000000005</v>
      </c>
      <c r="K9" s="5">
        <v>8065.8379999999997</v>
      </c>
      <c r="L9" s="15">
        <f t="shared" ref="L9:L14" si="1">H9^2</f>
        <v>2498699.1131107598</v>
      </c>
    </row>
    <row r="10" spans="1:12" x14ac:dyDescent="0.25">
      <c r="A10" t="s">
        <v>0</v>
      </c>
      <c r="B10" t="s">
        <v>46</v>
      </c>
      <c r="C10" s="3" t="s">
        <v>8</v>
      </c>
      <c r="D10" s="5">
        <v>68372</v>
      </c>
      <c r="E10" s="5">
        <v>1761.539</v>
      </c>
      <c r="F10">
        <v>0</v>
      </c>
      <c r="G10" s="5"/>
      <c r="H10" s="5"/>
      <c r="I10" s="4"/>
      <c r="J10" s="5"/>
      <c r="K10" s="5"/>
      <c r="L10" s="15"/>
    </row>
    <row r="11" spans="1:12" x14ac:dyDescent="0.25">
      <c r="A11" t="s">
        <v>0</v>
      </c>
      <c r="B11" t="s">
        <v>46</v>
      </c>
      <c r="C11" s="3" t="s">
        <v>12</v>
      </c>
      <c r="D11" s="5">
        <v>134206</v>
      </c>
      <c r="E11" s="5">
        <v>2615.5880000000002</v>
      </c>
      <c r="F11">
        <v>0</v>
      </c>
      <c r="G11" s="5"/>
      <c r="H11" s="5"/>
      <c r="I11" s="4"/>
      <c r="J11" s="5"/>
      <c r="K11" s="5"/>
      <c r="L11" s="15"/>
    </row>
    <row r="12" spans="1:12" x14ac:dyDescent="0.25">
      <c r="A12" t="s">
        <v>0</v>
      </c>
      <c r="B12" t="s">
        <v>46</v>
      </c>
      <c r="C12" s="3" t="s">
        <v>10</v>
      </c>
      <c r="D12" s="5">
        <v>156972</v>
      </c>
      <c r="E12" s="5">
        <v>2155.8739999999998</v>
      </c>
      <c r="F12">
        <v>0</v>
      </c>
      <c r="G12" s="5"/>
      <c r="H12" s="5"/>
      <c r="I12" s="4"/>
      <c r="J12" s="5"/>
      <c r="K12" s="5"/>
      <c r="L12" s="15"/>
    </row>
    <row r="13" spans="1:12" x14ac:dyDescent="0.25">
      <c r="A13" t="s">
        <v>0</v>
      </c>
      <c r="B13" t="s">
        <v>46</v>
      </c>
      <c r="C13" s="3" t="s">
        <v>2</v>
      </c>
      <c r="D13" s="5">
        <v>160517</v>
      </c>
      <c r="E13" s="5">
        <v>3020.0010000000002</v>
      </c>
      <c r="F13">
        <v>0</v>
      </c>
      <c r="G13" s="5"/>
      <c r="H13" s="5"/>
      <c r="I13" s="4"/>
      <c r="J13" s="5"/>
      <c r="K13" s="5"/>
      <c r="L13" s="15"/>
    </row>
    <row r="14" spans="1:12" s="1" customFormat="1" x14ac:dyDescent="0.25">
      <c r="A14" t="s">
        <v>0</v>
      </c>
      <c r="B14" t="s">
        <v>46</v>
      </c>
      <c r="C14" s="3" t="s">
        <v>4</v>
      </c>
      <c r="D14" s="5">
        <v>138639</v>
      </c>
      <c r="E14" s="5">
        <v>3381.89</v>
      </c>
      <c r="F14">
        <v>6</v>
      </c>
      <c r="G14" s="5">
        <v>2600.5873000000001</v>
      </c>
      <c r="H14" s="5">
        <v>1496.336</v>
      </c>
      <c r="I14" s="4">
        <v>0.57538389999999995</v>
      </c>
      <c r="J14" s="5">
        <v>896.27605000000005</v>
      </c>
      <c r="K14" s="5">
        <v>7545.7269999999999</v>
      </c>
      <c r="L14" s="15">
        <f t="shared" si="1"/>
        <v>2239021.424896</v>
      </c>
    </row>
    <row r="15" spans="1:12" s="1" customFormat="1" x14ac:dyDescent="0.25">
      <c r="A15" s="6" t="s">
        <v>0</v>
      </c>
      <c r="B15" s="6" t="s">
        <v>46</v>
      </c>
      <c r="C15" s="7" t="s">
        <v>26</v>
      </c>
      <c r="D15" s="19">
        <f>SUM(D8:D14)</f>
        <v>1005743</v>
      </c>
      <c r="E15" s="19">
        <f>SUM(E8:E14)</f>
        <v>19402.893</v>
      </c>
      <c r="F15" s="6">
        <f>SUM(F8:F14)</f>
        <v>23</v>
      </c>
      <c r="G15" s="8">
        <f>SUM(G8:G14)</f>
        <v>16881.048200000001</v>
      </c>
      <c r="H15" s="8">
        <f>L15^0.5</f>
        <v>7231.7005961236482</v>
      </c>
      <c r="I15" s="9">
        <f>H15/G15</f>
        <v>0.42839167985573595</v>
      </c>
      <c r="J15" s="8"/>
      <c r="K15" s="8"/>
      <c r="L15" s="21">
        <f>SUM(L8:L14)</f>
        <v>52297493.511975124</v>
      </c>
    </row>
    <row r="16" spans="1:12" x14ac:dyDescent="0.25">
      <c r="A16" s="10" t="s">
        <v>0</v>
      </c>
      <c r="B16" s="10" t="s">
        <v>26</v>
      </c>
      <c r="C16" s="11" t="s">
        <v>26</v>
      </c>
      <c r="D16" s="12">
        <v>2658909</v>
      </c>
      <c r="E16" s="12">
        <v>31155.46</v>
      </c>
      <c r="F16" s="10">
        <v>46</v>
      </c>
      <c r="G16" s="12">
        <v>58280.759100000003</v>
      </c>
      <c r="H16" s="12">
        <v>21125.964599999999</v>
      </c>
      <c r="I16" s="13">
        <v>0.36248609999999998</v>
      </c>
      <c r="J16" s="12">
        <v>28988.331119999999</v>
      </c>
      <c r="K16" s="12">
        <v>117172.902</v>
      </c>
      <c r="L16" s="1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BD SCANS-II only ship + aerial</vt:lpstr>
      <vt:lpstr>BD SCANS-II &amp; CODA ship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Hammond</dc:creator>
  <cp:lastModifiedBy>mauthier</cp:lastModifiedBy>
  <dcterms:created xsi:type="dcterms:W3CDTF">2021-11-05T16:37:41Z</dcterms:created>
  <dcterms:modified xsi:type="dcterms:W3CDTF">2021-11-16T17:46:05Z</dcterms:modified>
</cp:coreProperties>
</file>