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SCANS-CODA\Most recent all surveys\SCANS-II + CODA\"/>
    </mc:Choice>
  </mc:AlternateContent>
  <xr:revisionPtr revIDLastSave="0" documentId="13_ncr:1_{04FCE108-8C29-4B94-983C-F5EB1A34FB03}" xr6:coauthVersionLast="47" xr6:coauthVersionMax="47" xr10:uidLastSave="{00000000-0000-0000-0000-000000000000}"/>
  <bookViews>
    <workbookView xWindow="-30276" yWindow="-2208" windowWidth="14472" windowHeight="10332" activeTab="5" xr2:uid="{00000000-000D-0000-FFFF-FFFF00000000}"/>
  </bookViews>
  <sheets>
    <sheet name="CD" sheetId="1" r:id="rId1"/>
    <sheet name="SD" sheetId="2" r:id="rId2"/>
    <sheet name="CS" sheetId="3" r:id="rId3"/>
    <sheet name="CD-SD-CS" sheetId="4" r:id="rId4"/>
    <sheet name="summary by block" sheetId="5" r:id="rId5"/>
    <sheet name="CD aerial SCANS-II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5" l="1"/>
  <c r="C25" i="5"/>
  <c r="C26" i="5"/>
  <c r="C27" i="5"/>
  <c r="C28" i="5"/>
  <c r="C29" i="5"/>
  <c r="C30" i="5"/>
  <c r="C31" i="5"/>
  <c r="C19" i="5"/>
  <c r="C20" i="5"/>
  <c r="C21" i="5"/>
  <c r="C22" i="5"/>
  <c r="B12" i="6"/>
  <c r="E67" i="5" l="1"/>
  <c r="I67" i="5" s="1"/>
  <c r="D15" i="5"/>
  <c r="D17" i="5" s="1"/>
  <c r="E16" i="5"/>
  <c r="I16" i="5" s="1"/>
  <c r="D53" i="5" l="1"/>
  <c r="E53" i="5"/>
  <c r="I53" i="5" s="1"/>
  <c r="F53" i="5"/>
  <c r="G53" i="5"/>
  <c r="H53" i="5"/>
  <c r="D54" i="5"/>
  <c r="E54" i="5"/>
  <c r="I54" i="5" s="1"/>
  <c r="F54" i="5"/>
  <c r="G54" i="5"/>
  <c r="H54" i="5"/>
  <c r="D55" i="5"/>
  <c r="E55" i="5"/>
  <c r="I55" i="5" s="1"/>
  <c r="F55" i="5"/>
  <c r="G55" i="5"/>
  <c r="H55" i="5"/>
  <c r="D56" i="5"/>
  <c r="E56" i="5"/>
  <c r="I56" i="5" s="1"/>
  <c r="F56" i="5"/>
  <c r="G56" i="5"/>
  <c r="H56" i="5"/>
  <c r="D58" i="5"/>
  <c r="E58" i="5"/>
  <c r="I58" i="5" s="1"/>
  <c r="F58" i="5"/>
  <c r="G58" i="5"/>
  <c r="H58" i="5"/>
  <c r="D59" i="5"/>
  <c r="E59" i="5"/>
  <c r="I59" i="5" s="1"/>
  <c r="F59" i="5"/>
  <c r="G59" i="5"/>
  <c r="H59" i="5"/>
  <c r="D60" i="5"/>
  <c r="E60" i="5"/>
  <c r="I60" i="5" s="1"/>
  <c r="F60" i="5"/>
  <c r="G60" i="5"/>
  <c r="H60" i="5"/>
  <c r="D61" i="5"/>
  <c r="E61" i="5"/>
  <c r="I61" i="5" s="1"/>
  <c r="F61" i="5"/>
  <c r="G61" i="5"/>
  <c r="H61" i="5"/>
  <c r="D62" i="5"/>
  <c r="E62" i="5"/>
  <c r="I62" i="5" s="1"/>
  <c r="F62" i="5"/>
  <c r="G62" i="5"/>
  <c r="H62" i="5"/>
  <c r="D63" i="5"/>
  <c r="E63" i="5"/>
  <c r="I63" i="5" s="1"/>
  <c r="F63" i="5"/>
  <c r="G63" i="5"/>
  <c r="H63" i="5"/>
  <c r="D64" i="5"/>
  <c r="E64" i="5"/>
  <c r="I64" i="5" s="1"/>
  <c r="F64" i="5"/>
  <c r="G64" i="5"/>
  <c r="H64" i="5"/>
  <c r="D66" i="5"/>
  <c r="D68" i="5" s="1"/>
  <c r="E66" i="5"/>
  <c r="I66" i="5" s="1"/>
  <c r="I68" i="5" s="1"/>
  <c r="E68" i="5" s="1"/>
  <c r="F66" i="5"/>
  <c r="G66" i="5"/>
  <c r="H66" i="5"/>
  <c r="C53" i="5"/>
  <c r="C54" i="5"/>
  <c r="C55" i="5"/>
  <c r="C56" i="5"/>
  <c r="C58" i="5"/>
  <c r="C59" i="5"/>
  <c r="C60" i="5"/>
  <c r="C61" i="5"/>
  <c r="C62" i="5"/>
  <c r="C63" i="5"/>
  <c r="C64" i="5"/>
  <c r="D36" i="5"/>
  <c r="E36" i="5"/>
  <c r="I36" i="5" s="1"/>
  <c r="F36" i="5"/>
  <c r="G36" i="5"/>
  <c r="H36" i="5"/>
  <c r="D37" i="5"/>
  <c r="E37" i="5"/>
  <c r="I37" i="5" s="1"/>
  <c r="F37" i="5"/>
  <c r="G37" i="5"/>
  <c r="H37" i="5"/>
  <c r="D38" i="5"/>
  <c r="E38" i="5"/>
  <c r="I38" i="5" s="1"/>
  <c r="F38" i="5"/>
  <c r="G38" i="5"/>
  <c r="H38" i="5"/>
  <c r="D39" i="5"/>
  <c r="E39" i="5"/>
  <c r="I39" i="5" s="1"/>
  <c r="F39" i="5"/>
  <c r="G39" i="5"/>
  <c r="H39" i="5"/>
  <c r="D41" i="5"/>
  <c r="E41" i="5"/>
  <c r="I41" i="5" s="1"/>
  <c r="F41" i="5"/>
  <c r="G41" i="5"/>
  <c r="H41" i="5"/>
  <c r="D42" i="5"/>
  <c r="E42" i="5"/>
  <c r="I42" i="5" s="1"/>
  <c r="F42" i="5"/>
  <c r="G42" i="5"/>
  <c r="H42" i="5"/>
  <c r="D43" i="5"/>
  <c r="E43" i="5"/>
  <c r="I43" i="5" s="1"/>
  <c r="F43" i="5"/>
  <c r="G43" i="5"/>
  <c r="H43" i="5"/>
  <c r="D44" i="5"/>
  <c r="E44" i="5"/>
  <c r="I44" i="5" s="1"/>
  <c r="F44" i="5"/>
  <c r="G44" i="5"/>
  <c r="H44" i="5"/>
  <c r="D45" i="5"/>
  <c r="E45" i="5"/>
  <c r="I45" i="5" s="1"/>
  <c r="F45" i="5"/>
  <c r="G45" i="5"/>
  <c r="H45" i="5"/>
  <c r="D46" i="5"/>
  <c r="E46" i="5"/>
  <c r="I46" i="5" s="1"/>
  <c r="F46" i="5"/>
  <c r="G46" i="5"/>
  <c r="H46" i="5"/>
  <c r="D47" i="5"/>
  <c r="E47" i="5"/>
  <c r="I47" i="5" s="1"/>
  <c r="F47" i="5"/>
  <c r="G47" i="5"/>
  <c r="H47" i="5"/>
  <c r="D49" i="5"/>
  <c r="D51" i="5" s="1"/>
  <c r="E49" i="5"/>
  <c r="E51" i="5" s="1"/>
  <c r="F49" i="5"/>
  <c r="F51" i="5" s="1"/>
  <c r="G49" i="5"/>
  <c r="G51" i="5" s="1"/>
  <c r="H49" i="5"/>
  <c r="H51" i="5" s="1"/>
  <c r="C36" i="5"/>
  <c r="C37" i="5"/>
  <c r="C38" i="5"/>
  <c r="C39" i="5"/>
  <c r="C41" i="5"/>
  <c r="C42" i="5"/>
  <c r="C43" i="5"/>
  <c r="C44" i="5"/>
  <c r="C45" i="5"/>
  <c r="C46" i="5"/>
  <c r="C47" i="5"/>
  <c r="D19" i="5"/>
  <c r="E19" i="5"/>
  <c r="I19" i="5" s="1"/>
  <c r="F19" i="5"/>
  <c r="G19" i="5"/>
  <c r="H19" i="5"/>
  <c r="D20" i="5"/>
  <c r="E20" i="5"/>
  <c r="I20" i="5" s="1"/>
  <c r="F20" i="5"/>
  <c r="G20" i="5"/>
  <c r="H20" i="5"/>
  <c r="D21" i="5"/>
  <c r="E21" i="5"/>
  <c r="I21" i="5" s="1"/>
  <c r="F21" i="5"/>
  <c r="G21" i="5"/>
  <c r="H21" i="5"/>
  <c r="D22" i="5"/>
  <c r="E22" i="5"/>
  <c r="I22" i="5" s="1"/>
  <c r="F22" i="5"/>
  <c r="G22" i="5"/>
  <c r="H22" i="5"/>
  <c r="D24" i="5"/>
  <c r="E24" i="5"/>
  <c r="I24" i="5" s="1"/>
  <c r="F24" i="5"/>
  <c r="G24" i="5"/>
  <c r="H24" i="5"/>
  <c r="D25" i="5"/>
  <c r="E25" i="5"/>
  <c r="I25" i="5" s="1"/>
  <c r="F25" i="5"/>
  <c r="G25" i="5"/>
  <c r="H25" i="5"/>
  <c r="D26" i="5"/>
  <c r="E26" i="5"/>
  <c r="I26" i="5" s="1"/>
  <c r="F26" i="5"/>
  <c r="G26" i="5"/>
  <c r="H26" i="5"/>
  <c r="D27" i="5"/>
  <c r="E27" i="5"/>
  <c r="I27" i="5" s="1"/>
  <c r="F27" i="5"/>
  <c r="G27" i="5"/>
  <c r="H27" i="5"/>
  <c r="D28" i="5"/>
  <c r="E28" i="5"/>
  <c r="I28" i="5" s="1"/>
  <c r="F28" i="5"/>
  <c r="G28" i="5"/>
  <c r="H28" i="5"/>
  <c r="D29" i="5"/>
  <c r="E29" i="5"/>
  <c r="I29" i="5" s="1"/>
  <c r="F29" i="5"/>
  <c r="G29" i="5"/>
  <c r="H29" i="5"/>
  <c r="D30" i="5"/>
  <c r="E30" i="5"/>
  <c r="I30" i="5" s="1"/>
  <c r="F30" i="5"/>
  <c r="G30" i="5"/>
  <c r="H30" i="5"/>
  <c r="D32" i="5"/>
  <c r="D34" i="5" s="1"/>
  <c r="E32" i="5"/>
  <c r="E34" i="5" s="1"/>
  <c r="F32" i="5"/>
  <c r="F34" i="5" s="1"/>
  <c r="G32" i="5"/>
  <c r="G34" i="5" s="1"/>
  <c r="H32" i="5"/>
  <c r="H34" i="5" s="1"/>
  <c r="D2" i="5"/>
  <c r="E2" i="5"/>
  <c r="I2" i="5" s="1"/>
  <c r="F2" i="5"/>
  <c r="G2" i="5"/>
  <c r="H2" i="5"/>
  <c r="D3" i="5"/>
  <c r="E3" i="5"/>
  <c r="I3" i="5" s="1"/>
  <c r="F3" i="5"/>
  <c r="G3" i="5"/>
  <c r="H3" i="5"/>
  <c r="D4" i="5"/>
  <c r="E4" i="5"/>
  <c r="I4" i="5" s="1"/>
  <c r="F4" i="5"/>
  <c r="G4" i="5"/>
  <c r="H4" i="5"/>
  <c r="D5" i="5"/>
  <c r="E5" i="5"/>
  <c r="I5" i="5" s="1"/>
  <c r="F5" i="5"/>
  <c r="G5" i="5"/>
  <c r="H5" i="5"/>
  <c r="D7" i="5"/>
  <c r="E7" i="5"/>
  <c r="I7" i="5" s="1"/>
  <c r="F7" i="5"/>
  <c r="G7" i="5"/>
  <c r="H7" i="5"/>
  <c r="D8" i="5"/>
  <c r="E8" i="5"/>
  <c r="I8" i="5" s="1"/>
  <c r="F8" i="5"/>
  <c r="G8" i="5"/>
  <c r="H8" i="5"/>
  <c r="D9" i="5"/>
  <c r="E9" i="5"/>
  <c r="I9" i="5" s="1"/>
  <c r="F9" i="5"/>
  <c r="G9" i="5"/>
  <c r="H9" i="5"/>
  <c r="D10" i="5"/>
  <c r="E10" i="5"/>
  <c r="I10" i="5" s="1"/>
  <c r="F10" i="5"/>
  <c r="G10" i="5"/>
  <c r="H10" i="5"/>
  <c r="D11" i="5"/>
  <c r="E11" i="5"/>
  <c r="I11" i="5" s="1"/>
  <c r="F11" i="5"/>
  <c r="G11" i="5"/>
  <c r="H11" i="5"/>
  <c r="D12" i="5"/>
  <c r="E12" i="5"/>
  <c r="I12" i="5" s="1"/>
  <c r="F12" i="5"/>
  <c r="G12" i="5"/>
  <c r="H12" i="5"/>
  <c r="D13" i="5"/>
  <c r="E13" i="5"/>
  <c r="I13" i="5" s="1"/>
  <c r="F13" i="5"/>
  <c r="G13" i="5"/>
  <c r="H13" i="5"/>
  <c r="E15" i="5"/>
  <c r="I15" i="5" s="1"/>
  <c r="I17" i="5" s="1"/>
  <c r="E17" i="5" s="1"/>
  <c r="F17" i="5" s="1"/>
  <c r="F15" i="5"/>
  <c r="G15" i="5"/>
  <c r="H15" i="5"/>
  <c r="C2" i="5"/>
  <c r="C3" i="5"/>
  <c r="C4" i="5"/>
  <c r="C5" i="5"/>
  <c r="C7" i="5"/>
  <c r="C8" i="5"/>
  <c r="C9" i="5"/>
  <c r="C10" i="5"/>
  <c r="C11" i="5"/>
  <c r="C12" i="5"/>
  <c r="C13" i="5"/>
  <c r="F68" i="5" l="1"/>
  <c r="G68" i="5" s="1"/>
  <c r="G17" i="5"/>
  <c r="H17" i="5"/>
  <c r="D14" i="5"/>
  <c r="D6" i="5"/>
  <c r="D31" i="5"/>
  <c r="D23" i="5"/>
  <c r="D48" i="5"/>
  <c r="D40" i="5"/>
  <c r="D65" i="5"/>
  <c r="D57" i="5"/>
  <c r="I14" i="5"/>
  <c r="E14" i="5" s="1"/>
  <c r="F14" i="5" s="1"/>
  <c r="I6" i="5"/>
  <c r="E6" i="5" s="1"/>
  <c r="F6" i="5" s="1"/>
  <c r="I31" i="5"/>
  <c r="E31" i="5" s="1"/>
  <c r="F31" i="5" s="1"/>
  <c r="I23" i="5"/>
  <c r="E23" i="5" s="1"/>
  <c r="F23" i="5" s="1"/>
  <c r="H23" i="5" s="1"/>
  <c r="I48" i="5"/>
  <c r="E48" i="5" s="1"/>
  <c r="F48" i="5" s="1"/>
  <c r="G48" i="5" s="1"/>
  <c r="I40" i="5"/>
  <c r="E40" i="5" s="1"/>
  <c r="F40" i="5" s="1"/>
  <c r="G40" i="5" s="1"/>
  <c r="I65" i="5"/>
  <c r="E65" i="5" s="1"/>
  <c r="F65" i="5" s="1"/>
  <c r="G65" i="5" s="1"/>
  <c r="I57" i="5"/>
  <c r="E57" i="5" s="1"/>
  <c r="F57" i="5" s="1"/>
  <c r="G57" i="5" s="1"/>
  <c r="H14" i="5"/>
  <c r="H68" i="5" l="1"/>
  <c r="H6" i="5"/>
  <c r="G14" i="5"/>
  <c r="G6" i="5"/>
  <c r="H48" i="5"/>
  <c r="H65" i="5"/>
  <c r="H31" i="5"/>
  <c r="G23" i="5"/>
  <c r="G31" i="5"/>
  <c r="H40" i="5"/>
  <c r="H57" i="5"/>
</calcChain>
</file>

<file path=xl/sharedStrings.xml><?xml version="1.0" encoding="utf-8"?>
<sst xmlns="http://schemas.openxmlformats.org/spreadsheetml/2006/main" count="383" uniqueCount="72">
  <si>
    <t>Region</t>
  </si>
  <si>
    <t>Area</t>
  </si>
  <si>
    <t>CoveredArea</t>
  </si>
  <si>
    <t>Effort</t>
  </si>
  <si>
    <t>k</t>
  </si>
  <si>
    <t>ER</t>
  </si>
  <si>
    <t>se.ER</t>
  </si>
  <si>
    <t>U</t>
  </si>
  <si>
    <t>V</t>
  </si>
  <si>
    <t>W</t>
  </si>
  <si>
    <t>F</t>
  </si>
  <si>
    <t>P</t>
  </si>
  <si>
    <t>Q</t>
  </si>
  <si>
    <t>S</t>
  </si>
  <si>
    <t>T</t>
  </si>
  <si>
    <t>Total</t>
  </si>
  <si>
    <t>cv.ER</t>
  </si>
  <si>
    <t>se</t>
  </si>
  <si>
    <t>cv</t>
  </si>
  <si>
    <t>lcl</t>
  </si>
  <si>
    <t>ucl</t>
  </si>
  <si>
    <t>df</t>
  </si>
  <si>
    <t>mean.size</t>
  </si>
  <si>
    <t>se.mean</t>
  </si>
  <si>
    <t>Expected.S</t>
  </si>
  <si>
    <t>se.Expected.S</t>
  </si>
  <si>
    <t>cv.Expected.S</t>
  </si>
  <si>
    <t>n individuals</t>
  </si>
  <si>
    <t>N individuals</t>
  </si>
  <si>
    <t>D individuals</t>
  </si>
  <si>
    <t>D groups</t>
  </si>
  <si>
    <t>N groups</t>
  </si>
  <si>
    <t>n groups</t>
  </si>
  <si>
    <t>species</t>
  </si>
  <si>
    <t>survey</t>
  </si>
  <si>
    <t>block</t>
  </si>
  <si>
    <t>N</t>
  </si>
  <si>
    <t>se N</t>
  </si>
  <si>
    <t>cv N</t>
  </si>
  <si>
    <t>lcl N</t>
  </si>
  <si>
    <t>ucl N</t>
  </si>
  <si>
    <t>CD</t>
  </si>
  <si>
    <t>CODA</t>
  </si>
  <si>
    <t>SCANS-II</t>
  </si>
  <si>
    <t>SD</t>
  </si>
  <si>
    <t>CS</t>
  </si>
  <si>
    <t>CD+SD+CS</t>
  </si>
  <si>
    <t>var</t>
  </si>
  <si>
    <t>Aerial</t>
  </si>
  <si>
    <t>Ship total</t>
  </si>
  <si>
    <t>CODA+SCANS-II</t>
  </si>
  <si>
    <t>ShipTotal</t>
  </si>
  <si>
    <t>TOTAL</t>
  </si>
  <si>
    <t>Ds</t>
  </si>
  <si>
    <t>Ns</t>
  </si>
  <si>
    <t>CV</t>
  </si>
  <si>
    <t>Dind</t>
  </si>
  <si>
    <t>Nind</t>
  </si>
  <si>
    <t>LCL</t>
  </si>
  <si>
    <t>UCL</t>
  </si>
  <si>
    <t>E[s]</t>
  </si>
  <si>
    <t>B</t>
  </si>
  <si>
    <t>H</t>
  </si>
  <si>
    <t>J</t>
  </si>
  <si>
    <t>L</t>
  </si>
  <si>
    <t>M</t>
  </si>
  <si>
    <t>O</t>
  </si>
  <si>
    <t>R</t>
  </si>
  <si>
    <t>Y</t>
  </si>
  <si>
    <t>Z</t>
  </si>
  <si>
    <t>All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</si>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</sst>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3" fontId="16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1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 applyFont="1"/>
    <xf numFmtId="3" fontId="16" fillId="0" borderId="10" xfId="0" applyNumberFormat="1" applyFont="1" applyBorder="1"/>
    <xf numFmtId="164" fontId="16" fillId="0" borderId="10" xfId="0" applyNumberFormat="1" applyFont="1" applyBorder="1"/>
    <xf numFmtId="0" fontId="16" fillId="0" borderId="10" xfId="0" applyFont="1" applyBorder="1"/>
    <xf numFmtId="0" fontId="16" fillId="0" borderId="10" xfId="0" applyFont="1" applyBorder="1" applyAlignment="1">
      <alignment horizontal="right"/>
    </xf>
    <xf numFmtId="3" fontId="16" fillId="0" borderId="10" xfId="0" applyNumberFormat="1" applyFont="1" applyBorder="1" applyAlignment="1">
      <alignment horizontal="right"/>
    </xf>
    <xf numFmtId="164" fontId="16" fillId="0" borderId="10" xfId="0" applyNumberFormat="1" applyFont="1" applyBorder="1" applyAlignment="1">
      <alignment horizontal="right"/>
    </xf>
    <xf numFmtId="1" fontId="0" fillId="0" borderId="10" xfId="0" applyNumberFormat="1" applyFont="1" applyBorder="1"/>
    <xf numFmtId="0" fontId="0" fillId="0" borderId="0" xfId="0" applyFont="1"/>
    <xf numFmtId="3" fontId="0" fillId="0" borderId="0" xfId="0" applyNumberFormat="1"/>
    <xf numFmtId="1" fontId="0" fillId="0" borderId="0" xfId="0" applyNumberFormat="1" applyFont="1" applyBorder="1"/>
    <xf numFmtId="0" fontId="0" fillId="0" borderId="10" xfId="0" applyFont="1" applyBorder="1" applyAlignment="1">
      <alignment horizontal="right"/>
    </xf>
    <xf numFmtId="0" fontId="0" fillId="0" borderId="10" xfId="0" applyBorder="1"/>
    <xf numFmtId="3" fontId="0" fillId="0" borderId="0" xfId="0" applyNumberFormat="1" applyFont="1" applyFill="1" applyAlignment="1"/>
    <xf numFmtId="164" fontId="0" fillId="0" borderId="0" xfId="0" applyNumberFormat="1" applyFont="1" applyAlignment="1"/>
    <xf numFmtId="1" fontId="16" fillId="0" borderId="10" xfId="0" applyNumberFormat="1" applyFont="1" applyBorder="1" applyAlignment="1">
      <alignment horizontal="right"/>
    </xf>
    <xf numFmtId="1" fontId="0" fillId="0" borderId="11" xfId="0" applyNumberFormat="1" applyFont="1" applyBorder="1"/>
    <xf numFmtId="0" fontId="18" fillId="0" borderId="10" xfId="0" applyFont="1" applyBorder="1"/>
    <xf numFmtId="0" fontId="18" fillId="0" borderId="10" xfId="0" applyFont="1" applyBorder="1" applyAlignment="1">
      <alignment horizontal="right"/>
    </xf>
    <xf numFmtId="3" fontId="18" fillId="0" borderId="10" xfId="0" applyNumberFormat="1" applyFont="1" applyBorder="1" applyAlignment="1">
      <alignment horizontal="right"/>
    </xf>
    <xf numFmtId="3" fontId="18" fillId="0" borderId="10" xfId="0" applyNumberFormat="1" applyFont="1" applyBorder="1"/>
    <xf numFmtId="164" fontId="18" fillId="0" borderId="10" xfId="0" applyNumberFormat="1" applyFont="1" applyBorder="1"/>
    <xf numFmtId="1" fontId="14" fillId="0" borderId="10" xfId="0" applyNumberFormat="1" applyFont="1" applyBorder="1"/>
    <xf numFmtId="164" fontId="18" fillId="0" borderId="10" xfId="0" applyNumberFormat="1" applyFont="1" applyBorder="1" applyAlignment="1">
      <alignment horizontal="right"/>
    </xf>
    <xf numFmtId="1" fontId="14" fillId="0" borderId="0" xfId="0" applyNumberFormat="1" applyFont="1" applyBorder="1"/>
    <xf numFmtId="3" fontId="0" fillId="0" borderId="0" xfId="0" applyNumberFormat="1" applyFont="1"/>
    <xf numFmtId="3" fontId="0" fillId="0" borderId="10" xfId="0" applyNumberFormat="1" applyFont="1" applyFill="1" applyBorder="1"/>
    <xf numFmtId="3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defaultRowHeight="14.4" x14ac:dyDescent="0.3"/>
  <cols>
    <col min="1" max="1" width="6.88671875" style="2" customWidth="1"/>
    <col min="2" max="2" width="8" style="3" bestFit="1" customWidth="1"/>
    <col min="3" max="3" width="11.88671875" style="3" bestFit="1" customWidth="1"/>
    <col min="4" max="4" width="8.6640625" style="3" customWidth="1"/>
    <col min="5" max="5" width="8.33203125" style="3" bestFit="1" customWidth="1"/>
    <col min="6" max="6" width="4" style="3" bestFit="1" customWidth="1"/>
    <col min="7" max="21" width="8.6640625" style="3" customWidth="1"/>
    <col min="22" max="22" width="11.5546875" style="3" bestFit="1" customWidth="1"/>
    <col min="23" max="27" width="8.6640625" style="3" customWidth="1"/>
    <col min="28" max="28" width="11.77734375" style="3" bestFit="1" customWidth="1"/>
    <col min="29" max="42" width="8.6640625" style="3" customWidth="1"/>
  </cols>
  <sheetData>
    <row r="1" spans="1:42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32</v>
      </c>
      <c r="F1" s="2" t="s">
        <v>4</v>
      </c>
      <c r="G1" s="2" t="s">
        <v>5</v>
      </c>
      <c r="H1" s="2" t="s">
        <v>6</v>
      </c>
      <c r="I1" s="2" t="s">
        <v>16</v>
      </c>
      <c r="J1" s="2" t="s">
        <v>31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30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27</v>
      </c>
      <c r="W1" s="2" t="s">
        <v>5</v>
      </c>
      <c r="X1" s="2" t="s">
        <v>6</v>
      </c>
      <c r="Y1" s="2" t="s">
        <v>16</v>
      </c>
      <c r="Z1" s="2" t="s">
        <v>22</v>
      </c>
      <c r="AA1" s="2" t="s">
        <v>23</v>
      </c>
      <c r="AB1" s="2" t="s">
        <v>28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s="2" t="s">
        <v>29</v>
      </c>
      <c r="AI1" s="2" t="s">
        <v>17</v>
      </c>
      <c r="AJ1" s="2" t="s">
        <v>18</v>
      </c>
      <c r="AK1" s="2" t="s">
        <v>19</v>
      </c>
      <c r="AL1" s="2" t="s">
        <v>20</v>
      </c>
      <c r="AM1" s="2" t="s">
        <v>21</v>
      </c>
      <c r="AN1" s="2" t="s">
        <v>24</v>
      </c>
      <c r="AO1" s="2" t="s">
        <v>25</v>
      </c>
      <c r="AP1" s="2" t="s">
        <v>26</v>
      </c>
    </row>
    <row r="2" spans="1:42" x14ac:dyDescent="0.3">
      <c r="A2" s="2">
        <v>1</v>
      </c>
      <c r="B2" s="3">
        <v>348722</v>
      </c>
      <c r="C2" s="3">
        <v>10151.682000000001</v>
      </c>
      <c r="D2" s="3">
        <v>3383.8939999999998</v>
      </c>
      <c r="E2" s="3">
        <v>4</v>
      </c>
      <c r="F2" s="3">
        <v>18</v>
      </c>
      <c r="G2" s="3">
        <v>1.1820699999999999E-3</v>
      </c>
      <c r="H2" s="3">
        <v>5.4547920000000004E-4</v>
      </c>
      <c r="I2" s="3">
        <v>0.46146090000000001</v>
      </c>
      <c r="J2" s="3">
        <v>932.93759999999997</v>
      </c>
      <c r="K2" s="3">
        <v>505.64580000000001</v>
      </c>
      <c r="L2" s="3">
        <v>0.54199310000000001</v>
      </c>
      <c r="M2" s="3">
        <v>325.90359999999998</v>
      </c>
      <c r="N2" s="3">
        <v>2670.645</v>
      </c>
      <c r="O2" s="3">
        <v>22.270645999999999</v>
      </c>
      <c r="P2" s="3">
        <v>2.6753049999999998E-3</v>
      </c>
      <c r="Q2" s="3">
        <v>1.449997E-3</v>
      </c>
      <c r="R2" s="3">
        <v>0.54199310000000001</v>
      </c>
      <c r="S2" s="3">
        <v>9.345655E-4</v>
      </c>
      <c r="T2" s="3">
        <v>7.6583770000000001E-3</v>
      </c>
      <c r="U2" s="3">
        <v>22.270645999999999</v>
      </c>
      <c r="V2" s="3">
        <v>28</v>
      </c>
      <c r="W2" s="3">
        <v>8.2744910000000001E-3</v>
      </c>
      <c r="X2" s="3">
        <v>4.3033100000000003E-3</v>
      </c>
      <c r="Y2" s="3">
        <v>0.52006949999999996</v>
      </c>
      <c r="Z2" s="3">
        <v>7</v>
      </c>
      <c r="AA2" s="3">
        <v>1.7795129999999999</v>
      </c>
      <c r="AB2" s="3">
        <v>6501.4949999999999</v>
      </c>
      <c r="AC2" s="3">
        <v>3710.47</v>
      </c>
      <c r="AD2" s="3">
        <v>0.5707103</v>
      </c>
      <c r="AE2" s="3">
        <v>2157.2919999999999</v>
      </c>
      <c r="AF2" s="3">
        <v>19593.75</v>
      </c>
      <c r="AG2" s="3">
        <v>21.340516999999998</v>
      </c>
      <c r="AH2" s="3">
        <v>1.8643779999999999E-2</v>
      </c>
      <c r="AI2" s="3">
        <v>1.0640200000000001E-2</v>
      </c>
      <c r="AJ2" s="3">
        <v>0.5707103</v>
      </c>
      <c r="AK2" s="3">
        <v>6.1862810000000001E-3</v>
      </c>
      <c r="AL2" s="3">
        <v>5.6187300000000003E-2</v>
      </c>
      <c r="AM2" s="3">
        <v>21.340516999999998</v>
      </c>
      <c r="AN2" s="3">
        <v>6.9688420000000004</v>
      </c>
      <c r="AO2" s="3">
        <v>1.4794453000000001</v>
      </c>
      <c r="AP2" s="3">
        <v>0.21229428</v>
      </c>
    </row>
    <row r="3" spans="1:42" x14ac:dyDescent="0.3">
      <c r="A3" s="2">
        <v>2</v>
      </c>
      <c r="B3" s="3">
        <v>336407</v>
      </c>
      <c r="C3" s="3">
        <v>6722.0020000000004</v>
      </c>
      <c r="D3" s="3">
        <v>2240.6669999999999</v>
      </c>
      <c r="E3" s="3">
        <v>33</v>
      </c>
      <c r="F3" s="3">
        <v>14</v>
      </c>
      <c r="G3" s="3">
        <v>1.4727756E-2</v>
      </c>
      <c r="H3" s="3">
        <v>5.5755170999999999E-3</v>
      </c>
      <c r="I3" s="3">
        <v>0.37857210000000002</v>
      </c>
      <c r="J3" s="3">
        <v>14685.616099999999</v>
      </c>
      <c r="K3" s="3">
        <v>6672.3531000000003</v>
      </c>
      <c r="L3" s="3">
        <v>0.45434609999999997</v>
      </c>
      <c r="M3" s="3">
        <v>5866.7599</v>
      </c>
      <c r="N3" s="3">
        <v>36760.891000000003</v>
      </c>
      <c r="O3" s="3">
        <v>16.170428000000001</v>
      </c>
      <c r="P3" s="3">
        <v>4.3654312000000001E-2</v>
      </c>
      <c r="Q3" s="3">
        <v>1.9834167999999999E-2</v>
      </c>
      <c r="R3" s="3">
        <v>0.45434609999999997</v>
      </c>
      <c r="S3" s="3">
        <v>1.7439470299999999E-2</v>
      </c>
      <c r="T3" s="3">
        <v>0.109275047</v>
      </c>
      <c r="U3" s="3">
        <v>16.170428000000001</v>
      </c>
      <c r="V3" s="3">
        <v>534</v>
      </c>
      <c r="W3" s="3">
        <v>0.23832187299999999</v>
      </c>
      <c r="X3" s="3">
        <v>0.12458435</v>
      </c>
      <c r="Y3" s="3">
        <v>0.52275669999999996</v>
      </c>
      <c r="Z3" s="3">
        <v>16.181818</v>
      </c>
      <c r="AA3" s="3">
        <v>4.3959896000000001</v>
      </c>
      <c r="AB3" s="3">
        <v>233135.79699999999</v>
      </c>
      <c r="AC3" s="3">
        <v>140071.67300000001</v>
      </c>
      <c r="AD3" s="3">
        <v>0.60081580000000001</v>
      </c>
      <c r="AE3" s="3">
        <v>71271.854000000007</v>
      </c>
      <c r="AF3" s="3">
        <v>762605.4</v>
      </c>
      <c r="AG3" s="3">
        <v>14.740074</v>
      </c>
      <c r="AH3" s="3">
        <v>0.69301707999999995</v>
      </c>
      <c r="AI3" s="3">
        <v>0.41637562</v>
      </c>
      <c r="AJ3" s="3">
        <v>0.60081580000000001</v>
      </c>
      <c r="AK3" s="3">
        <v>0.211861981</v>
      </c>
      <c r="AL3" s="3">
        <v>2.2669130000000002</v>
      </c>
      <c r="AM3" s="3">
        <v>14.740074</v>
      </c>
      <c r="AN3" s="3">
        <v>15.875112</v>
      </c>
      <c r="AO3" s="3">
        <v>3.3050704</v>
      </c>
      <c r="AP3" s="3">
        <v>0.20819194999999999</v>
      </c>
    </row>
    <row r="4" spans="1:42" x14ac:dyDescent="0.3">
      <c r="A4" s="2">
        <v>3</v>
      </c>
      <c r="B4" s="3">
        <v>160537</v>
      </c>
      <c r="C4" s="3">
        <v>6484.6139999999996</v>
      </c>
      <c r="D4" s="3">
        <v>2161.538</v>
      </c>
      <c r="E4" s="3">
        <v>8</v>
      </c>
      <c r="F4" s="3">
        <v>8</v>
      </c>
      <c r="G4" s="3">
        <v>3.701069E-3</v>
      </c>
      <c r="H4" s="3">
        <v>2.9162983E-3</v>
      </c>
      <c r="I4" s="3">
        <v>0.78796109999999997</v>
      </c>
      <c r="J4" s="3">
        <v>840.66139999999996</v>
      </c>
      <c r="K4" s="3">
        <v>719.96040000000005</v>
      </c>
      <c r="L4" s="3">
        <v>0.8564214</v>
      </c>
      <c r="M4" s="3">
        <v>151.6112</v>
      </c>
      <c r="N4" s="3">
        <v>4661.3410000000003</v>
      </c>
      <c r="O4" s="3">
        <v>7.9332659999999997</v>
      </c>
      <c r="P4" s="3">
        <v>5.2365579999999997E-3</v>
      </c>
      <c r="Q4" s="3">
        <v>4.4847009999999998E-3</v>
      </c>
      <c r="R4" s="3">
        <v>0.8564214</v>
      </c>
      <c r="S4" s="3">
        <v>9.444004E-4</v>
      </c>
      <c r="T4" s="3">
        <v>2.9035928999999999E-2</v>
      </c>
      <c r="U4" s="3">
        <v>7.9332659999999997</v>
      </c>
      <c r="V4" s="3">
        <v>150</v>
      </c>
      <c r="W4" s="3">
        <v>6.9395037000000007E-2</v>
      </c>
      <c r="X4" s="3">
        <v>5.856248E-2</v>
      </c>
      <c r="Y4" s="3">
        <v>0.84390010000000004</v>
      </c>
      <c r="Z4" s="3">
        <v>18.75</v>
      </c>
      <c r="AA4" s="3">
        <v>3.75</v>
      </c>
      <c r="AB4" s="3">
        <v>15596.883</v>
      </c>
      <c r="AC4" s="3">
        <v>14052.471</v>
      </c>
      <c r="AD4" s="3">
        <v>0.90097950000000004</v>
      </c>
      <c r="AE4" s="3">
        <v>2619.1669999999999</v>
      </c>
      <c r="AF4" s="3">
        <v>92877.92</v>
      </c>
      <c r="AG4" s="3">
        <v>7.836049</v>
      </c>
      <c r="AH4" s="3">
        <v>9.7154439999999995E-2</v>
      </c>
      <c r="AI4" s="3">
        <v>8.753416E-2</v>
      </c>
      <c r="AJ4" s="3">
        <v>0.90097950000000004</v>
      </c>
      <c r="AK4" s="3">
        <v>1.6315034999999999E-2</v>
      </c>
      <c r="AL4" s="3">
        <v>0.57854519999999998</v>
      </c>
      <c r="AM4" s="3">
        <v>7.836049</v>
      </c>
      <c r="AN4" s="3">
        <v>18.55311</v>
      </c>
      <c r="AO4" s="3">
        <v>1.2640076</v>
      </c>
      <c r="AP4" s="3">
        <v>6.8129149999999999E-2</v>
      </c>
    </row>
    <row r="5" spans="1:42" x14ac:dyDescent="0.3">
      <c r="A5" s="2">
        <v>4</v>
      </c>
      <c r="B5" s="3">
        <v>121872</v>
      </c>
      <c r="C5" s="3">
        <v>4944.9189999999999</v>
      </c>
      <c r="D5" s="3">
        <v>1648.306</v>
      </c>
      <c r="E5" s="3">
        <v>57</v>
      </c>
      <c r="F5" s="3">
        <v>9</v>
      </c>
      <c r="G5" s="3">
        <v>3.4580950999999999E-2</v>
      </c>
      <c r="H5" s="3">
        <v>1.4501613199999999E-2</v>
      </c>
      <c r="I5" s="3">
        <v>0.41935260000000002</v>
      </c>
      <c r="J5" s="3">
        <v>12874.4095</v>
      </c>
      <c r="K5" s="3">
        <v>5927.4227000000001</v>
      </c>
      <c r="L5" s="3">
        <v>0.46040350000000002</v>
      </c>
      <c r="M5" s="3">
        <v>4844.1596</v>
      </c>
      <c r="N5" s="3">
        <v>34216.548000000003</v>
      </c>
      <c r="O5" s="3">
        <v>9.9612560000000006</v>
      </c>
      <c r="P5" s="3">
        <v>0.105638781</v>
      </c>
      <c r="Q5" s="3">
        <v>4.8636459999999999E-2</v>
      </c>
      <c r="R5" s="3">
        <v>0.46040350000000002</v>
      </c>
      <c r="S5" s="3">
        <v>3.9747929000000001E-2</v>
      </c>
      <c r="T5" s="3">
        <v>0.28075807400000002</v>
      </c>
      <c r="U5" s="3">
        <v>9.9612560000000006</v>
      </c>
      <c r="V5" s="3">
        <v>404</v>
      </c>
      <c r="W5" s="3">
        <v>0.245100074</v>
      </c>
      <c r="X5" s="3">
        <v>0.11038815</v>
      </c>
      <c r="Y5" s="3">
        <v>0.4503799</v>
      </c>
      <c r="Z5" s="3">
        <v>7.0877189999999999</v>
      </c>
      <c r="AA5" s="3">
        <v>0.81737119999999996</v>
      </c>
      <c r="AB5" s="3">
        <v>90460.146999999997</v>
      </c>
      <c r="AC5" s="3">
        <v>44409.495999999999</v>
      </c>
      <c r="AD5" s="3">
        <v>0.4909289</v>
      </c>
      <c r="AE5" s="3">
        <v>31976.102999999999</v>
      </c>
      <c r="AF5" s="3">
        <v>255911.05</v>
      </c>
      <c r="AG5" s="3">
        <v>9.6870809999999992</v>
      </c>
      <c r="AH5" s="3">
        <v>0.74225536999999997</v>
      </c>
      <c r="AI5" s="3">
        <v>0.36439458000000002</v>
      </c>
      <c r="AJ5" s="3">
        <v>0.4909289</v>
      </c>
      <c r="AK5" s="3">
        <v>0.26237448699999999</v>
      </c>
      <c r="AL5" s="3">
        <v>2.0998347000000002</v>
      </c>
      <c r="AM5" s="3">
        <v>9.6870809999999992</v>
      </c>
      <c r="AN5" s="3">
        <v>7.0263530000000003</v>
      </c>
      <c r="AO5" s="3">
        <v>1.2298294000000001</v>
      </c>
      <c r="AP5" s="3">
        <v>0.17503097000000001</v>
      </c>
    </row>
    <row r="6" spans="1:42" x14ac:dyDescent="0.3">
      <c r="A6" s="2" t="s">
        <v>10</v>
      </c>
      <c r="B6" s="3">
        <v>685628</v>
      </c>
      <c r="C6" s="3">
        <v>6954.4849999999997</v>
      </c>
      <c r="D6" s="3">
        <v>2318.1619999999998</v>
      </c>
      <c r="E6" s="3">
        <v>0</v>
      </c>
      <c r="F6" s="3">
        <v>19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</row>
    <row r="7" spans="1:42" x14ac:dyDescent="0.3">
      <c r="A7" s="2" t="s">
        <v>11</v>
      </c>
      <c r="B7" s="3">
        <v>197400</v>
      </c>
      <c r="C7" s="3">
        <v>10458.091</v>
      </c>
      <c r="D7" s="3">
        <v>3486.03</v>
      </c>
      <c r="E7" s="3">
        <v>34</v>
      </c>
      <c r="F7" s="3">
        <v>20</v>
      </c>
      <c r="G7" s="3">
        <v>9.7532139999999996E-3</v>
      </c>
      <c r="H7" s="3">
        <v>2.1034770999999999E-3</v>
      </c>
      <c r="I7" s="3">
        <v>0.2156701</v>
      </c>
      <c r="J7" s="3">
        <v>2183.5356999999999</v>
      </c>
      <c r="K7" s="3">
        <v>667.18849999999998</v>
      </c>
      <c r="L7" s="3">
        <v>0.3055542</v>
      </c>
      <c r="M7" s="3">
        <v>1201.3942999999999</v>
      </c>
      <c r="N7" s="3">
        <v>3968.5790000000002</v>
      </c>
      <c r="O7" s="3">
        <v>60.740816000000002</v>
      </c>
      <c r="P7" s="3">
        <v>1.1061478E-2</v>
      </c>
      <c r="Q7" s="3">
        <v>3.3798809999999999E-3</v>
      </c>
      <c r="R7" s="3">
        <v>0.3055542</v>
      </c>
      <c r="S7" s="3">
        <v>6.0860905000000003E-3</v>
      </c>
      <c r="T7" s="3">
        <v>2.0104250000000001E-2</v>
      </c>
      <c r="U7" s="3">
        <v>60.740816000000002</v>
      </c>
      <c r="V7" s="3">
        <v>732</v>
      </c>
      <c r="W7" s="3">
        <v>0.20998096999999999</v>
      </c>
      <c r="X7" s="3">
        <v>8.3217280000000005E-2</v>
      </c>
      <c r="Y7" s="3">
        <v>0.39630870000000001</v>
      </c>
      <c r="Z7" s="3">
        <v>21.529412000000001</v>
      </c>
      <c r="AA7" s="3">
        <v>8.0889919999999993</v>
      </c>
      <c r="AB7" s="3">
        <v>47866.332999999999</v>
      </c>
      <c r="AC7" s="3">
        <v>23543.958999999999</v>
      </c>
      <c r="AD7" s="3">
        <v>0.4918689</v>
      </c>
      <c r="AE7" s="3">
        <v>18448.147000000001</v>
      </c>
      <c r="AF7" s="3">
        <v>124195.99</v>
      </c>
      <c r="AG7" s="3">
        <v>28.027325000000001</v>
      </c>
      <c r="AH7" s="3">
        <v>0.24248396</v>
      </c>
      <c r="AI7" s="3">
        <v>0.11927031</v>
      </c>
      <c r="AJ7" s="3">
        <v>0.4918689</v>
      </c>
      <c r="AK7" s="3">
        <v>9.3455659999999996E-2</v>
      </c>
      <c r="AL7" s="3">
        <v>0.62915900000000002</v>
      </c>
      <c r="AM7" s="3">
        <v>28.027325000000001</v>
      </c>
      <c r="AN7" s="3">
        <v>21.921479999999999</v>
      </c>
      <c r="AO7" s="3">
        <v>9.9036819999999999</v>
      </c>
      <c r="AP7" s="3">
        <v>0.45177981</v>
      </c>
    </row>
    <row r="8" spans="1:42" x14ac:dyDescent="0.3">
      <c r="A8" s="2" t="s">
        <v>12</v>
      </c>
      <c r="B8" s="3">
        <v>149637</v>
      </c>
      <c r="C8" s="3">
        <v>8945.9140000000007</v>
      </c>
      <c r="D8" s="3">
        <v>2981.971</v>
      </c>
      <c r="E8" s="3">
        <v>17</v>
      </c>
      <c r="F8" s="3">
        <v>38</v>
      </c>
      <c r="G8" s="3">
        <v>5.7009269999999997E-3</v>
      </c>
      <c r="H8" s="3">
        <v>4.5880206999999998E-3</v>
      </c>
      <c r="I8" s="3">
        <v>0.80478499999999997</v>
      </c>
      <c r="J8" s="3">
        <v>1760.4324999999999</v>
      </c>
      <c r="K8" s="3">
        <v>1485.6377</v>
      </c>
      <c r="L8" s="3">
        <v>0.84390500000000002</v>
      </c>
      <c r="M8" s="3">
        <v>401.23500000000001</v>
      </c>
      <c r="N8" s="3">
        <v>7723.9589999999998</v>
      </c>
      <c r="O8" s="3">
        <v>43.123334</v>
      </c>
      <c r="P8" s="3">
        <v>1.1764686999999999E-2</v>
      </c>
      <c r="Q8" s="3">
        <v>9.9282780000000004E-3</v>
      </c>
      <c r="R8" s="3">
        <v>0.84390500000000002</v>
      </c>
      <c r="S8" s="3">
        <v>2.6813889000000001E-3</v>
      </c>
      <c r="T8" s="3">
        <v>5.1617972999999998E-2</v>
      </c>
      <c r="U8" s="3">
        <v>43.123334</v>
      </c>
      <c r="V8" s="3">
        <v>71</v>
      </c>
      <c r="W8" s="3">
        <v>2.3809753999999999E-2</v>
      </c>
      <c r="X8" s="3">
        <v>1.7236870000000001E-2</v>
      </c>
      <c r="Y8" s="3">
        <v>0.72394159999999996</v>
      </c>
      <c r="Z8" s="3">
        <v>4.1764710000000003</v>
      </c>
      <c r="AA8" s="3">
        <v>0.60168449999999996</v>
      </c>
      <c r="AB8" s="3">
        <v>7142.6419999999998</v>
      </c>
      <c r="AC8" s="3">
        <v>5571.4459999999999</v>
      </c>
      <c r="AD8" s="3">
        <v>0.780026</v>
      </c>
      <c r="AE8" s="3">
        <v>1780.34</v>
      </c>
      <c r="AF8" s="3">
        <v>28655.95</v>
      </c>
      <c r="AG8" s="3">
        <v>44.118561</v>
      </c>
      <c r="AH8" s="3">
        <v>4.7733129999999999E-2</v>
      </c>
      <c r="AI8" s="3">
        <v>3.7233080000000002E-2</v>
      </c>
      <c r="AJ8" s="3">
        <v>0.780026</v>
      </c>
      <c r="AK8" s="3">
        <v>1.1897726000000001E-2</v>
      </c>
      <c r="AL8" s="3">
        <v>0.19150310000000001</v>
      </c>
      <c r="AM8" s="3">
        <v>44.118561</v>
      </c>
      <c r="AN8" s="3">
        <v>4.0573220000000001</v>
      </c>
      <c r="AO8" s="3">
        <v>0.39338669999999998</v>
      </c>
      <c r="AP8" s="3">
        <v>9.6957219999999997E-2</v>
      </c>
    </row>
    <row r="9" spans="1:42" x14ac:dyDescent="0.3">
      <c r="A9" s="2" t="s">
        <v>13</v>
      </c>
      <c r="B9" s="3">
        <v>68372</v>
      </c>
      <c r="C9" s="3">
        <v>5284.616</v>
      </c>
      <c r="D9" s="3">
        <v>1761.539</v>
      </c>
      <c r="E9" s="3">
        <v>0</v>
      </c>
      <c r="F9" s="3">
        <v>37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</row>
    <row r="10" spans="1:42" x14ac:dyDescent="0.3">
      <c r="A10" s="2" t="s">
        <v>14</v>
      </c>
      <c r="B10" s="3">
        <v>134206</v>
      </c>
      <c r="C10" s="3">
        <v>7846.7650000000003</v>
      </c>
      <c r="D10" s="3">
        <v>2615.5880000000002</v>
      </c>
      <c r="E10" s="3">
        <v>0</v>
      </c>
      <c r="F10" s="3">
        <v>16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</row>
    <row r="11" spans="1:42" x14ac:dyDescent="0.3">
      <c r="A11" s="2" t="s">
        <v>7</v>
      </c>
      <c r="B11" s="3">
        <v>156972</v>
      </c>
      <c r="C11" s="3">
        <v>6467.6210000000001</v>
      </c>
      <c r="D11" s="3">
        <v>2155.8739999999998</v>
      </c>
      <c r="E11" s="3">
        <v>0</v>
      </c>
      <c r="F11" s="3">
        <v>13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</row>
    <row r="12" spans="1:42" x14ac:dyDescent="0.3">
      <c r="A12" s="2" t="s">
        <v>8</v>
      </c>
      <c r="B12" s="3">
        <v>160517</v>
      </c>
      <c r="C12" s="3">
        <v>9060.0020000000004</v>
      </c>
      <c r="D12" s="3">
        <v>3020.0010000000002</v>
      </c>
      <c r="E12" s="3">
        <v>0</v>
      </c>
      <c r="F12" s="3">
        <v>21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</row>
    <row r="13" spans="1:42" x14ac:dyDescent="0.3">
      <c r="A13" s="2" t="s">
        <v>9</v>
      </c>
      <c r="B13" s="3">
        <v>138639</v>
      </c>
      <c r="C13" s="3">
        <v>10145.67</v>
      </c>
      <c r="D13" s="3">
        <v>3381.89</v>
      </c>
      <c r="E13" s="3">
        <v>61</v>
      </c>
      <c r="F13" s="3">
        <v>50</v>
      </c>
      <c r="G13" s="3">
        <v>1.8037251000000001E-2</v>
      </c>
      <c r="H13" s="3">
        <v>3.8097105000000002E-3</v>
      </c>
      <c r="I13" s="3">
        <v>0.2112135</v>
      </c>
      <c r="J13" s="3">
        <v>4751.9697999999999</v>
      </c>
      <c r="K13" s="3">
        <v>1216.7180000000001</v>
      </c>
      <c r="L13" s="3">
        <v>0.25604500000000002</v>
      </c>
      <c r="M13" s="3">
        <v>2886.9960000000001</v>
      </c>
      <c r="N13" s="3">
        <v>7821.7</v>
      </c>
      <c r="O13" s="3">
        <v>135.552278</v>
      </c>
      <c r="P13" s="3">
        <v>3.4275851000000003E-2</v>
      </c>
      <c r="Q13" s="3">
        <v>8.7761590000000004E-3</v>
      </c>
      <c r="R13" s="3">
        <v>0.25604500000000002</v>
      </c>
      <c r="S13" s="3">
        <v>2.0823837299999998E-2</v>
      </c>
      <c r="T13" s="3">
        <v>5.6417746999999997E-2</v>
      </c>
      <c r="U13" s="3">
        <v>135.552278</v>
      </c>
      <c r="V13" s="3">
        <v>632</v>
      </c>
      <c r="W13" s="3">
        <v>0.18687774600000001</v>
      </c>
      <c r="X13" s="3">
        <v>4.2819490000000002E-2</v>
      </c>
      <c r="Y13" s="3">
        <v>0.229131</v>
      </c>
      <c r="Z13" s="3">
        <v>10.360656000000001</v>
      </c>
      <c r="AA13" s="3">
        <v>1.3513872</v>
      </c>
      <c r="AB13" s="3">
        <v>48923.122000000003</v>
      </c>
      <c r="AC13" s="3">
        <v>14190.493</v>
      </c>
      <c r="AD13" s="3">
        <v>0.29005700000000001</v>
      </c>
      <c r="AE13" s="3">
        <v>27846.028999999999</v>
      </c>
      <c r="AF13" s="3">
        <v>85953.8</v>
      </c>
      <c r="AG13" s="3">
        <v>104.915297</v>
      </c>
      <c r="AH13" s="3">
        <v>0.35288139000000002</v>
      </c>
      <c r="AI13" s="3">
        <v>0.10235571</v>
      </c>
      <c r="AJ13" s="3">
        <v>0.29005700000000001</v>
      </c>
      <c r="AK13" s="3">
        <v>0.20085278600000001</v>
      </c>
      <c r="AL13" s="3">
        <v>0.61998279999999995</v>
      </c>
      <c r="AM13" s="3">
        <v>104.915297</v>
      </c>
      <c r="AN13" s="3">
        <v>10.295335</v>
      </c>
      <c r="AO13" s="3">
        <v>1.3277174</v>
      </c>
      <c r="AP13" s="3">
        <v>0.12896300999999999</v>
      </c>
    </row>
    <row r="14" spans="1:42" x14ac:dyDescent="0.3">
      <c r="A14" s="2" t="s">
        <v>15</v>
      </c>
      <c r="B14" s="3">
        <v>2658909</v>
      </c>
      <c r="C14" s="3">
        <v>93466.379000000001</v>
      </c>
      <c r="D14" s="3">
        <v>31155.46</v>
      </c>
      <c r="E14" s="3">
        <v>214</v>
      </c>
      <c r="F14" s="3">
        <v>263</v>
      </c>
      <c r="G14" s="3">
        <v>6.8687799999999997E-3</v>
      </c>
      <c r="H14" s="3">
        <v>1.2201714000000001E-3</v>
      </c>
      <c r="I14" s="3">
        <v>0.1776402</v>
      </c>
      <c r="J14" s="3">
        <v>38029.562400000003</v>
      </c>
      <c r="K14" s="3">
        <v>9941.1337000000003</v>
      </c>
      <c r="L14" s="3">
        <v>0.26140540000000001</v>
      </c>
      <c r="M14" s="3">
        <v>22611.6086</v>
      </c>
      <c r="N14" s="3">
        <v>63960.404000000002</v>
      </c>
      <c r="O14" s="3">
        <v>39.305188999999999</v>
      </c>
      <c r="P14" s="3">
        <v>1.4302693999999999E-2</v>
      </c>
      <c r="Q14" s="3">
        <v>3.7388019999999998E-3</v>
      </c>
      <c r="R14" s="3">
        <v>0.26140540000000001</v>
      </c>
      <c r="S14" s="3">
        <v>8.5040927000000002E-3</v>
      </c>
      <c r="T14" s="3">
        <v>2.4055131E-2</v>
      </c>
      <c r="U14" s="3">
        <v>39.305188999999999</v>
      </c>
      <c r="V14" s="3">
        <v>2551</v>
      </c>
      <c r="W14" s="3">
        <v>8.1879709999999994E-2</v>
      </c>
      <c r="X14" s="3">
        <v>1.656813E-2</v>
      </c>
      <c r="Y14" s="3">
        <v>0.2023471</v>
      </c>
      <c r="Z14" s="3">
        <v>11.920560999999999</v>
      </c>
      <c r="AA14" s="3">
        <v>1.5553614</v>
      </c>
      <c r="AB14" s="3">
        <v>449626.42</v>
      </c>
      <c r="AC14" s="3">
        <v>155851.283</v>
      </c>
      <c r="AD14" s="3">
        <v>0.34662389999999998</v>
      </c>
      <c r="AE14" s="3">
        <v>223684.147</v>
      </c>
      <c r="AF14" s="3">
        <v>903791.89</v>
      </c>
      <c r="AG14" s="3">
        <v>22.208834</v>
      </c>
      <c r="AH14" s="3">
        <v>0.16910185</v>
      </c>
      <c r="AI14" s="3">
        <v>5.861475E-2</v>
      </c>
      <c r="AJ14" s="3">
        <v>0.34662389999999998</v>
      </c>
      <c r="AK14" s="3">
        <v>8.4126289000000007E-2</v>
      </c>
      <c r="AL14" s="3">
        <v>0.33991080000000001</v>
      </c>
      <c r="AM14" s="3">
        <v>22.208834</v>
      </c>
      <c r="AN14" s="3">
        <v>11.823076</v>
      </c>
      <c r="AO14" s="3">
        <v>2.0807585999999998</v>
      </c>
      <c r="AP14" s="3">
        <v>0.17599129999999999</v>
      </c>
    </row>
  </sheetData>
  <sortState xmlns:xlrd2="http://schemas.microsoft.com/office/spreadsheetml/2017/richdata2" ref="A2:AP13">
    <sortCondition ref="A2:A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A13"/>
    </sheetView>
  </sheetViews>
  <sheetFormatPr defaultRowHeight="14.4" x14ac:dyDescent="0.3"/>
  <cols>
    <col min="1" max="1" width="8.109375" style="2" customWidth="1"/>
    <col min="2" max="27" width="8.109375" style="3" customWidth="1"/>
    <col min="28" max="28" width="12" style="3" customWidth="1"/>
    <col min="29" max="42" width="8.109375" style="3" customWidth="1"/>
  </cols>
  <sheetData>
    <row r="1" spans="1:42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32</v>
      </c>
      <c r="F1" s="2" t="s">
        <v>4</v>
      </c>
      <c r="G1" s="2" t="s">
        <v>5</v>
      </c>
      <c r="H1" s="2" t="s">
        <v>6</v>
      </c>
      <c r="I1" s="2" t="s">
        <v>16</v>
      </c>
      <c r="J1" s="2" t="s">
        <v>31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30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27</v>
      </c>
      <c r="W1" s="2" t="s">
        <v>5</v>
      </c>
      <c r="X1" s="2" t="s">
        <v>6</v>
      </c>
      <c r="Y1" s="2" t="s">
        <v>16</v>
      </c>
      <c r="Z1" s="2" t="s">
        <v>22</v>
      </c>
      <c r="AA1" s="2" t="s">
        <v>23</v>
      </c>
      <c r="AB1" s="2" t="s">
        <v>28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s="2" t="s">
        <v>29</v>
      </c>
      <c r="AI1" s="2" t="s">
        <v>17</v>
      </c>
      <c r="AJ1" s="2" t="s">
        <v>18</v>
      </c>
      <c r="AK1" s="2" t="s">
        <v>19</v>
      </c>
      <c r="AL1" s="2" t="s">
        <v>20</v>
      </c>
      <c r="AM1" s="2" t="s">
        <v>21</v>
      </c>
      <c r="AN1" s="2" t="s">
        <v>24</v>
      </c>
      <c r="AO1" s="2" t="s">
        <v>25</v>
      </c>
      <c r="AP1" s="2" t="s">
        <v>26</v>
      </c>
    </row>
    <row r="2" spans="1:42" x14ac:dyDescent="0.3">
      <c r="A2" s="2">
        <v>1</v>
      </c>
      <c r="B2" s="3">
        <v>348722</v>
      </c>
      <c r="C2" s="3">
        <v>10151.682000000001</v>
      </c>
      <c r="D2" s="3">
        <v>3383.8939999999998</v>
      </c>
      <c r="E2" s="3">
        <v>1</v>
      </c>
      <c r="F2" s="3">
        <v>18</v>
      </c>
      <c r="G2" s="3">
        <v>2.9551749999999998E-4</v>
      </c>
      <c r="H2" s="3">
        <v>2.9745189999999999E-4</v>
      </c>
      <c r="I2" s="3">
        <v>1.0065459000000001</v>
      </c>
      <c r="J2" s="3">
        <v>275.39190000000002</v>
      </c>
      <c r="K2" s="3">
        <v>283.42829999999998</v>
      </c>
      <c r="L2" s="3">
        <v>1.0291816</v>
      </c>
      <c r="M2" s="3">
        <v>46.368040000000001</v>
      </c>
      <c r="N2" s="3">
        <v>1635.6244999999999</v>
      </c>
      <c r="O2" s="3">
        <v>18.579305999999999</v>
      </c>
      <c r="P2" s="3">
        <v>7.8971759999999999E-4</v>
      </c>
      <c r="Q2" s="3">
        <v>8.1276289999999995E-4</v>
      </c>
      <c r="R2" s="3">
        <v>1.0291816</v>
      </c>
      <c r="S2" s="3">
        <v>1.3296560000000001E-4</v>
      </c>
      <c r="T2" s="3">
        <v>4.690339E-3</v>
      </c>
      <c r="U2" s="3">
        <v>18.579305999999999</v>
      </c>
      <c r="V2" s="3">
        <v>8</v>
      </c>
      <c r="W2" s="3">
        <v>2.3641399999999998E-3</v>
      </c>
      <c r="X2" s="3">
        <v>2.3796160000000002E-3</v>
      </c>
      <c r="Y2" s="3">
        <v>1.0065459000000001</v>
      </c>
      <c r="Z2" s="3">
        <v>8</v>
      </c>
      <c r="AA2" s="3">
        <v>0</v>
      </c>
      <c r="AB2" s="3">
        <v>2203.1350000000002</v>
      </c>
      <c r="AC2" s="3">
        <v>2267.4259999999999</v>
      </c>
      <c r="AD2" s="3">
        <v>1.0291816</v>
      </c>
      <c r="AE2" s="3">
        <v>370.9443</v>
      </c>
      <c r="AF2" s="3">
        <v>13085</v>
      </c>
      <c r="AG2" s="3">
        <v>18.579305999999999</v>
      </c>
      <c r="AH2" s="3">
        <v>6.317741E-3</v>
      </c>
      <c r="AI2" s="3">
        <v>6.5021030000000004E-3</v>
      </c>
      <c r="AJ2" s="3">
        <v>1.0291816</v>
      </c>
      <c r="AK2" s="3">
        <v>1.063725E-3</v>
      </c>
      <c r="AL2" s="3">
        <v>3.7522710000000001E-2</v>
      </c>
      <c r="AM2" s="3">
        <v>18.579305999999999</v>
      </c>
      <c r="AN2" s="3">
        <v>8</v>
      </c>
      <c r="AO2" s="3">
        <v>0</v>
      </c>
      <c r="AP2" s="3">
        <v>0</v>
      </c>
    </row>
    <row r="3" spans="1:42" x14ac:dyDescent="0.3">
      <c r="A3" s="2">
        <v>2</v>
      </c>
      <c r="B3" s="3">
        <v>336407</v>
      </c>
      <c r="C3" s="3">
        <v>6722.0020000000004</v>
      </c>
      <c r="D3" s="3">
        <v>2240.6669999999999</v>
      </c>
      <c r="E3" s="3">
        <v>8</v>
      </c>
      <c r="F3" s="3">
        <v>14</v>
      </c>
      <c r="G3" s="3">
        <v>3.5703650999999999E-3</v>
      </c>
      <c r="H3" s="3">
        <v>1.2869846999999999E-3</v>
      </c>
      <c r="I3" s="3">
        <v>0.36046309999999998</v>
      </c>
      <c r="J3" s="3">
        <v>4100.6821</v>
      </c>
      <c r="K3" s="3">
        <v>1947.8722</v>
      </c>
      <c r="L3" s="3">
        <v>0.47501179999999998</v>
      </c>
      <c r="M3" s="3">
        <v>1651.12932</v>
      </c>
      <c r="N3" s="3">
        <v>10184.298500000001</v>
      </c>
      <c r="O3" s="3">
        <v>42.945002000000002</v>
      </c>
      <c r="P3" s="3">
        <v>1.21896456E-2</v>
      </c>
      <c r="Q3" s="3">
        <v>5.7902250000000004E-3</v>
      </c>
      <c r="R3" s="3">
        <v>0.47501179999999998</v>
      </c>
      <c r="S3" s="3">
        <v>4.9081300999999997E-3</v>
      </c>
      <c r="T3" s="3">
        <v>3.0273741E-2</v>
      </c>
      <c r="U3" s="3">
        <v>42.945002000000002</v>
      </c>
      <c r="V3" s="3">
        <v>177</v>
      </c>
      <c r="W3" s="3">
        <v>7.8994330000000001E-2</v>
      </c>
      <c r="X3" s="3">
        <v>6.2048562000000002E-2</v>
      </c>
      <c r="Y3" s="3">
        <v>0.78548119999999999</v>
      </c>
      <c r="Z3" s="3">
        <v>22.125</v>
      </c>
      <c r="AA3" s="3">
        <v>18.284886</v>
      </c>
      <c r="AB3" s="3">
        <v>169914.32199999999</v>
      </c>
      <c r="AC3" s="3">
        <v>185058.345</v>
      </c>
      <c r="AD3" s="3">
        <v>1.0891274</v>
      </c>
      <c r="AE3" s="3">
        <v>27988.0903</v>
      </c>
      <c r="AF3" s="3">
        <v>1031541.51</v>
      </c>
      <c r="AG3" s="3">
        <v>31.098445000000002</v>
      </c>
      <c r="AH3" s="3">
        <v>0.50508557300000001</v>
      </c>
      <c r="AI3" s="3">
        <v>0.55010254000000003</v>
      </c>
      <c r="AJ3" s="3">
        <v>1.0891274</v>
      </c>
      <c r="AK3" s="3">
        <v>8.3197110000000005E-2</v>
      </c>
      <c r="AL3" s="3">
        <v>3.0663497199999998</v>
      </c>
      <c r="AM3" s="3">
        <v>31.098445000000002</v>
      </c>
      <c r="AN3" s="3">
        <v>41.43562</v>
      </c>
      <c r="AO3" s="3">
        <v>35.474587999999997</v>
      </c>
      <c r="AP3" s="3">
        <v>0.85613740000000005</v>
      </c>
    </row>
    <row r="4" spans="1:42" x14ac:dyDescent="0.3">
      <c r="A4" s="2">
        <v>3</v>
      </c>
      <c r="B4" s="3">
        <v>160537</v>
      </c>
      <c r="C4" s="3">
        <v>6484.6139999999996</v>
      </c>
      <c r="D4" s="3">
        <v>2161.538</v>
      </c>
      <c r="E4" s="3">
        <v>8</v>
      </c>
      <c r="F4" s="3">
        <v>8</v>
      </c>
      <c r="G4" s="3">
        <v>3.7010685999999998E-3</v>
      </c>
      <c r="H4" s="3">
        <v>1.3469188E-3</v>
      </c>
      <c r="I4" s="3">
        <v>0.363927</v>
      </c>
      <c r="J4" s="3">
        <v>1039.2826</v>
      </c>
      <c r="K4" s="3">
        <v>433.14729999999997</v>
      </c>
      <c r="L4" s="3">
        <v>0.41677530000000002</v>
      </c>
      <c r="M4" s="3">
        <v>438.60160999999999</v>
      </c>
      <c r="N4" s="3">
        <v>2462.6183000000001</v>
      </c>
      <c r="O4" s="3">
        <v>13.286574</v>
      </c>
      <c r="P4" s="3">
        <v>6.4737885999999996E-3</v>
      </c>
      <c r="Q4" s="3">
        <v>2.6981149E-3</v>
      </c>
      <c r="R4" s="3">
        <v>0.41677530000000002</v>
      </c>
      <c r="S4" s="3">
        <v>2.7320905000000001E-3</v>
      </c>
      <c r="T4" s="3">
        <v>1.533988E-2</v>
      </c>
      <c r="U4" s="3">
        <v>13.286574</v>
      </c>
      <c r="V4" s="3">
        <v>89</v>
      </c>
      <c r="W4" s="3">
        <v>4.1174389999999998E-2</v>
      </c>
      <c r="X4" s="3">
        <v>2.2736098E-2</v>
      </c>
      <c r="Y4" s="3">
        <v>0.55219030000000002</v>
      </c>
      <c r="Z4" s="3">
        <v>11.125</v>
      </c>
      <c r="AA4" s="3">
        <v>3.9525649999999999</v>
      </c>
      <c r="AB4" s="3">
        <v>10858.569</v>
      </c>
      <c r="AC4" s="3">
        <v>6595.8559999999998</v>
      </c>
      <c r="AD4" s="3">
        <v>0.60743329999999995</v>
      </c>
      <c r="AE4" s="3">
        <v>3065.5491999999999</v>
      </c>
      <c r="AF4" s="3">
        <v>38462.44</v>
      </c>
      <c r="AG4" s="3">
        <v>9.1428930000000008</v>
      </c>
      <c r="AH4" s="3">
        <v>6.7639040999999997E-2</v>
      </c>
      <c r="AI4" s="3">
        <v>4.1086203000000002E-2</v>
      </c>
      <c r="AJ4" s="3">
        <v>0.60743329999999995</v>
      </c>
      <c r="AK4" s="3">
        <v>1.9095593000000001E-2</v>
      </c>
      <c r="AL4" s="3">
        <v>0.23958616999999999</v>
      </c>
      <c r="AM4" s="3">
        <v>9.1428930000000008</v>
      </c>
      <c r="AN4" s="3">
        <v>10.44814</v>
      </c>
      <c r="AO4" s="3">
        <v>2.8817840000000001</v>
      </c>
      <c r="AP4" s="3">
        <v>0.27581800000000001</v>
      </c>
    </row>
    <row r="5" spans="1:42" x14ac:dyDescent="0.3">
      <c r="A5" s="2">
        <v>4</v>
      </c>
      <c r="B5" s="3">
        <v>121872</v>
      </c>
      <c r="C5" s="3">
        <v>4944.9189999999999</v>
      </c>
      <c r="D5" s="3">
        <v>1648.306</v>
      </c>
      <c r="E5" s="3">
        <v>16</v>
      </c>
      <c r="F5" s="3">
        <v>9</v>
      </c>
      <c r="G5" s="3">
        <v>9.7069336000000003E-3</v>
      </c>
      <c r="H5" s="3">
        <v>3.7016550999999999E-3</v>
      </c>
      <c r="I5" s="3">
        <v>0.38134129999999999</v>
      </c>
      <c r="J5" s="3">
        <v>2494.4029999999998</v>
      </c>
      <c r="K5" s="3">
        <v>1165.2769000000001</v>
      </c>
      <c r="L5" s="3">
        <v>0.46715659999999998</v>
      </c>
      <c r="M5" s="3">
        <v>926.14381000000003</v>
      </c>
      <c r="N5" s="3">
        <v>6718.2290000000003</v>
      </c>
      <c r="O5" s="3">
        <v>9.9399739999999994</v>
      </c>
      <c r="P5" s="3">
        <v>2.04674E-2</v>
      </c>
      <c r="Q5" s="3">
        <v>9.5614814000000003E-3</v>
      </c>
      <c r="R5" s="3">
        <v>0.46715659999999998</v>
      </c>
      <c r="S5" s="3">
        <v>7.5993157000000004E-3</v>
      </c>
      <c r="T5" s="3">
        <v>5.5125287000000002E-2</v>
      </c>
      <c r="U5" s="3">
        <v>9.9399739999999994</v>
      </c>
      <c r="V5" s="3">
        <v>342</v>
      </c>
      <c r="W5" s="3">
        <v>0.20748570999999999</v>
      </c>
      <c r="X5" s="3">
        <v>0.11600839</v>
      </c>
      <c r="Y5" s="3">
        <v>0.55911509999999998</v>
      </c>
      <c r="Z5" s="3">
        <v>21.375</v>
      </c>
      <c r="AA5" s="3">
        <v>7.2571089999999998</v>
      </c>
      <c r="AB5" s="3">
        <v>46769.824999999997</v>
      </c>
      <c r="AC5" s="3">
        <v>25690.170999999998</v>
      </c>
      <c r="AD5" s="3">
        <v>0.54928940000000004</v>
      </c>
      <c r="AE5" s="3">
        <v>14834.494000000001</v>
      </c>
      <c r="AF5" s="3">
        <v>147454.75</v>
      </c>
      <c r="AG5" s="3">
        <v>9.7416400000000003</v>
      </c>
      <c r="AH5" s="3">
        <v>0.38376186000000001</v>
      </c>
      <c r="AI5" s="3">
        <v>0.210796335</v>
      </c>
      <c r="AJ5" s="3">
        <v>0.54928940000000004</v>
      </c>
      <c r="AK5" s="3">
        <v>0.121721921</v>
      </c>
      <c r="AL5" s="3">
        <v>1.2099148900000001</v>
      </c>
      <c r="AM5" s="3">
        <v>9.7416400000000003</v>
      </c>
      <c r="AN5" s="3">
        <v>18.74991</v>
      </c>
      <c r="AO5" s="3">
        <v>9.7442270000000004</v>
      </c>
      <c r="AP5" s="3">
        <v>0.51969469999999995</v>
      </c>
    </row>
    <row r="6" spans="1:42" x14ac:dyDescent="0.3">
      <c r="A6" s="2" t="s">
        <v>10</v>
      </c>
      <c r="B6" s="3">
        <v>685628</v>
      </c>
      <c r="C6" s="3">
        <v>6954.4849999999997</v>
      </c>
      <c r="D6" s="3">
        <v>2318.1619999999998</v>
      </c>
      <c r="E6" s="3">
        <v>0</v>
      </c>
      <c r="F6" s="3">
        <v>19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</row>
    <row r="7" spans="1:42" x14ac:dyDescent="0.3">
      <c r="A7" s="2" t="s">
        <v>11</v>
      </c>
      <c r="B7" s="3">
        <v>197400</v>
      </c>
      <c r="C7" s="3">
        <v>10458.091</v>
      </c>
      <c r="D7" s="3">
        <v>3486.03</v>
      </c>
      <c r="E7" s="3">
        <v>0</v>
      </c>
      <c r="F7" s="3">
        <v>20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</row>
    <row r="8" spans="1:42" x14ac:dyDescent="0.3">
      <c r="A8" s="2" t="s">
        <v>12</v>
      </c>
      <c r="B8" s="3">
        <v>149637</v>
      </c>
      <c r="C8" s="3">
        <v>8945.9140000000007</v>
      </c>
      <c r="D8" s="3">
        <v>2981.971</v>
      </c>
      <c r="E8" s="3">
        <v>0</v>
      </c>
      <c r="F8" s="3">
        <v>38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</row>
    <row r="9" spans="1:42" x14ac:dyDescent="0.3">
      <c r="A9" s="2" t="s">
        <v>13</v>
      </c>
      <c r="B9" s="3">
        <v>68372</v>
      </c>
      <c r="C9" s="3">
        <v>5284.616</v>
      </c>
      <c r="D9" s="3">
        <v>1761.539</v>
      </c>
      <c r="E9" s="3">
        <v>0</v>
      </c>
      <c r="F9" s="3">
        <v>37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</row>
    <row r="10" spans="1:42" x14ac:dyDescent="0.3">
      <c r="A10" s="2" t="s">
        <v>14</v>
      </c>
      <c r="B10" s="3">
        <v>134206</v>
      </c>
      <c r="C10" s="3">
        <v>7846.7650000000003</v>
      </c>
      <c r="D10" s="3">
        <v>2615.5880000000002</v>
      </c>
      <c r="E10" s="3">
        <v>0</v>
      </c>
      <c r="F10" s="3">
        <v>16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</row>
    <row r="11" spans="1:42" x14ac:dyDescent="0.3">
      <c r="A11" s="2" t="s">
        <v>7</v>
      </c>
      <c r="B11" s="3">
        <v>156972</v>
      </c>
      <c r="C11" s="3">
        <v>6467.6210000000001</v>
      </c>
      <c r="D11" s="3">
        <v>2155.8739999999998</v>
      </c>
      <c r="E11" s="3">
        <v>0</v>
      </c>
      <c r="F11" s="3">
        <v>13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</row>
    <row r="12" spans="1:42" x14ac:dyDescent="0.3">
      <c r="A12" s="2" t="s">
        <v>8</v>
      </c>
      <c r="B12" s="3">
        <v>160517</v>
      </c>
      <c r="C12" s="3">
        <v>9060.0020000000004</v>
      </c>
      <c r="D12" s="3">
        <v>3020.0010000000002</v>
      </c>
      <c r="E12" s="3">
        <v>0</v>
      </c>
      <c r="F12" s="3">
        <v>21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</row>
    <row r="13" spans="1:42" x14ac:dyDescent="0.3">
      <c r="A13" s="2" t="s">
        <v>9</v>
      </c>
      <c r="B13" s="3">
        <v>138639</v>
      </c>
      <c r="C13" s="3">
        <v>10145.67</v>
      </c>
      <c r="D13" s="3">
        <v>3381.89</v>
      </c>
      <c r="E13" s="3">
        <v>4</v>
      </c>
      <c r="F13" s="3">
        <v>50</v>
      </c>
      <c r="G13" s="3">
        <v>1.1827705E-3</v>
      </c>
      <c r="H13" s="3">
        <v>6.9035150000000003E-4</v>
      </c>
      <c r="I13" s="3">
        <v>0.5836732</v>
      </c>
      <c r="J13" s="3">
        <v>223.94759999999999</v>
      </c>
      <c r="K13" s="3">
        <v>131.94669999999999</v>
      </c>
      <c r="L13" s="3">
        <v>0.58918579999999998</v>
      </c>
      <c r="M13" s="3">
        <v>75.071489999999997</v>
      </c>
      <c r="N13" s="3">
        <v>668.06330000000003</v>
      </c>
      <c r="O13" s="3">
        <v>57.320889999999999</v>
      </c>
      <c r="P13" s="3">
        <v>1.6153287000000001E-3</v>
      </c>
      <c r="Q13" s="3">
        <v>9.5172880000000005E-4</v>
      </c>
      <c r="R13" s="3">
        <v>0.58918579999999998</v>
      </c>
      <c r="S13" s="3">
        <v>5.4148900000000003E-4</v>
      </c>
      <c r="T13" s="3">
        <v>4.8187259999999997E-3</v>
      </c>
      <c r="U13" s="3">
        <v>57.320889999999999</v>
      </c>
      <c r="V13" s="3">
        <v>81</v>
      </c>
      <c r="W13" s="3">
        <v>2.3951099999999999E-2</v>
      </c>
      <c r="X13" s="3">
        <v>1.6202804000000001E-2</v>
      </c>
      <c r="Y13" s="3">
        <v>0.67649510000000002</v>
      </c>
      <c r="Z13" s="3">
        <v>20.25</v>
      </c>
      <c r="AA13" s="3">
        <v>6.1424070000000004</v>
      </c>
      <c r="AB13" s="3">
        <v>4460.1080000000002</v>
      </c>
      <c r="AC13" s="3">
        <v>3044.3040000000001</v>
      </c>
      <c r="AD13" s="3">
        <v>0.68256289999999997</v>
      </c>
      <c r="AE13" s="3">
        <v>1291.6844000000001</v>
      </c>
      <c r="AF13" s="3">
        <v>15400.48</v>
      </c>
      <c r="AG13" s="3">
        <v>55.295848999999997</v>
      </c>
      <c r="AH13" s="3">
        <v>3.2170657999999998E-2</v>
      </c>
      <c r="AI13" s="3">
        <v>2.1958496000000001E-2</v>
      </c>
      <c r="AJ13" s="3">
        <v>0.68256289999999997</v>
      </c>
      <c r="AK13" s="3">
        <v>9.3168910000000008E-3</v>
      </c>
      <c r="AL13" s="3">
        <v>0.11108332999999999</v>
      </c>
      <c r="AM13" s="3">
        <v>55.295848999999997</v>
      </c>
      <c r="AN13" s="3">
        <v>19.915859999999999</v>
      </c>
      <c r="AO13" s="3">
        <v>5.7532909999999999</v>
      </c>
      <c r="AP13" s="3">
        <v>0.28887990000000002</v>
      </c>
    </row>
    <row r="14" spans="1:42" x14ac:dyDescent="0.3">
      <c r="A14" s="2" t="s">
        <v>15</v>
      </c>
      <c r="B14" s="3">
        <v>2658909</v>
      </c>
      <c r="C14" s="3">
        <v>93466.379000000001</v>
      </c>
      <c r="D14" s="3">
        <v>31155.46</v>
      </c>
      <c r="E14" s="3">
        <v>37</v>
      </c>
      <c r="F14" s="3">
        <v>263</v>
      </c>
      <c r="G14" s="3">
        <v>1.1875928E-3</v>
      </c>
      <c r="H14" s="3">
        <v>3.2704650000000001E-4</v>
      </c>
      <c r="I14" s="3">
        <v>0.27538610000000002</v>
      </c>
      <c r="J14" s="3">
        <v>8133.7071999999998</v>
      </c>
      <c r="K14" s="3">
        <v>2421.6505999999999</v>
      </c>
      <c r="L14" s="3">
        <v>0.2977302</v>
      </c>
      <c r="M14" s="3">
        <v>4544.4926299999997</v>
      </c>
      <c r="N14" s="3">
        <v>14557.663</v>
      </c>
      <c r="O14" s="3">
        <v>64.578158000000002</v>
      </c>
      <c r="P14" s="3">
        <v>3.0590393E-3</v>
      </c>
      <c r="Q14" s="3">
        <v>9.1076850000000001E-4</v>
      </c>
      <c r="R14" s="3">
        <v>0.2977302</v>
      </c>
      <c r="S14" s="3">
        <v>1.7091569E-3</v>
      </c>
      <c r="T14" s="3">
        <v>5.4750509999999999E-3</v>
      </c>
      <c r="U14" s="3">
        <v>64.578158000000002</v>
      </c>
      <c r="V14" s="3">
        <v>697</v>
      </c>
      <c r="W14" s="3">
        <v>2.2371680000000001E-2</v>
      </c>
      <c r="X14" s="3">
        <v>8.8342420000000008E-3</v>
      </c>
      <c r="Y14" s="3">
        <v>0.39488499999999999</v>
      </c>
      <c r="Z14" s="3">
        <v>18.83784</v>
      </c>
      <c r="AA14" s="3">
        <v>5.0135719999999999</v>
      </c>
      <c r="AB14" s="3">
        <v>234205.96</v>
      </c>
      <c r="AC14" s="3">
        <v>187024.342</v>
      </c>
      <c r="AD14" s="3">
        <v>0.79854650000000005</v>
      </c>
      <c r="AE14" s="3">
        <v>56051.562299999998</v>
      </c>
      <c r="AF14" s="3">
        <v>978606.65</v>
      </c>
      <c r="AG14" s="3">
        <v>32.396569</v>
      </c>
      <c r="AH14" s="3">
        <v>8.8083481000000005E-2</v>
      </c>
      <c r="AI14" s="3">
        <v>7.0338753000000004E-2</v>
      </c>
      <c r="AJ14" s="3">
        <v>0.79854650000000005</v>
      </c>
      <c r="AK14" s="3">
        <v>2.1080662E-2</v>
      </c>
      <c r="AL14" s="3">
        <v>0.36804819</v>
      </c>
      <c r="AM14" s="3">
        <v>32.396569</v>
      </c>
      <c r="AN14" s="3">
        <v>28.79449</v>
      </c>
      <c r="AO14" s="3">
        <v>19.376118000000002</v>
      </c>
      <c r="AP14" s="3">
        <v>0.67291060000000003</v>
      </c>
    </row>
  </sheetData>
  <sortState xmlns:xlrd2="http://schemas.microsoft.com/office/spreadsheetml/2017/richdata2" ref="A2:AP13">
    <sortCondition ref="A2:A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14" sqref="AB14"/>
    </sheetView>
  </sheetViews>
  <sheetFormatPr defaultRowHeight="14.4" x14ac:dyDescent="0.3"/>
  <cols>
    <col min="1" max="1" width="8.5546875" style="2" customWidth="1"/>
    <col min="2" max="3" width="8.5546875" style="3" customWidth="1"/>
    <col min="4" max="4" width="9" style="3" bestFit="1" customWidth="1"/>
    <col min="5" max="5" width="8.33203125" style="3" bestFit="1" customWidth="1"/>
    <col min="6" max="6" width="4" style="3" bestFit="1" customWidth="1"/>
    <col min="7" max="7" width="8.44140625" style="3" customWidth="1"/>
    <col min="8" max="21" width="8.5546875" style="3" customWidth="1"/>
    <col min="22" max="22" width="11.5546875" style="3" bestFit="1" customWidth="1"/>
    <col min="23" max="27" width="8.5546875" style="3" customWidth="1"/>
    <col min="28" max="28" width="11.77734375" style="3" bestFit="1" customWidth="1"/>
    <col min="29" max="42" width="8.5546875" style="3" customWidth="1"/>
  </cols>
  <sheetData>
    <row r="1" spans="1:42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32</v>
      </c>
      <c r="F1" s="2" t="s">
        <v>4</v>
      </c>
      <c r="G1" s="2" t="s">
        <v>5</v>
      </c>
      <c r="H1" s="2" t="s">
        <v>6</v>
      </c>
      <c r="I1" s="2" t="s">
        <v>16</v>
      </c>
      <c r="J1" s="2" t="s">
        <v>31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30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27</v>
      </c>
      <c r="W1" s="2" t="s">
        <v>5</v>
      </c>
      <c r="X1" s="2" t="s">
        <v>6</v>
      </c>
      <c r="Y1" s="2" t="s">
        <v>16</v>
      </c>
      <c r="Z1" s="2" t="s">
        <v>22</v>
      </c>
      <c r="AA1" s="2" t="s">
        <v>23</v>
      </c>
      <c r="AB1" s="2" t="s">
        <v>28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s="2" t="s">
        <v>29</v>
      </c>
      <c r="AI1" s="2" t="s">
        <v>17</v>
      </c>
      <c r="AJ1" s="2" t="s">
        <v>18</v>
      </c>
      <c r="AK1" s="2" t="s">
        <v>19</v>
      </c>
      <c r="AL1" s="2" t="s">
        <v>20</v>
      </c>
      <c r="AM1" s="2" t="s">
        <v>21</v>
      </c>
      <c r="AN1" s="2" t="s">
        <v>24</v>
      </c>
      <c r="AO1" s="2" t="s">
        <v>25</v>
      </c>
      <c r="AP1" s="2" t="s">
        <v>26</v>
      </c>
    </row>
    <row r="2" spans="1:42" x14ac:dyDescent="0.3">
      <c r="A2" s="2">
        <v>1</v>
      </c>
      <c r="B2" s="3">
        <v>348722</v>
      </c>
      <c r="C2" s="3">
        <v>10151.682000000001</v>
      </c>
      <c r="D2" s="3">
        <v>3383.8939999999998</v>
      </c>
      <c r="E2" s="3">
        <v>0</v>
      </c>
      <c r="F2" s="3">
        <v>18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</row>
    <row r="3" spans="1:42" x14ac:dyDescent="0.3">
      <c r="A3" s="2">
        <v>2</v>
      </c>
      <c r="B3" s="3">
        <v>336407</v>
      </c>
      <c r="C3" s="3">
        <v>6722.0020000000004</v>
      </c>
      <c r="D3" s="3">
        <v>2240.6669999999999</v>
      </c>
      <c r="E3" s="3">
        <v>5</v>
      </c>
      <c r="F3" s="3">
        <v>14</v>
      </c>
      <c r="G3" s="3">
        <v>2.2314781999999999E-3</v>
      </c>
      <c r="H3" s="3">
        <v>1.0566530000000001E-3</v>
      </c>
      <c r="I3" s="3">
        <v>0.47352149999999998</v>
      </c>
      <c r="J3" s="3">
        <v>2266.3144000000002</v>
      </c>
      <c r="K3" s="3">
        <v>1218.5127</v>
      </c>
      <c r="L3" s="3">
        <v>0.53766270000000005</v>
      </c>
      <c r="M3" s="3">
        <v>776.92660000000001</v>
      </c>
      <c r="N3" s="3">
        <v>6610.8960999999999</v>
      </c>
      <c r="O3" s="3">
        <v>15.585508000000001</v>
      </c>
      <c r="P3" s="3">
        <v>6.7368228000000002E-3</v>
      </c>
      <c r="Q3" s="3">
        <v>3.6221382000000001E-3</v>
      </c>
      <c r="R3" s="3">
        <v>0.53766270000000005</v>
      </c>
      <c r="S3" s="3">
        <v>2.3094839000000001E-3</v>
      </c>
      <c r="T3" s="3">
        <v>1.9651482000000001E-2</v>
      </c>
      <c r="U3" s="3">
        <v>15.585508000000001</v>
      </c>
      <c r="V3" s="3">
        <v>104</v>
      </c>
      <c r="W3" s="3">
        <v>4.6414746999999999E-2</v>
      </c>
      <c r="X3" s="3">
        <v>3.7494064000000001E-2</v>
      </c>
      <c r="Y3" s="3">
        <v>0.807805</v>
      </c>
      <c r="Z3" s="3">
        <v>20.8</v>
      </c>
      <c r="AA3" s="3">
        <v>17.347622000000001</v>
      </c>
      <c r="AB3" s="3">
        <v>26844.57</v>
      </c>
      <c r="AC3" s="3">
        <v>19228.798999999999</v>
      </c>
      <c r="AD3" s="3">
        <v>0.71630130000000003</v>
      </c>
      <c r="AE3" s="3">
        <v>6861.7242999999999</v>
      </c>
      <c r="AF3" s="3">
        <v>105021.841</v>
      </c>
      <c r="AG3" s="3">
        <v>16.022131999999999</v>
      </c>
      <c r="AH3" s="3">
        <v>7.9797892999999995E-2</v>
      </c>
      <c r="AI3" s="3">
        <v>5.7159332E-2</v>
      </c>
      <c r="AJ3" s="3">
        <v>0.71630130000000003</v>
      </c>
      <c r="AK3" s="3">
        <v>2.0397090999999999E-2</v>
      </c>
      <c r="AL3" s="3">
        <v>0.31218685000000002</v>
      </c>
      <c r="AM3" s="3">
        <v>16.022131999999999</v>
      </c>
      <c r="AN3" s="3">
        <v>11.845034</v>
      </c>
      <c r="AO3" s="3">
        <v>9.2461409999999997</v>
      </c>
      <c r="AP3" s="3">
        <v>0.78059219999999996</v>
      </c>
    </row>
    <row r="4" spans="1:42" x14ac:dyDescent="0.3">
      <c r="A4" s="2">
        <v>3</v>
      </c>
      <c r="B4" s="3">
        <v>160537</v>
      </c>
      <c r="C4" s="3">
        <v>6484.6139999999996</v>
      </c>
      <c r="D4" s="3">
        <v>2161.538</v>
      </c>
      <c r="E4" s="3">
        <v>4</v>
      </c>
      <c r="F4" s="3">
        <v>8</v>
      </c>
      <c r="G4" s="3">
        <v>1.8505342999999999E-3</v>
      </c>
      <c r="H4" s="3">
        <v>9.0153239999999995E-4</v>
      </c>
      <c r="I4" s="3">
        <v>0.4871741</v>
      </c>
      <c r="J4" s="3">
        <v>406.9153</v>
      </c>
      <c r="K4" s="3">
        <v>239.58840000000001</v>
      </c>
      <c r="L4" s="3">
        <v>0.58879190000000003</v>
      </c>
      <c r="M4" s="3">
        <v>118.9131</v>
      </c>
      <c r="N4" s="3">
        <v>1392.4454000000001</v>
      </c>
      <c r="O4" s="3">
        <v>9.1929909999999992</v>
      </c>
      <c r="P4" s="3">
        <v>2.5347134999999998E-3</v>
      </c>
      <c r="Q4" s="3">
        <v>1.4924189E-3</v>
      </c>
      <c r="R4" s="3">
        <v>0.58879190000000003</v>
      </c>
      <c r="S4" s="3">
        <v>7.4072109999999999E-4</v>
      </c>
      <c r="T4" s="3">
        <v>8.6736729999999998E-3</v>
      </c>
      <c r="U4" s="3">
        <v>9.1929909999999992</v>
      </c>
      <c r="V4" s="3">
        <v>24</v>
      </c>
      <c r="W4" s="3">
        <v>1.1103205999999999E-2</v>
      </c>
      <c r="X4" s="3">
        <v>7.0274079999999997E-3</v>
      </c>
      <c r="Y4" s="3">
        <v>0.63291699999999995</v>
      </c>
      <c r="Z4" s="3">
        <v>6</v>
      </c>
      <c r="AA4" s="3">
        <v>1.5811390000000001</v>
      </c>
      <c r="AB4" s="3">
        <v>2733.1509999999998</v>
      </c>
      <c r="AC4" s="3">
        <v>2043.8040000000001</v>
      </c>
      <c r="AD4" s="3">
        <v>0.74778299999999998</v>
      </c>
      <c r="AE4" s="3">
        <v>593.19460000000004</v>
      </c>
      <c r="AF4" s="3">
        <v>12593.023999999999</v>
      </c>
      <c r="AG4" s="3">
        <v>8.2850640000000002</v>
      </c>
      <c r="AH4" s="3">
        <v>1.7025052999999998E-2</v>
      </c>
      <c r="AI4" s="3">
        <v>1.2731045999999999E-2</v>
      </c>
      <c r="AJ4" s="3">
        <v>0.74778299999999998</v>
      </c>
      <c r="AK4" s="3">
        <v>3.695065E-3</v>
      </c>
      <c r="AL4" s="3">
        <v>7.844313E-2</v>
      </c>
      <c r="AM4" s="3">
        <v>8.2850640000000002</v>
      </c>
      <c r="AN4" s="3">
        <v>6.7167560000000002</v>
      </c>
      <c r="AO4" s="3">
        <v>1.7422219999999999</v>
      </c>
      <c r="AP4" s="3">
        <v>0.25938450000000002</v>
      </c>
    </row>
    <row r="5" spans="1:42" x14ac:dyDescent="0.3">
      <c r="A5" s="2">
        <v>4</v>
      </c>
      <c r="B5" s="3">
        <v>121872</v>
      </c>
      <c r="C5" s="3">
        <v>4944.9189999999999</v>
      </c>
      <c r="D5" s="3">
        <v>1648.306</v>
      </c>
      <c r="E5" s="3">
        <v>16</v>
      </c>
      <c r="F5" s="3">
        <v>9</v>
      </c>
      <c r="G5" s="3">
        <v>9.7069336000000003E-3</v>
      </c>
      <c r="H5" s="3">
        <v>3.6379069000000001E-3</v>
      </c>
      <c r="I5" s="3">
        <v>0.3747741</v>
      </c>
      <c r="J5" s="3">
        <v>3004.7754</v>
      </c>
      <c r="K5" s="3">
        <v>1471.8284000000001</v>
      </c>
      <c r="L5" s="3">
        <v>0.48982979999999998</v>
      </c>
      <c r="M5" s="3">
        <v>1062.5592999999999</v>
      </c>
      <c r="N5" s="3">
        <v>8497.1023000000005</v>
      </c>
      <c r="O5" s="3">
        <v>9.5757709999999996</v>
      </c>
      <c r="P5" s="3">
        <v>2.4655173900000001E-2</v>
      </c>
      <c r="Q5" s="3">
        <v>1.2076838100000001E-2</v>
      </c>
      <c r="R5" s="3">
        <v>0.48982979999999998</v>
      </c>
      <c r="S5" s="3">
        <v>8.7186498000000005E-3</v>
      </c>
      <c r="T5" s="3">
        <v>6.9721530000000004E-2</v>
      </c>
      <c r="U5" s="3">
        <v>9.5757709999999996</v>
      </c>
      <c r="V5" s="3">
        <v>123</v>
      </c>
      <c r="W5" s="3">
        <v>7.4622051999999994E-2</v>
      </c>
      <c r="X5" s="3">
        <v>2.3509813000000001E-2</v>
      </c>
      <c r="Y5" s="3">
        <v>0.31505179999999999</v>
      </c>
      <c r="Z5" s="3">
        <v>7.6875</v>
      </c>
      <c r="AA5" s="3">
        <v>2.2074090000000002</v>
      </c>
      <c r="AB5" s="3">
        <v>20223.085999999999</v>
      </c>
      <c r="AC5" s="3">
        <v>7333.2120000000004</v>
      </c>
      <c r="AD5" s="3">
        <v>0.36261589999999999</v>
      </c>
      <c r="AE5" s="3">
        <v>9357.1692000000003</v>
      </c>
      <c r="AF5" s="3">
        <v>43706.936000000002</v>
      </c>
      <c r="AG5" s="3">
        <v>11.351438999999999</v>
      </c>
      <c r="AH5" s="3">
        <v>0.16593709500000001</v>
      </c>
      <c r="AI5" s="3">
        <v>6.0171422000000002E-2</v>
      </c>
      <c r="AJ5" s="3">
        <v>0.36261589999999999</v>
      </c>
      <c r="AK5" s="3">
        <v>7.6778662999999997E-2</v>
      </c>
      <c r="AL5" s="3">
        <v>0.35862983999999998</v>
      </c>
      <c r="AM5" s="3">
        <v>11.351438999999999</v>
      </c>
      <c r="AN5" s="3">
        <v>6.730315</v>
      </c>
      <c r="AO5" s="3">
        <v>1.609642</v>
      </c>
      <c r="AP5" s="3">
        <v>0.23916299999999999</v>
      </c>
    </row>
    <row r="6" spans="1:42" x14ac:dyDescent="0.3">
      <c r="A6" s="2" t="s">
        <v>10</v>
      </c>
      <c r="B6" s="3">
        <v>685628</v>
      </c>
      <c r="C6" s="3">
        <v>6954.4849999999997</v>
      </c>
      <c r="D6" s="3">
        <v>2318.1619999999998</v>
      </c>
      <c r="E6" s="3">
        <v>0</v>
      </c>
      <c r="F6" s="3">
        <v>19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</row>
    <row r="7" spans="1:42" x14ac:dyDescent="0.3">
      <c r="A7" s="2" t="s">
        <v>11</v>
      </c>
      <c r="B7" s="3">
        <v>197400</v>
      </c>
      <c r="C7" s="3">
        <v>10458.091</v>
      </c>
      <c r="D7" s="3">
        <v>3486.03</v>
      </c>
      <c r="E7" s="3">
        <v>3</v>
      </c>
      <c r="F7" s="3">
        <v>20</v>
      </c>
      <c r="G7" s="3">
        <v>8.6057769999999998E-4</v>
      </c>
      <c r="H7" s="3">
        <v>4.9019609999999996E-4</v>
      </c>
      <c r="I7" s="3">
        <v>0.56961269999999997</v>
      </c>
      <c r="J7" s="3">
        <v>192.15880000000001</v>
      </c>
      <c r="K7" s="3">
        <v>121.48269999999999</v>
      </c>
      <c r="L7" s="3">
        <v>0.63219939999999997</v>
      </c>
      <c r="M7" s="3">
        <v>58.06</v>
      </c>
      <c r="N7" s="3">
        <v>635.98019999999997</v>
      </c>
      <c r="O7" s="3">
        <v>23.974542</v>
      </c>
      <c r="P7" s="3">
        <v>9.734489E-4</v>
      </c>
      <c r="Q7" s="3">
        <v>6.1541380000000004E-4</v>
      </c>
      <c r="R7" s="3">
        <v>0.63219939999999997</v>
      </c>
      <c r="S7" s="3">
        <v>2.9412360000000002E-4</v>
      </c>
      <c r="T7" s="3">
        <v>3.2217840000000001E-3</v>
      </c>
      <c r="U7" s="3">
        <v>23.974542</v>
      </c>
      <c r="V7" s="3">
        <v>31</v>
      </c>
      <c r="W7" s="3">
        <v>8.8926370000000001E-3</v>
      </c>
      <c r="X7" s="3">
        <v>6.0241629999999999E-3</v>
      </c>
      <c r="Y7" s="3">
        <v>0.67743279999999995</v>
      </c>
      <c r="Z7" s="3">
        <v>10.333333</v>
      </c>
      <c r="AA7" s="3">
        <v>4.9103070000000004</v>
      </c>
      <c r="AB7" s="3">
        <v>1656.87</v>
      </c>
      <c r="AC7" s="3">
        <v>1054.335</v>
      </c>
      <c r="AD7" s="3">
        <v>0.63634170000000001</v>
      </c>
      <c r="AE7" s="3">
        <v>496.42070000000001</v>
      </c>
      <c r="AF7" s="3">
        <v>5530.0209999999997</v>
      </c>
      <c r="AG7" s="3">
        <v>23.329312000000002</v>
      </c>
      <c r="AH7" s="3">
        <v>8.3934630000000003E-3</v>
      </c>
      <c r="AI7" s="3">
        <v>5.3411109999999999E-3</v>
      </c>
      <c r="AJ7" s="3">
        <v>0.63634170000000001</v>
      </c>
      <c r="AK7" s="3">
        <v>2.5147960000000001E-3</v>
      </c>
      <c r="AL7" s="3">
        <v>2.8014290000000001E-2</v>
      </c>
      <c r="AM7" s="3">
        <v>23.329312000000002</v>
      </c>
      <c r="AN7" s="3">
        <v>8.6223969999999994</v>
      </c>
      <c r="AO7" s="3">
        <v>3.2275740000000002</v>
      </c>
      <c r="AP7" s="3">
        <v>0.3743244</v>
      </c>
    </row>
    <row r="8" spans="1:42" x14ac:dyDescent="0.3">
      <c r="A8" s="2" t="s">
        <v>12</v>
      </c>
      <c r="B8" s="3">
        <v>149637</v>
      </c>
      <c r="C8" s="3">
        <v>8945.9140000000007</v>
      </c>
      <c r="D8" s="3">
        <v>2981.971</v>
      </c>
      <c r="E8" s="3">
        <v>0</v>
      </c>
      <c r="F8" s="3">
        <v>38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</row>
    <row r="9" spans="1:42" x14ac:dyDescent="0.3">
      <c r="A9" s="2" t="s">
        <v>13</v>
      </c>
      <c r="B9" s="3">
        <v>68372</v>
      </c>
      <c r="C9" s="3">
        <v>5284.616</v>
      </c>
      <c r="D9" s="3">
        <v>1761.539</v>
      </c>
      <c r="E9" s="3">
        <v>0</v>
      </c>
      <c r="F9" s="3">
        <v>37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</row>
    <row r="10" spans="1:42" x14ac:dyDescent="0.3">
      <c r="A10" s="2" t="s">
        <v>14</v>
      </c>
      <c r="B10" s="3">
        <v>134206</v>
      </c>
      <c r="C10" s="3">
        <v>7846.7650000000003</v>
      </c>
      <c r="D10" s="3">
        <v>2615.5880000000002</v>
      </c>
      <c r="E10" s="3">
        <v>0</v>
      </c>
      <c r="F10" s="3">
        <v>16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</row>
    <row r="11" spans="1:42" x14ac:dyDescent="0.3">
      <c r="A11" s="2" t="s">
        <v>7</v>
      </c>
      <c r="B11" s="3">
        <v>156972</v>
      </c>
      <c r="C11" s="3">
        <v>6467.6210000000001</v>
      </c>
      <c r="D11" s="3">
        <v>2155.8739999999998</v>
      </c>
      <c r="E11" s="3">
        <v>0</v>
      </c>
      <c r="F11" s="3">
        <v>13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</row>
    <row r="12" spans="1:42" x14ac:dyDescent="0.3">
      <c r="A12" s="2" t="s">
        <v>8</v>
      </c>
      <c r="B12" s="3">
        <v>160517</v>
      </c>
      <c r="C12" s="3">
        <v>9060.0020000000004</v>
      </c>
      <c r="D12" s="3">
        <v>3020.0010000000002</v>
      </c>
      <c r="E12" s="3">
        <v>0</v>
      </c>
      <c r="F12" s="3">
        <v>21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</row>
    <row r="13" spans="1:42" x14ac:dyDescent="0.3">
      <c r="A13" s="2" t="s">
        <v>9</v>
      </c>
      <c r="B13" s="3">
        <v>138639</v>
      </c>
      <c r="C13" s="3">
        <v>10145.67</v>
      </c>
      <c r="D13" s="3">
        <v>3381.89</v>
      </c>
      <c r="E13" s="3">
        <v>19</v>
      </c>
      <c r="F13" s="3">
        <v>50</v>
      </c>
      <c r="G13" s="3">
        <v>5.6181601000000001E-3</v>
      </c>
      <c r="H13" s="3">
        <v>2.5866800000000001E-3</v>
      </c>
      <c r="I13" s="3">
        <v>0.46041409999999999</v>
      </c>
      <c r="J13" s="3">
        <v>1518.9265</v>
      </c>
      <c r="K13" s="3">
        <v>763.08019999999999</v>
      </c>
      <c r="L13" s="3">
        <v>0.50238119999999997</v>
      </c>
      <c r="M13" s="3">
        <v>588.44939999999997</v>
      </c>
      <c r="N13" s="3">
        <v>3920.7071000000001</v>
      </c>
      <c r="O13" s="3">
        <v>62.116058000000002</v>
      </c>
      <c r="P13" s="3">
        <v>1.0955982899999999E-2</v>
      </c>
      <c r="Q13" s="3">
        <v>5.5040801000000002E-3</v>
      </c>
      <c r="R13" s="3">
        <v>0.50238119999999997</v>
      </c>
      <c r="S13" s="3">
        <v>4.2444724000000001E-3</v>
      </c>
      <c r="T13" s="3">
        <v>2.8279972E-2</v>
      </c>
      <c r="U13" s="3">
        <v>62.116058000000002</v>
      </c>
      <c r="V13" s="3">
        <v>133</v>
      </c>
      <c r="W13" s="3">
        <v>3.9327121E-2</v>
      </c>
      <c r="X13" s="3">
        <v>2.3499322999999999E-2</v>
      </c>
      <c r="Y13" s="3">
        <v>0.59753480000000003</v>
      </c>
      <c r="Z13" s="3">
        <v>7</v>
      </c>
      <c r="AA13" s="3">
        <v>1.452966</v>
      </c>
      <c r="AB13" s="3">
        <v>10461.637000000001</v>
      </c>
      <c r="AC13" s="3">
        <v>6741.2150000000001</v>
      </c>
      <c r="AD13" s="3">
        <v>0.64437469999999997</v>
      </c>
      <c r="AE13" s="3">
        <v>3213.2260999999999</v>
      </c>
      <c r="AF13" s="3">
        <v>34061.046999999999</v>
      </c>
      <c r="AG13" s="3">
        <v>56.187023000000003</v>
      </c>
      <c r="AH13" s="3">
        <v>7.5459551999999999E-2</v>
      </c>
      <c r="AI13" s="3">
        <v>4.8624229999999997E-2</v>
      </c>
      <c r="AJ13" s="3">
        <v>0.64437469999999997</v>
      </c>
      <c r="AK13" s="3">
        <v>2.3176927999999999E-2</v>
      </c>
      <c r="AL13" s="3">
        <v>0.24568156999999999</v>
      </c>
      <c r="AM13" s="3">
        <v>56.187023000000003</v>
      </c>
      <c r="AN13" s="3">
        <v>6.8875200000000003</v>
      </c>
      <c r="AO13" s="3">
        <v>1.9148769999999999</v>
      </c>
      <c r="AP13" s="3">
        <v>0.27802130000000003</v>
      </c>
    </row>
    <row r="14" spans="1:42" x14ac:dyDescent="0.3">
      <c r="A14" s="2" t="s">
        <v>15</v>
      </c>
      <c r="B14" s="3">
        <v>2658909</v>
      </c>
      <c r="C14" s="3">
        <v>93466.379000000001</v>
      </c>
      <c r="D14" s="3">
        <v>31155.46</v>
      </c>
      <c r="E14" s="3">
        <v>47</v>
      </c>
      <c r="F14" s="3">
        <v>263</v>
      </c>
      <c r="G14" s="3">
        <v>1.5085637999999999E-3</v>
      </c>
      <c r="H14" s="3">
        <v>4.0084840000000001E-4</v>
      </c>
      <c r="I14" s="3">
        <v>0.26571519999999998</v>
      </c>
      <c r="J14" s="3">
        <v>7389.0902999999998</v>
      </c>
      <c r="K14" s="3">
        <v>2186.9479000000001</v>
      </c>
      <c r="L14" s="3">
        <v>0.29596980000000001</v>
      </c>
      <c r="M14" s="3">
        <v>4104.8364000000001</v>
      </c>
      <c r="N14" s="3">
        <v>13301.055200000001</v>
      </c>
      <c r="O14" s="3">
        <v>35.754480999999998</v>
      </c>
      <c r="P14" s="3">
        <v>2.7789933000000001E-3</v>
      </c>
      <c r="Q14" s="3">
        <v>8.2249820000000003E-4</v>
      </c>
      <c r="R14" s="3">
        <v>0.29596980000000001</v>
      </c>
      <c r="S14" s="3">
        <v>1.5438048E-3</v>
      </c>
      <c r="T14" s="3">
        <v>5.0024479999999996E-3</v>
      </c>
      <c r="U14" s="3">
        <v>35.754480999999998</v>
      </c>
      <c r="V14" s="3">
        <v>415</v>
      </c>
      <c r="W14" s="3">
        <v>1.3320298E-2</v>
      </c>
      <c r="X14" s="3">
        <v>4.3504759999999998E-3</v>
      </c>
      <c r="Y14" s="3">
        <v>0.32660499999999998</v>
      </c>
      <c r="Z14" s="3">
        <v>8.8297869999999996</v>
      </c>
      <c r="AA14" s="3">
        <v>2.0317370000000001</v>
      </c>
      <c r="AB14" s="3">
        <v>61919.313000000002</v>
      </c>
      <c r="AC14" s="3">
        <v>22446.190999999999</v>
      </c>
      <c r="AD14" s="3">
        <v>0.36250710000000003</v>
      </c>
      <c r="AE14" s="3">
        <v>30170.533899999999</v>
      </c>
      <c r="AF14" s="3">
        <v>127077.675</v>
      </c>
      <c r="AG14" s="3">
        <v>28.706330999999999</v>
      </c>
      <c r="AH14" s="3">
        <v>2.3287487999999999E-2</v>
      </c>
      <c r="AI14" s="3">
        <v>8.4418800000000006E-3</v>
      </c>
      <c r="AJ14" s="3">
        <v>0.36250710000000003</v>
      </c>
      <c r="AK14" s="3">
        <v>1.134696E-2</v>
      </c>
      <c r="AL14" s="3">
        <v>4.7793160000000001E-2</v>
      </c>
      <c r="AM14" s="3">
        <v>28.706330999999999</v>
      </c>
      <c r="AN14" s="3">
        <v>8.3798290000000009</v>
      </c>
      <c r="AO14" s="3">
        <v>2.8013409999999999</v>
      </c>
      <c r="AP14" s="3">
        <v>0.33429579999999998</v>
      </c>
    </row>
  </sheetData>
  <sortState xmlns:xlrd2="http://schemas.microsoft.com/office/spreadsheetml/2017/richdata2" ref="A2:AP13">
    <sortCondition ref="A2:A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1" sqref="AB1"/>
    </sheetView>
  </sheetViews>
  <sheetFormatPr defaultRowHeight="14.4" x14ac:dyDescent="0.3"/>
  <cols>
    <col min="1" max="1" width="8" style="2" customWidth="1"/>
    <col min="2" max="27" width="8" style="3" customWidth="1"/>
    <col min="28" max="28" width="11.77734375" style="3" bestFit="1" customWidth="1"/>
    <col min="29" max="42" width="8" style="3" customWidth="1"/>
  </cols>
  <sheetData>
    <row r="1" spans="1:42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32</v>
      </c>
      <c r="F1" s="2" t="s">
        <v>4</v>
      </c>
      <c r="G1" s="2" t="s">
        <v>5</v>
      </c>
      <c r="H1" s="2" t="s">
        <v>6</v>
      </c>
      <c r="I1" s="2" t="s">
        <v>16</v>
      </c>
      <c r="J1" s="2" t="s">
        <v>31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30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27</v>
      </c>
      <c r="W1" s="2" t="s">
        <v>5</v>
      </c>
      <c r="X1" s="2" t="s">
        <v>6</v>
      </c>
      <c r="Y1" s="2" t="s">
        <v>16</v>
      </c>
      <c r="Z1" s="2" t="s">
        <v>22</v>
      </c>
      <c r="AA1" s="2" t="s">
        <v>23</v>
      </c>
      <c r="AB1" s="2" t="s">
        <v>28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s="2" t="s">
        <v>29</v>
      </c>
      <c r="AI1" s="2" t="s">
        <v>17</v>
      </c>
      <c r="AJ1" s="2" t="s">
        <v>18</v>
      </c>
      <c r="AK1" s="2" t="s">
        <v>19</v>
      </c>
      <c r="AL1" s="2" t="s">
        <v>20</v>
      </c>
      <c r="AM1" s="2" t="s">
        <v>21</v>
      </c>
      <c r="AN1" s="2" t="s">
        <v>24</v>
      </c>
      <c r="AO1" s="2" t="s">
        <v>25</v>
      </c>
      <c r="AP1" s="2" t="s">
        <v>26</v>
      </c>
    </row>
    <row r="2" spans="1:42" x14ac:dyDescent="0.3">
      <c r="A2" s="2">
        <v>1</v>
      </c>
      <c r="B2" s="3">
        <v>348722</v>
      </c>
      <c r="C2" s="3">
        <v>10151.682000000001</v>
      </c>
      <c r="D2" s="3">
        <v>3383.8939999999998</v>
      </c>
      <c r="E2" s="3">
        <v>5</v>
      </c>
      <c r="F2" s="3">
        <v>18</v>
      </c>
      <c r="G2" s="3">
        <v>1.4775879999999999E-3</v>
      </c>
      <c r="H2" s="3">
        <v>5.9328259999999998E-4</v>
      </c>
      <c r="I2" s="3">
        <v>0.40152110000000002</v>
      </c>
      <c r="J2" s="3">
        <v>1208.33</v>
      </c>
      <c r="K2" s="3">
        <v>574.56349999999998</v>
      </c>
      <c r="L2" s="3">
        <v>0.47550239999999999</v>
      </c>
      <c r="M2" s="3">
        <v>475.91550000000001</v>
      </c>
      <c r="N2" s="3">
        <v>3067.8980000000001</v>
      </c>
      <c r="O2" s="3">
        <v>24.033829999999998</v>
      </c>
      <c r="P2" s="3">
        <v>3.4650219999999999E-3</v>
      </c>
      <c r="Q2" s="3">
        <v>1.6476259999999999E-3</v>
      </c>
      <c r="R2" s="3">
        <v>0.47550239999999999</v>
      </c>
      <c r="S2" s="3">
        <v>1.364742E-3</v>
      </c>
      <c r="T2" s="3">
        <v>8.7975459999999998E-3</v>
      </c>
      <c r="U2" s="3">
        <v>24.033829999999998</v>
      </c>
      <c r="V2" s="3">
        <v>36</v>
      </c>
      <c r="W2" s="3">
        <v>1.063863E-2</v>
      </c>
      <c r="X2" s="3">
        <v>4.7324560000000003E-3</v>
      </c>
      <c r="Y2" s="3">
        <v>0.44483699999999998</v>
      </c>
      <c r="Z2" s="3">
        <v>7.2</v>
      </c>
      <c r="AA2" s="3">
        <v>1.3928388</v>
      </c>
      <c r="AB2" s="3">
        <v>8704.6299999999992</v>
      </c>
      <c r="AC2" s="3">
        <v>4322.05</v>
      </c>
      <c r="AD2" s="3">
        <v>0.4965231</v>
      </c>
      <c r="AE2" s="3">
        <v>3297.989</v>
      </c>
      <c r="AF2" s="3">
        <v>22974.79</v>
      </c>
      <c r="AG2" s="3">
        <v>23.240178</v>
      </c>
      <c r="AH2" s="3">
        <v>2.4961520000000001E-2</v>
      </c>
      <c r="AI2" s="3">
        <v>1.2393970000000001E-2</v>
      </c>
      <c r="AJ2" s="3">
        <v>0.4965231</v>
      </c>
      <c r="AK2" s="3">
        <v>9.4573580000000008E-3</v>
      </c>
      <c r="AL2" s="3">
        <v>6.588281E-2</v>
      </c>
      <c r="AM2" s="3">
        <v>23.240178</v>
      </c>
      <c r="AN2" s="3">
        <v>7.2038549999999999</v>
      </c>
      <c r="AO2" s="3">
        <v>1.1703196</v>
      </c>
      <c r="AP2" s="3">
        <v>0.16245741</v>
      </c>
    </row>
    <row r="3" spans="1:42" x14ac:dyDescent="0.3">
      <c r="A3" s="2">
        <v>2</v>
      </c>
      <c r="B3" s="3">
        <v>336407</v>
      </c>
      <c r="C3" s="3">
        <v>6722.0020000000004</v>
      </c>
      <c r="D3" s="3">
        <v>2240.6669999999999</v>
      </c>
      <c r="E3" s="3">
        <v>46</v>
      </c>
      <c r="F3" s="3">
        <v>14</v>
      </c>
      <c r="G3" s="3">
        <v>2.0529599999999999E-2</v>
      </c>
      <c r="H3" s="3">
        <v>7.2434120999999999E-3</v>
      </c>
      <c r="I3" s="3">
        <v>0.35282770000000002</v>
      </c>
      <c r="J3" s="3">
        <v>21052.613000000001</v>
      </c>
      <c r="K3" s="3">
        <v>8746.0316999999995</v>
      </c>
      <c r="L3" s="3">
        <v>0.4154369</v>
      </c>
      <c r="M3" s="3">
        <v>9092.4135999999999</v>
      </c>
      <c r="N3" s="3">
        <v>48745.307000000001</v>
      </c>
      <c r="O3" s="3">
        <v>17.623799999999999</v>
      </c>
      <c r="P3" s="3">
        <v>6.2580780000000003E-2</v>
      </c>
      <c r="Q3" s="3">
        <v>2.5998364E-2</v>
      </c>
      <c r="R3" s="3">
        <v>0.4154369</v>
      </c>
      <c r="S3" s="3">
        <v>2.7028014999999999E-2</v>
      </c>
      <c r="T3" s="3">
        <v>0.14489980099999999</v>
      </c>
      <c r="U3" s="3">
        <v>17.623799999999999</v>
      </c>
      <c r="V3" s="3">
        <v>815</v>
      </c>
      <c r="W3" s="3">
        <v>0.36373095</v>
      </c>
      <c r="X3" s="3">
        <v>0.171695611</v>
      </c>
      <c r="Y3" s="3">
        <v>0.47204010000000002</v>
      </c>
      <c r="Z3" s="3">
        <v>17.717390999999999</v>
      </c>
      <c r="AA3" s="3">
        <v>4.6847127999999998</v>
      </c>
      <c r="AB3" s="3">
        <v>429894.69</v>
      </c>
      <c r="AC3" s="3">
        <v>248174.10500000001</v>
      </c>
      <c r="AD3" s="3">
        <v>0.57729050000000004</v>
      </c>
      <c r="AE3" s="3">
        <v>141622.571</v>
      </c>
      <c r="AF3" s="3">
        <v>1304943.43</v>
      </c>
      <c r="AG3" s="3">
        <v>22.657278000000002</v>
      </c>
      <c r="AH3" s="3">
        <v>1.27790055</v>
      </c>
      <c r="AI3" s="3">
        <v>0.73771980000000004</v>
      </c>
      <c r="AJ3" s="3">
        <v>0.57729050000000004</v>
      </c>
      <c r="AK3" s="3">
        <v>0.42098580299999999</v>
      </c>
      <c r="AL3" s="3">
        <v>3.8790614799999998</v>
      </c>
      <c r="AM3" s="3">
        <v>22.657278000000002</v>
      </c>
      <c r="AN3" s="3">
        <v>20.420016</v>
      </c>
      <c r="AO3" s="3">
        <v>8.2957821999999997</v>
      </c>
      <c r="AP3" s="3">
        <v>0.40625738</v>
      </c>
    </row>
    <row r="4" spans="1:42" x14ac:dyDescent="0.3">
      <c r="A4" s="2">
        <v>3</v>
      </c>
      <c r="B4" s="3">
        <v>160537</v>
      </c>
      <c r="C4" s="3">
        <v>6484.6139999999996</v>
      </c>
      <c r="D4" s="3">
        <v>2161.538</v>
      </c>
      <c r="E4" s="3">
        <v>20</v>
      </c>
      <c r="F4" s="3">
        <v>8</v>
      </c>
      <c r="G4" s="3">
        <v>9.252672E-3</v>
      </c>
      <c r="H4" s="3">
        <v>3.6032606999999999E-3</v>
      </c>
      <c r="I4" s="3">
        <v>0.38942919999999998</v>
      </c>
      <c r="J4" s="3">
        <v>2286.8589999999999</v>
      </c>
      <c r="K4" s="3">
        <v>1008.7676</v>
      </c>
      <c r="L4" s="3">
        <v>0.44111489999999998</v>
      </c>
      <c r="M4" s="3">
        <v>911.04089999999997</v>
      </c>
      <c r="N4" s="3">
        <v>5740.3850000000002</v>
      </c>
      <c r="O4" s="3">
        <v>11.811349999999999</v>
      </c>
      <c r="P4" s="3">
        <v>1.424506E-2</v>
      </c>
      <c r="Q4" s="3">
        <v>6.2837079999999998E-3</v>
      </c>
      <c r="R4" s="3">
        <v>0.44111489999999998</v>
      </c>
      <c r="S4" s="3">
        <v>5.6749590000000003E-3</v>
      </c>
      <c r="T4" s="3">
        <v>3.5757393999999998E-2</v>
      </c>
      <c r="U4" s="3">
        <v>11.811349999999999</v>
      </c>
      <c r="V4" s="3">
        <v>263</v>
      </c>
      <c r="W4" s="3">
        <v>0.12167263</v>
      </c>
      <c r="X4" s="3">
        <v>6.3609233000000001E-2</v>
      </c>
      <c r="Y4" s="3">
        <v>0.52278999999999998</v>
      </c>
      <c r="Z4" s="3">
        <v>13.15</v>
      </c>
      <c r="AA4" s="3">
        <v>2.3954727</v>
      </c>
      <c r="AB4" s="3">
        <v>29188.601999999999</v>
      </c>
      <c r="AC4" s="3">
        <v>16390.695</v>
      </c>
      <c r="AD4" s="3">
        <v>0.56154440000000005</v>
      </c>
      <c r="AE4" s="3">
        <v>9013.92</v>
      </c>
      <c r="AF4" s="3">
        <v>94517.65</v>
      </c>
      <c r="AG4" s="3">
        <v>9.4930649999999996</v>
      </c>
      <c r="AH4" s="3">
        <v>0.18181854</v>
      </c>
      <c r="AI4" s="3">
        <v>0.10209918</v>
      </c>
      <c r="AJ4" s="3">
        <v>0.56154440000000005</v>
      </c>
      <c r="AK4" s="3">
        <v>5.6148550999999998E-2</v>
      </c>
      <c r="AL4" s="3">
        <v>0.58875928</v>
      </c>
      <c r="AM4" s="3">
        <v>9.4930649999999996</v>
      </c>
      <c r="AN4" s="3">
        <v>12.76362</v>
      </c>
      <c r="AO4" s="3">
        <v>2.2774684000000001</v>
      </c>
      <c r="AP4" s="3">
        <v>0.17843435999999999</v>
      </c>
    </row>
    <row r="5" spans="1:42" x14ac:dyDescent="0.3">
      <c r="A5" s="2">
        <v>4</v>
      </c>
      <c r="B5" s="3">
        <v>121872</v>
      </c>
      <c r="C5" s="3">
        <v>4944.9189999999999</v>
      </c>
      <c r="D5" s="3">
        <v>1648.306</v>
      </c>
      <c r="E5" s="3">
        <v>89</v>
      </c>
      <c r="F5" s="3">
        <v>9</v>
      </c>
      <c r="G5" s="3">
        <v>5.3994818E-2</v>
      </c>
      <c r="H5" s="3">
        <v>1.6812438900000001E-2</v>
      </c>
      <c r="I5" s="3">
        <v>0.31137130000000002</v>
      </c>
      <c r="J5" s="3">
        <v>18373.588</v>
      </c>
      <c r="K5" s="3">
        <v>7094.2620999999999</v>
      </c>
      <c r="L5" s="3">
        <v>0.38611200000000001</v>
      </c>
      <c r="M5" s="3">
        <v>8073.3658999999998</v>
      </c>
      <c r="N5" s="3">
        <v>41815.114999999998</v>
      </c>
      <c r="O5" s="3">
        <v>10.799329999999999</v>
      </c>
      <c r="P5" s="3">
        <v>0.15076135500000001</v>
      </c>
      <c r="Q5" s="3">
        <v>5.8210762999999999E-2</v>
      </c>
      <c r="R5" s="3">
        <v>0.38611200000000001</v>
      </c>
      <c r="S5" s="3">
        <v>6.6244632999999997E-2</v>
      </c>
      <c r="T5" s="3">
        <v>0.343106829</v>
      </c>
      <c r="U5" s="3">
        <v>10.799329999999999</v>
      </c>
      <c r="V5" s="3">
        <v>869</v>
      </c>
      <c r="W5" s="3">
        <v>0.52720783000000004</v>
      </c>
      <c r="X5" s="3">
        <v>0.153631343</v>
      </c>
      <c r="Y5" s="3">
        <v>0.29140569999999999</v>
      </c>
      <c r="Z5" s="3">
        <v>9.7640449999999994</v>
      </c>
      <c r="AA5" s="3">
        <v>1.5400693999999999</v>
      </c>
      <c r="AB5" s="3">
        <v>157453.05799999999</v>
      </c>
      <c r="AC5" s="3">
        <v>53901.021000000001</v>
      </c>
      <c r="AD5" s="3">
        <v>0.34233069999999999</v>
      </c>
      <c r="AE5" s="3">
        <v>76069.975999999995</v>
      </c>
      <c r="AF5" s="3">
        <v>325903.42</v>
      </c>
      <c r="AG5" s="3">
        <v>11.686344</v>
      </c>
      <c r="AH5" s="3">
        <v>1.29195433</v>
      </c>
      <c r="AI5" s="3">
        <v>0.44227567000000001</v>
      </c>
      <c r="AJ5" s="3">
        <v>0.34233069999999999</v>
      </c>
      <c r="AK5" s="3">
        <v>0.62417926800000001</v>
      </c>
      <c r="AL5" s="3">
        <v>2.6741451899999999</v>
      </c>
      <c r="AM5" s="3">
        <v>11.686344</v>
      </c>
      <c r="AN5" s="3">
        <v>8.5695329999999998</v>
      </c>
      <c r="AO5" s="3">
        <v>1.5509786999999999</v>
      </c>
      <c r="AP5" s="3">
        <v>0.18098755</v>
      </c>
    </row>
    <row r="6" spans="1:42" x14ac:dyDescent="0.3">
      <c r="A6" s="2" t="s">
        <v>10</v>
      </c>
      <c r="B6" s="3">
        <v>685628</v>
      </c>
      <c r="C6" s="3">
        <v>6954.4849999999997</v>
      </c>
      <c r="D6" s="3">
        <v>2318.1619999999998</v>
      </c>
      <c r="E6" s="3">
        <v>0</v>
      </c>
      <c r="F6" s="3">
        <v>19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</row>
    <row r="7" spans="1:42" x14ac:dyDescent="0.3">
      <c r="A7" s="2" t="s">
        <v>11</v>
      </c>
      <c r="B7" s="3">
        <v>197400</v>
      </c>
      <c r="C7" s="3">
        <v>10458.091</v>
      </c>
      <c r="D7" s="3">
        <v>3486.03</v>
      </c>
      <c r="E7" s="3">
        <v>37</v>
      </c>
      <c r="F7" s="3">
        <v>20</v>
      </c>
      <c r="G7" s="3">
        <v>1.0613792E-2</v>
      </c>
      <c r="H7" s="3">
        <v>2.2330319999999998E-3</v>
      </c>
      <c r="I7" s="3">
        <v>0.21038960000000001</v>
      </c>
      <c r="J7" s="3">
        <v>2375.694</v>
      </c>
      <c r="K7" s="3">
        <v>706.79650000000004</v>
      </c>
      <c r="L7" s="3">
        <v>0.29751149999999998</v>
      </c>
      <c r="M7" s="3">
        <v>1328.1849999999999</v>
      </c>
      <c r="N7" s="3">
        <v>4249.3509999999997</v>
      </c>
      <c r="O7" s="3">
        <v>65.850020000000001</v>
      </c>
      <c r="P7" s="3">
        <v>1.2034926E-2</v>
      </c>
      <c r="Q7" s="3">
        <v>3.5805300000000002E-3</v>
      </c>
      <c r="R7" s="3">
        <v>0.29751149999999998</v>
      </c>
      <c r="S7" s="3">
        <v>6.7283940000000004E-3</v>
      </c>
      <c r="T7" s="3">
        <v>2.15266E-2</v>
      </c>
      <c r="U7" s="3">
        <v>65.850020000000001</v>
      </c>
      <c r="V7" s="3">
        <v>763</v>
      </c>
      <c r="W7" s="3">
        <v>0.21887361</v>
      </c>
      <c r="X7" s="3">
        <v>8.3433177999999997E-2</v>
      </c>
      <c r="Y7" s="3">
        <v>0.38119340000000002</v>
      </c>
      <c r="Z7" s="3">
        <v>20.621621999999999</v>
      </c>
      <c r="AA7" s="3">
        <v>7.4487589999999999</v>
      </c>
      <c r="AB7" s="3">
        <v>49523.203000000001</v>
      </c>
      <c r="AC7" s="3">
        <v>23647.898000000001</v>
      </c>
      <c r="AD7" s="3">
        <v>0.47751149999999998</v>
      </c>
      <c r="AE7" s="3">
        <v>19590.791000000001</v>
      </c>
      <c r="AF7" s="3">
        <v>125188.8</v>
      </c>
      <c r="AG7" s="3">
        <v>28.672789999999999</v>
      </c>
      <c r="AH7" s="3">
        <v>0.25087742000000002</v>
      </c>
      <c r="AI7" s="3">
        <v>0.11979685</v>
      </c>
      <c r="AJ7" s="3">
        <v>0.47751149999999998</v>
      </c>
      <c r="AK7" s="3">
        <v>9.924413E-2</v>
      </c>
      <c r="AL7" s="3">
        <v>0.63418845000000001</v>
      </c>
      <c r="AM7" s="3">
        <v>28.672789999999999</v>
      </c>
      <c r="AN7" s="3">
        <v>20.845779</v>
      </c>
      <c r="AO7" s="3">
        <v>9.1254720999999996</v>
      </c>
      <c r="AP7" s="3">
        <v>0.43776113999999999</v>
      </c>
    </row>
    <row r="8" spans="1:42" x14ac:dyDescent="0.3">
      <c r="A8" s="2" t="s">
        <v>12</v>
      </c>
      <c r="B8" s="3">
        <v>149637</v>
      </c>
      <c r="C8" s="3">
        <v>8945.9140000000007</v>
      </c>
      <c r="D8" s="3">
        <v>2981.971</v>
      </c>
      <c r="E8" s="3">
        <v>17</v>
      </c>
      <c r="F8" s="3">
        <v>38</v>
      </c>
      <c r="G8" s="3">
        <v>5.7009269999999997E-3</v>
      </c>
      <c r="H8" s="3">
        <v>4.5880206999999998E-3</v>
      </c>
      <c r="I8" s="3">
        <v>0.80478499999999997</v>
      </c>
      <c r="J8" s="3">
        <v>1760.432</v>
      </c>
      <c r="K8" s="3">
        <v>1485.6377</v>
      </c>
      <c r="L8" s="3">
        <v>0.84390500000000002</v>
      </c>
      <c r="M8" s="3">
        <v>401.23500000000001</v>
      </c>
      <c r="N8" s="3">
        <v>7723.9589999999998</v>
      </c>
      <c r="O8" s="3">
        <v>43.123330000000003</v>
      </c>
      <c r="P8" s="3">
        <v>1.1764686999999999E-2</v>
      </c>
      <c r="Q8" s="3">
        <v>9.9282780000000004E-3</v>
      </c>
      <c r="R8" s="3">
        <v>0.84390500000000002</v>
      </c>
      <c r="S8" s="3">
        <v>2.6813890000000002E-3</v>
      </c>
      <c r="T8" s="3">
        <v>5.1617972999999998E-2</v>
      </c>
      <c r="U8" s="3">
        <v>43.123330000000003</v>
      </c>
      <c r="V8" s="3">
        <v>71</v>
      </c>
      <c r="W8" s="3">
        <v>2.3809750000000001E-2</v>
      </c>
      <c r="X8" s="3">
        <v>1.7236872E-2</v>
      </c>
      <c r="Y8" s="3">
        <v>0.72394159999999996</v>
      </c>
      <c r="Z8" s="3">
        <v>4.1764710000000003</v>
      </c>
      <c r="AA8" s="3">
        <v>0.60168449999999996</v>
      </c>
      <c r="AB8" s="3">
        <v>7142.6419999999998</v>
      </c>
      <c r="AC8" s="3">
        <v>5571.4459999999999</v>
      </c>
      <c r="AD8" s="3">
        <v>0.780026</v>
      </c>
      <c r="AE8" s="3">
        <v>1780.34</v>
      </c>
      <c r="AF8" s="3">
        <v>28655.95</v>
      </c>
      <c r="AG8" s="3">
        <v>44.118561</v>
      </c>
      <c r="AH8" s="3">
        <v>4.7733129999999999E-2</v>
      </c>
      <c r="AI8" s="3">
        <v>3.7233080000000002E-2</v>
      </c>
      <c r="AJ8" s="3">
        <v>0.780026</v>
      </c>
      <c r="AK8" s="3">
        <v>1.1897726000000001E-2</v>
      </c>
      <c r="AL8" s="3">
        <v>0.19150308999999999</v>
      </c>
      <c r="AM8" s="3">
        <v>44.118561</v>
      </c>
      <c r="AN8" s="3">
        <v>4.0573220000000001</v>
      </c>
      <c r="AO8" s="3">
        <v>0.39338669999999998</v>
      </c>
      <c r="AP8" s="3">
        <v>9.6957219999999997E-2</v>
      </c>
    </row>
    <row r="9" spans="1:42" x14ac:dyDescent="0.3">
      <c r="A9" s="2" t="s">
        <v>13</v>
      </c>
      <c r="B9" s="3">
        <v>68372</v>
      </c>
      <c r="C9" s="3">
        <v>5284.616</v>
      </c>
      <c r="D9" s="3">
        <v>1761.539</v>
      </c>
      <c r="E9" s="3">
        <v>0</v>
      </c>
      <c r="F9" s="3">
        <v>37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</row>
    <row r="10" spans="1:42" x14ac:dyDescent="0.3">
      <c r="A10" s="2" t="s">
        <v>14</v>
      </c>
      <c r="B10" s="3">
        <v>134206</v>
      </c>
      <c r="C10" s="3">
        <v>7846.7650000000003</v>
      </c>
      <c r="D10" s="3">
        <v>2615.5880000000002</v>
      </c>
      <c r="E10" s="3">
        <v>0</v>
      </c>
      <c r="F10" s="3">
        <v>16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</row>
    <row r="11" spans="1:42" x14ac:dyDescent="0.3">
      <c r="A11" s="2" t="s">
        <v>7</v>
      </c>
      <c r="B11" s="3">
        <v>156972</v>
      </c>
      <c r="C11" s="3">
        <v>6467.6210000000001</v>
      </c>
      <c r="D11" s="3">
        <v>2155.8739999999998</v>
      </c>
      <c r="E11" s="3">
        <v>0</v>
      </c>
      <c r="F11" s="3">
        <v>13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</row>
    <row r="12" spans="1:42" x14ac:dyDescent="0.3">
      <c r="A12" s="2" t="s">
        <v>8</v>
      </c>
      <c r="B12" s="3">
        <v>160517</v>
      </c>
      <c r="C12" s="3">
        <v>9060.0020000000004</v>
      </c>
      <c r="D12" s="3">
        <v>3020.0010000000002</v>
      </c>
      <c r="E12" s="3">
        <v>0</v>
      </c>
      <c r="F12" s="3">
        <v>21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</row>
    <row r="13" spans="1:42" x14ac:dyDescent="0.3">
      <c r="A13" s="2" t="s">
        <v>9</v>
      </c>
      <c r="B13" s="3">
        <v>138639</v>
      </c>
      <c r="C13" s="3">
        <v>10145.67</v>
      </c>
      <c r="D13" s="3">
        <v>3381.89</v>
      </c>
      <c r="E13" s="3">
        <v>84</v>
      </c>
      <c r="F13" s="3">
        <v>50</v>
      </c>
      <c r="G13" s="3">
        <v>2.4838181000000001E-2</v>
      </c>
      <c r="H13" s="3">
        <v>5.4390832E-3</v>
      </c>
      <c r="I13" s="3">
        <v>0.2189807</v>
      </c>
      <c r="J13" s="3">
        <v>6494.8440000000001</v>
      </c>
      <c r="K13" s="3">
        <v>1723.4147</v>
      </c>
      <c r="L13" s="3">
        <v>0.26535120000000001</v>
      </c>
      <c r="M13" s="3">
        <v>3875.5922999999998</v>
      </c>
      <c r="N13" s="3">
        <v>10884.271000000001</v>
      </c>
      <c r="O13" s="3">
        <v>123.6583</v>
      </c>
      <c r="P13" s="3">
        <v>4.6847162999999997E-2</v>
      </c>
      <c r="Q13" s="3">
        <v>1.2430952E-2</v>
      </c>
      <c r="R13" s="3">
        <v>0.26535120000000001</v>
      </c>
      <c r="S13" s="3">
        <v>2.7954560999999999E-2</v>
      </c>
      <c r="T13" s="3">
        <v>7.8508001999999993E-2</v>
      </c>
      <c r="U13" s="3">
        <v>123.6583</v>
      </c>
      <c r="V13" s="3">
        <v>846</v>
      </c>
      <c r="W13" s="3">
        <v>0.25015597000000001</v>
      </c>
      <c r="X13" s="3">
        <v>6.1845420999999998E-2</v>
      </c>
      <c r="Y13" s="3">
        <v>0.24722740000000001</v>
      </c>
      <c r="Z13" s="3">
        <v>10.071429</v>
      </c>
      <c r="AA13" s="3">
        <v>1.1013976999999999</v>
      </c>
      <c r="AB13" s="3">
        <v>63844.866999999998</v>
      </c>
      <c r="AC13" s="3">
        <v>18925.802</v>
      </c>
      <c r="AD13" s="3">
        <v>0.29643419999999998</v>
      </c>
      <c r="AE13" s="3">
        <v>35894.290999999997</v>
      </c>
      <c r="AF13" s="3">
        <v>113560.32000000001</v>
      </c>
      <c r="AG13" s="3">
        <v>98.601275000000001</v>
      </c>
      <c r="AH13" s="3">
        <v>0.46051160000000002</v>
      </c>
      <c r="AI13" s="3">
        <v>0.13651137999999999</v>
      </c>
      <c r="AJ13" s="3">
        <v>0.29643419999999998</v>
      </c>
      <c r="AK13" s="3">
        <v>0.25890471999999998</v>
      </c>
      <c r="AL13" s="3">
        <v>0.81910801</v>
      </c>
      <c r="AM13" s="3">
        <v>98.601275000000001</v>
      </c>
      <c r="AN13" s="3">
        <v>9.8300850000000004</v>
      </c>
      <c r="AO13" s="3">
        <v>1.1479746</v>
      </c>
      <c r="AP13" s="3">
        <v>0.11678176</v>
      </c>
    </row>
    <row r="14" spans="1:42" x14ac:dyDescent="0.3">
      <c r="A14" s="2" t="s">
        <v>15</v>
      </c>
      <c r="B14" s="3">
        <v>2658909</v>
      </c>
      <c r="C14" s="3">
        <v>93466.379000000001</v>
      </c>
      <c r="D14" s="3">
        <v>31155.46</v>
      </c>
      <c r="E14" s="3">
        <v>298</v>
      </c>
      <c r="F14" s="3">
        <v>263</v>
      </c>
      <c r="G14" s="3">
        <v>9.5649370000000008E-3</v>
      </c>
      <c r="H14" s="3">
        <v>1.5964218000000001E-3</v>
      </c>
      <c r="I14" s="3">
        <v>0.16690350000000001</v>
      </c>
      <c r="J14" s="3">
        <v>53552.36</v>
      </c>
      <c r="K14" s="3">
        <v>12677.6967</v>
      </c>
      <c r="L14" s="3">
        <v>0.23673459999999999</v>
      </c>
      <c r="M14" s="3">
        <v>33459.7183</v>
      </c>
      <c r="N14" s="3">
        <v>85710.680999999997</v>
      </c>
      <c r="O14" s="3">
        <v>45.018599999999999</v>
      </c>
      <c r="P14" s="3">
        <v>2.0140727000000001E-2</v>
      </c>
      <c r="Q14" s="3">
        <v>4.7680070000000003E-3</v>
      </c>
      <c r="R14" s="3">
        <v>0.23673459999999999</v>
      </c>
      <c r="S14" s="3">
        <v>1.2584003E-2</v>
      </c>
      <c r="T14" s="3">
        <v>3.2235281999999997E-2</v>
      </c>
      <c r="U14" s="3">
        <v>45.018599999999999</v>
      </c>
      <c r="V14" s="3">
        <v>3663</v>
      </c>
      <c r="W14" s="3">
        <v>0.11757169000000001</v>
      </c>
      <c r="X14" s="3">
        <v>2.2216844999999999E-2</v>
      </c>
      <c r="Y14" s="3">
        <v>0.1889642</v>
      </c>
      <c r="Z14" s="3">
        <v>12.291945999999999</v>
      </c>
      <c r="AA14" s="3">
        <v>1.3227393999999999</v>
      </c>
      <c r="AB14" s="3">
        <v>745751.69200000004</v>
      </c>
      <c r="AC14" s="3">
        <v>263388.49400000001</v>
      </c>
      <c r="AD14" s="3">
        <v>0.35318519999999998</v>
      </c>
      <c r="AE14" s="3">
        <v>369690.33799999999</v>
      </c>
      <c r="AF14" s="3">
        <v>1504355.21</v>
      </c>
      <c r="AG14" s="3">
        <v>28.528970999999999</v>
      </c>
      <c r="AH14" s="3">
        <v>0.28047282000000001</v>
      </c>
      <c r="AI14" s="3">
        <v>9.9058859999999999E-2</v>
      </c>
      <c r="AJ14" s="3">
        <v>0.35318519999999998</v>
      </c>
      <c r="AK14" s="3">
        <v>0.139038357</v>
      </c>
      <c r="AL14" s="3">
        <v>0.56577913000000002</v>
      </c>
      <c r="AM14" s="3">
        <v>28.528970999999999</v>
      </c>
      <c r="AN14" s="3">
        <v>13.925655000000001</v>
      </c>
      <c r="AO14" s="3">
        <v>3.5868959</v>
      </c>
      <c r="AP14" s="3">
        <v>0.25757466000000001</v>
      </c>
    </row>
  </sheetData>
  <sortState xmlns:xlrd2="http://schemas.microsoft.com/office/spreadsheetml/2017/richdata2" ref="A2:AP13">
    <sortCondition ref="A2:A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8"/>
  <sheetViews>
    <sheetView workbookViewId="0">
      <pane ySplit="1" topLeftCell="A2" activePane="bottomLeft" state="frozen"/>
      <selection pane="bottomLeft" activeCell="K16" sqref="K16"/>
    </sheetView>
  </sheetViews>
  <sheetFormatPr defaultRowHeight="14.4" x14ac:dyDescent="0.3"/>
  <cols>
    <col min="1" max="1" width="12.77734375" bestFit="1" customWidth="1"/>
    <col min="2" max="2" width="14.44140625" bestFit="1" customWidth="1"/>
    <col min="3" max="3" width="9" style="3" bestFit="1" customWidth="1"/>
    <col min="4" max="5" width="7.5546875" style="5" bestFit="1" customWidth="1"/>
    <col min="6" max="6" width="5.5546875" style="7" bestFit="1" customWidth="1"/>
    <col min="7" max="7" width="7.5546875" style="5" bestFit="1" customWidth="1"/>
    <col min="8" max="8" width="8.88671875" style="5" bestFit="1" customWidth="1"/>
    <col min="9" max="9" width="13.77734375" style="17" bestFit="1" customWidth="1"/>
  </cols>
  <sheetData>
    <row r="1" spans="1:9" s="1" customFormat="1" x14ac:dyDescent="0.3">
      <c r="A1" s="1" t="s">
        <v>33</v>
      </c>
      <c r="B1" s="1" t="s">
        <v>34</v>
      </c>
      <c r="C1" s="2" t="s">
        <v>35</v>
      </c>
      <c r="D1" s="4" t="s">
        <v>36</v>
      </c>
      <c r="E1" s="4" t="s">
        <v>37</v>
      </c>
      <c r="F1" s="6" t="s">
        <v>38</v>
      </c>
      <c r="G1" s="4" t="s">
        <v>39</v>
      </c>
      <c r="H1" s="4" t="s">
        <v>40</v>
      </c>
      <c r="I1" s="8" t="s">
        <v>47</v>
      </c>
    </row>
    <row r="2" spans="1:9" x14ac:dyDescent="0.3">
      <c r="A2" t="s">
        <v>41</v>
      </c>
      <c r="B2" t="s">
        <v>42</v>
      </c>
      <c r="C2" s="3">
        <f>CD!A2</f>
        <v>1</v>
      </c>
      <c r="D2" s="5">
        <f>CD!AB2</f>
        <v>6501.4949999999999</v>
      </c>
      <c r="E2" s="5">
        <f>CD!AC2</f>
        <v>3710.47</v>
      </c>
      <c r="F2" s="7">
        <f>CD!AD2</f>
        <v>0.5707103</v>
      </c>
      <c r="G2" s="5">
        <f>CD!AE2</f>
        <v>2157.2919999999999</v>
      </c>
      <c r="H2" s="5">
        <f>CD!AF2</f>
        <v>19593.75</v>
      </c>
      <c r="I2" s="9">
        <f>E2^2</f>
        <v>13767587.620899998</v>
      </c>
    </row>
    <row r="3" spans="1:9" x14ac:dyDescent="0.3">
      <c r="A3" t="s">
        <v>41</v>
      </c>
      <c r="B3" t="s">
        <v>42</v>
      </c>
      <c r="C3" s="3">
        <f>CD!A3</f>
        <v>2</v>
      </c>
      <c r="D3" s="5">
        <f>CD!AB3</f>
        <v>233135.79699999999</v>
      </c>
      <c r="E3" s="5">
        <f>CD!AC3</f>
        <v>140071.67300000001</v>
      </c>
      <c r="F3" s="7">
        <f>CD!AD3</f>
        <v>0.60081580000000001</v>
      </c>
      <c r="G3" s="5">
        <f>CD!AE3</f>
        <v>71271.854000000007</v>
      </c>
      <c r="H3" s="5">
        <f>CD!AF3</f>
        <v>762605.4</v>
      </c>
      <c r="I3" s="9">
        <f t="shared" ref="I3:I5" si="0">E3^2</f>
        <v>19620073577.018932</v>
      </c>
    </row>
    <row r="4" spans="1:9" x14ac:dyDescent="0.3">
      <c r="A4" t="s">
        <v>41</v>
      </c>
      <c r="B4" t="s">
        <v>42</v>
      </c>
      <c r="C4" s="3">
        <f>CD!A4</f>
        <v>3</v>
      </c>
      <c r="D4" s="5">
        <f>CD!AB4</f>
        <v>15596.883</v>
      </c>
      <c r="E4" s="5">
        <f>CD!AC4</f>
        <v>14052.471</v>
      </c>
      <c r="F4" s="7">
        <f>CD!AD4</f>
        <v>0.90097950000000004</v>
      </c>
      <c r="G4" s="5">
        <f>CD!AE4</f>
        <v>2619.1669999999999</v>
      </c>
      <c r="H4" s="5">
        <f>CD!AF4</f>
        <v>92877.92</v>
      </c>
      <c r="I4" s="9">
        <f t="shared" si="0"/>
        <v>197471941.20584098</v>
      </c>
    </row>
    <row r="5" spans="1:9" x14ac:dyDescent="0.3">
      <c r="A5" t="s">
        <v>41</v>
      </c>
      <c r="B5" t="s">
        <v>42</v>
      </c>
      <c r="C5" s="3">
        <f>CD!A5</f>
        <v>4</v>
      </c>
      <c r="D5" s="5">
        <f>CD!AB5</f>
        <v>90460.146999999997</v>
      </c>
      <c r="E5" s="5">
        <f>CD!AC5</f>
        <v>44409.495999999999</v>
      </c>
      <c r="F5" s="7">
        <f>CD!AD5</f>
        <v>0.4909289</v>
      </c>
      <c r="G5" s="5">
        <f>CD!AE5</f>
        <v>31976.102999999999</v>
      </c>
      <c r="H5" s="5">
        <f>CD!AF5</f>
        <v>255911.05</v>
      </c>
      <c r="I5" s="9">
        <f t="shared" si="0"/>
        <v>1972203334.974016</v>
      </c>
    </row>
    <row r="6" spans="1:9" x14ac:dyDescent="0.3">
      <c r="A6" s="12" t="s">
        <v>41</v>
      </c>
      <c r="B6" s="12" t="s">
        <v>42</v>
      </c>
      <c r="C6" s="13" t="s">
        <v>49</v>
      </c>
      <c r="D6" s="14">
        <f>SUM(D2:D5)</f>
        <v>345694.32199999999</v>
      </c>
      <c r="E6" s="10">
        <f>I6^0.5</f>
        <v>147660.13829337858</v>
      </c>
      <c r="F6" s="11">
        <f>E6/D6</f>
        <v>0.42714076829233716</v>
      </c>
      <c r="G6" s="10">
        <f>D6/EXP(1.96*SQRT(LN(1+F6^2)))</f>
        <v>154961.99190252216</v>
      </c>
      <c r="H6" s="10">
        <f>D6*EXP(1.96*SQRT(LN(1+F6^2)))</f>
        <v>771186.29410890152</v>
      </c>
      <c r="I6" s="16">
        <f>SUM(I2:I5)</f>
        <v>21803516440.819687</v>
      </c>
    </row>
    <row r="7" spans="1:9" x14ac:dyDescent="0.3">
      <c r="A7" t="s">
        <v>41</v>
      </c>
      <c r="B7" t="s">
        <v>43</v>
      </c>
      <c r="C7" s="3" t="str">
        <f>CD!A7</f>
        <v>P</v>
      </c>
      <c r="D7" s="5">
        <f>CD!AB7</f>
        <v>47866.332999999999</v>
      </c>
      <c r="E7" s="5">
        <f>CD!AC7</f>
        <v>23543.958999999999</v>
      </c>
      <c r="F7" s="7">
        <f>CD!AD7</f>
        <v>0.4918689</v>
      </c>
      <c r="G7" s="5">
        <f>CD!AE7</f>
        <v>18448.147000000001</v>
      </c>
      <c r="H7" s="5">
        <f>CD!AF7</f>
        <v>124195.99</v>
      </c>
      <c r="I7" s="9">
        <f>E7^2</f>
        <v>554318005.39368093</v>
      </c>
    </row>
    <row r="8" spans="1:9" x14ac:dyDescent="0.3">
      <c r="A8" t="s">
        <v>41</v>
      </c>
      <c r="B8" t="s">
        <v>43</v>
      </c>
      <c r="C8" s="3" t="str">
        <f>CD!A8</f>
        <v>Q</v>
      </c>
      <c r="D8" s="5">
        <f>CD!AB8</f>
        <v>7142.6419999999998</v>
      </c>
      <c r="E8" s="5">
        <f>CD!AC8</f>
        <v>5571.4459999999999</v>
      </c>
      <c r="F8" s="7">
        <f>CD!AD8</f>
        <v>0.780026</v>
      </c>
      <c r="G8" s="5">
        <f>CD!AE8</f>
        <v>1780.34</v>
      </c>
      <c r="H8" s="5">
        <f>CD!AF8</f>
        <v>28655.95</v>
      </c>
      <c r="I8" s="9">
        <f t="shared" ref="I8:I13" si="1">E8^2</f>
        <v>31041010.530915998</v>
      </c>
    </row>
    <row r="9" spans="1:9" x14ac:dyDescent="0.3">
      <c r="A9" t="s">
        <v>41</v>
      </c>
      <c r="B9" t="s">
        <v>43</v>
      </c>
      <c r="C9" s="3" t="str">
        <f>CD!A9</f>
        <v>S</v>
      </c>
      <c r="D9" s="5">
        <f>CD!AB9</f>
        <v>0</v>
      </c>
      <c r="E9" s="5">
        <f>CD!AC9</f>
        <v>0</v>
      </c>
      <c r="F9" s="7">
        <f>CD!AD9</f>
        <v>0</v>
      </c>
      <c r="G9" s="5">
        <f>CD!AE9</f>
        <v>0</v>
      </c>
      <c r="H9" s="5">
        <f>CD!AF9</f>
        <v>0</v>
      </c>
      <c r="I9" s="9">
        <f t="shared" si="1"/>
        <v>0</v>
      </c>
    </row>
    <row r="10" spans="1:9" x14ac:dyDescent="0.3">
      <c r="A10" t="s">
        <v>41</v>
      </c>
      <c r="B10" t="s">
        <v>43</v>
      </c>
      <c r="C10" s="3" t="str">
        <f>CD!A10</f>
        <v>T</v>
      </c>
      <c r="D10" s="5">
        <f>CD!AB10</f>
        <v>0</v>
      </c>
      <c r="E10" s="5">
        <f>CD!AC10</f>
        <v>0</v>
      </c>
      <c r="F10" s="7">
        <f>CD!AD10</f>
        <v>0</v>
      </c>
      <c r="G10" s="5">
        <f>CD!AE10</f>
        <v>0</v>
      </c>
      <c r="H10" s="5">
        <f>CD!AF10</f>
        <v>0</v>
      </c>
      <c r="I10" s="9">
        <f t="shared" si="1"/>
        <v>0</v>
      </c>
    </row>
    <row r="11" spans="1:9" x14ac:dyDescent="0.3">
      <c r="A11" t="s">
        <v>41</v>
      </c>
      <c r="B11" t="s">
        <v>43</v>
      </c>
      <c r="C11" s="3" t="str">
        <f>CD!A11</f>
        <v>U</v>
      </c>
      <c r="D11" s="5">
        <f>CD!AB11</f>
        <v>0</v>
      </c>
      <c r="E11" s="5">
        <f>CD!AC11</f>
        <v>0</v>
      </c>
      <c r="F11" s="7">
        <f>CD!AD11</f>
        <v>0</v>
      </c>
      <c r="G11" s="5">
        <f>CD!AE11</f>
        <v>0</v>
      </c>
      <c r="H11" s="5">
        <f>CD!AF11</f>
        <v>0</v>
      </c>
      <c r="I11" s="9">
        <f t="shared" si="1"/>
        <v>0</v>
      </c>
    </row>
    <row r="12" spans="1:9" x14ac:dyDescent="0.3">
      <c r="A12" t="s">
        <v>41</v>
      </c>
      <c r="B12" t="s">
        <v>43</v>
      </c>
      <c r="C12" s="3" t="str">
        <f>CD!A12</f>
        <v>V</v>
      </c>
      <c r="D12" s="5">
        <f>CD!AB12</f>
        <v>0</v>
      </c>
      <c r="E12" s="5">
        <f>CD!AC12</f>
        <v>0</v>
      </c>
      <c r="F12" s="7">
        <f>CD!AD12</f>
        <v>0</v>
      </c>
      <c r="G12" s="5">
        <f>CD!AE12</f>
        <v>0</v>
      </c>
      <c r="H12" s="5">
        <f>CD!AF12</f>
        <v>0</v>
      </c>
      <c r="I12" s="9">
        <f t="shared" si="1"/>
        <v>0</v>
      </c>
    </row>
    <row r="13" spans="1:9" x14ac:dyDescent="0.3">
      <c r="A13" t="s">
        <v>41</v>
      </c>
      <c r="B13" t="s">
        <v>43</v>
      </c>
      <c r="C13" s="3" t="str">
        <f>CD!A13</f>
        <v>W</v>
      </c>
      <c r="D13" s="5">
        <f>CD!AB13</f>
        <v>48923.122000000003</v>
      </c>
      <c r="E13" s="5">
        <f>CD!AC13</f>
        <v>14190.493</v>
      </c>
      <c r="F13" s="7">
        <f>CD!AD13</f>
        <v>0.29005700000000001</v>
      </c>
      <c r="G13" s="5">
        <f>CD!AE13</f>
        <v>27846.028999999999</v>
      </c>
      <c r="H13" s="5">
        <f>CD!AF13</f>
        <v>85953.8</v>
      </c>
      <c r="I13" s="9">
        <f t="shared" si="1"/>
        <v>201370091.583049</v>
      </c>
    </row>
    <row r="14" spans="1:9" x14ac:dyDescent="0.3">
      <c r="A14" s="12" t="s">
        <v>41</v>
      </c>
      <c r="B14" s="12" t="s">
        <v>43</v>
      </c>
      <c r="C14" s="13" t="s">
        <v>49</v>
      </c>
      <c r="D14" s="14">
        <f>SUM(D7:D13)</f>
        <v>103932.09700000001</v>
      </c>
      <c r="E14" s="10">
        <f>I14^0.5</f>
        <v>28048.691725420027</v>
      </c>
      <c r="F14" s="11">
        <f>E14/D14</f>
        <v>0.26987516402579681</v>
      </c>
      <c r="G14" s="10">
        <f>D14/EXP(1.96*SQRT(LN(1+F14^2)))</f>
        <v>61809.152614045204</v>
      </c>
      <c r="H14" s="10">
        <f>D14*EXP(1.96*SQRT(LN(1+F14^2)))</f>
        <v>174761.83267335143</v>
      </c>
      <c r="I14" s="16">
        <f>SUM(I7:I13)</f>
        <v>786729107.50764585</v>
      </c>
    </row>
    <row r="15" spans="1:9" x14ac:dyDescent="0.3">
      <c r="A15" s="12" t="s">
        <v>41</v>
      </c>
      <c r="B15" s="12" t="s">
        <v>50</v>
      </c>
      <c r="C15" s="24" t="s">
        <v>51</v>
      </c>
      <c r="D15" s="14">
        <f>CD!AB14</f>
        <v>449626.42</v>
      </c>
      <c r="E15" s="14">
        <f>CD!AC14</f>
        <v>155851.283</v>
      </c>
      <c r="F15" s="15">
        <f>CD!AD14</f>
        <v>0.34662389999999998</v>
      </c>
      <c r="G15" s="14">
        <f>CD!AE14</f>
        <v>223684.147</v>
      </c>
      <c r="H15" s="14">
        <f>CD!AF14</f>
        <v>903791.89</v>
      </c>
      <c r="I15" s="16">
        <f>E15^2</f>
        <v>24289622412.746086</v>
      </c>
    </row>
    <row r="16" spans="1:9" x14ac:dyDescent="0.3">
      <c r="A16" s="21" t="s">
        <v>41</v>
      </c>
      <c r="B16" s="21" t="s">
        <v>43</v>
      </c>
      <c r="C16" s="20" t="s">
        <v>48</v>
      </c>
      <c r="D16" s="22">
        <v>18730</v>
      </c>
      <c r="E16" s="18">
        <f>F16*D16</f>
        <v>8765.6400000000012</v>
      </c>
      <c r="F16" s="23">
        <v>0.46800000000000003</v>
      </c>
      <c r="G16" s="18">
        <v>10817.5846</v>
      </c>
      <c r="H16" s="18">
        <v>28346.827000000001</v>
      </c>
      <c r="I16" s="25">
        <f>E16^2</f>
        <v>76836444.609600022</v>
      </c>
    </row>
    <row r="17" spans="1:9" x14ac:dyDescent="0.3">
      <c r="A17" s="26" t="s">
        <v>41</v>
      </c>
      <c r="B17" s="26" t="s">
        <v>50</v>
      </c>
      <c r="C17" s="27" t="s">
        <v>52</v>
      </c>
      <c r="D17" s="28">
        <f>D15+D16</f>
        <v>468356.42</v>
      </c>
      <c r="E17" s="29">
        <f>I17^0.5</f>
        <v>156097.59401526881</v>
      </c>
      <c r="F17" s="30">
        <f>E17/D17</f>
        <v>0.3332880416484284</v>
      </c>
      <c r="G17" s="29">
        <f>D17/EXP(1.96*SQRT(LN(1+F17^2)))</f>
        <v>247920.87823227307</v>
      </c>
      <c r="H17" s="29">
        <f>D17*EXP(1.96*SQRT(LN(1+F17^2)))</f>
        <v>884789.28325553797</v>
      </c>
      <c r="I17" s="31">
        <f>I15+I16</f>
        <v>24366458857.355686</v>
      </c>
    </row>
    <row r="19" spans="1:9" x14ac:dyDescent="0.3">
      <c r="A19" t="s">
        <v>44</v>
      </c>
      <c r="B19" t="s">
        <v>42</v>
      </c>
      <c r="C19" s="3">
        <f>SD!A2</f>
        <v>1</v>
      </c>
      <c r="D19" s="5">
        <f>SD!AB2</f>
        <v>2203.1350000000002</v>
      </c>
      <c r="E19" s="5">
        <f>SD!AC2</f>
        <v>2267.4259999999999</v>
      </c>
      <c r="F19" s="7">
        <f>SD!AD2</f>
        <v>1.0291816</v>
      </c>
      <c r="G19" s="5">
        <f>SD!AE2</f>
        <v>370.9443</v>
      </c>
      <c r="H19" s="5">
        <f>SD!AF2</f>
        <v>13085</v>
      </c>
      <c r="I19" s="9">
        <f>E19^2</f>
        <v>5141220.6654759999</v>
      </c>
    </row>
    <row r="20" spans="1:9" x14ac:dyDescent="0.3">
      <c r="A20" t="s">
        <v>44</v>
      </c>
      <c r="B20" t="s">
        <v>42</v>
      </c>
      <c r="C20" s="3">
        <f>SD!A3</f>
        <v>2</v>
      </c>
      <c r="D20" s="5">
        <f>SD!AB3</f>
        <v>169914.32199999999</v>
      </c>
      <c r="E20" s="5">
        <f>SD!AC3</f>
        <v>185058.345</v>
      </c>
      <c r="F20" s="7">
        <f>SD!AD3</f>
        <v>1.0891274</v>
      </c>
      <c r="G20" s="5">
        <f>SD!AE3</f>
        <v>27988.0903</v>
      </c>
      <c r="H20" s="5">
        <f>SD!AF3</f>
        <v>1031541.51</v>
      </c>
      <c r="I20" s="9">
        <f t="shared" ref="I20:I22" si="2">E20^2</f>
        <v>34246591054.139027</v>
      </c>
    </row>
    <row r="21" spans="1:9" x14ac:dyDescent="0.3">
      <c r="A21" t="s">
        <v>44</v>
      </c>
      <c r="B21" t="s">
        <v>42</v>
      </c>
      <c r="C21" s="3">
        <f>SD!A4</f>
        <v>3</v>
      </c>
      <c r="D21" s="5">
        <f>SD!AB4</f>
        <v>10858.569</v>
      </c>
      <c r="E21" s="5">
        <f>SD!AC4</f>
        <v>6595.8559999999998</v>
      </c>
      <c r="F21" s="7">
        <f>SD!AD4</f>
        <v>0.60743329999999995</v>
      </c>
      <c r="G21" s="5">
        <f>SD!AE4</f>
        <v>3065.5491999999999</v>
      </c>
      <c r="H21" s="5">
        <f>SD!AF4</f>
        <v>38462.44</v>
      </c>
      <c r="I21" s="9">
        <f t="shared" si="2"/>
        <v>43505316.372736</v>
      </c>
    </row>
    <row r="22" spans="1:9" x14ac:dyDescent="0.3">
      <c r="A22" t="s">
        <v>44</v>
      </c>
      <c r="B22" t="s">
        <v>42</v>
      </c>
      <c r="C22" s="3">
        <f>SD!A5</f>
        <v>4</v>
      </c>
      <c r="D22" s="5">
        <f>SD!AB5</f>
        <v>46769.824999999997</v>
      </c>
      <c r="E22" s="5">
        <f>SD!AC5</f>
        <v>25690.170999999998</v>
      </c>
      <c r="F22" s="7">
        <f>SD!AD5</f>
        <v>0.54928940000000004</v>
      </c>
      <c r="G22" s="5">
        <f>SD!AE5</f>
        <v>14834.494000000001</v>
      </c>
      <c r="H22" s="5">
        <f>SD!AF5</f>
        <v>147454.75</v>
      </c>
      <c r="I22" s="9">
        <f t="shared" si="2"/>
        <v>659984886.00924087</v>
      </c>
    </row>
    <row r="23" spans="1:9" x14ac:dyDescent="0.3">
      <c r="A23" s="12" t="s">
        <v>44</v>
      </c>
      <c r="B23" s="12" t="s">
        <v>42</v>
      </c>
      <c r="C23" s="13" t="s">
        <v>49</v>
      </c>
      <c r="D23" s="14">
        <f>SUM(D19:D22)</f>
        <v>229745.85099999997</v>
      </c>
      <c r="E23" s="10">
        <f>I23^0.5</f>
        <v>186963.15807448933</v>
      </c>
      <c r="F23" s="11">
        <f>E23/D23</f>
        <v>0.81378252212480373</v>
      </c>
      <c r="G23" s="10">
        <f>D23/EXP(1.96*SQRT(LN(1+F23^2)))</f>
        <v>56813.329679436647</v>
      </c>
      <c r="H23" s="10">
        <f>D23*EXP(1.96*SQRT(LN(1+F23^2)))</f>
        <v>929062.88628984953</v>
      </c>
      <c r="I23" s="16">
        <f>SUM(I19:I22)</f>
        <v>34955222477.186485</v>
      </c>
    </row>
    <row r="24" spans="1:9" x14ac:dyDescent="0.3">
      <c r="A24" t="s">
        <v>44</v>
      </c>
      <c r="B24" t="s">
        <v>43</v>
      </c>
      <c r="C24" s="3" t="str">
        <f>SD!A6</f>
        <v>F</v>
      </c>
      <c r="D24" s="5">
        <f>SD!AB7</f>
        <v>0</v>
      </c>
      <c r="E24" s="5">
        <f>SD!AC7</f>
        <v>0</v>
      </c>
      <c r="F24" s="7">
        <f>SD!AD7</f>
        <v>0</v>
      </c>
      <c r="G24" s="5">
        <f>SD!AE7</f>
        <v>0</v>
      </c>
      <c r="H24" s="5">
        <f>SD!AF7</f>
        <v>0</v>
      </c>
      <c r="I24" s="9">
        <f>E24^2</f>
        <v>0</v>
      </c>
    </row>
    <row r="25" spans="1:9" x14ac:dyDescent="0.3">
      <c r="A25" t="s">
        <v>44</v>
      </c>
      <c r="B25" t="s">
        <v>43</v>
      </c>
      <c r="C25" s="3" t="str">
        <f>SD!A7</f>
        <v>P</v>
      </c>
      <c r="D25" s="5">
        <f>SD!AB8</f>
        <v>0</v>
      </c>
      <c r="E25" s="5">
        <f>SD!AC8</f>
        <v>0</v>
      </c>
      <c r="F25" s="7">
        <f>SD!AD8</f>
        <v>0</v>
      </c>
      <c r="G25" s="5">
        <f>SD!AE8</f>
        <v>0</v>
      </c>
      <c r="H25" s="5">
        <f>SD!AF8</f>
        <v>0</v>
      </c>
      <c r="I25" s="9">
        <f t="shared" ref="I25:I30" si="3">E25^2</f>
        <v>0</v>
      </c>
    </row>
    <row r="26" spans="1:9" x14ac:dyDescent="0.3">
      <c r="A26" t="s">
        <v>44</v>
      </c>
      <c r="B26" t="s">
        <v>43</v>
      </c>
      <c r="C26" s="3" t="str">
        <f>SD!A8</f>
        <v>Q</v>
      </c>
      <c r="D26" s="5">
        <f>SD!AB9</f>
        <v>0</v>
      </c>
      <c r="E26" s="5">
        <f>SD!AC9</f>
        <v>0</v>
      </c>
      <c r="F26" s="7">
        <f>SD!AD9</f>
        <v>0</v>
      </c>
      <c r="G26" s="5">
        <f>SD!AE9</f>
        <v>0</v>
      </c>
      <c r="H26" s="5">
        <f>SD!AF9</f>
        <v>0</v>
      </c>
      <c r="I26" s="9">
        <f t="shared" si="3"/>
        <v>0</v>
      </c>
    </row>
    <row r="27" spans="1:9" x14ac:dyDescent="0.3">
      <c r="A27" t="s">
        <v>44</v>
      </c>
      <c r="B27" t="s">
        <v>43</v>
      </c>
      <c r="C27" s="3" t="str">
        <f>SD!A9</f>
        <v>S</v>
      </c>
      <c r="D27" s="5">
        <f>SD!AB10</f>
        <v>0</v>
      </c>
      <c r="E27" s="5">
        <f>SD!AC10</f>
        <v>0</v>
      </c>
      <c r="F27" s="7">
        <f>SD!AD10</f>
        <v>0</v>
      </c>
      <c r="G27" s="5">
        <f>SD!AE10</f>
        <v>0</v>
      </c>
      <c r="H27" s="5">
        <f>SD!AF10</f>
        <v>0</v>
      </c>
      <c r="I27" s="9">
        <f t="shared" si="3"/>
        <v>0</v>
      </c>
    </row>
    <row r="28" spans="1:9" x14ac:dyDescent="0.3">
      <c r="A28" t="s">
        <v>44</v>
      </c>
      <c r="B28" t="s">
        <v>43</v>
      </c>
      <c r="C28" s="3" t="str">
        <f>SD!A10</f>
        <v>T</v>
      </c>
      <c r="D28" s="5">
        <f>SD!AB11</f>
        <v>0</v>
      </c>
      <c r="E28" s="5">
        <f>SD!AC11</f>
        <v>0</v>
      </c>
      <c r="F28" s="7">
        <f>SD!AD11</f>
        <v>0</v>
      </c>
      <c r="G28" s="5">
        <f>SD!AE11</f>
        <v>0</v>
      </c>
      <c r="H28" s="5">
        <f>SD!AF11</f>
        <v>0</v>
      </c>
      <c r="I28" s="9">
        <f t="shared" si="3"/>
        <v>0</v>
      </c>
    </row>
    <row r="29" spans="1:9" x14ac:dyDescent="0.3">
      <c r="A29" t="s">
        <v>44</v>
      </c>
      <c r="B29" t="s">
        <v>43</v>
      </c>
      <c r="C29" s="3" t="str">
        <f>SD!A11</f>
        <v>U</v>
      </c>
      <c r="D29" s="5">
        <f>SD!AB12</f>
        <v>0</v>
      </c>
      <c r="E29" s="5">
        <f>SD!AC12</f>
        <v>0</v>
      </c>
      <c r="F29" s="7">
        <f>SD!AD12</f>
        <v>0</v>
      </c>
      <c r="G29" s="5">
        <f>SD!AE12</f>
        <v>0</v>
      </c>
      <c r="H29" s="5">
        <f>SD!AF12</f>
        <v>0</v>
      </c>
      <c r="I29" s="9">
        <f t="shared" si="3"/>
        <v>0</v>
      </c>
    </row>
    <row r="30" spans="1:9" x14ac:dyDescent="0.3">
      <c r="A30" t="s">
        <v>44</v>
      </c>
      <c r="B30" t="s">
        <v>43</v>
      </c>
      <c r="C30" s="3" t="str">
        <f>SD!A12</f>
        <v>V</v>
      </c>
      <c r="D30" s="5">
        <f>SD!AB13</f>
        <v>4460.1080000000002</v>
      </c>
      <c r="E30" s="5">
        <f>SD!AC13</f>
        <v>3044.3040000000001</v>
      </c>
      <c r="F30" s="7">
        <f>SD!AD13</f>
        <v>0.68256289999999997</v>
      </c>
      <c r="G30" s="5">
        <f>SD!AE13</f>
        <v>1291.6844000000001</v>
      </c>
      <c r="H30" s="5">
        <f>SD!AF13</f>
        <v>15400.48</v>
      </c>
      <c r="I30" s="9">
        <f t="shared" si="3"/>
        <v>9267786.8444159999</v>
      </c>
    </row>
    <row r="31" spans="1:9" x14ac:dyDescent="0.3">
      <c r="A31" s="12" t="s">
        <v>44</v>
      </c>
      <c r="B31" s="12" t="s">
        <v>43</v>
      </c>
      <c r="C31" s="13" t="str">
        <f>SD!A13</f>
        <v>W</v>
      </c>
      <c r="D31" s="14">
        <f>SUM(D24:D30)</f>
        <v>4460.1080000000002</v>
      </c>
      <c r="E31" s="10">
        <f>I31^0.5</f>
        <v>3044.3040000000001</v>
      </c>
      <c r="F31" s="11">
        <f>E31/D31</f>
        <v>0.68256284376970244</v>
      </c>
      <c r="G31" s="10">
        <f>D31/EXP(1.96*SQRT(LN(1+F31^2)))</f>
        <v>1327.1543235946492</v>
      </c>
      <c r="H31" s="10">
        <f>D31*EXP(1.96*SQRT(LN(1+F31^2)))</f>
        <v>14988.88487797276</v>
      </c>
      <c r="I31" s="16">
        <f>SUM(I24:I30)</f>
        <v>9267786.8444159999</v>
      </c>
    </row>
    <row r="32" spans="1:9" x14ac:dyDescent="0.3">
      <c r="A32" s="12" t="s">
        <v>44</v>
      </c>
      <c r="B32" s="12" t="s">
        <v>50</v>
      </c>
      <c r="C32" s="24" t="s">
        <v>51</v>
      </c>
      <c r="D32" s="14">
        <f>SD!AB14</f>
        <v>234205.96</v>
      </c>
      <c r="E32" s="14">
        <f>SD!AC14</f>
        <v>187024.342</v>
      </c>
      <c r="F32" s="15">
        <f>SD!AD14</f>
        <v>0.79854650000000005</v>
      </c>
      <c r="G32" s="14">
        <f>SD!AE14</f>
        <v>56051.562299999998</v>
      </c>
      <c r="H32" s="14">
        <f>SD!AF14</f>
        <v>978606.65</v>
      </c>
      <c r="I32" s="19"/>
    </row>
    <row r="33" spans="1:9" x14ac:dyDescent="0.3">
      <c r="A33" s="21" t="s">
        <v>44</v>
      </c>
      <c r="B33" s="21" t="s">
        <v>43</v>
      </c>
      <c r="C33" s="20" t="s">
        <v>48</v>
      </c>
      <c r="D33" s="22">
        <v>0</v>
      </c>
      <c r="E33" s="18"/>
      <c r="F33" s="23"/>
      <c r="G33" s="18"/>
      <c r="H33" s="18"/>
      <c r="I33" s="19"/>
    </row>
    <row r="34" spans="1:9" x14ac:dyDescent="0.3">
      <c r="A34" s="26" t="s">
        <v>44</v>
      </c>
      <c r="B34" s="26" t="s">
        <v>50</v>
      </c>
      <c r="C34" s="27" t="s">
        <v>52</v>
      </c>
      <c r="D34" s="28">
        <f>D32+D33</f>
        <v>234205.96</v>
      </c>
      <c r="E34" s="29">
        <f>E32</f>
        <v>187024.342</v>
      </c>
      <c r="F34" s="32">
        <f t="shared" ref="F34:H34" si="4">F32</f>
        <v>0.79854650000000005</v>
      </c>
      <c r="G34" s="29">
        <f t="shared" si="4"/>
        <v>56051.562299999998</v>
      </c>
      <c r="H34" s="29">
        <f t="shared" si="4"/>
        <v>978606.65</v>
      </c>
      <c r="I34" s="33"/>
    </row>
    <row r="36" spans="1:9" x14ac:dyDescent="0.3">
      <c r="A36" t="s">
        <v>45</v>
      </c>
      <c r="B36" t="s">
        <v>42</v>
      </c>
      <c r="C36" s="3">
        <f>CS!A2</f>
        <v>1</v>
      </c>
      <c r="D36" s="5">
        <f>CS!AB2</f>
        <v>0</v>
      </c>
      <c r="E36" s="5">
        <f>CS!AC2</f>
        <v>0</v>
      </c>
      <c r="F36" s="7">
        <f>CS!AD2</f>
        <v>0</v>
      </c>
      <c r="G36" s="5">
        <f>CS!AE2</f>
        <v>0</v>
      </c>
      <c r="H36" s="5">
        <f>CS!AF2</f>
        <v>0</v>
      </c>
      <c r="I36" s="9">
        <f>E36^2</f>
        <v>0</v>
      </c>
    </row>
    <row r="37" spans="1:9" x14ac:dyDescent="0.3">
      <c r="A37" t="s">
        <v>45</v>
      </c>
      <c r="B37" t="s">
        <v>42</v>
      </c>
      <c r="C37" s="3">
        <f>CS!A3</f>
        <v>2</v>
      </c>
      <c r="D37" s="5">
        <f>CS!AB3</f>
        <v>26844.57</v>
      </c>
      <c r="E37" s="5">
        <f>CS!AC3</f>
        <v>19228.798999999999</v>
      </c>
      <c r="F37" s="7">
        <f>CS!AD3</f>
        <v>0.71630130000000003</v>
      </c>
      <c r="G37" s="5">
        <f>CS!AE3</f>
        <v>6861.7242999999999</v>
      </c>
      <c r="H37" s="5">
        <f>CS!AF3</f>
        <v>105021.841</v>
      </c>
      <c r="I37" s="9">
        <f t="shared" ref="I37:I39" si="5">E37^2</f>
        <v>369746710.98240095</v>
      </c>
    </row>
    <row r="38" spans="1:9" x14ac:dyDescent="0.3">
      <c r="A38" t="s">
        <v>45</v>
      </c>
      <c r="B38" t="s">
        <v>42</v>
      </c>
      <c r="C38" s="3">
        <f>CS!A4</f>
        <v>3</v>
      </c>
      <c r="D38" s="5">
        <f>CS!AB4</f>
        <v>2733.1509999999998</v>
      </c>
      <c r="E38" s="5">
        <f>CS!AC4</f>
        <v>2043.8040000000001</v>
      </c>
      <c r="F38" s="7">
        <f>CS!AD4</f>
        <v>0.74778299999999998</v>
      </c>
      <c r="G38" s="5">
        <f>CS!AE4</f>
        <v>593.19460000000004</v>
      </c>
      <c r="H38" s="5">
        <f>CS!AF4</f>
        <v>12593.023999999999</v>
      </c>
      <c r="I38" s="9">
        <f t="shared" si="5"/>
        <v>4177134.7904160004</v>
      </c>
    </row>
    <row r="39" spans="1:9" x14ac:dyDescent="0.3">
      <c r="A39" t="s">
        <v>45</v>
      </c>
      <c r="B39" t="s">
        <v>42</v>
      </c>
      <c r="C39" s="3">
        <f>CS!A5</f>
        <v>4</v>
      </c>
      <c r="D39" s="5">
        <f>CS!AB5</f>
        <v>20223.085999999999</v>
      </c>
      <c r="E39" s="5">
        <f>CS!AC5</f>
        <v>7333.2120000000004</v>
      </c>
      <c r="F39" s="7">
        <f>CS!AD5</f>
        <v>0.36261589999999999</v>
      </c>
      <c r="G39" s="5">
        <f>CS!AE5</f>
        <v>9357.1692000000003</v>
      </c>
      <c r="H39" s="5">
        <f>CS!AF5</f>
        <v>43706.936000000002</v>
      </c>
      <c r="I39" s="9">
        <f t="shared" si="5"/>
        <v>53775998.236944005</v>
      </c>
    </row>
    <row r="40" spans="1:9" x14ac:dyDescent="0.3">
      <c r="A40" s="12" t="s">
        <v>45</v>
      </c>
      <c r="B40" s="12" t="s">
        <v>42</v>
      </c>
      <c r="C40" s="13" t="s">
        <v>15</v>
      </c>
      <c r="D40" s="14">
        <f>SUM(D36:D39)</f>
        <v>49800.807000000001</v>
      </c>
      <c r="E40" s="10">
        <f>I40^0.5</f>
        <v>20680.90529956948</v>
      </c>
      <c r="F40" s="11">
        <f>E40/D40</f>
        <v>0.4152724934672139</v>
      </c>
      <c r="G40" s="10">
        <f>D40/EXP(1.96*SQRT(LN(1+F40^2)))</f>
        <v>22788.307146673553</v>
      </c>
      <c r="H40" s="10">
        <f>D40*EXP(1.96*SQRT(LN(1+F40^2)))</f>
        <v>108833.02396655982</v>
      </c>
      <c r="I40" s="16">
        <f>SUM(I36:I39)</f>
        <v>427699844.00976098</v>
      </c>
    </row>
    <row r="41" spans="1:9" x14ac:dyDescent="0.3">
      <c r="A41" t="s">
        <v>45</v>
      </c>
      <c r="B41" t="s">
        <v>43</v>
      </c>
      <c r="C41" s="3" t="str">
        <f>CS!A7</f>
        <v>P</v>
      </c>
      <c r="D41" s="5">
        <f>CS!AB7</f>
        <v>1656.87</v>
      </c>
      <c r="E41" s="5">
        <f>CS!AC7</f>
        <v>1054.335</v>
      </c>
      <c r="F41" s="7">
        <f>CS!AD7</f>
        <v>0.63634170000000001</v>
      </c>
      <c r="G41" s="5">
        <f>CS!AE7</f>
        <v>496.42070000000001</v>
      </c>
      <c r="H41" s="5">
        <f>CS!AF7</f>
        <v>5530.0209999999997</v>
      </c>
      <c r="I41" s="9">
        <f>E41^2</f>
        <v>1111622.292225</v>
      </c>
    </row>
    <row r="42" spans="1:9" x14ac:dyDescent="0.3">
      <c r="A42" t="s">
        <v>45</v>
      </c>
      <c r="B42" t="s">
        <v>43</v>
      </c>
      <c r="C42" s="3" t="str">
        <f>CS!A8</f>
        <v>Q</v>
      </c>
      <c r="D42" s="5">
        <f>CS!AB8</f>
        <v>0</v>
      </c>
      <c r="E42" s="5">
        <f>CS!AC8</f>
        <v>0</v>
      </c>
      <c r="F42" s="7">
        <f>CS!AD8</f>
        <v>0</v>
      </c>
      <c r="G42" s="5">
        <f>CS!AE8</f>
        <v>0</v>
      </c>
      <c r="H42" s="5">
        <f>CS!AF8</f>
        <v>0</v>
      </c>
      <c r="I42" s="9">
        <f t="shared" ref="I42:I47" si="6">E42^2</f>
        <v>0</v>
      </c>
    </row>
    <row r="43" spans="1:9" x14ac:dyDescent="0.3">
      <c r="A43" t="s">
        <v>45</v>
      </c>
      <c r="B43" t="s">
        <v>43</v>
      </c>
      <c r="C43" s="3" t="str">
        <f>CS!A9</f>
        <v>S</v>
      </c>
      <c r="D43" s="5">
        <f>CS!AB9</f>
        <v>0</v>
      </c>
      <c r="E43" s="5">
        <f>CS!AC9</f>
        <v>0</v>
      </c>
      <c r="F43" s="7">
        <f>CS!AD9</f>
        <v>0</v>
      </c>
      <c r="G43" s="5">
        <f>CS!AE9</f>
        <v>0</v>
      </c>
      <c r="H43" s="5">
        <f>CS!AF9</f>
        <v>0</v>
      </c>
      <c r="I43" s="9">
        <f t="shared" si="6"/>
        <v>0</v>
      </c>
    </row>
    <row r="44" spans="1:9" x14ac:dyDescent="0.3">
      <c r="A44" t="s">
        <v>45</v>
      </c>
      <c r="B44" t="s">
        <v>43</v>
      </c>
      <c r="C44" s="3" t="str">
        <f>CS!A10</f>
        <v>T</v>
      </c>
      <c r="D44" s="5">
        <f>CS!AB10</f>
        <v>0</v>
      </c>
      <c r="E44" s="5">
        <f>CS!AC10</f>
        <v>0</v>
      </c>
      <c r="F44" s="7">
        <f>CS!AD10</f>
        <v>0</v>
      </c>
      <c r="G44" s="5">
        <f>CS!AE10</f>
        <v>0</v>
      </c>
      <c r="H44" s="5">
        <f>CS!AF10</f>
        <v>0</v>
      </c>
      <c r="I44" s="9">
        <f t="shared" si="6"/>
        <v>0</v>
      </c>
    </row>
    <row r="45" spans="1:9" x14ac:dyDescent="0.3">
      <c r="A45" t="s">
        <v>45</v>
      </c>
      <c r="B45" t="s">
        <v>43</v>
      </c>
      <c r="C45" s="3" t="str">
        <f>CS!A11</f>
        <v>U</v>
      </c>
      <c r="D45" s="5">
        <f>CS!AB11</f>
        <v>0</v>
      </c>
      <c r="E45" s="5">
        <f>CS!AC11</f>
        <v>0</v>
      </c>
      <c r="F45" s="7">
        <f>CS!AD11</f>
        <v>0</v>
      </c>
      <c r="G45" s="5">
        <f>CS!AE11</f>
        <v>0</v>
      </c>
      <c r="H45" s="5">
        <f>CS!AF11</f>
        <v>0</v>
      </c>
      <c r="I45" s="9">
        <f t="shared" si="6"/>
        <v>0</v>
      </c>
    </row>
    <row r="46" spans="1:9" x14ac:dyDescent="0.3">
      <c r="A46" t="s">
        <v>45</v>
      </c>
      <c r="B46" t="s">
        <v>43</v>
      </c>
      <c r="C46" s="3" t="str">
        <f>CS!A12</f>
        <v>V</v>
      </c>
      <c r="D46" s="5">
        <f>CS!AB12</f>
        <v>0</v>
      </c>
      <c r="E46" s="5">
        <f>CS!AC12</f>
        <v>0</v>
      </c>
      <c r="F46" s="7">
        <f>CS!AD12</f>
        <v>0</v>
      </c>
      <c r="G46" s="5">
        <f>CS!AE12</f>
        <v>0</v>
      </c>
      <c r="H46" s="5">
        <f>CS!AF12</f>
        <v>0</v>
      </c>
      <c r="I46" s="9">
        <f t="shared" si="6"/>
        <v>0</v>
      </c>
    </row>
    <row r="47" spans="1:9" x14ac:dyDescent="0.3">
      <c r="A47" t="s">
        <v>45</v>
      </c>
      <c r="B47" t="s">
        <v>43</v>
      </c>
      <c r="C47" s="3" t="str">
        <f>CS!A13</f>
        <v>W</v>
      </c>
      <c r="D47" s="5">
        <f>CS!AB13</f>
        <v>10461.637000000001</v>
      </c>
      <c r="E47" s="5">
        <f>CS!AC13</f>
        <v>6741.2150000000001</v>
      </c>
      <c r="F47" s="7">
        <f>CS!AD13</f>
        <v>0.64437469999999997</v>
      </c>
      <c r="G47" s="5">
        <f>CS!AE13</f>
        <v>3213.2260999999999</v>
      </c>
      <c r="H47" s="5">
        <f>CS!AF13</f>
        <v>34061.046999999999</v>
      </c>
      <c r="I47" s="9">
        <f t="shared" si="6"/>
        <v>45443979.676224999</v>
      </c>
    </row>
    <row r="48" spans="1:9" x14ac:dyDescent="0.3">
      <c r="A48" s="12" t="s">
        <v>45</v>
      </c>
      <c r="B48" s="12" t="s">
        <v>43</v>
      </c>
      <c r="C48" s="13" t="s">
        <v>49</v>
      </c>
      <c r="D48" s="14">
        <f>SUM(D41:D47)</f>
        <v>12118.507000000001</v>
      </c>
      <c r="E48" s="10">
        <f>I48^0.5</f>
        <v>6823.1665646127976</v>
      </c>
      <c r="F48" s="11">
        <f>E48/D48</f>
        <v>0.56303689593221318</v>
      </c>
      <c r="G48" s="10">
        <f>D48/EXP(1.96*SQRT(LN(1+F48^2)))</f>
        <v>4332.827363564189</v>
      </c>
      <c r="H48" s="10">
        <f>D48*EXP(1.96*SQRT(LN(1+F48^2)))</f>
        <v>33894.314170930476</v>
      </c>
      <c r="I48" s="16">
        <f>SUM(I41:I47)</f>
        <v>46555601.968450002</v>
      </c>
    </row>
    <row r="49" spans="1:9" x14ac:dyDescent="0.3">
      <c r="A49" s="12" t="s">
        <v>45</v>
      </c>
      <c r="B49" s="12" t="s">
        <v>50</v>
      </c>
      <c r="C49" s="24" t="s">
        <v>51</v>
      </c>
      <c r="D49" s="14">
        <f>CS!AB14</f>
        <v>61919.313000000002</v>
      </c>
      <c r="E49" s="14">
        <f>CS!AC14</f>
        <v>22446.190999999999</v>
      </c>
      <c r="F49" s="15">
        <f>CS!AD14</f>
        <v>0.36250710000000003</v>
      </c>
      <c r="G49" s="14">
        <f>CS!AE14</f>
        <v>30170.533899999999</v>
      </c>
      <c r="H49" s="14">
        <f>CS!AF14</f>
        <v>127077.675</v>
      </c>
    </row>
    <row r="50" spans="1:9" x14ac:dyDescent="0.3">
      <c r="A50" s="21" t="s">
        <v>45</v>
      </c>
      <c r="B50" s="21" t="s">
        <v>43</v>
      </c>
      <c r="C50" s="20" t="s">
        <v>48</v>
      </c>
      <c r="D50" s="22">
        <v>0</v>
      </c>
      <c r="E50" s="18"/>
      <c r="F50" s="23"/>
      <c r="G50" s="18"/>
      <c r="H50" s="18"/>
      <c r="I50" s="19"/>
    </row>
    <row r="51" spans="1:9" x14ac:dyDescent="0.3">
      <c r="A51" s="26" t="s">
        <v>45</v>
      </c>
      <c r="B51" s="26" t="s">
        <v>50</v>
      </c>
      <c r="C51" s="27" t="s">
        <v>52</v>
      </c>
      <c r="D51" s="28">
        <f>D49+D50</f>
        <v>61919.313000000002</v>
      </c>
      <c r="E51" s="29">
        <f>E49</f>
        <v>22446.190999999999</v>
      </c>
      <c r="F51" s="32">
        <f t="shared" ref="F51:H51" si="7">F49</f>
        <v>0.36250710000000003</v>
      </c>
      <c r="G51" s="29">
        <f t="shared" si="7"/>
        <v>30170.533899999999</v>
      </c>
      <c r="H51" s="29">
        <f t="shared" si="7"/>
        <v>127077.675</v>
      </c>
      <c r="I51" s="33"/>
    </row>
    <row r="53" spans="1:9" x14ac:dyDescent="0.3">
      <c r="A53" t="s">
        <v>46</v>
      </c>
      <c r="B53" t="s">
        <v>42</v>
      </c>
      <c r="C53" s="3">
        <f>'CD-SD-CS'!A2</f>
        <v>1</v>
      </c>
      <c r="D53" s="5">
        <f>'CD-SD-CS'!AB2</f>
        <v>8704.6299999999992</v>
      </c>
      <c r="E53" s="5">
        <f>'CD-SD-CS'!AC2</f>
        <v>4322.05</v>
      </c>
      <c r="F53" s="7">
        <f>'CD-SD-CS'!AD2</f>
        <v>0.4965231</v>
      </c>
      <c r="G53" s="5">
        <f>'CD-SD-CS'!AE2</f>
        <v>3297.989</v>
      </c>
      <c r="H53" s="5">
        <f>'CD-SD-CS'!AF2</f>
        <v>22974.79</v>
      </c>
      <c r="I53" s="9">
        <f>E53^2</f>
        <v>18680116.202500001</v>
      </c>
    </row>
    <row r="54" spans="1:9" x14ac:dyDescent="0.3">
      <c r="A54" t="s">
        <v>46</v>
      </c>
      <c r="B54" t="s">
        <v>42</v>
      </c>
      <c r="C54" s="3">
        <f>'CD-SD-CS'!A3</f>
        <v>2</v>
      </c>
      <c r="D54" s="5">
        <f>'CD-SD-CS'!AB3</f>
        <v>429894.69</v>
      </c>
      <c r="E54" s="5">
        <f>'CD-SD-CS'!AC3</f>
        <v>248174.10500000001</v>
      </c>
      <c r="F54" s="7">
        <f>'CD-SD-CS'!AD3</f>
        <v>0.57729050000000004</v>
      </c>
      <c r="G54" s="5">
        <f>'CD-SD-CS'!AE3</f>
        <v>141622.571</v>
      </c>
      <c r="H54" s="5">
        <f>'CD-SD-CS'!AF3</f>
        <v>1304943.43</v>
      </c>
      <c r="I54" s="9">
        <f t="shared" ref="I54:I56" si="8">E54^2</f>
        <v>61590386392.551033</v>
      </c>
    </row>
    <row r="55" spans="1:9" x14ac:dyDescent="0.3">
      <c r="A55" t="s">
        <v>46</v>
      </c>
      <c r="B55" t="s">
        <v>42</v>
      </c>
      <c r="C55" s="3">
        <f>'CD-SD-CS'!A4</f>
        <v>3</v>
      </c>
      <c r="D55" s="5">
        <f>'CD-SD-CS'!AB4</f>
        <v>29188.601999999999</v>
      </c>
      <c r="E55" s="5">
        <f>'CD-SD-CS'!AC4</f>
        <v>16390.695</v>
      </c>
      <c r="F55" s="7">
        <f>'CD-SD-CS'!AD4</f>
        <v>0.56154440000000005</v>
      </c>
      <c r="G55" s="5">
        <f>'CD-SD-CS'!AE4</f>
        <v>9013.92</v>
      </c>
      <c r="H55" s="5">
        <f>'CD-SD-CS'!AF4</f>
        <v>94517.65</v>
      </c>
      <c r="I55" s="9">
        <f t="shared" si="8"/>
        <v>268654882.58302498</v>
      </c>
    </row>
    <row r="56" spans="1:9" x14ac:dyDescent="0.3">
      <c r="A56" t="s">
        <v>46</v>
      </c>
      <c r="B56" t="s">
        <v>42</v>
      </c>
      <c r="C56" s="3">
        <f>'CD-SD-CS'!A5</f>
        <v>4</v>
      </c>
      <c r="D56" s="5">
        <f>'CD-SD-CS'!AB5</f>
        <v>157453.05799999999</v>
      </c>
      <c r="E56" s="5">
        <f>'CD-SD-CS'!AC5</f>
        <v>53901.021000000001</v>
      </c>
      <c r="F56" s="7">
        <f>'CD-SD-CS'!AD5</f>
        <v>0.34233069999999999</v>
      </c>
      <c r="G56" s="5">
        <f>'CD-SD-CS'!AE5</f>
        <v>76069.975999999995</v>
      </c>
      <c r="H56" s="5">
        <f>'CD-SD-CS'!AF5</f>
        <v>325903.42</v>
      </c>
      <c r="I56" s="9">
        <f t="shared" si="8"/>
        <v>2905320064.8424411</v>
      </c>
    </row>
    <row r="57" spans="1:9" x14ac:dyDescent="0.3">
      <c r="A57" s="12" t="s">
        <v>46</v>
      </c>
      <c r="B57" s="12" t="s">
        <v>42</v>
      </c>
      <c r="C57" s="13" t="s">
        <v>15</v>
      </c>
      <c r="D57" s="14">
        <f>SUM(D53:D56)</f>
        <v>625240.98</v>
      </c>
      <c r="E57" s="10">
        <f>I57^0.5</f>
        <v>254525.12932160351</v>
      </c>
      <c r="F57" s="11">
        <f>E57/D57</f>
        <v>0.40708324864055379</v>
      </c>
      <c r="G57" s="10">
        <f>D57/EXP(1.96*SQRT(LN(1+F57^2)))</f>
        <v>290219.40346696298</v>
      </c>
      <c r="H57" s="10">
        <f>D57*EXP(1.96*SQRT(LN(1+F57^2)))</f>
        <v>1347002.5725411612</v>
      </c>
      <c r="I57" s="16">
        <f>SUM(I53:I56)</f>
        <v>64783041456.178993</v>
      </c>
    </row>
    <row r="58" spans="1:9" x14ac:dyDescent="0.3">
      <c r="A58" t="s">
        <v>46</v>
      </c>
      <c r="B58" t="s">
        <v>43</v>
      </c>
      <c r="C58" s="3" t="str">
        <f>'CD-SD-CS'!A7</f>
        <v>P</v>
      </c>
      <c r="D58" s="5">
        <f>'CD-SD-CS'!AB7</f>
        <v>49523.203000000001</v>
      </c>
      <c r="E58" s="5">
        <f>'CD-SD-CS'!AC7</f>
        <v>23647.898000000001</v>
      </c>
      <c r="F58" s="7">
        <f>'CD-SD-CS'!AD7</f>
        <v>0.47751149999999998</v>
      </c>
      <c r="G58" s="5">
        <f>'CD-SD-CS'!AE7</f>
        <v>19590.791000000001</v>
      </c>
      <c r="H58" s="5">
        <f>'CD-SD-CS'!AF7</f>
        <v>125188.8</v>
      </c>
      <c r="I58" s="9">
        <f>E58^2</f>
        <v>559223079.81840408</v>
      </c>
    </row>
    <row r="59" spans="1:9" x14ac:dyDescent="0.3">
      <c r="A59" t="s">
        <v>46</v>
      </c>
      <c r="B59" t="s">
        <v>43</v>
      </c>
      <c r="C59" s="3" t="str">
        <f>'CD-SD-CS'!A8</f>
        <v>Q</v>
      </c>
      <c r="D59" s="5">
        <f>'CD-SD-CS'!AB8</f>
        <v>7142.6419999999998</v>
      </c>
      <c r="E59" s="5">
        <f>'CD-SD-CS'!AC8</f>
        <v>5571.4459999999999</v>
      </c>
      <c r="F59" s="7">
        <f>'CD-SD-CS'!AD8</f>
        <v>0.780026</v>
      </c>
      <c r="G59" s="5">
        <f>'CD-SD-CS'!AE8</f>
        <v>1780.34</v>
      </c>
      <c r="H59" s="5">
        <f>'CD-SD-CS'!AF8</f>
        <v>28655.95</v>
      </c>
      <c r="I59" s="9">
        <f t="shared" ref="I59:I64" si="9">E59^2</f>
        <v>31041010.530915998</v>
      </c>
    </row>
    <row r="60" spans="1:9" x14ac:dyDescent="0.3">
      <c r="A60" t="s">
        <v>46</v>
      </c>
      <c r="B60" t="s">
        <v>43</v>
      </c>
      <c r="C60" s="3" t="str">
        <f>'CD-SD-CS'!A9</f>
        <v>S</v>
      </c>
      <c r="D60" s="5">
        <f>'CD-SD-CS'!AB9</f>
        <v>0</v>
      </c>
      <c r="E60" s="5">
        <f>'CD-SD-CS'!AC9</f>
        <v>0</v>
      </c>
      <c r="F60" s="7">
        <f>'CD-SD-CS'!AD9</f>
        <v>0</v>
      </c>
      <c r="G60" s="5">
        <f>'CD-SD-CS'!AE9</f>
        <v>0</v>
      </c>
      <c r="H60" s="5">
        <f>'CD-SD-CS'!AF9</f>
        <v>0</v>
      </c>
      <c r="I60" s="9">
        <f t="shared" si="9"/>
        <v>0</v>
      </c>
    </row>
    <row r="61" spans="1:9" x14ac:dyDescent="0.3">
      <c r="A61" t="s">
        <v>46</v>
      </c>
      <c r="B61" t="s">
        <v>43</v>
      </c>
      <c r="C61" s="3" t="str">
        <f>'CD-SD-CS'!A10</f>
        <v>T</v>
      </c>
      <c r="D61" s="5">
        <f>'CD-SD-CS'!AB10</f>
        <v>0</v>
      </c>
      <c r="E61" s="5">
        <f>'CD-SD-CS'!AC10</f>
        <v>0</v>
      </c>
      <c r="F61" s="7">
        <f>'CD-SD-CS'!AD10</f>
        <v>0</v>
      </c>
      <c r="G61" s="5">
        <f>'CD-SD-CS'!AE10</f>
        <v>0</v>
      </c>
      <c r="H61" s="5">
        <f>'CD-SD-CS'!AF10</f>
        <v>0</v>
      </c>
      <c r="I61" s="9">
        <f t="shared" si="9"/>
        <v>0</v>
      </c>
    </row>
    <row r="62" spans="1:9" x14ac:dyDescent="0.3">
      <c r="A62" t="s">
        <v>46</v>
      </c>
      <c r="B62" t="s">
        <v>43</v>
      </c>
      <c r="C62" s="3" t="str">
        <f>'CD-SD-CS'!A11</f>
        <v>U</v>
      </c>
      <c r="D62" s="5">
        <f>'CD-SD-CS'!AB11</f>
        <v>0</v>
      </c>
      <c r="E62" s="5">
        <f>'CD-SD-CS'!AC11</f>
        <v>0</v>
      </c>
      <c r="F62" s="7">
        <f>'CD-SD-CS'!AD11</f>
        <v>0</v>
      </c>
      <c r="G62" s="5">
        <f>'CD-SD-CS'!AE11</f>
        <v>0</v>
      </c>
      <c r="H62" s="5">
        <f>'CD-SD-CS'!AF11</f>
        <v>0</v>
      </c>
      <c r="I62" s="9">
        <f t="shared" si="9"/>
        <v>0</v>
      </c>
    </row>
    <row r="63" spans="1:9" x14ac:dyDescent="0.3">
      <c r="A63" t="s">
        <v>46</v>
      </c>
      <c r="B63" t="s">
        <v>43</v>
      </c>
      <c r="C63" s="3" t="str">
        <f>'CD-SD-CS'!A12</f>
        <v>V</v>
      </c>
      <c r="D63" s="5">
        <f>'CD-SD-CS'!AB12</f>
        <v>0</v>
      </c>
      <c r="E63" s="5">
        <f>'CD-SD-CS'!AC12</f>
        <v>0</v>
      </c>
      <c r="F63" s="7">
        <f>'CD-SD-CS'!AD12</f>
        <v>0</v>
      </c>
      <c r="G63" s="5">
        <f>'CD-SD-CS'!AE12</f>
        <v>0</v>
      </c>
      <c r="H63" s="5">
        <f>'CD-SD-CS'!AF12</f>
        <v>0</v>
      </c>
      <c r="I63" s="9">
        <f t="shared" si="9"/>
        <v>0</v>
      </c>
    </row>
    <row r="64" spans="1:9" x14ac:dyDescent="0.3">
      <c r="A64" t="s">
        <v>46</v>
      </c>
      <c r="B64" t="s">
        <v>43</v>
      </c>
      <c r="C64" s="3" t="str">
        <f>'CD-SD-CS'!A13</f>
        <v>W</v>
      </c>
      <c r="D64" s="5">
        <f>'CD-SD-CS'!AB13</f>
        <v>63844.866999999998</v>
      </c>
      <c r="E64" s="5">
        <f>'CD-SD-CS'!AC13</f>
        <v>18925.802</v>
      </c>
      <c r="F64" s="7">
        <f>'CD-SD-CS'!AD13</f>
        <v>0.29643419999999998</v>
      </c>
      <c r="G64" s="5">
        <f>'CD-SD-CS'!AE13</f>
        <v>35894.290999999997</v>
      </c>
      <c r="H64" s="5">
        <f>'CD-SD-CS'!AF13</f>
        <v>113560.32000000001</v>
      </c>
      <c r="I64" s="9">
        <f t="shared" si="9"/>
        <v>358185981.34320396</v>
      </c>
    </row>
    <row r="65" spans="1:9" x14ac:dyDescent="0.3">
      <c r="A65" s="12" t="s">
        <v>46</v>
      </c>
      <c r="B65" s="12" t="s">
        <v>43</v>
      </c>
      <c r="C65" s="13" t="s">
        <v>49</v>
      </c>
      <c r="D65" s="14">
        <f>SUM(D58:D64)</f>
        <v>120510.712</v>
      </c>
      <c r="E65" s="10">
        <f>I65^0.5</f>
        <v>30796.916593914462</v>
      </c>
      <c r="F65" s="11">
        <f>E65/D65</f>
        <v>0.25555335358000758</v>
      </c>
      <c r="G65" s="10">
        <f>D65/EXP(1.96*SQRT(LN(1+F65^2)))</f>
        <v>73608.079034547511</v>
      </c>
      <c r="H65" s="10">
        <f>D65*EXP(1.96*SQRT(LN(1+F65^2)))</f>
        <v>197299.42551456534</v>
      </c>
      <c r="I65" s="16">
        <f>SUM(I58:I64)</f>
        <v>948450071.69252396</v>
      </c>
    </row>
    <row r="66" spans="1:9" x14ac:dyDescent="0.3">
      <c r="A66" s="12" t="s">
        <v>46</v>
      </c>
      <c r="B66" s="12" t="s">
        <v>50</v>
      </c>
      <c r="C66" s="24" t="s">
        <v>51</v>
      </c>
      <c r="D66" s="14">
        <f>'CD-SD-CS'!AB14</f>
        <v>745751.69200000004</v>
      </c>
      <c r="E66" s="14">
        <f>'CD-SD-CS'!AC14</f>
        <v>263388.49400000001</v>
      </c>
      <c r="F66" s="15">
        <f>'CD-SD-CS'!AD14</f>
        <v>0.35318519999999998</v>
      </c>
      <c r="G66" s="14">
        <f>'CD-SD-CS'!AE14</f>
        <v>369690.33799999999</v>
      </c>
      <c r="H66" s="14">
        <f>'CD-SD-CS'!AF14</f>
        <v>1504355.21</v>
      </c>
      <c r="I66" s="16">
        <f>E66^2</f>
        <v>69373498771.588043</v>
      </c>
    </row>
    <row r="67" spans="1:9" x14ac:dyDescent="0.3">
      <c r="A67" t="s">
        <v>46</v>
      </c>
      <c r="B67" s="21" t="s">
        <v>43</v>
      </c>
      <c r="C67" s="20" t="s">
        <v>48</v>
      </c>
      <c r="D67" s="22">
        <v>18730</v>
      </c>
      <c r="E67" s="18">
        <f>F67*D67</f>
        <v>8765.6400000000012</v>
      </c>
      <c r="F67" s="23">
        <v>0.46800000000000003</v>
      </c>
      <c r="G67" s="18">
        <v>10817.5846</v>
      </c>
      <c r="H67" s="18">
        <v>28346.827000000001</v>
      </c>
      <c r="I67" s="25">
        <f>E67^2</f>
        <v>76836444.609600022</v>
      </c>
    </row>
    <row r="68" spans="1:9" x14ac:dyDescent="0.3">
      <c r="A68" s="26" t="s">
        <v>46</v>
      </c>
      <c r="B68" s="26" t="s">
        <v>50</v>
      </c>
      <c r="C68" s="27" t="s">
        <v>52</v>
      </c>
      <c r="D68" s="28">
        <f>D66+D67</f>
        <v>764481.69200000004</v>
      </c>
      <c r="E68" s="29">
        <f>I68^0.5</f>
        <v>263534.31506389758</v>
      </c>
      <c r="F68" s="30">
        <f>E68/D68</f>
        <v>0.34472285971224748</v>
      </c>
      <c r="G68" s="29">
        <f>D68/EXP(1.96*SQRT(LN(1+F68^2)))</f>
        <v>396397.26864131389</v>
      </c>
      <c r="H68" s="29">
        <f>D68*EXP(1.96*SQRT(LN(1+F68^2)))</f>
        <v>1474359.9505778011</v>
      </c>
      <c r="I68" s="31">
        <f>I66+I67</f>
        <v>69450335216.197647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2"/>
  <sheetViews>
    <sheetView tabSelected="1" workbookViewId="0">
      <pane ySplit="1" topLeftCell="A2" activePane="bottomLeft" state="frozen"/>
      <selection pane="bottomLeft" activeCell="G16" sqref="G16"/>
    </sheetView>
  </sheetViews>
  <sheetFormatPr defaultRowHeight="14.4" x14ac:dyDescent="0.3"/>
  <cols>
    <col min="4" max="4" width="8.88671875" style="18"/>
    <col min="7" max="7" width="8.88671875" style="18"/>
    <col min="9" max="10" width="8.88671875" style="18"/>
  </cols>
  <sheetData>
    <row r="1" spans="1:12" s="1" customFormat="1" x14ac:dyDescent="0.3">
      <c r="A1" s="1" t="s">
        <v>71</v>
      </c>
      <c r="B1" s="1" t="s">
        <v>1</v>
      </c>
      <c r="C1" s="1" t="s">
        <v>53</v>
      </c>
      <c r="D1" s="36" t="s">
        <v>54</v>
      </c>
      <c r="E1" s="1" t="s">
        <v>55</v>
      </c>
      <c r="F1" s="1" t="s">
        <v>56</v>
      </c>
      <c r="G1" s="36" t="s">
        <v>57</v>
      </c>
      <c r="H1" s="1" t="s">
        <v>55</v>
      </c>
      <c r="I1" s="36" t="s">
        <v>58</v>
      </c>
      <c r="J1" s="36" t="s">
        <v>59</v>
      </c>
      <c r="K1" s="1" t="s">
        <v>60</v>
      </c>
      <c r="L1" s="1" t="s">
        <v>55</v>
      </c>
    </row>
    <row r="2" spans="1:12" x14ac:dyDescent="0.3">
      <c r="A2" t="s">
        <v>61</v>
      </c>
      <c r="B2" s="34">
        <v>123825</v>
      </c>
      <c r="C2">
        <v>2.8623619518382175E-3</v>
      </c>
      <c r="D2" s="18">
        <v>354.43196868636727</v>
      </c>
      <c r="E2">
        <v>0.70124696088503446</v>
      </c>
      <c r="F2">
        <v>3.7210705373896827E-2</v>
      </c>
      <c r="G2" s="18">
        <v>4607.6155929227743</v>
      </c>
      <c r="H2">
        <v>0.78986046245555097</v>
      </c>
      <c r="I2" s="18">
        <v>1177.0184247024238</v>
      </c>
      <c r="J2" s="18">
        <v>18037.204011918959</v>
      </c>
      <c r="K2">
        <v>13</v>
      </c>
      <c r="L2">
        <v>0.36349999999999999</v>
      </c>
    </row>
    <row r="3" spans="1:12" x14ac:dyDescent="0.3">
      <c r="A3" t="s">
        <v>62</v>
      </c>
      <c r="B3" s="34">
        <v>10964</v>
      </c>
      <c r="I3" s="18">
        <v>0</v>
      </c>
      <c r="J3" s="18">
        <v>0</v>
      </c>
      <c r="K3">
        <v>0</v>
      </c>
      <c r="L3">
        <v>0</v>
      </c>
    </row>
    <row r="4" spans="1:12" x14ac:dyDescent="0.3">
      <c r="A4" t="s">
        <v>63</v>
      </c>
      <c r="B4" s="34">
        <v>37477</v>
      </c>
      <c r="I4" s="18">
        <v>0</v>
      </c>
      <c r="J4" s="18">
        <v>0</v>
      </c>
      <c r="K4">
        <v>0</v>
      </c>
      <c r="L4">
        <v>0</v>
      </c>
    </row>
    <row r="5" spans="1:12" x14ac:dyDescent="0.3">
      <c r="A5" t="s">
        <v>64</v>
      </c>
      <c r="B5" s="34">
        <v>20844</v>
      </c>
      <c r="I5" s="18">
        <v>0</v>
      </c>
      <c r="J5" s="18">
        <v>0</v>
      </c>
      <c r="K5">
        <v>0</v>
      </c>
      <c r="L5">
        <v>0</v>
      </c>
    </row>
    <row r="6" spans="1:12" x14ac:dyDescent="0.3">
      <c r="A6" t="s">
        <v>65</v>
      </c>
      <c r="B6" s="34">
        <v>12931</v>
      </c>
      <c r="I6" s="18">
        <v>0</v>
      </c>
      <c r="J6" s="18">
        <v>0</v>
      </c>
      <c r="K6">
        <v>0</v>
      </c>
      <c r="L6">
        <v>0</v>
      </c>
    </row>
    <row r="7" spans="1:12" x14ac:dyDescent="0.3">
      <c r="A7" t="s">
        <v>36</v>
      </c>
      <c r="B7" s="34">
        <v>30626</v>
      </c>
      <c r="C7">
        <v>3.8424479005251276E-2</v>
      </c>
      <c r="D7" s="18">
        <v>1176.7880940148257</v>
      </c>
      <c r="E7">
        <v>0.54456321042694134</v>
      </c>
      <c r="F7">
        <v>6.7242838259189738E-2</v>
      </c>
      <c r="G7" s="18">
        <v>2059.3791645259448</v>
      </c>
      <c r="H7">
        <v>0.56300044418321471</v>
      </c>
      <c r="I7" s="18">
        <v>736.34927024153069</v>
      </c>
      <c r="J7" s="18">
        <v>5759.5528571549603</v>
      </c>
      <c r="K7">
        <v>1.75</v>
      </c>
      <c r="L7">
        <v>0.1429</v>
      </c>
    </row>
    <row r="8" spans="1:12" x14ac:dyDescent="0.3">
      <c r="A8" t="s">
        <v>66</v>
      </c>
      <c r="B8" s="34">
        <v>45417</v>
      </c>
      <c r="C8">
        <v>7.7319080323929841E-3</v>
      </c>
      <c r="D8" s="18">
        <v>351.16006710719216</v>
      </c>
      <c r="E8">
        <v>0.65520459411583587</v>
      </c>
      <c r="F8">
        <v>1.7010197671264566E-2</v>
      </c>
      <c r="G8" s="18">
        <v>772.55214763582285</v>
      </c>
      <c r="H8">
        <v>0.74933171569772572</v>
      </c>
      <c r="I8" s="18">
        <v>208.7773334395103</v>
      </c>
      <c r="J8" s="18">
        <v>2858.7242253941595</v>
      </c>
      <c r="K8">
        <v>2.2000000000000002</v>
      </c>
      <c r="L8">
        <v>0.36359999999999998</v>
      </c>
    </row>
    <row r="9" spans="1:12" x14ac:dyDescent="0.3">
      <c r="A9" t="s">
        <v>67</v>
      </c>
      <c r="B9" s="34">
        <v>38592</v>
      </c>
      <c r="C9">
        <v>3.0728533934519471E-2</v>
      </c>
      <c r="D9" s="18">
        <v>1185.8755816009755</v>
      </c>
      <c r="E9">
        <v>0.6726668270031585</v>
      </c>
      <c r="F9">
        <v>0.28302516180389153</v>
      </c>
      <c r="G9" s="18">
        <v>10922.507044335782</v>
      </c>
      <c r="H9">
        <v>0.69931259115684252</v>
      </c>
      <c r="I9" s="18">
        <v>3171.2097627356302</v>
      </c>
      <c r="J9" s="18">
        <v>37620.078474610316</v>
      </c>
      <c r="K9">
        <v>9.2104999999999997</v>
      </c>
      <c r="L9">
        <v>0.19120000000000001</v>
      </c>
    </row>
    <row r="10" spans="1:12" x14ac:dyDescent="0.3">
      <c r="A10" t="s">
        <v>68</v>
      </c>
      <c r="B10" s="34">
        <v>11776</v>
      </c>
      <c r="I10" s="18">
        <v>0</v>
      </c>
      <c r="J10" s="18">
        <v>0</v>
      </c>
      <c r="K10">
        <v>0</v>
      </c>
      <c r="L10">
        <v>0</v>
      </c>
    </row>
    <row r="11" spans="1:12" x14ac:dyDescent="0.3">
      <c r="A11" t="s">
        <v>69</v>
      </c>
      <c r="B11" s="34">
        <v>31919</v>
      </c>
      <c r="C11">
        <v>9.2107865771415345E-3</v>
      </c>
      <c r="D11" s="18">
        <v>293.99909675578061</v>
      </c>
      <c r="E11">
        <v>0.81507180674496227</v>
      </c>
      <c r="F11">
        <v>1.1513483221426918E-2</v>
      </c>
      <c r="G11" s="18">
        <v>367.49887094472581</v>
      </c>
      <c r="H11">
        <v>0.83925088629711742</v>
      </c>
      <c r="I11" s="18">
        <v>87.84251043469213</v>
      </c>
      <c r="J11" s="18">
        <v>1537.4722270267682</v>
      </c>
      <c r="K11">
        <v>1.25</v>
      </c>
      <c r="L11">
        <v>0.2</v>
      </c>
    </row>
    <row r="12" spans="1:12" x14ac:dyDescent="0.3">
      <c r="A12" t="s">
        <v>70</v>
      </c>
      <c r="B12" s="35">
        <f>SUM(B2:B11)</f>
        <v>364371</v>
      </c>
      <c r="D12" s="18">
        <v>3362.2548081651412</v>
      </c>
      <c r="E12">
        <v>0.34709117061864569</v>
      </c>
      <c r="G12" s="18">
        <v>18729.55282036505</v>
      </c>
      <c r="H12">
        <v>0.46834622275330529</v>
      </c>
      <c r="I12" s="18">
        <v>7824.509511952424</v>
      </c>
      <c r="J12" s="18">
        <v>44832.988996304688</v>
      </c>
      <c r="K12">
        <v>0</v>
      </c>
      <c r="L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CD</vt:lpstr>
      <vt:lpstr>SD</vt:lpstr>
      <vt:lpstr>CS</vt:lpstr>
      <vt:lpstr>CD-SD-CS</vt:lpstr>
      <vt:lpstr>summary by block</vt:lpstr>
      <vt:lpstr>CD aerial SCANS-II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 Hammond</cp:lastModifiedBy>
  <dcterms:modified xsi:type="dcterms:W3CDTF">2021-11-05T14:24:57Z</dcterms:modified>
</cp:coreProperties>
</file>