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conta\main\tests\data\"/>
    </mc:Choice>
  </mc:AlternateContent>
  <xr:revisionPtr revIDLastSave="0" documentId="13_ncr:1_{E433742C-840A-4294-A97B-81A1478179A0}" xr6:coauthVersionLast="4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2" l="1"/>
  <c r="H12" i="2"/>
  <c r="F11" i="2"/>
  <c r="H11" i="2"/>
  <c r="F10" i="2"/>
  <c r="H10" i="2"/>
  <c r="E8" i="2"/>
  <c r="F4" i="2"/>
  <c r="F5" i="2"/>
  <c r="E6" i="2"/>
  <c r="H9" i="2"/>
  <c r="H8" i="2"/>
  <c r="H7" i="2"/>
  <c r="H6" i="2"/>
  <c r="H5" i="2"/>
  <c r="H4" i="2"/>
  <c r="G5" i="3"/>
  <c r="G6" i="3"/>
  <c r="G7" i="3"/>
  <c r="G8" i="3"/>
  <c r="H5" i="3"/>
  <c r="H6" i="3"/>
  <c r="H7" i="3"/>
  <c r="H8" i="3"/>
  <c r="G4" i="3"/>
  <c r="H4" i="3"/>
  <c r="J6" i="3" a="1"/>
  <c r="J6" i="3" s="1"/>
  <c r="B5" i="4" a="1"/>
  <c r="B5" i="4" s="1"/>
  <c r="O6" i="2" a="1"/>
  <c r="O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<sst xmlns="http://schemas.openxmlformats.org/spreadsheetml/2006/main" count="92" uniqueCount="59">
  <si>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</si>
  <si>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</si>
  <si>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</si>
  <si>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</si>
  <si>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</si>
  <si>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</si>
  <si>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</si>
  <si>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</si>
  <si>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</si>
  <si>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</si>
  <si>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</si>
  <si>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</si>
  <si>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</si>
  <si>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</si>
  <si>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</si>
  <si>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</si>
  <si>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</si>
  <si>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</si>
  <si>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15</t>
  </si>
  <si>
    <t>2000</t>
  </si>
  <si>
    <t>Electricidad casa</t>
  </si>
  <si>
    <t>2001</t>
  </si>
  <si>
    <t>Gas casa</t>
  </si>
  <si>
    <t>203</t>
  </si>
  <si>
    <t>300</t>
  </si>
  <si>
    <t>Comida</t>
  </si>
  <si>
    <t>312</t>
  </si>
  <si>
    <t>324</t>
  </si>
  <si>
    <t>Gastos coche</t>
  </si>
  <si>
    <t>Search:</t>
  </si>
  <si>
    <t>C. Debe</t>
  </si>
  <si>
    <t>C. Haber</t>
  </si>
  <si>
    <t>Cuenta descr</t>
  </si>
  <si>
    <t>asient</t>
  </si>
  <si>
    <t>Grand Total</t>
  </si>
  <si>
    <t>Pizzas Telepizza</t>
  </si>
  <si>
    <t>Gasolina coche</t>
  </si>
  <si>
    <t>Caja</t>
  </si>
  <si>
    <t>Cuenta nómina</t>
  </si>
  <si>
    <t>Cuenta ahorro</t>
  </si>
  <si>
    <t>Tarjeta Visa</t>
  </si>
  <si>
    <t>Tarjeta Amex</t>
  </si>
  <si>
    <t>Tarjeta prepago</t>
  </si>
  <si>
    <t>Hipoteca</t>
  </si>
  <si>
    <t>tarjeta</t>
  </si>
  <si>
    <t>(blank)</t>
  </si>
  <si>
    <t>Compra pan</t>
  </si>
  <si>
    <t>Pago IBI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</si>
  <si>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</si>
  <si>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</si>
  <si>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</si>
  <si>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</si>
  <si>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</si>
  <si>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comida</t>
  </si>
  <si>
    <t>Cenas, pinchos…</t>
  </si>
  <si>
    <t>500</t>
  </si>
  <si>
    <t>Comida - propina</t>
  </si>
  <si>
    <t>Comida - total</t>
  </si>
  <si>
    <t>gege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</si>
</sst>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  <xf numFmtId="49" fontId="17" fillId="34" borderId="0" xfId="0" applyNumberFormat="1" applyFont="1" applyFill="1"/>
    <xf numFmtId="0" fontId="17" fillId="34" borderId="0" xfId="0" applyNumberFormat="1" applyFont="1" applyFill="1"/>
    <xf numFmtId="43" fontId="17" fillId="34" borderId="0" xfId="42" applyNumberFormat="1" applyFont="1" applyFill="1"/>
    <xf numFmtId="43" fontId="17" fillId="34" borderId="0" xfId="42" applyFont="1" applyFill="1"/>
    <xf numFmtId="0" fontId="17" fillId="34" borderId="0" xfId="0" applyFont="1" applyFill="1"/>
    <xf numFmtId="14" fontId="17" fillId="34" borderId="0" xfId="0" applyNumberFormat="1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8" totalsRowShown="0">
  <autoFilter ref="B3:H8" xr:uid="{47D0FA3E-EDD9-4A2A-92E8-A35A238EDB76}"/>
  <sortState xmlns:xlrd2="http://schemas.microsoft.com/office/spreadsheetml/2017/richdata2" ref="B4:H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12" totalsRowShown="0">
  <autoFilter ref="B3:H12" xr:uid="{47D0FA3E-EDD9-4A2A-92E8-A35A238EDB76}"/>
  <tableColumns count="7">
    <tableColumn id="6" xr3:uid="{9AD972E4-C579-4424-B1C1-7A8548B415A4}" name="id"/>
    <tableColumn id="1" xr3:uid="{F37AE433-6E34-4726-AC7C-8ED9ECE4E316}" name="Fecha" dataDxfId="6"/>
    <tableColumn id="2" xr3:uid="{93B832D8-D900-4EA3-971C-04F4F4F73E5E}" name="Descripción" dataDxfId="5"/>
    <tableColumn id="3" xr3:uid="{365E1047-CFC9-4957-AC96-690DF270BD6C}" name="Debe" dataDxfId="4" dataCellStyle="Comma">
      <calculatedColumnFormula>0</calculatedColumnFormula>
    </tableColumn>
    <tableColumn id="4" xr3:uid="{C8820A2C-D1F4-429F-BEE6-9CFD5D206202}" name="Haber" dataDxfId="3" dataCellStyle="Comma">
      <calculatedColumnFormula>0</calculatedColumnFormula>
    </tableColumn>
    <tableColumn id="5" xr3:uid="{A593CEC0-C069-4610-84D5-1989C29A9B0E}" name="Cuenta" dataDxfId="2"/>
    <tableColumn id="7" xr3:uid="{1BDE309D-E6E3-4D7F-9F73-061A12ACC2FE}" name="Cuenta descr" dataDxfId="1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F4:G17" totalsRowShown="0">
  <autoFilter ref="F4:G17" xr:uid="{6F18564F-6990-4186-B512-9E1C6E9F5F3A}"/>
  <tableColumns count="2">
    <tableColumn id="1" xr3:uid="{9DE84074-E3ED-46A0-8037-CE36B265F541}" name="Cuenta" dataDxfId="0"/>
    <tableColumn id="2" xr3:uid="{C60FC6EA-5DD3-4D2E-A6C5-929976B15FC4}" name="Descripció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K8"/>
  <sheetViews>
    <sheetView zoomScale="85" zoomScaleNormal="85" workbookViewId="0">
      <selection activeCell="B8" sqref="B8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1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30</v>
      </c>
      <c r="H3" t="s">
        <v>31</v>
      </c>
      <c r="J3" t="s">
        <v>29</v>
      </c>
      <c r="K3" t="s">
        <v>53</v>
      </c>
    </row>
    <row r="4" spans="2:11" x14ac:dyDescent="0.3">
      <c r="B4" s="1">
        <v>44531</v>
      </c>
      <c r="C4" s="5" t="s">
        <v>46</v>
      </c>
      <c r="D4" s="2">
        <v>2.54</v>
      </c>
      <c r="E4" s="7" t="s">
        <v>10</v>
      </c>
      <c r="F4" s="7" t="s">
        <v>24</v>
      </c>
      <c r="G4" s="5" t="str">
        <f>VLOOKUP(Mov_simple[[#This Row],[Debe]],Cuentas[],2,FALSE)</f>
        <v>Caja</v>
      </c>
      <c r="H4" s="5" t="str">
        <f>VLOOKUP(Mov_simple[[#This Row],[Haber]],Cuentas[],2,FALSE)</f>
        <v>Comida</v>
      </c>
    </row>
    <row r="5" spans="2:11" x14ac:dyDescent="0.3">
      <c r="B5" s="12">
        <v>23</v>
      </c>
      <c r="C5" s="5" t="s">
        <v>35</v>
      </c>
      <c r="D5" s="2">
        <v>24</v>
      </c>
      <c r="E5" s="7" t="s">
        <v>10</v>
      </c>
      <c r="F5" s="7" t="s">
        <v>26</v>
      </c>
      <c r="G5" s="5" t="str">
        <f>VLOOKUP(Mov_simple[[#This Row],[Debe]],Cuentas[],2,FALSE)</f>
        <v>Caja</v>
      </c>
      <c r="H5" s="5" t="str">
        <f>VLOOKUP(Mov_simple[[#This Row],[Haber]],Cuentas[],2,FALSE)</f>
        <v>Cenas, pinchos…</v>
      </c>
      <c r="J5" s="8" t="s">
        <v>5</v>
      </c>
      <c r="K5" s="9" t="s">
        <v>1</v>
      </c>
    </row>
    <row r="6" spans="2:11" x14ac:dyDescent="0.3">
      <c r="B6" s="1">
        <v>44533</v>
      </c>
      <c r="C6" s="5" t="s">
        <v>36</v>
      </c>
      <c r="D6" s="2">
        <v>54</v>
      </c>
      <c r="E6" s="7" t="s">
        <v>15</v>
      </c>
      <c r="F6" s="11"/>
      <c r="G6" s="5" t="str">
        <f>VLOOKUP(Mov_simple[[#This Row],[Debe]],Cuentas[],2,FALSE)</f>
        <v>Tarjeta Visa</v>
      </c>
      <c r="H6" s="5" t="e">
        <f>VLOOKUP(Mov_simple[[#This Row],[Haber]],Cuentas[],2,FALSE)</f>
        <v>#N/A</v>
      </c>
      <c r="J6" t="str" cm="1">
        <f t="array" ref="J6:K6">_xlfn._xlws.FILTER(Cuentas[],(ISNUMBER(SEARCH(K3,Cuentas[Descripción]))))</f>
        <v>300</v>
      </c>
      <c r="K6" t="str">
        <v>Comida</v>
      </c>
    </row>
    <row r="7" spans="2:11" x14ac:dyDescent="0.3">
      <c r="B7" s="1">
        <v>44534</v>
      </c>
      <c r="C7" s="5" t="s">
        <v>43</v>
      </c>
      <c r="D7" s="2">
        <v>524</v>
      </c>
      <c r="E7" s="7" t="s">
        <v>13</v>
      </c>
      <c r="F7" s="7" t="s">
        <v>18</v>
      </c>
      <c r="G7" s="5" t="str">
        <f>VLOOKUP(Mov_simple[[#This Row],[Debe]],Cuentas[],2,FALSE)</f>
        <v>Cuenta nómina</v>
      </c>
      <c r="H7" s="5" t="str">
        <f>VLOOKUP(Mov_simple[[#This Row],[Haber]],Cuentas[],2,FALSE)</f>
        <v>Hipoteca</v>
      </c>
    </row>
    <row r="8" spans="2:11" x14ac:dyDescent="0.3">
      <c r="B8" s="1">
        <v>44535</v>
      </c>
      <c r="C8" s="5" t="s">
        <v>47</v>
      </c>
      <c r="D8" s="2"/>
      <c r="E8" s="7" t="s">
        <v>13</v>
      </c>
      <c r="F8" s="11" t="s">
        <v>23</v>
      </c>
      <c r="G8" s="5" t="str">
        <f>VLOOKUP(Mov_simple[[#This Row],[Debe]],Cuentas[],2,FALSE)</f>
        <v>Cuenta nómina</v>
      </c>
      <c r="H8" s="5" t="e">
        <f>VLOOKUP(Mov_simple[[#This Row],[Haber]],Cuentas[],2,FALSE)</f>
        <v>#N/A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P18"/>
  <sheetViews>
    <sheetView tabSelected="1" zoomScale="85" zoomScaleNormal="85" workbookViewId="0">
      <selection activeCell="D12" sqref="D12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6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32</v>
      </c>
      <c r="J3" s="3" t="s">
        <v>33</v>
      </c>
      <c r="K3" t="s">
        <v>7</v>
      </c>
      <c r="L3" t="s">
        <v>8</v>
      </c>
      <c r="M3" t="s">
        <v>9</v>
      </c>
      <c r="O3" t="s">
        <v>29</v>
      </c>
    </row>
    <row r="4" spans="2:16" x14ac:dyDescent="0.3">
      <c r="B4">
        <v>1</v>
      </c>
      <c r="C4" s="1">
        <v>44533</v>
      </c>
      <c r="D4" s="5" t="s">
        <v>48</v>
      </c>
      <c r="E4" s="10">
        <v>50</v>
      </c>
      <c r="F4" s="2">
        <f>0</f>
        <v>0</v>
      </c>
      <c r="G4" s="7" t="s">
        <v>15</v>
      </c>
      <c r="H4" s="5" t="str">
        <f>VLOOKUP(Mov_complejo[[#This Row],[Cuenta]],Cuentas[],2,FALSE)</f>
        <v>Tarjeta Visa</v>
      </c>
      <c r="J4" s="4" t="s">
        <v>45</v>
      </c>
      <c r="K4" s="5"/>
      <c r="L4" s="5"/>
      <c r="M4" s="6">
        <v>0</v>
      </c>
    </row>
    <row r="5" spans="2:16" x14ac:dyDescent="0.3">
      <c r="B5">
        <v>1</v>
      </c>
      <c r="C5" s="1">
        <v>44533</v>
      </c>
      <c r="D5" s="5" t="s">
        <v>49</v>
      </c>
      <c r="E5" s="10">
        <v>3</v>
      </c>
      <c r="F5" s="2">
        <f>0</f>
        <v>0</v>
      </c>
      <c r="G5" s="11" t="s">
        <v>55</v>
      </c>
      <c r="H5" s="5" t="e">
        <f>VLOOKUP(Mov_complejo[[#This Row],[Cuenta]],Cuentas[],2,FALSE)</f>
        <v>#N/A</v>
      </c>
      <c r="J5" s="4" t="s">
        <v>34</v>
      </c>
      <c r="K5" s="5"/>
      <c r="L5" s="5"/>
      <c r="M5" s="6">
        <v>0</v>
      </c>
      <c r="O5" s="8" t="s">
        <v>5</v>
      </c>
      <c r="P5" s="9" t="s">
        <v>1</v>
      </c>
    </row>
    <row r="6" spans="2:16" x14ac:dyDescent="0.3">
      <c r="B6">
        <v>1</v>
      </c>
      <c r="C6" s="1">
        <v>44533</v>
      </c>
      <c r="D6" s="5" t="s">
        <v>48</v>
      </c>
      <c r="E6" s="10">
        <f>0</f>
        <v>0</v>
      </c>
      <c r="F6" s="2">
        <v>53</v>
      </c>
      <c r="G6" s="7" t="s">
        <v>26</v>
      </c>
      <c r="H6" s="5" t="str">
        <f>VLOOKUP(Mov_complejo[[#This Row],[Cuenta]],Cuentas[],2,FALSE)</f>
        <v>Cenas, pinchos…</v>
      </c>
      <c r="O6" t="str" cm="1">
        <f t="array" ref="O6:P18">_xlfn._xlws.FILTER(Cuentas[],(ISNUMBER(SEARCH(P3,Cuentas[Descripción]))))</f>
        <v>100</v>
      </c>
      <c r="P6" t="str">
        <v>Caja</v>
      </c>
    </row>
    <row r="7" spans="2:16" x14ac:dyDescent="0.3">
      <c r="B7">
        <v>2</v>
      </c>
      <c r="C7" s="1">
        <v>44535</v>
      </c>
      <c r="D7" s="5" t="s">
        <v>50</v>
      </c>
      <c r="E7" s="10">
        <v>150</v>
      </c>
      <c r="F7" s="14"/>
      <c r="G7" s="7" t="s">
        <v>13</v>
      </c>
      <c r="H7" s="5" t="str">
        <f>VLOOKUP(Mov_complejo[[#This Row],[Cuenta]],Cuentas[],2,FALSE)</f>
        <v>Cuenta nómina</v>
      </c>
      <c r="O7" t="str">
        <v>101</v>
      </c>
      <c r="P7" t="str">
        <v>Tickets restaurant</v>
      </c>
    </row>
    <row r="8" spans="2:16" x14ac:dyDescent="0.3">
      <c r="B8">
        <v>2</v>
      </c>
      <c r="C8" s="1">
        <v>44535</v>
      </c>
      <c r="D8" s="5" t="s">
        <v>51</v>
      </c>
      <c r="E8" s="10">
        <f>0</f>
        <v>0</v>
      </c>
      <c r="F8" s="2">
        <v>120</v>
      </c>
      <c r="G8" s="7" t="s">
        <v>21</v>
      </c>
      <c r="H8" s="5" t="str">
        <f>VLOOKUP(Mov_complejo[[#This Row],[Cuenta]],Cuentas[],2,FALSE)</f>
        <v>Gas casa</v>
      </c>
      <c r="O8" t="str">
        <v>1101</v>
      </c>
      <c r="P8" t="str">
        <v>Cuenta nómina</v>
      </c>
    </row>
    <row r="9" spans="2:16" x14ac:dyDescent="0.3">
      <c r="B9">
        <v>2</v>
      </c>
      <c r="C9" s="1">
        <v>44535</v>
      </c>
      <c r="D9" s="5" t="s">
        <v>52</v>
      </c>
      <c r="E9" s="13"/>
      <c r="F9" s="2">
        <v>30</v>
      </c>
      <c r="G9" s="7" t="s">
        <v>19</v>
      </c>
      <c r="H9" s="5" t="str">
        <f>VLOOKUP(Mov_complejo[[#This Row],[Cuenta]],Cuentas[],2,FALSE)</f>
        <v>Electricidad casa</v>
      </c>
      <c r="O9" t="str">
        <v>1110</v>
      </c>
      <c r="P9" t="str">
        <v>Cuenta ahorro</v>
      </c>
    </row>
    <row r="10" spans="2:16" x14ac:dyDescent="0.3">
      <c r="B10" s="15"/>
      <c r="C10" s="1">
        <v>44544</v>
      </c>
      <c r="D10" s="5" t="s">
        <v>25</v>
      </c>
      <c r="E10" s="10">
        <v>25</v>
      </c>
      <c r="F10" s="10">
        <f>0</f>
        <v>0</v>
      </c>
      <c r="G10" s="7" t="s">
        <v>15</v>
      </c>
      <c r="H10" s="5" t="str">
        <f>VLOOKUP(Mov_complejo[[#This Row],[Cuenta]],Cuentas[],2,FALSE)</f>
        <v>Tarjeta Visa</v>
      </c>
      <c r="O10" t="str">
        <v>1200</v>
      </c>
      <c r="P10" t="str">
        <v>Tarjeta Visa</v>
      </c>
    </row>
    <row r="11" spans="2:16" x14ac:dyDescent="0.3">
      <c r="B11">
        <v>3</v>
      </c>
      <c r="C11" s="16" t="s">
        <v>58</v>
      </c>
      <c r="D11" s="5" t="s">
        <v>56</v>
      </c>
      <c r="E11" s="10">
        <v>2</v>
      </c>
      <c r="F11" s="10">
        <f>0</f>
        <v>0</v>
      </c>
      <c r="G11" s="7" t="s">
        <v>10</v>
      </c>
      <c r="H11" s="5" t="str">
        <f>VLOOKUP(Mov_complejo[[#This Row],[Cuenta]],Cuentas[],2,FALSE)</f>
        <v>Caja</v>
      </c>
      <c r="O11" t="str">
        <v>1201</v>
      </c>
      <c r="P11" t="str">
        <v>Tarjeta Amex</v>
      </c>
    </row>
    <row r="12" spans="2:16" x14ac:dyDescent="0.3">
      <c r="B12">
        <v>3</v>
      </c>
      <c r="C12" s="1">
        <v>44544</v>
      </c>
      <c r="D12" s="5" t="s">
        <v>57</v>
      </c>
      <c r="E12" s="10">
        <f>0</f>
        <v>0</v>
      </c>
      <c r="F12" s="10">
        <v>27</v>
      </c>
      <c r="G12" s="7" t="s">
        <v>26</v>
      </c>
      <c r="H12" s="5" t="str">
        <f>VLOOKUP(Mov_complejo[[#This Row],[Cuenta]],Cuentas[],2,FALSE)</f>
        <v>Cenas, pinchos…</v>
      </c>
      <c r="O12" t="str">
        <v>1210</v>
      </c>
      <c r="P12" t="str">
        <v>Tarjeta prepago</v>
      </c>
    </row>
    <row r="13" spans="2:16" x14ac:dyDescent="0.3">
      <c r="O13" t="str">
        <v>300</v>
      </c>
      <c r="P13" t="str">
        <v>Comida</v>
      </c>
    </row>
    <row r="14" spans="2:16" x14ac:dyDescent="0.3">
      <c r="O14" t="str">
        <v>312</v>
      </c>
      <c r="P14" t="str">
        <v>Cenas, pinchos…</v>
      </c>
    </row>
    <row r="15" spans="2:16" x14ac:dyDescent="0.3">
      <c r="O15" t="str">
        <v>324</v>
      </c>
      <c r="P15" t="str">
        <v>Gastos coche</v>
      </c>
    </row>
    <row r="16" spans="2:16" x14ac:dyDescent="0.3">
      <c r="O16" t="str">
        <v>15</v>
      </c>
      <c r="P16" t="str">
        <v>Hipoteca</v>
      </c>
    </row>
    <row r="17" spans="15:16" x14ac:dyDescent="0.3">
      <c r="O17" t="str">
        <v>2001</v>
      </c>
      <c r="P17" t="str">
        <v>Gas casa</v>
      </c>
    </row>
    <row r="18" spans="15:16" x14ac:dyDescent="0.3">
      <c r="O18" t="str">
        <v>2000</v>
      </c>
      <c r="P18" t="str">
        <v>Electricidad casa</v>
      </c>
    </row>
  </sheetData>
  <conditionalFormatting pivot="1" sqref="M4:M5">
    <cfRule type="cellIs" dxfId="7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B2:G17"/>
  <sheetViews>
    <sheetView workbookViewId="0"/>
  </sheetViews>
  <sheetFormatPr defaultRowHeight="14.4" x14ac:dyDescent="0.3"/>
  <cols>
    <col min="3" max="3" width="24.6640625" customWidth="1"/>
    <col min="7" max="7" width="39.21875" bestFit="1" customWidth="1"/>
  </cols>
  <sheetData>
    <row r="2" spans="2:7" x14ac:dyDescent="0.3">
      <c r="B2" t="s">
        <v>29</v>
      </c>
      <c r="C2" t="s">
        <v>44</v>
      </c>
    </row>
    <row r="4" spans="2:7" x14ac:dyDescent="0.3">
      <c r="B4" s="8" t="s">
        <v>5</v>
      </c>
      <c r="C4" s="9" t="s">
        <v>1</v>
      </c>
      <c r="F4" t="s">
        <v>5</v>
      </c>
      <c r="G4" t="s">
        <v>1</v>
      </c>
    </row>
    <row r="5" spans="2:7" x14ac:dyDescent="0.3">
      <c r="B5" t="str" cm="1">
        <f t="array" ref="B5:C7">_xlfn._xlws.FILTER(Cuentas[],(ISNUMBER(SEARCH(C2,Cuentas[Descripción]))))</f>
        <v>1200</v>
      </c>
      <c r="C5" t="str">
        <v>Tarjeta Visa</v>
      </c>
      <c r="F5" t="s">
        <v>10</v>
      </c>
      <c r="G5" t="s">
        <v>37</v>
      </c>
    </row>
    <row r="6" spans="2:7" x14ac:dyDescent="0.3">
      <c r="B6" t="str">
        <v>1201</v>
      </c>
      <c r="C6" t="str">
        <v>Tarjeta Amex</v>
      </c>
      <c r="F6" t="s">
        <v>11</v>
      </c>
      <c r="G6" t="s">
        <v>12</v>
      </c>
    </row>
    <row r="7" spans="2:7" x14ac:dyDescent="0.3">
      <c r="B7" t="str">
        <v>1210</v>
      </c>
      <c r="C7" t="str">
        <v>Tarjeta prepago</v>
      </c>
      <c r="F7" t="s">
        <v>13</v>
      </c>
      <c r="G7" t="s">
        <v>38</v>
      </c>
    </row>
    <row r="8" spans="2:7" x14ac:dyDescent="0.3">
      <c r="F8" t="s">
        <v>14</v>
      </c>
      <c r="G8" t="s">
        <v>39</v>
      </c>
    </row>
    <row r="9" spans="2:7" x14ac:dyDescent="0.3">
      <c r="F9" t="s">
        <v>15</v>
      </c>
      <c r="G9" t="s">
        <v>40</v>
      </c>
    </row>
    <row r="10" spans="2:7" x14ac:dyDescent="0.3">
      <c r="F10" t="s">
        <v>16</v>
      </c>
      <c r="G10" t="s">
        <v>41</v>
      </c>
    </row>
    <row r="11" spans="2:7" x14ac:dyDescent="0.3">
      <c r="F11" t="s">
        <v>17</v>
      </c>
      <c r="G11" t="s">
        <v>42</v>
      </c>
    </row>
    <row r="12" spans="2:7" x14ac:dyDescent="0.3">
      <c r="F12" t="s">
        <v>24</v>
      </c>
      <c r="G12" t="s">
        <v>25</v>
      </c>
    </row>
    <row r="13" spans="2:7" x14ac:dyDescent="0.3">
      <c r="F13" t="s">
        <v>26</v>
      </c>
      <c r="G13" t="s">
        <v>54</v>
      </c>
    </row>
    <row r="14" spans="2:7" x14ac:dyDescent="0.3">
      <c r="F14" t="s">
        <v>27</v>
      </c>
      <c r="G14" t="s">
        <v>28</v>
      </c>
    </row>
    <row r="15" spans="2:7" x14ac:dyDescent="0.3">
      <c r="F15" t="s">
        <v>18</v>
      </c>
      <c r="G15" t="s">
        <v>43</v>
      </c>
    </row>
    <row r="16" spans="2:7" x14ac:dyDescent="0.3">
      <c r="F16" t="s">
        <v>21</v>
      </c>
      <c r="G16" t="s">
        <v>22</v>
      </c>
    </row>
    <row r="17" spans="6:7" x14ac:dyDescent="0.3">
      <c r="F17" t="s">
        <v>19</v>
      </c>
      <c r="G17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2021-12-30T22:19:13Z</dcterms:modified>
</cp:coreProperties>
</file>