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akley/Documents/GitHub/WALL-E/"/>
    </mc:Choice>
  </mc:AlternateContent>
  <xr:revisionPtr revIDLastSave="0" documentId="13_ncr:1_{7BE5AE3A-F35D-8847-BDE1-60D6974C28E8}" xr6:coauthVersionLast="47" xr6:coauthVersionMax="47" xr10:uidLastSave="{00000000-0000-0000-0000-000000000000}"/>
  <bookViews>
    <workbookView xWindow="380" yWindow="500" windowWidth="38020" windowHeight="18620" activeTab="2" xr2:uid="{8E2D0E7F-345D-D74F-8F13-0868B7E49CB0}"/>
  </bookViews>
  <sheets>
    <sheet name="Sheet1" sheetId="1" r:id="rId1"/>
    <sheet name="Longboard" sheetId="2" r:id="rId2"/>
    <sheet name="boxt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2" i="3"/>
  <c r="S3" i="3"/>
  <c r="S4" i="3"/>
  <c r="S5" i="3"/>
  <c r="S6" i="3"/>
  <c r="S7" i="3"/>
  <c r="S8" i="3"/>
  <c r="S9" i="3"/>
  <c r="S2" i="3"/>
  <c r="AA42" i="2"/>
  <c r="S50" i="2"/>
  <c r="S48" i="2"/>
  <c r="S46" i="2"/>
  <c r="S44" i="2"/>
  <c r="S26" i="2"/>
  <c r="C20" i="2"/>
  <c r="U30" i="2" s="1"/>
  <c r="S34" i="2"/>
  <c r="S32" i="2"/>
  <c r="S30" i="2"/>
  <c r="S28" i="2"/>
  <c r="L11" i="2"/>
  <c r="L12" i="2"/>
  <c r="L13" i="2"/>
  <c r="L14" i="2"/>
  <c r="L10" i="2"/>
  <c r="L7" i="2"/>
  <c r="L6" i="2"/>
  <c r="L5" i="2"/>
  <c r="L4" i="2"/>
  <c r="L3" i="2"/>
  <c r="L2" i="2"/>
  <c r="L15" i="1"/>
  <c r="L16" i="1"/>
  <c r="L17" i="1"/>
  <c r="L18" i="1"/>
  <c r="L19" i="1"/>
  <c r="L14" i="1"/>
  <c r="L9" i="1"/>
  <c r="L10" i="1"/>
  <c r="L11" i="1"/>
  <c r="L12" i="1"/>
  <c r="L8" i="1"/>
  <c r="L3" i="1"/>
  <c r="L4" i="1"/>
  <c r="L5" i="1"/>
  <c r="L6" i="1"/>
  <c r="L7" i="1"/>
  <c r="L2" i="1"/>
  <c r="U44" i="2" l="1"/>
  <c r="U50" i="2"/>
  <c r="V50" i="2" s="1"/>
  <c r="U46" i="2"/>
  <c r="U48" i="2"/>
  <c r="W48" i="2" s="1"/>
  <c r="U42" i="2"/>
  <c r="W30" i="2"/>
  <c r="U34" i="2"/>
  <c r="U24" i="2"/>
  <c r="U32" i="2"/>
  <c r="V32" i="2" s="1"/>
  <c r="U26" i="2"/>
  <c r="U28" i="2"/>
  <c r="V30" i="2"/>
  <c r="W42" i="2" l="1"/>
  <c r="V42" i="2"/>
  <c r="W46" i="2"/>
  <c r="V46" i="2"/>
  <c r="W50" i="2"/>
  <c r="V48" i="2"/>
  <c r="V44" i="2"/>
  <c r="W44" i="2"/>
  <c r="W28" i="2"/>
  <c r="W26" i="2"/>
  <c r="V34" i="2"/>
  <c r="W34" i="2"/>
  <c r="W32" i="2"/>
  <c r="V24" i="2"/>
  <c r="W24" i="2"/>
  <c r="V26" i="2"/>
  <c r="V28" i="2"/>
  <c r="X44" i="2" l="1"/>
  <c r="AA44" i="2" s="1"/>
  <c r="X48" i="2"/>
  <c r="AA48" i="2" s="1"/>
  <c r="X50" i="2"/>
  <c r="AA50" i="2" s="1"/>
  <c r="X46" i="2"/>
  <c r="AA46" i="2" s="1"/>
  <c r="X30" i="2"/>
  <c r="AA30" i="2" s="1"/>
  <c r="X34" i="2"/>
  <c r="AA34" i="2" s="1"/>
  <c r="X24" i="2"/>
  <c r="AA24" i="2" s="1"/>
  <c r="X28" i="2"/>
  <c r="AA28" i="2" s="1"/>
  <c r="X26" i="2"/>
  <c r="AA26" i="2" s="1"/>
  <c r="X32" i="2"/>
  <c r="AA32" i="2" s="1"/>
  <c r="AA53" i="2" l="1"/>
</calcChain>
</file>

<file path=xl/sharedStrings.xml><?xml version="1.0" encoding="utf-8"?>
<sst xmlns="http://schemas.openxmlformats.org/spreadsheetml/2006/main" count="297" uniqueCount="68">
  <si>
    <t>pname</t>
  </si>
  <si>
    <t>lname</t>
  </si>
  <si>
    <t>rname</t>
  </si>
  <si>
    <t>start</t>
  </si>
  <si>
    <t>end</t>
  </si>
  <si>
    <t>duration</t>
  </si>
  <si>
    <t>disparity</t>
  </si>
  <si>
    <t>d2cam</t>
  </si>
  <si>
    <t>lrd</t>
  </si>
  <si>
    <t>height</t>
  </si>
  <si>
    <t>sp0</t>
  </si>
  <si>
    <t>p10</t>
  </si>
  <si>
    <t>p26</t>
  </si>
  <si>
    <t>sp1</t>
  </si>
  <si>
    <t>p11</t>
  </si>
  <si>
    <t>p25</t>
  </si>
  <si>
    <t>sp2</t>
  </si>
  <si>
    <t>p12</t>
  </si>
  <si>
    <t>p24</t>
  </si>
  <si>
    <t>sp3</t>
  </si>
  <si>
    <t>p13</t>
  </si>
  <si>
    <t>p22</t>
  </si>
  <si>
    <t>sp4</t>
  </si>
  <si>
    <t>p14</t>
  </si>
  <si>
    <t>p21</t>
  </si>
  <si>
    <t>sp5</t>
  </si>
  <si>
    <t>p15</t>
  </si>
  <si>
    <t>p20</t>
  </si>
  <si>
    <t>p23</t>
  </si>
  <si>
    <t>Real</t>
  </si>
  <si>
    <t>camera</t>
  </si>
  <si>
    <t>pulse</t>
  </si>
  <si>
    <t>finish</t>
  </si>
  <si>
    <t>minx</t>
  </si>
  <si>
    <t>maxx</t>
  </si>
  <si>
    <t>modex</t>
  </si>
  <si>
    <t>miny</t>
  </si>
  <si>
    <t>maxy</t>
  </si>
  <si>
    <t>modey</t>
  </si>
  <si>
    <t>spulse</t>
  </si>
  <si>
    <t>left</t>
  </si>
  <si>
    <t>right</t>
  </si>
  <si>
    <t>REAL</t>
  </si>
  <si>
    <t>Measured</t>
  </si>
  <si>
    <t>fpixel =</t>
  </si>
  <si>
    <t>ALPHA</t>
  </si>
  <si>
    <t>FRAME</t>
  </si>
  <si>
    <t>ALPHAd</t>
  </si>
  <si>
    <t>AlLRD</t>
  </si>
  <si>
    <t>Alheight</t>
  </si>
  <si>
    <t>LONGBOARDR</t>
  </si>
  <si>
    <t>p1</t>
  </si>
  <si>
    <t>p2</t>
  </si>
  <si>
    <t>p3</t>
  </si>
  <si>
    <t>p4</t>
  </si>
  <si>
    <t>p5</t>
  </si>
  <si>
    <t>p6</t>
  </si>
  <si>
    <t>p16</t>
  </si>
  <si>
    <t>sp6</t>
  </si>
  <si>
    <t>p7</t>
  </si>
  <si>
    <t>p17</t>
  </si>
  <si>
    <t>sp7</t>
  </si>
  <si>
    <t>p8</t>
  </si>
  <si>
    <t>p18</t>
  </si>
  <si>
    <t>labtest1</t>
  </si>
  <si>
    <t>labtest3</t>
  </si>
  <si>
    <t>D0</t>
  </si>
  <si>
    <t>D0REAL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</si>
</sst>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32171916010499"/>
                  <c:y val="-0.2044641294838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0</c:v>
                </c:pt>
                <c:pt idx="1">
                  <c:v>181.18543464914617</c:v>
                </c:pt>
                <c:pt idx="2">
                  <c:v>374.18243377796358</c:v>
                </c:pt>
                <c:pt idx="3">
                  <c:v>561.93806131014128</c:v>
                </c:pt>
                <c:pt idx="4">
                  <c:v>780.3196442714999</c:v>
                </c:pt>
                <c:pt idx="5">
                  <c:v>1013.3622687538747</c:v>
                </c:pt>
                <c:pt idx="6">
                  <c:v>0</c:v>
                </c:pt>
                <c:pt idx="7">
                  <c:v>177.62895948014781</c:v>
                </c:pt>
                <c:pt idx="8">
                  <c:v>342.28208726283066</c:v>
                </c:pt>
                <c:pt idx="9">
                  <c:v>546.06717470380875</c:v>
                </c:pt>
                <c:pt idx="10">
                  <c:v>742.73205560955842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A-0647-98C1-1DBB0FF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88991"/>
        <c:axId val="1703748911"/>
      </c:scatterChart>
      <c:valAx>
        <c:axId val="17161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48911"/>
        <c:crosses val="autoZero"/>
        <c:crossBetween val="midCat"/>
      </c:valAx>
      <c:valAx>
        <c:axId val="17037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Longboard!$AB$26:$AB$36</c:f>
              <c:numCache>
                <c:formatCode>General</c:formatCode>
                <c:ptCount val="11"/>
                <c:pt idx="0">
                  <c:v>64.959999999999994</c:v>
                </c:pt>
                <c:pt idx="1">
                  <c:v>66</c:v>
                </c:pt>
                <c:pt idx="2">
                  <c:v>64.900000000000006</c:v>
                </c:pt>
                <c:pt idx="3">
                  <c:v>64.8</c:v>
                </c:pt>
                <c:pt idx="4">
                  <c:v>64.7</c:v>
                </c:pt>
                <c:pt idx="5">
                  <c:v>64.5</c:v>
                </c:pt>
                <c:pt idx="6">
                  <c:v>65</c:v>
                </c:pt>
                <c:pt idx="7">
                  <c:v>68</c:v>
                </c:pt>
                <c:pt idx="8">
                  <c:v>68.5</c:v>
                </c:pt>
                <c:pt idx="9">
                  <c:v>69</c:v>
                </c:pt>
                <c:pt idx="10">
                  <c:v>69.5</c:v>
                </c:pt>
              </c:numCache>
            </c:numRef>
          </c:xVal>
          <c:yVal>
            <c:numRef>
              <c:f>Longboard!$AC$26:$AC$36</c:f>
              <c:numCache>
                <c:formatCode>General</c:formatCode>
                <c:ptCount val="11"/>
                <c:pt idx="0">
                  <c:v>2397.2796637461706</c:v>
                </c:pt>
                <c:pt idx="1">
                  <c:v>2445.4146066035646</c:v>
                </c:pt>
                <c:pt idx="2">
                  <c:v>2400.9625251715147</c:v>
                </c:pt>
                <c:pt idx="3">
                  <c:v>2408.7346132926818</c:v>
                </c:pt>
                <c:pt idx="4">
                  <c:v>2418.5681843405414</c:v>
                </c:pt>
                <c:pt idx="5">
                  <c:v>2444.5084762178512</c:v>
                </c:pt>
                <c:pt idx="6">
                  <c:v>2395.230017662132</c:v>
                </c:pt>
                <c:pt idx="7">
                  <c:v>3071.3317470413608</c:v>
                </c:pt>
                <c:pt idx="8">
                  <c:v>3324.1830135267983</c:v>
                </c:pt>
                <c:pt idx="9">
                  <c:v>3611.5054844200877</c:v>
                </c:pt>
                <c:pt idx="10">
                  <c:v>3931.427546815115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7-DE44-9268-8CCCCCD7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71503"/>
        <c:axId val="1714408511"/>
      </c:scatterChart>
      <c:valAx>
        <c:axId val="17143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08511"/>
        <c:crosses val="autoZero"/>
        <c:crossBetween val="midCat"/>
      </c:valAx>
      <c:valAx>
        <c:axId val="1714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16863517060367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boxtest!$M$2:$M$9</c:f>
              <c:numCache>
                <c:formatCode>General</c:formatCode>
                <c:ptCount val="8"/>
                <c:pt idx="0">
                  <c:v>0</c:v>
                </c:pt>
                <c:pt idx="1">
                  <c:v>1785.009732</c:v>
                </c:pt>
                <c:pt idx="2">
                  <c:v>6369.9137380000038</c:v>
                </c:pt>
                <c:pt idx="3">
                  <c:v>14567.116898000002</c:v>
                </c:pt>
                <c:pt idx="4">
                  <c:v>5816.5117299999984</c:v>
                </c:pt>
                <c:pt idx="5">
                  <c:v>7776.7479289999965</c:v>
                </c:pt>
                <c:pt idx="6">
                  <c:v>13463.885893000002</c:v>
                </c:pt>
                <c:pt idx="7">
                  <c:v>21805.667432000002</c:v>
                </c:pt>
              </c:numCache>
            </c:numRef>
          </c:xVal>
          <c:yVal>
            <c:numRef>
              <c:f>boxtest!$S$2:$S$9</c:f>
              <c:numCache>
                <c:formatCode>General</c:formatCode>
                <c:ptCount val="8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10000</c:v>
                </c:pt>
                <c:pt idx="5">
                  <c:v>12500</c:v>
                </c:pt>
                <c:pt idx="6">
                  <c:v>20000</c:v>
                </c:pt>
                <c:pt idx="7">
                  <c:v>32500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1-004E-8545-B666CBC2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681023"/>
        <c:axId val="1729664879"/>
      </c:scatterChart>
      <c:valAx>
        <c:axId val="17296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64879"/>
        <c:crosses val="autoZero"/>
        <c:crossBetween val="midCat"/>
      </c:valAx>
      <c:valAx>
        <c:axId val="17296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8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16</xdr:row>
      <xdr:rowOff>57150</xdr:rowOff>
    </xdr:from>
    <xdr:to>
      <xdr:col>19</xdr:col>
      <xdr:colOff>781050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30A4-4892-2A0C-DE7C-1F52D130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543208</xdr:colOff>
      <xdr:row>7</xdr:row>
      <xdr:rowOff>156171</xdr:rowOff>
    </xdr:from>
    <xdr:to>
      <xdr:col>30</xdr:col>
      <xdr:colOff>135803</xdr:colOff>
      <xdr:row>21</xdr:row>
      <xdr:rowOff>82738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6EA50-A024-13C8-D1AA-40D7DF2F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11</xdr:row>
      <xdr:rowOff>196850</xdr:rowOff>
    </xdr:from>
    <xdr:to>
      <xdr:col>24</xdr:col>
      <xdr:colOff>558800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9788C-DE43-02D0-B9A7-0E49895F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8DB3-B182-954E-9D8E-865ABFA45569}">
  <dimension ref="A1:Q19"/>
  <sheetViews>
    <sheetView workbookViewId="0">
      <selection activeCell="L8" sqref="L8:L1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P1" t="s">
        <v>29</v>
      </c>
    </row>
    <row r="2" spans="1:17" x14ac:dyDescent="0.2">
      <c r="A2" t="s">
        <v>10</v>
      </c>
      <c r="B2" t="s">
        <v>11</v>
      </c>
      <c r="C2" t="s">
        <v>12</v>
      </c>
      <c r="D2">
        <v>1</v>
      </c>
      <c r="E2">
        <v>90</v>
      </c>
      <c r="F2">
        <v>2.97</v>
      </c>
      <c r="G2">
        <v>84</v>
      </c>
      <c r="H2">
        <v>1753.8620000000001</v>
      </c>
      <c r="I2">
        <v>533.75</v>
      </c>
      <c r="J2">
        <v>269.79199999999997</v>
      </c>
      <c r="L2">
        <f>SQRT((H2-$H$2)^2 + (I2-$I$2)^2 + (J2-$J$2)^2)</f>
        <v>0</v>
      </c>
      <c r="P2">
        <v>0</v>
      </c>
      <c r="Q2">
        <v>0</v>
      </c>
    </row>
    <row r="3" spans="1:17" x14ac:dyDescent="0.2">
      <c r="A3" t="s">
        <v>13</v>
      </c>
      <c r="B3" t="s">
        <v>14</v>
      </c>
      <c r="C3" t="s">
        <v>15</v>
      </c>
      <c r="D3">
        <v>1</v>
      </c>
      <c r="E3">
        <v>90</v>
      </c>
      <c r="F3">
        <v>2.97</v>
      </c>
      <c r="G3">
        <v>93</v>
      </c>
      <c r="H3">
        <v>1584.134</v>
      </c>
      <c r="I3">
        <v>487.36599999999999</v>
      </c>
      <c r="J3">
        <v>226.559</v>
      </c>
      <c r="L3">
        <f t="shared" ref="L3:L7" si="0">SQRT((H3-$H$2)^2 + (I3-$I$2)^2 + (J3-$J$2)^2)</f>
        <v>181.18543464914617</v>
      </c>
      <c r="P3">
        <v>100</v>
      </c>
      <c r="Q3">
        <v>181.18543464914617</v>
      </c>
    </row>
    <row r="4" spans="1:17" x14ac:dyDescent="0.2">
      <c r="A4" t="s">
        <v>16</v>
      </c>
      <c r="B4" t="s">
        <v>17</v>
      </c>
      <c r="C4" t="s">
        <v>18</v>
      </c>
      <c r="D4">
        <v>1</v>
      </c>
      <c r="E4">
        <v>90</v>
      </c>
      <c r="F4">
        <v>2.97</v>
      </c>
      <c r="G4">
        <v>105</v>
      </c>
      <c r="H4">
        <v>1403.09</v>
      </c>
      <c r="I4">
        <v>437.5</v>
      </c>
      <c r="J4">
        <v>182</v>
      </c>
      <c r="L4">
        <f t="shared" si="0"/>
        <v>374.18243377796358</v>
      </c>
      <c r="P4">
        <v>200</v>
      </c>
      <c r="Q4">
        <v>374.18243377796358</v>
      </c>
    </row>
    <row r="5" spans="1:17" x14ac:dyDescent="0.2">
      <c r="A5" t="s">
        <v>19</v>
      </c>
      <c r="B5" t="s">
        <v>20</v>
      </c>
      <c r="C5" t="s">
        <v>21</v>
      </c>
      <c r="D5">
        <v>1</v>
      </c>
      <c r="E5">
        <v>90</v>
      </c>
      <c r="F5">
        <v>2.97</v>
      </c>
      <c r="G5">
        <v>120</v>
      </c>
      <c r="H5">
        <v>1227.704</v>
      </c>
      <c r="I5">
        <v>388.93799999999999</v>
      </c>
      <c r="J5">
        <v>135.77099999999999</v>
      </c>
      <c r="L5">
        <f t="shared" si="0"/>
        <v>561.93806131014128</v>
      </c>
      <c r="P5">
        <v>300</v>
      </c>
      <c r="Q5">
        <v>561.93806131014128</v>
      </c>
    </row>
    <row r="6" spans="1:17" x14ac:dyDescent="0.2">
      <c r="A6" t="s">
        <v>22</v>
      </c>
      <c r="B6" t="s">
        <v>23</v>
      </c>
      <c r="C6" t="s">
        <v>24</v>
      </c>
      <c r="D6">
        <v>1</v>
      </c>
      <c r="E6">
        <v>90</v>
      </c>
      <c r="F6">
        <v>2.97</v>
      </c>
      <c r="G6">
        <v>144</v>
      </c>
      <c r="H6">
        <v>1023.086</v>
      </c>
      <c r="I6">
        <v>333.47199999999998</v>
      </c>
      <c r="J6">
        <v>83.367999999999995</v>
      </c>
      <c r="L6">
        <f t="shared" si="0"/>
        <v>780.3196442714999</v>
      </c>
      <c r="P6">
        <v>400</v>
      </c>
      <c r="Q6">
        <v>780.3196442714999</v>
      </c>
    </row>
    <row r="7" spans="1:17" x14ac:dyDescent="0.2">
      <c r="A7" t="s">
        <v>25</v>
      </c>
      <c r="B7" t="s">
        <v>26</v>
      </c>
      <c r="C7" t="s">
        <v>27</v>
      </c>
      <c r="D7">
        <v>1</v>
      </c>
      <c r="E7">
        <v>90</v>
      </c>
      <c r="F7">
        <v>2.97</v>
      </c>
      <c r="G7">
        <v>183</v>
      </c>
      <c r="H7">
        <v>805.05200000000002</v>
      </c>
      <c r="I7">
        <v>273.11500000000001</v>
      </c>
      <c r="J7">
        <v>27.445</v>
      </c>
      <c r="L7">
        <f t="shared" si="0"/>
        <v>1013.3622687538747</v>
      </c>
      <c r="P7">
        <v>500</v>
      </c>
      <c r="Q7">
        <v>1013.3622687538747</v>
      </c>
    </row>
    <row r="8" spans="1:17" x14ac:dyDescent="0.2">
      <c r="A8" t="s">
        <v>10</v>
      </c>
      <c r="B8" t="s">
        <v>14</v>
      </c>
      <c r="C8" t="s">
        <v>24</v>
      </c>
      <c r="D8">
        <v>1</v>
      </c>
      <c r="E8">
        <v>90</v>
      </c>
      <c r="F8">
        <v>2.97</v>
      </c>
      <c r="G8">
        <v>80</v>
      </c>
      <c r="H8">
        <v>1841.5550000000001</v>
      </c>
      <c r="I8">
        <v>701.31200000000001</v>
      </c>
      <c r="J8">
        <v>283.28100000000001</v>
      </c>
      <c r="L8">
        <f>SQRT((H8-$H$8)^2 + (I8-$I$8)^2 + (J8-$J$8)^2)</f>
        <v>0</v>
      </c>
      <c r="P8">
        <v>0</v>
      </c>
      <c r="Q8">
        <v>0</v>
      </c>
    </row>
    <row r="9" spans="1:17" x14ac:dyDescent="0.2">
      <c r="A9" t="s">
        <v>13</v>
      </c>
      <c r="B9" t="s">
        <v>17</v>
      </c>
      <c r="C9" t="s">
        <v>21</v>
      </c>
      <c r="D9">
        <v>1</v>
      </c>
      <c r="E9">
        <v>90</v>
      </c>
      <c r="F9">
        <v>2.97</v>
      </c>
      <c r="G9">
        <v>88</v>
      </c>
      <c r="H9">
        <v>1674.1410000000001</v>
      </c>
      <c r="I9">
        <v>658.43700000000001</v>
      </c>
      <c r="J9">
        <v>242.21600000000001</v>
      </c>
      <c r="L9">
        <f>SQRT((H9-$H$8)^2 + (I9-$I$8)^2 + (J9-$J$8)^2)</f>
        <v>177.62895948014781</v>
      </c>
      <c r="P9">
        <v>100</v>
      </c>
      <c r="Q9">
        <v>177.62895948014781</v>
      </c>
    </row>
    <row r="10" spans="1:17" x14ac:dyDescent="0.2">
      <c r="A10" t="s">
        <v>16</v>
      </c>
      <c r="B10" t="s">
        <v>20</v>
      </c>
      <c r="C10" t="s">
        <v>28</v>
      </c>
      <c r="D10">
        <v>1</v>
      </c>
      <c r="E10">
        <v>90</v>
      </c>
      <c r="F10">
        <v>2.97</v>
      </c>
      <c r="G10">
        <v>97</v>
      </c>
      <c r="H10">
        <v>1518.809</v>
      </c>
      <c r="I10">
        <v>621.34</v>
      </c>
      <c r="J10">
        <v>202.06200000000001</v>
      </c>
      <c r="L10">
        <f>SQRT((H10-$H$8)^2 + (I10-$I$8)^2 + (J10-$J$8)^2)</f>
        <v>342.28208726283066</v>
      </c>
      <c r="P10">
        <v>200</v>
      </c>
      <c r="Q10">
        <v>342.28208726283066</v>
      </c>
    </row>
    <row r="11" spans="1:17" x14ac:dyDescent="0.2">
      <c r="A11" t="s">
        <v>19</v>
      </c>
      <c r="B11" t="s">
        <v>23</v>
      </c>
      <c r="C11" t="s">
        <v>18</v>
      </c>
      <c r="D11">
        <v>1</v>
      </c>
      <c r="E11">
        <v>90</v>
      </c>
      <c r="F11">
        <v>2.97</v>
      </c>
      <c r="G11">
        <v>111</v>
      </c>
      <c r="H11">
        <v>1327.2470000000001</v>
      </c>
      <c r="I11">
        <v>571.66700000000003</v>
      </c>
      <c r="J11">
        <v>153.40100000000001</v>
      </c>
      <c r="L11">
        <f>SQRT((H11-$H$8)^2 + (I11-$I$8)^2 + (J11-$J$8)^2)</f>
        <v>546.06717470380875</v>
      </c>
      <c r="P11">
        <v>300</v>
      </c>
      <c r="Q11">
        <v>546.06717470380875</v>
      </c>
    </row>
    <row r="12" spans="1:17" x14ac:dyDescent="0.2">
      <c r="A12" t="s">
        <v>22</v>
      </c>
      <c r="B12" t="s">
        <v>26</v>
      </c>
      <c r="C12" t="s">
        <v>15</v>
      </c>
      <c r="D12">
        <v>1</v>
      </c>
      <c r="E12">
        <v>90</v>
      </c>
      <c r="F12">
        <v>2.97</v>
      </c>
      <c r="G12">
        <v>129</v>
      </c>
      <c r="H12">
        <v>1142.05</v>
      </c>
      <c r="I12">
        <v>526.08500000000004</v>
      </c>
      <c r="J12">
        <v>105.407</v>
      </c>
      <c r="L12">
        <f>SQRT((H12-$H$8)^2 + (I12-$I$8)^2 + (J12-$J$8)^2)</f>
        <v>742.73205560955842</v>
      </c>
      <c r="P12">
        <v>400</v>
      </c>
      <c r="Q12">
        <v>742.73205560955842</v>
      </c>
    </row>
    <row r="14" spans="1:17" x14ac:dyDescent="0.2">
      <c r="H14">
        <v>0</v>
      </c>
      <c r="I14">
        <v>100</v>
      </c>
      <c r="J14">
        <v>0</v>
      </c>
      <c r="L14">
        <f>SQRT((H14-$H$14)^2 + (I14-$I$14)^2 + (J14-$J$14)^2)</f>
        <v>0</v>
      </c>
    </row>
    <row r="15" spans="1:17" x14ac:dyDescent="0.2">
      <c r="H15">
        <v>0</v>
      </c>
      <c r="I15">
        <v>200</v>
      </c>
      <c r="J15">
        <v>0</v>
      </c>
      <c r="L15">
        <f t="shared" ref="L15:L19" si="1">SQRT((H15-$H$14)^2 + (I15-$I$14)^2 + (J15-$J$14)^2)</f>
        <v>100</v>
      </c>
    </row>
    <row r="16" spans="1:17" x14ac:dyDescent="0.2">
      <c r="H16">
        <v>0</v>
      </c>
      <c r="I16">
        <v>300</v>
      </c>
      <c r="J16">
        <v>0</v>
      </c>
      <c r="L16">
        <f t="shared" si="1"/>
        <v>200</v>
      </c>
    </row>
    <row r="17" spans="8:12" x14ac:dyDescent="0.2">
      <c r="H17">
        <v>0</v>
      </c>
      <c r="I17">
        <v>400</v>
      </c>
      <c r="J17">
        <v>0</v>
      </c>
      <c r="L17">
        <f t="shared" si="1"/>
        <v>300</v>
      </c>
    </row>
    <row r="18" spans="8:12" x14ac:dyDescent="0.2">
      <c r="H18">
        <v>0</v>
      </c>
      <c r="I18">
        <v>500</v>
      </c>
      <c r="J18">
        <v>0</v>
      </c>
      <c r="L18">
        <f t="shared" si="1"/>
        <v>400</v>
      </c>
    </row>
    <row r="19" spans="8:12" x14ac:dyDescent="0.2">
      <c r="H19">
        <v>0</v>
      </c>
      <c r="I19">
        <v>600</v>
      </c>
      <c r="J19">
        <v>0</v>
      </c>
      <c r="L19">
        <f t="shared" si="1"/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1B1-4919-F649-AB99-FF6C40A04E4D}">
  <dimension ref="A1:AC53"/>
  <sheetViews>
    <sheetView zoomScale="101" zoomScaleNormal="100" workbookViewId="0">
      <selection activeCell="L2" sqref="L2:L7"/>
    </sheetView>
  </sheetViews>
  <sheetFormatPr baseColWidth="10" defaultRowHeight="16" x14ac:dyDescent="0.2"/>
  <cols>
    <col min="13" max="13" width="6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t="s">
        <v>10</v>
      </c>
      <c r="B2" t="s">
        <v>11</v>
      </c>
      <c r="C2" t="s">
        <v>12</v>
      </c>
      <c r="D2">
        <v>1</v>
      </c>
      <c r="E2">
        <v>90</v>
      </c>
      <c r="F2">
        <v>2.97</v>
      </c>
      <c r="G2">
        <v>84</v>
      </c>
      <c r="H2">
        <v>1753.8620000000001</v>
      </c>
      <c r="I2">
        <v>533.75</v>
      </c>
      <c r="J2">
        <v>269.79199999999997</v>
      </c>
      <c r="L2">
        <f>SQRT((H2-$H$2)^2 + (I2-$I$2)^2 + (J2-$J$2)^2)</f>
        <v>0</v>
      </c>
      <c r="N2">
        <v>0</v>
      </c>
    </row>
    <row r="3" spans="1:14" x14ac:dyDescent="0.2">
      <c r="A3" t="s">
        <v>13</v>
      </c>
      <c r="B3" t="s">
        <v>14</v>
      </c>
      <c r="C3" t="s">
        <v>15</v>
      </c>
      <c r="D3">
        <v>1</v>
      </c>
      <c r="E3">
        <v>90</v>
      </c>
      <c r="F3">
        <v>2.97</v>
      </c>
      <c r="G3">
        <v>93</v>
      </c>
      <c r="H3">
        <v>1584.134</v>
      </c>
      <c r="I3">
        <v>487.36599999999999</v>
      </c>
      <c r="J3">
        <v>226.559</v>
      </c>
      <c r="L3">
        <f t="shared" ref="L3:L7" si="0">SQRT((H3-$H$2)^2 + (I3-$I$2)^2 + (J3-$J$2)^2)</f>
        <v>181.18543464914617</v>
      </c>
      <c r="N3">
        <v>100</v>
      </c>
    </row>
    <row r="4" spans="1:14" x14ac:dyDescent="0.2">
      <c r="A4" t="s">
        <v>16</v>
      </c>
      <c r="B4" t="s">
        <v>17</v>
      </c>
      <c r="C4" t="s">
        <v>18</v>
      </c>
      <c r="D4">
        <v>1</v>
      </c>
      <c r="E4">
        <v>90</v>
      </c>
      <c r="F4">
        <v>2.97</v>
      </c>
      <c r="G4">
        <v>105</v>
      </c>
      <c r="H4">
        <v>1403.09</v>
      </c>
      <c r="I4">
        <v>437.5</v>
      </c>
      <c r="J4">
        <v>182</v>
      </c>
      <c r="L4">
        <f t="shared" si="0"/>
        <v>374.18243377796358</v>
      </c>
      <c r="N4">
        <v>200</v>
      </c>
    </row>
    <row r="5" spans="1:14" x14ac:dyDescent="0.2">
      <c r="A5" t="s">
        <v>19</v>
      </c>
      <c r="B5" t="s">
        <v>20</v>
      </c>
      <c r="C5" t="s">
        <v>21</v>
      </c>
      <c r="D5">
        <v>1</v>
      </c>
      <c r="E5">
        <v>90</v>
      </c>
      <c r="F5">
        <v>2.97</v>
      </c>
      <c r="G5">
        <v>120</v>
      </c>
      <c r="H5">
        <v>1227.704</v>
      </c>
      <c r="I5">
        <v>388.93799999999999</v>
      </c>
      <c r="J5">
        <v>135.77099999999999</v>
      </c>
      <c r="L5">
        <f t="shared" si="0"/>
        <v>561.93806131014128</v>
      </c>
      <c r="N5">
        <v>300</v>
      </c>
    </row>
    <row r="6" spans="1:14" x14ac:dyDescent="0.2">
      <c r="A6" t="s">
        <v>22</v>
      </c>
      <c r="B6" t="s">
        <v>23</v>
      </c>
      <c r="C6" t="s">
        <v>24</v>
      </c>
      <c r="D6">
        <v>1</v>
      </c>
      <c r="E6">
        <v>90</v>
      </c>
      <c r="F6">
        <v>2.97</v>
      </c>
      <c r="G6">
        <v>144</v>
      </c>
      <c r="H6">
        <v>1023.086</v>
      </c>
      <c r="I6">
        <v>333.47199999999998</v>
      </c>
      <c r="J6">
        <v>83.367999999999995</v>
      </c>
      <c r="L6">
        <f t="shared" si="0"/>
        <v>780.3196442714999</v>
      </c>
      <c r="N6">
        <v>400</v>
      </c>
    </row>
    <row r="7" spans="1:14" x14ac:dyDescent="0.2">
      <c r="A7" t="s">
        <v>25</v>
      </c>
      <c r="B7" t="s">
        <v>26</v>
      </c>
      <c r="C7" t="s">
        <v>27</v>
      </c>
      <c r="D7">
        <v>1</v>
      </c>
      <c r="E7">
        <v>90</v>
      </c>
      <c r="F7">
        <v>2.97</v>
      </c>
      <c r="G7">
        <v>183</v>
      </c>
      <c r="H7">
        <v>805.05200000000002</v>
      </c>
      <c r="I7">
        <v>273.11500000000001</v>
      </c>
      <c r="J7">
        <v>27.445</v>
      </c>
      <c r="L7">
        <f t="shared" si="0"/>
        <v>1013.3622687538747</v>
      </c>
      <c r="N7">
        <v>500</v>
      </c>
    </row>
    <row r="9" spans="1:14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4" x14ac:dyDescent="0.2">
      <c r="A10" t="s">
        <v>10</v>
      </c>
      <c r="B10" t="s">
        <v>14</v>
      </c>
      <c r="C10" t="s">
        <v>24</v>
      </c>
      <c r="D10">
        <v>1</v>
      </c>
      <c r="E10">
        <v>90</v>
      </c>
      <c r="F10">
        <v>2.97</v>
      </c>
      <c r="G10">
        <v>80</v>
      </c>
      <c r="H10">
        <v>1841.5550000000001</v>
      </c>
      <c r="I10">
        <v>701.31200000000001</v>
      </c>
      <c r="J10">
        <v>283.28100000000001</v>
      </c>
      <c r="L10">
        <f>SQRT((H10-$H$10)^2 + (I10-$I$10)^2 + (J10-$J$10)^2)</f>
        <v>0</v>
      </c>
    </row>
    <row r="11" spans="1:14" x14ac:dyDescent="0.2">
      <c r="A11" t="s">
        <v>13</v>
      </c>
      <c r="B11" t="s">
        <v>17</v>
      </c>
      <c r="C11" t="s">
        <v>21</v>
      </c>
      <c r="D11">
        <v>1</v>
      </c>
      <c r="E11">
        <v>90</v>
      </c>
      <c r="F11">
        <v>2.97</v>
      </c>
      <c r="G11">
        <v>88</v>
      </c>
      <c r="H11">
        <v>1674.1410000000001</v>
      </c>
      <c r="I11">
        <v>658.43700000000001</v>
      </c>
      <c r="J11">
        <v>242.21600000000001</v>
      </c>
      <c r="L11">
        <f t="shared" ref="L11:L14" si="1">SQRT((H11-$H$10)^2 + (I11-$I$10)^2 + (J11-$J$10)^2)</f>
        <v>177.62895948014781</v>
      </c>
    </row>
    <row r="12" spans="1:14" x14ac:dyDescent="0.2">
      <c r="A12" t="s">
        <v>16</v>
      </c>
      <c r="B12" t="s">
        <v>20</v>
      </c>
      <c r="C12" t="s">
        <v>28</v>
      </c>
      <c r="D12">
        <v>1</v>
      </c>
      <c r="E12">
        <v>90</v>
      </c>
      <c r="F12">
        <v>2.97</v>
      </c>
      <c r="G12">
        <v>97</v>
      </c>
      <c r="H12">
        <v>1518.809</v>
      </c>
      <c r="I12">
        <v>621.34</v>
      </c>
      <c r="J12">
        <v>202.06200000000001</v>
      </c>
      <c r="L12">
        <f t="shared" si="1"/>
        <v>342.28208726283066</v>
      </c>
    </row>
    <row r="13" spans="1:14" x14ac:dyDescent="0.2">
      <c r="A13" t="s">
        <v>19</v>
      </c>
      <c r="B13" t="s">
        <v>23</v>
      </c>
      <c r="C13" t="s">
        <v>18</v>
      </c>
      <c r="D13">
        <v>1</v>
      </c>
      <c r="E13">
        <v>90</v>
      </c>
      <c r="F13">
        <v>2.97</v>
      </c>
      <c r="G13">
        <v>111</v>
      </c>
      <c r="H13">
        <v>1327.2470000000001</v>
      </c>
      <c r="I13">
        <v>571.66700000000003</v>
      </c>
      <c r="J13">
        <v>153.40100000000001</v>
      </c>
      <c r="L13">
        <f t="shared" si="1"/>
        <v>546.06717470380875</v>
      </c>
    </row>
    <row r="14" spans="1:14" x14ac:dyDescent="0.2">
      <c r="A14" t="s">
        <v>22</v>
      </c>
      <c r="B14" t="s">
        <v>26</v>
      </c>
      <c r="C14" t="s">
        <v>15</v>
      </c>
      <c r="D14">
        <v>1</v>
      </c>
      <c r="E14">
        <v>90</v>
      </c>
      <c r="F14">
        <v>2.97</v>
      </c>
      <c r="G14">
        <v>129</v>
      </c>
      <c r="H14">
        <v>1142.05</v>
      </c>
      <c r="I14">
        <v>526.08500000000004</v>
      </c>
      <c r="J14">
        <v>105.407</v>
      </c>
      <c r="L14">
        <f t="shared" si="1"/>
        <v>742.73205560955842</v>
      </c>
    </row>
    <row r="18" spans="1:29" x14ac:dyDescent="0.2">
      <c r="B18" s="1" t="s">
        <v>45</v>
      </c>
      <c r="C18">
        <v>64.959999999999994</v>
      </c>
    </row>
    <row r="19" spans="1:29" x14ac:dyDescent="0.2">
      <c r="B19" s="1" t="s">
        <v>46</v>
      </c>
      <c r="C19">
        <v>640</v>
      </c>
    </row>
    <row r="20" spans="1:29" x14ac:dyDescent="0.2">
      <c r="B20" s="1" t="s">
        <v>44</v>
      </c>
      <c r="C20">
        <f>(C19*0.5) / TAN(C18 * 0.5 * PI()/180)</f>
        <v>502.68651958843327</v>
      </c>
    </row>
    <row r="23" spans="1:29" x14ac:dyDescent="0.2">
      <c r="B23" t="s">
        <v>30</v>
      </c>
      <c r="C23" t="s">
        <v>31</v>
      </c>
      <c r="D23" t="s">
        <v>3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 t="s">
        <v>37</v>
      </c>
      <c r="K23" t="s">
        <v>38</v>
      </c>
      <c r="L23" t="s">
        <v>39</v>
      </c>
      <c r="N23" t="s">
        <v>6</v>
      </c>
      <c r="O23" t="s">
        <v>7</v>
      </c>
      <c r="P23" t="s">
        <v>8</v>
      </c>
      <c r="Q23" t="s">
        <v>9</v>
      </c>
      <c r="S23" t="s">
        <v>43</v>
      </c>
      <c r="T23" t="s">
        <v>42</v>
      </c>
      <c r="U23" t="s">
        <v>47</v>
      </c>
      <c r="V23" t="s">
        <v>48</v>
      </c>
      <c r="W23" t="s">
        <v>49</v>
      </c>
      <c r="X23" t="s">
        <v>43</v>
      </c>
      <c r="Y23" t="s">
        <v>42</v>
      </c>
    </row>
    <row r="24" spans="1:29" x14ac:dyDescent="0.2">
      <c r="A24">
        <v>0</v>
      </c>
      <c r="B24" t="s">
        <v>40</v>
      </c>
      <c r="C24" t="s">
        <v>11</v>
      </c>
      <c r="D24">
        <v>1</v>
      </c>
      <c r="E24">
        <v>90</v>
      </c>
      <c r="F24">
        <v>365</v>
      </c>
      <c r="G24">
        <v>366</v>
      </c>
      <c r="H24">
        <v>366</v>
      </c>
      <c r="I24">
        <v>184</v>
      </c>
      <c r="J24">
        <v>185</v>
      </c>
      <c r="K24">
        <v>185</v>
      </c>
      <c r="L24" t="s">
        <v>10</v>
      </c>
      <c r="N24">
        <v>84</v>
      </c>
      <c r="O24">
        <v>1753.8620000000001</v>
      </c>
      <c r="P24">
        <v>533.75</v>
      </c>
      <c r="Q24">
        <v>269.79199999999997</v>
      </c>
      <c r="S24">
        <v>0</v>
      </c>
      <c r="T24">
        <v>0</v>
      </c>
      <c r="U24">
        <f>$C$20*122.5/N24</f>
        <v>733.08450773313177</v>
      </c>
      <c r="V24">
        <f>(H24*U24)/$C$20</f>
        <v>533.75</v>
      </c>
      <c r="W24">
        <f>(K24*U24)/$C$20</f>
        <v>269.79166666666663</v>
      </c>
      <c r="X24">
        <f>SQRT((T24-$T$24)^2 + (U24-$U$24)^2 + (V24-$V$24)^2)</f>
        <v>0</v>
      </c>
      <c r="Y24">
        <v>0</v>
      </c>
      <c r="AA24">
        <f>Y24-X24</f>
        <v>0</v>
      </c>
    </row>
    <row r="25" spans="1:29" x14ac:dyDescent="0.2">
      <c r="A25">
        <v>5</v>
      </c>
      <c r="B25" t="s">
        <v>41</v>
      </c>
      <c r="C25" t="s">
        <v>12</v>
      </c>
      <c r="D25">
        <v>1</v>
      </c>
      <c r="E25">
        <v>90</v>
      </c>
      <c r="F25">
        <v>281</v>
      </c>
      <c r="G25">
        <v>282</v>
      </c>
      <c r="H25">
        <v>282</v>
      </c>
      <c r="I25">
        <v>180</v>
      </c>
      <c r="J25">
        <v>180</v>
      </c>
      <c r="K25">
        <v>180</v>
      </c>
      <c r="L25" t="s">
        <v>10</v>
      </c>
    </row>
    <row r="26" spans="1:29" x14ac:dyDescent="0.2">
      <c r="A26">
        <v>1</v>
      </c>
      <c r="B26" t="s">
        <v>40</v>
      </c>
      <c r="C26" t="s">
        <v>14</v>
      </c>
      <c r="D26">
        <v>1</v>
      </c>
      <c r="E26">
        <v>90</v>
      </c>
      <c r="F26">
        <v>369</v>
      </c>
      <c r="G26">
        <v>370</v>
      </c>
      <c r="H26">
        <v>370</v>
      </c>
      <c r="I26">
        <v>172</v>
      </c>
      <c r="J26">
        <v>173</v>
      </c>
      <c r="K26">
        <v>172</v>
      </c>
      <c r="L26" t="s">
        <v>13</v>
      </c>
      <c r="N26">
        <v>93</v>
      </c>
      <c r="O26">
        <v>1584.134</v>
      </c>
      <c r="P26">
        <v>487.36599999999999</v>
      </c>
      <c r="Q26">
        <v>226.559</v>
      </c>
      <c r="S26">
        <f>SQRT((O26-$O$24)^2 + (P26-$P$24)^2 + (Q26-$Q$24)^2)</f>
        <v>181.18543464914617</v>
      </c>
      <c r="T26">
        <v>100</v>
      </c>
      <c r="U26">
        <f>$C$20*122.5/N26</f>
        <v>662.14084569444162</v>
      </c>
      <c r="V26">
        <f>(H26*U26)/$C$20</f>
        <v>487.36559139784941</v>
      </c>
      <c r="W26">
        <f>(K26*U26)/$C$20</f>
        <v>226.55913978494621</v>
      </c>
      <c r="X26">
        <f>SQRT((U26-$U$24)^2 + (V26-$V$24)^2 + (W26-$W$24)^2)</f>
        <v>95.150238703903554</v>
      </c>
      <c r="Y26">
        <v>100</v>
      </c>
      <c r="AA26">
        <f>(Y26-X26)^2</f>
        <v>23.520184629115079</v>
      </c>
      <c r="AB26">
        <v>64.959999999999994</v>
      </c>
      <c r="AC26">
        <v>2397.2796637461706</v>
      </c>
    </row>
    <row r="27" spans="1:29" x14ac:dyDescent="0.2">
      <c r="A27">
        <v>4</v>
      </c>
      <c r="B27" t="s">
        <v>41</v>
      </c>
      <c r="C27" t="s">
        <v>15</v>
      </c>
      <c r="D27">
        <v>1</v>
      </c>
      <c r="E27">
        <v>90</v>
      </c>
      <c r="F27">
        <v>277</v>
      </c>
      <c r="G27">
        <v>278</v>
      </c>
      <c r="H27">
        <v>277</v>
      </c>
      <c r="I27">
        <v>169</v>
      </c>
      <c r="J27">
        <v>170</v>
      </c>
      <c r="K27">
        <v>169</v>
      </c>
      <c r="L27" t="s">
        <v>13</v>
      </c>
      <c r="AB27">
        <v>66</v>
      </c>
      <c r="AC27">
        <v>2445.4146066035646</v>
      </c>
    </row>
    <row r="28" spans="1:29" x14ac:dyDescent="0.2">
      <c r="A28">
        <v>2</v>
      </c>
      <c r="B28" t="s">
        <v>40</v>
      </c>
      <c r="C28" t="s">
        <v>17</v>
      </c>
      <c r="D28">
        <v>1</v>
      </c>
      <c r="E28">
        <v>90</v>
      </c>
      <c r="F28">
        <v>374</v>
      </c>
      <c r="G28">
        <v>375</v>
      </c>
      <c r="H28">
        <v>375</v>
      </c>
      <c r="I28">
        <v>156</v>
      </c>
      <c r="J28">
        <v>156</v>
      </c>
      <c r="K28">
        <v>156</v>
      </c>
      <c r="L28" t="s">
        <v>16</v>
      </c>
      <c r="N28">
        <v>105</v>
      </c>
      <c r="O28">
        <v>1403.09</v>
      </c>
      <c r="P28">
        <v>437.5</v>
      </c>
      <c r="Q28">
        <v>182</v>
      </c>
      <c r="S28">
        <f>SQRT((O28-$H$2)^2 + (P28-$I$2)^2 + (Q28-$J$2)^2)</f>
        <v>374.18243377796358</v>
      </c>
      <c r="T28">
        <v>200</v>
      </c>
      <c r="U28">
        <f>$C$20*122.5/N28</f>
        <v>586.46760618650546</v>
      </c>
      <c r="V28">
        <f>(H28*U28)/$C$20</f>
        <v>437.5</v>
      </c>
      <c r="W28">
        <f>(K28*U28)/$C$20</f>
        <v>182</v>
      </c>
      <c r="X28">
        <f>SQRT((U28-$U$24)^2 + (V28-$V$24)^2 + (W28-$W$24)^2)</f>
        <v>196.13249362419327</v>
      </c>
      <c r="Y28">
        <v>200</v>
      </c>
      <c r="AA28">
        <f>(Y28-X28)^2</f>
        <v>14.957605566905682</v>
      </c>
      <c r="AB28">
        <v>64.900000000000006</v>
      </c>
      <c r="AC28">
        <v>2400.9625251715147</v>
      </c>
    </row>
    <row r="29" spans="1:29" x14ac:dyDescent="0.2">
      <c r="A29">
        <v>3</v>
      </c>
      <c r="B29" t="s">
        <v>41</v>
      </c>
      <c r="C29" t="s">
        <v>18</v>
      </c>
      <c r="D29">
        <v>1</v>
      </c>
      <c r="E29">
        <v>90</v>
      </c>
      <c r="F29">
        <v>270</v>
      </c>
      <c r="G29">
        <v>271</v>
      </c>
      <c r="H29">
        <v>270</v>
      </c>
      <c r="I29">
        <v>153</v>
      </c>
      <c r="J29">
        <v>154</v>
      </c>
      <c r="K29">
        <v>154</v>
      </c>
      <c r="L29" t="s">
        <v>16</v>
      </c>
      <c r="AB29">
        <v>64.8</v>
      </c>
      <c r="AC29">
        <v>2408.7346132926818</v>
      </c>
    </row>
    <row r="30" spans="1:29" x14ac:dyDescent="0.2">
      <c r="A30">
        <v>3</v>
      </c>
      <c r="B30" t="s">
        <v>40</v>
      </c>
      <c r="C30" t="s">
        <v>20</v>
      </c>
      <c r="D30">
        <v>1</v>
      </c>
      <c r="E30">
        <v>90</v>
      </c>
      <c r="F30">
        <v>381</v>
      </c>
      <c r="G30">
        <v>382</v>
      </c>
      <c r="H30">
        <v>381</v>
      </c>
      <c r="I30">
        <v>132</v>
      </c>
      <c r="J30">
        <v>133</v>
      </c>
      <c r="K30">
        <v>133</v>
      </c>
      <c r="L30" t="s">
        <v>19</v>
      </c>
      <c r="N30">
        <v>120</v>
      </c>
      <c r="O30">
        <v>1227.704</v>
      </c>
      <c r="P30">
        <v>388.93799999999999</v>
      </c>
      <c r="Q30">
        <v>135.77099999999999</v>
      </c>
      <c r="S30">
        <f>SQRT((O30-$H$2)^2 + (P30-$I$2)^2 + (Q30-$J$2)^2)</f>
        <v>561.93806131014128</v>
      </c>
      <c r="T30">
        <v>300</v>
      </c>
      <c r="U30">
        <f>$C$20*122.5/N30</f>
        <v>513.15915541319225</v>
      </c>
      <c r="V30">
        <f>(H30*U30)/$C$20</f>
        <v>388.93749999999994</v>
      </c>
      <c r="W30">
        <f>(K30*U30)/$C$20</f>
        <v>135.77083333333331</v>
      </c>
      <c r="X30">
        <f>SQRT((U30-$U$24)^2 + (V30-$V$24)^2 + (W30-$W$24)^2)</f>
        <v>295.46472634928972</v>
      </c>
      <c r="Y30">
        <v>300</v>
      </c>
      <c r="AA30">
        <f>(Y30-X30)^2</f>
        <v>20.568707086826954</v>
      </c>
      <c r="AB30">
        <v>64.7</v>
      </c>
      <c r="AC30">
        <v>2418.5681843405414</v>
      </c>
    </row>
    <row r="31" spans="1:29" x14ac:dyDescent="0.2">
      <c r="A31">
        <v>2</v>
      </c>
      <c r="B31" t="s">
        <v>41</v>
      </c>
      <c r="C31" t="s">
        <v>21</v>
      </c>
      <c r="D31">
        <v>1</v>
      </c>
      <c r="E31">
        <v>90</v>
      </c>
      <c r="F31">
        <v>261</v>
      </c>
      <c r="G31">
        <v>262</v>
      </c>
      <c r="H31">
        <v>261</v>
      </c>
      <c r="I31">
        <v>132</v>
      </c>
      <c r="J31">
        <v>133</v>
      </c>
      <c r="K31">
        <v>133</v>
      </c>
      <c r="L31" t="s">
        <v>19</v>
      </c>
      <c r="AB31">
        <v>64.5</v>
      </c>
      <c r="AC31">
        <v>2444.5084762178512</v>
      </c>
    </row>
    <row r="32" spans="1:29" x14ac:dyDescent="0.2">
      <c r="A32">
        <v>4</v>
      </c>
      <c r="B32" t="s">
        <v>40</v>
      </c>
      <c r="C32" t="s">
        <v>23</v>
      </c>
      <c r="D32">
        <v>1</v>
      </c>
      <c r="E32">
        <v>90</v>
      </c>
      <c r="F32">
        <v>391</v>
      </c>
      <c r="G32">
        <v>392</v>
      </c>
      <c r="H32">
        <v>392</v>
      </c>
      <c r="I32">
        <v>98</v>
      </c>
      <c r="J32">
        <v>98</v>
      </c>
      <c r="K32">
        <v>98</v>
      </c>
      <c r="L32" t="s">
        <v>22</v>
      </c>
      <c r="N32">
        <v>144</v>
      </c>
      <c r="O32">
        <v>1023.086</v>
      </c>
      <c r="P32">
        <v>333.47199999999998</v>
      </c>
      <c r="Q32">
        <v>83.367999999999995</v>
      </c>
      <c r="S32">
        <f>SQRT((O32-$H$2)^2 + (P32-$I$2)^2 + (Q32-$J$2)^2)</f>
        <v>780.3196442714999</v>
      </c>
      <c r="T32">
        <v>400</v>
      </c>
      <c r="U32">
        <f>$C$20*122.5/N32</f>
        <v>427.63262951099358</v>
      </c>
      <c r="V32">
        <f>(H32*U32)/$C$20</f>
        <v>333.47222222222223</v>
      </c>
      <c r="W32">
        <f>(K32*U32)/$C$20</f>
        <v>83.368055555555557</v>
      </c>
      <c r="X32">
        <f>SQRT((U32-$U$24)^2 + (V32-$V$24)^2 + (W32-$W$24)^2)</f>
        <v>410.08023722284361</v>
      </c>
      <c r="Y32">
        <v>400</v>
      </c>
      <c r="AA32">
        <f>(Y32-X32)^2</f>
        <v>101.6111824688018</v>
      </c>
      <c r="AB32">
        <v>65</v>
      </c>
      <c r="AC32">
        <v>2395.230017662132</v>
      </c>
    </row>
    <row r="33" spans="1:29" x14ac:dyDescent="0.2">
      <c r="A33">
        <v>1</v>
      </c>
      <c r="B33" t="s">
        <v>41</v>
      </c>
      <c r="C33" t="s">
        <v>24</v>
      </c>
      <c r="D33">
        <v>1</v>
      </c>
      <c r="E33">
        <v>90</v>
      </c>
      <c r="F33">
        <v>247</v>
      </c>
      <c r="G33">
        <v>248</v>
      </c>
      <c r="H33">
        <v>248</v>
      </c>
      <c r="I33">
        <v>101</v>
      </c>
      <c r="J33">
        <v>101</v>
      </c>
      <c r="K33">
        <v>101</v>
      </c>
      <c r="L33" t="s">
        <v>22</v>
      </c>
      <c r="AB33">
        <v>68</v>
      </c>
      <c r="AC33">
        <v>3071.3317470413608</v>
      </c>
    </row>
    <row r="34" spans="1:29" x14ac:dyDescent="0.2">
      <c r="A34">
        <v>5</v>
      </c>
      <c r="B34" t="s">
        <v>40</v>
      </c>
      <c r="C34" t="s">
        <v>26</v>
      </c>
      <c r="D34">
        <v>1</v>
      </c>
      <c r="E34">
        <v>90</v>
      </c>
      <c r="F34">
        <v>407</v>
      </c>
      <c r="G34">
        <v>408</v>
      </c>
      <c r="H34">
        <v>408</v>
      </c>
      <c r="I34">
        <v>41</v>
      </c>
      <c r="J34">
        <v>42</v>
      </c>
      <c r="K34">
        <v>41</v>
      </c>
      <c r="L34" t="s">
        <v>25</v>
      </c>
      <c r="N34">
        <v>183</v>
      </c>
      <c r="O34">
        <v>805.05200000000002</v>
      </c>
      <c r="P34">
        <v>273.11500000000001</v>
      </c>
      <c r="Q34">
        <v>27.445</v>
      </c>
      <c r="S34">
        <f>SQRT((O34-$H$2)^2 + (P34-$I$2)^2 + (Q34-$J$2)^2)</f>
        <v>1013.3622687538747</v>
      </c>
      <c r="T34">
        <v>500</v>
      </c>
      <c r="U34">
        <f>$C$20*122.5/N34</f>
        <v>336.49780682832278</v>
      </c>
      <c r="V34">
        <f>(H34*U34)/$C$20</f>
        <v>273.11475409836066</v>
      </c>
      <c r="W34">
        <f>(K34*U34)/$C$20</f>
        <v>27.445355191256827</v>
      </c>
      <c r="X34">
        <f>SQRT((U34-$U$24)^2 + (V34-$V$24)^2 + (W34-$W$24)^2)</f>
        <v>532.86346978049153</v>
      </c>
      <c r="Y34">
        <v>500</v>
      </c>
      <c r="AA34">
        <f>(Y34-X34)^2</f>
        <v>1080.0076460132798</v>
      </c>
      <c r="AB34">
        <v>68.5</v>
      </c>
      <c r="AC34">
        <v>3324.1830135267983</v>
      </c>
    </row>
    <row r="35" spans="1:29" x14ac:dyDescent="0.2">
      <c r="A35">
        <v>0</v>
      </c>
      <c r="B35" t="s">
        <v>41</v>
      </c>
      <c r="C35" t="s">
        <v>27</v>
      </c>
      <c r="D35">
        <v>1</v>
      </c>
      <c r="E35">
        <v>90</v>
      </c>
      <c r="F35">
        <v>225</v>
      </c>
      <c r="G35">
        <v>225</v>
      </c>
      <c r="H35">
        <v>225</v>
      </c>
      <c r="I35">
        <v>48</v>
      </c>
      <c r="J35">
        <v>49</v>
      </c>
      <c r="K35">
        <v>48</v>
      </c>
      <c r="L35" t="s">
        <v>25</v>
      </c>
      <c r="AB35">
        <v>69</v>
      </c>
      <c r="AC35">
        <v>3611.5054844200877</v>
      </c>
    </row>
    <row r="36" spans="1:29" x14ac:dyDescent="0.2">
      <c r="AB36">
        <v>69.5</v>
      </c>
      <c r="AC36">
        <v>3931.427546815115</v>
      </c>
    </row>
    <row r="41" spans="1:29" x14ac:dyDescent="0.2">
      <c r="A41" t="s">
        <v>50</v>
      </c>
      <c r="B41" t="s">
        <v>30</v>
      </c>
      <c r="C41" t="s">
        <v>31</v>
      </c>
      <c r="D41" t="s">
        <v>3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J41" t="s">
        <v>37</v>
      </c>
      <c r="K41" t="s">
        <v>38</v>
      </c>
      <c r="L41" t="s">
        <v>39</v>
      </c>
      <c r="N41" t="s">
        <v>6</v>
      </c>
      <c r="O41" t="s">
        <v>7</v>
      </c>
      <c r="P41" t="s">
        <v>8</v>
      </c>
      <c r="Q41" t="s">
        <v>9</v>
      </c>
      <c r="S41" t="s">
        <v>43</v>
      </c>
      <c r="T41" t="s">
        <v>42</v>
      </c>
      <c r="U41" t="s">
        <v>47</v>
      </c>
      <c r="V41" t="s">
        <v>48</v>
      </c>
      <c r="W41" t="s">
        <v>49</v>
      </c>
      <c r="X41" t="s">
        <v>43</v>
      </c>
      <c r="Y41" t="s">
        <v>42</v>
      </c>
    </row>
    <row r="42" spans="1:29" x14ac:dyDescent="0.2">
      <c r="A42">
        <v>0</v>
      </c>
      <c r="B42" t="s">
        <v>40</v>
      </c>
      <c r="C42" t="s">
        <v>14</v>
      </c>
      <c r="D42">
        <v>1</v>
      </c>
      <c r="E42">
        <v>85</v>
      </c>
      <c r="F42">
        <v>457</v>
      </c>
      <c r="G42">
        <v>459</v>
      </c>
      <c r="H42">
        <v>458</v>
      </c>
      <c r="I42">
        <v>185</v>
      </c>
      <c r="J42">
        <v>186</v>
      </c>
      <c r="K42">
        <v>185</v>
      </c>
      <c r="L42" t="s">
        <v>10</v>
      </c>
      <c r="N42">
        <v>80</v>
      </c>
      <c r="O42">
        <v>1841.5550000000001</v>
      </c>
      <c r="P42">
        <v>701.31200000000001</v>
      </c>
      <c r="Q42">
        <v>283.28100000000001</v>
      </c>
      <c r="S42">
        <v>0</v>
      </c>
      <c r="T42">
        <v>0</v>
      </c>
      <c r="U42">
        <f>$C$20*122.5/N42</f>
        <v>769.73873311978844</v>
      </c>
      <c r="V42">
        <f>(H42*U42)/$C$20</f>
        <v>701.3125</v>
      </c>
      <c r="W42">
        <f>(K42*U42)/$C$20</f>
        <v>283.28125</v>
      </c>
      <c r="X42">
        <v>0</v>
      </c>
      <c r="Y42">
        <v>0</v>
      </c>
      <c r="AA42">
        <f>Y42-X42</f>
        <v>0</v>
      </c>
    </row>
    <row r="43" spans="1:29" x14ac:dyDescent="0.2">
      <c r="A43">
        <v>0</v>
      </c>
      <c r="B43" t="s">
        <v>41</v>
      </c>
      <c r="C43" t="s">
        <v>24</v>
      </c>
      <c r="D43">
        <v>3</v>
      </c>
      <c r="E43">
        <v>90</v>
      </c>
      <c r="F43">
        <v>377</v>
      </c>
      <c r="G43">
        <v>378</v>
      </c>
      <c r="H43">
        <v>378</v>
      </c>
      <c r="I43">
        <v>180</v>
      </c>
      <c r="J43">
        <v>180</v>
      </c>
      <c r="K43">
        <v>180</v>
      </c>
      <c r="L43" t="s">
        <v>10</v>
      </c>
    </row>
    <row r="44" spans="1:29" x14ac:dyDescent="0.2">
      <c r="A44">
        <v>1</v>
      </c>
      <c r="B44" t="s">
        <v>40</v>
      </c>
      <c r="C44" t="s">
        <v>17</v>
      </c>
      <c r="D44">
        <v>5</v>
      </c>
      <c r="E44">
        <v>90</v>
      </c>
      <c r="F44">
        <v>472</v>
      </c>
      <c r="G44">
        <v>474</v>
      </c>
      <c r="H44">
        <v>473</v>
      </c>
      <c r="I44">
        <v>174</v>
      </c>
      <c r="J44">
        <v>174</v>
      </c>
      <c r="K44">
        <v>174</v>
      </c>
      <c r="L44" t="s">
        <v>13</v>
      </c>
      <c r="N44">
        <v>88</v>
      </c>
      <c r="O44">
        <v>1674.1410000000001</v>
      </c>
      <c r="P44">
        <v>658.43700000000001</v>
      </c>
      <c r="Q44">
        <v>242.21600000000001</v>
      </c>
      <c r="S44">
        <f>SQRT((O44-$O$42)^2 + (P44-$P$42)^2 + (Q44-$Q$42)^2)</f>
        <v>177.62895948014781</v>
      </c>
      <c r="T44">
        <v>100</v>
      </c>
      <c r="U44">
        <f>$C$20*122.5/N44</f>
        <v>699.7624846543531</v>
      </c>
      <c r="V44">
        <f>(H44*U44)/$C$20</f>
        <v>658.4375</v>
      </c>
      <c r="W44">
        <f>(K44*U44)/$C$20</f>
        <v>242.21590909090907</v>
      </c>
      <c r="X44">
        <f>SQRT((U44-$U$42)^2 + (V44-$V$42)^2 + (W44-$W$42)^2)</f>
        <v>91.767658781709144</v>
      </c>
      <c r="Y44">
        <v>100</v>
      </c>
      <c r="AA44">
        <f>(Y44-X44)^2</f>
        <v>67.771441934370571</v>
      </c>
    </row>
    <row r="45" spans="1:29" x14ac:dyDescent="0.2">
      <c r="A45">
        <v>1</v>
      </c>
      <c r="B45" t="s">
        <v>41</v>
      </c>
      <c r="C45" t="s">
        <v>21</v>
      </c>
      <c r="D45">
        <v>1</v>
      </c>
      <c r="E45">
        <v>88</v>
      </c>
      <c r="F45">
        <v>385</v>
      </c>
      <c r="G45">
        <v>386</v>
      </c>
      <c r="H45">
        <v>385</v>
      </c>
      <c r="I45">
        <v>168</v>
      </c>
      <c r="J45">
        <v>170</v>
      </c>
      <c r="K45">
        <v>169</v>
      </c>
      <c r="L45" t="s">
        <v>13</v>
      </c>
    </row>
    <row r="46" spans="1:29" x14ac:dyDescent="0.2">
      <c r="A46">
        <v>2</v>
      </c>
      <c r="B46" t="s">
        <v>40</v>
      </c>
      <c r="C46" t="s">
        <v>20</v>
      </c>
      <c r="D46">
        <v>5</v>
      </c>
      <c r="E46">
        <v>90</v>
      </c>
      <c r="F46">
        <v>491</v>
      </c>
      <c r="G46">
        <v>493</v>
      </c>
      <c r="H46">
        <v>492</v>
      </c>
      <c r="I46">
        <v>159</v>
      </c>
      <c r="J46">
        <v>160</v>
      </c>
      <c r="K46">
        <v>160</v>
      </c>
      <c r="L46" t="s">
        <v>16</v>
      </c>
      <c r="N46">
        <v>97</v>
      </c>
      <c r="O46">
        <v>1518.809</v>
      </c>
      <c r="P46">
        <v>621.34</v>
      </c>
      <c r="Q46">
        <v>202.06200000000001</v>
      </c>
      <c r="S46">
        <f>SQRT((O46-$O$42)^2 + (P46-$P$42)^2 + (Q46-$Q$42)^2)</f>
        <v>342.28208726283066</v>
      </c>
      <c r="T46">
        <v>200</v>
      </c>
      <c r="U46">
        <f>$C$20*122.5/N46</f>
        <v>634.83606855240282</v>
      </c>
      <c r="V46">
        <f>(H46*U46)/$C$20</f>
        <v>621.34020618556701</v>
      </c>
      <c r="W46">
        <f>(K46*U46)/$C$20</f>
        <v>202.06185567010311</v>
      </c>
      <c r="X46">
        <f>SQRT((U46-$U$42)^2 + (V46-$V$42)^2 + (W46-$W$42)^2)</f>
        <v>176.60941849357255</v>
      </c>
      <c r="Y46">
        <v>200</v>
      </c>
      <c r="AA46">
        <f>(Y46-X46)^2</f>
        <v>547.11930320882595</v>
      </c>
    </row>
    <row r="47" spans="1:29" x14ac:dyDescent="0.2">
      <c r="A47">
        <v>2</v>
      </c>
      <c r="B47" t="s">
        <v>41</v>
      </c>
      <c r="C47" t="s">
        <v>28</v>
      </c>
      <c r="D47">
        <v>1</v>
      </c>
      <c r="E47">
        <v>90</v>
      </c>
      <c r="F47">
        <v>394</v>
      </c>
      <c r="G47">
        <v>395</v>
      </c>
      <c r="H47">
        <v>395</v>
      </c>
      <c r="I47">
        <v>156</v>
      </c>
      <c r="J47">
        <v>156</v>
      </c>
      <c r="K47">
        <v>156</v>
      </c>
      <c r="L47" t="s">
        <v>16</v>
      </c>
    </row>
    <row r="48" spans="1:29" x14ac:dyDescent="0.2">
      <c r="A48">
        <v>3</v>
      </c>
      <c r="B48" t="s">
        <v>40</v>
      </c>
      <c r="C48" t="s">
        <v>23</v>
      </c>
      <c r="D48">
        <v>1</v>
      </c>
      <c r="E48">
        <v>90</v>
      </c>
      <c r="F48">
        <v>517</v>
      </c>
      <c r="G48">
        <v>519</v>
      </c>
      <c r="H48">
        <v>518</v>
      </c>
      <c r="I48">
        <v>139</v>
      </c>
      <c r="J48">
        <v>139</v>
      </c>
      <c r="K48">
        <v>139</v>
      </c>
      <c r="L48" t="s">
        <v>19</v>
      </c>
      <c r="N48">
        <v>111</v>
      </c>
      <c r="O48">
        <v>1327.2470000000001</v>
      </c>
      <c r="P48">
        <v>571.66700000000003</v>
      </c>
      <c r="Q48">
        <v>153.40100000000001</v>
      </c>
      <c r="S48">
        <f>SQRT((O48-$O$42)^2 + (P48-$P$42)^2 + (Q48-$Q$42)^2)</f>
        <v>546.06717470380875</v>
      </c>
      <c r="T48">
        <v>300</v>
      </c>
      <c r="U48">
        <f>$C$20*122.5/N48</f>
        <v>554.76665450074836</v>
      </c>
      <c r="V48">
        <f>(H48*U48)/$C$20</f>
        <v>571.66666666666663</v>
      </c>
      <c r="W48">
        <f>(K48*U48)/$C$20</f>
        <v>153.40090090090089</v>
      </c>
      <c r="X48">
        <f>SQRT((U48-$U$42)^2 + (V48-$V$42)^2 + (W48-$W$42)^2)</f>
        <v>282.64808820968352</v>
      </c>
      <c r="Y48">
        <v>300</v>
      </c>
      <c r="AA48">
        <f>(Y48-X48)^2</f>
        <v>301.088842778924</v>
      </c>
    </row>
    <row r="49" spans="1:27" x14ac:dyDescent="0.2">
      <c r="A49">
        <v>3</v>
      </c>
      <c r="B49" t="s">
        <v>41</v>
      </c>
      <c r="C49" t="s">
        <v>18</v>
      </c>
      <c r="D49">
        <v>1</v>
      </c>
      <c r="E49">
        <v>90</v>
      </c>
      <c r="F49">
        <v>407</v>
      </c>
      <c r="G49">
        <v>408</v>
      </c>
      <c r="H49">
        <v>407</v>
      </c>
      <c r="I49">
        <v>138</v>
      </c>
      <c r="J49">
        <v>138</v>
      </c>
      <c r="K49">
        <v>138</v>
      </c>
      <c r="L49" t="s">
        <v>19</v>
      </c>
    </row>
    <row r="50" spans="1:27" x14ac:dyDescent="0.2">
      <c r="A50">
        <v>4</v>
      </c>
      <c r="B50" t="s">
        <v>40</v>
      </c>
      <c r="C50" t="s">
        <v>26</v>
      </c>
      <c r="D50">
        <v>1</v>
      </c>
      <c r="E50">
        <v>90</v>
      </c>
      <c r="F50">
        <v>554</v>
      </c>
      <c r="G50">
        <v>555</v>
      </c>
      <c r="H50">
        <v>554</v>
      </c>
      <c r="I50">
        <v>111</v>
      </c>
      <c r="J50">
        <v>112</v>
      </c>
      <c r="K50">
        <v>111</v>
      </c>
      <c r="L50" t="s">
        <v>22</v>
      </c>
      <c r="N50">
        <v>129</v>
      </c>
      <c r="O50">
        <v>1142.05</v>
      </c>
      <c r="P50">
        <v>526.08500000000004</v>
      </c>
      <c r="Q50">
        <v>105.407</v>
      </c>
      <c r="S50">
        <f>SQRT((O50-$O$42)^2 + (P50-$P$42)^2 + (Q50-$Q$42)^2)</f>
        <v>742.73205560955842</v>
      </c>
      <c r="T50">
        <v>400</v>
      </c>
      <c r="U50">
        <f>$C$20*122.5/N50</f>
        <v>477.35735387273701</v>
      </c>
      <c r="V50">
        <f>(H50*U50)/$C$20</f>
        <v>526.08527131782944</v>
      </c>
      <c r="W50">
        <f>(K50*U50)/$C$20</f>
        <v>105.40697674418605</v>
      </c>
      <c r="X50">
        <f>SQRT((U50-$U$42)^2 + (V50-$V$42)^2 + (W50-$W$42)^2)</f>
        <v>384.48759367283333</v>
      </c>
      <c r="Y50">
        <v>400</v>
      </c>
      <c r="AA50">
        <f>(Y50-X50)^2</f>
        <v>240.63475005912062</v>
      </c>
    </row>
    <row r="51" spans="1:27" x14ac:dyDescent="0.2">
      <c r="A51">
        <v>4</v>
      </c>
      <c r="B51" t="s">
        <v>41</v>
      </c>
      <c r="C51" t="s">
        <v>15</v>
      </c>
      <c r="D51">
        <v>1</v>
      </c>
      <c r="E51">
        <v>90</v>
      </c>
      <c r="F51">
        <v>425</v>
      </c>
      <c r="G51">
        <v>426</v>
      </c>
      <c r="H51">
        <v>425</v>
      </c>
      <c r="I51">
        <v>112</v>
      </c>
      <c r="J51">
        <v>113</v>
      </c>
      <c r="K51">
        <v>112</v>
      </c>
      <c r="L51" t="s">
        <v>22</v>
      </c>
    </row>
    <row r="53" spans="1:27" x14ac:dyDescent="0.2">
      <c r="AA53">
        <f>SUM(AA24:AA50)</f>
        <v>2397.2796637461706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4EB5-3BD1-5249-A9A6-78164292B40A}">
  <dimension ref="A1:S18"/>
  <sheetViews>
    <sheetView tabSelected="1" workbookViewId="0">
      <selection activeCell="O20" sqref="O20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66</v>
      </c>
      <c r="O1" t="s">
        <v>42</v>
      </c>
      <c r="P1" t="s">
        <v>42</v>
      </c>
      <c r="Q1" t="s">
        <v>42</v>
      </c>
      <c r="S1" t="s">
        <v>67</v>
      </c>
    </row>
    <row r="2" spans="1:19" x14ac:dyDescent="0.2">
      <c r="A2" t="s">
        <v>64</v>
      </c>
      <c r="B2" t="s">
        <v>10</v>
      </c>
      <c r="C2" t="s">
        <v>51</v>
      </c>
      <c r="D2" t="s">
        <v>11</v>
      </c>
      <c r="E2">
        <v>1</v>
      </c>
      <c r="F2">
        <v>80</v>
      </c>
      <c r="G2">
        <v>2.63</v>
      </c>
      <c r="H2">
        <v>107</v>
      </c>
      <c r="I2">
        <v>575.06200000000001</v>
      </c>
      <c r="J2">
        <v>147.68700000000001</v>
      </c>
      <c r="K2">
        <v>234.696</v>
      </c>
      <c r="M2">
        <f>(SQRT(I2-$I$2)^2+(J2-$J$2)^2+(K2-$K$2)^2)</f>
        <v>0</v>
      </c>
      <c r="O2">
        <v>0</v>
      </c>
      <c r="P2">
        <v>0</v>
      </c>
      <c r="Q2">
        <v>0</v>
      </c>
      <c r="S2">
        <f>(SQRT(O2-$O$2)^2+(P2-$P$2)^2+(Q2-$Q$2)^2)</f>
        <v>0</v>
      </c>
    </row>
    <row r="3" spans="1:19" x14ac:dyDescent="0.2">
      <c r="A3" t="s">
        <v>64</v>
      </c>
      <c r="B3" t="s">
        <v>13</v>
      </c>
      <c r="C3" t="s">
        <v>52</v>
      </c>
      <c r="D3" t="s">
        <v>14</v>
      </c>
      <c r="E3">
        <v>1</v>
      </c>
      <c r="F3">
        <v>80</v>
      </c>
      <c r="G3">
        <v>2.63</v>
      </c>
      <c r="H3">
        <v>105</v>
      </c>
      <c r="I3">
        <v>586.01599999999996</v>
      </c>
      <c r="J3">
        <v>152.833</v>
      </c>
      <c r="K3">
        <v>276.5</v>
      </c>
      <c r="M3">
        <f t="shared" ref="M3:M9" si="0">(SQRT(I3-$I$2)^2+(J3-$J$2)^2+(K3-$K$2)^2)</f>
        <v>1785.009732</v>
      </c>
      <c r="O3">
        <v>0</v>
      </c>
      <c r="P3">
        <v>0</v>
      </c>
      <c r="Q3">
        <v>50</v>
      </c>
      <c r="S3">
        <f t="shared" ref="S3:S9" si="1">(SQRT(O3-$O$2)^2+(P3-$P$2)^2+(Q3-$Q$2)^2)</f>
        <v>2500</v>
      </c>
    </row>
    <row r="4" spans="1:19" x14ac:dyDescent="0.2">
      <c r="A4" t="s">
        <v>64</v>
      </c>
      <c r="B4" t="s">
        <v>16</v>
      </c>
      <c r="C4" t="s">
        <v>53</v>
      </c>
      <c r="D4" t="s">
        <v>17</v>
      </c>
      <c r="E4">
        <v>1</v>
      </c>
      <c r="F4">
        <v>80</v>
      </c>
      <c r="G4">
        <v>2.63</v>
      </c>
      <c r="H4">
        <v>105</v>
      </c>
      <c r="I4">
        <v>586.01599999999996</v>
      </c>
      <c r="J4">
        <v>157.5</v>
      </c>
      <c r="K4">
        <v>313.83300000000003</v>
      </c>
      <c r="M4">
        <f t="shared" si="0"/>
        <v>6369.9137380000038</v>
      </c>
      <c r="O4">
        <v>0</v>
      </c>
      <c r="P4">
        <v>0</v>
      </c>
      <c r="Q4">
        <v>100</v>
      </c>
      <c r="S4">
        <f t="shared" si="1"/>
        <v>10000</v>
      </c>
    </row>
    <row r="5" spans="1:19" x14ac:dyDescent="0.2">
      <c r="A5" t="s">
        <v>64</v>
      </c>
      <c r="B5" t="s">
        <v>19</v>
      </c>
      <c r="C5" t="s">
        <v>54</v>
      </c>
      <c r="D5" t="s">
        <v>20</v>
      </c>
      <c r="E5">
        <v>1</v>
      </c>
      <c r="F5">
        <v>80</v>
      </c>
      <c r="G5">
        <v>2.63</v>
      </c>
      <c r="H5">
        <v>104</v>
      </c>
      <c r="I5">
        <v>591.65099999999995</v>
      </c>
      <c r="J5">
        <v>161.37</v>
      </c>
      <c r="K5">
        <v>354.54300000000001</v>
      </c>
      <c r="M5">
        <f t="shared" si="0"/>
        <v>14567.116898000002</v>
      </c>
      <c r="O5">
        <v>0</v>
      </c>
      <c r="P5">
        <v>0</v>
      </c>
      <c r="Q5">
        <v>150</v>
      </c>
      <c r="S5">
        <f t="shared" si="1"/>
        <v>22500</v>
      </c>
    </row>
    <row r="6" spans="1:19" x14ac:dyDescent="0.2">
      <c r="A6" t="s">
        <v>64</v>
      </c>
      <c r="B6" t="s">
        <v>22</v>
      </c>
      <c r="C6" t="s">
        <v>55</v>
      </c>
      <c r="D6" t="s">
        <v>26</v>
      </c>
      <c r="E6">
        <v>1</v>
      </c>
      <c r="F6">
        <v>80</v>
      </c>
      <c r="G6">
        <v>2.63</v>
      </c>
      <c r="H6">
        <v>104</v>
      </c>
      <c r="I6">
        <v>591.65099999999995</v>
      </c>
      <c r="J6">
        <v>223.798</v>
      </c>
      <c r="K6">
        <v>232.04300000000001</v>
      </c>
      <c r="M6">
        <f t="shared" si="0"/>
        <v>5816.5117299999984</v>
      </c>
      <c r="O6">
        <v>0</v>
      </c>
      <c r="P6">
        <v>100</v>
      </c>
      <c r="Q6">
        <v>0</v>
      </c>
      <c r="S6">
        <f t="shared" si="1"/>
        <v>10000</v>
      </c>
    </row>
    <row r="7" spans="1:19" x14ac:dyDescent="0.2">
      <c r="A7" t="s">
        <v>64</v>
      </c>
      <c r="B7" t="s">
        <v>25</v>
      </c>
      <c r="C7" t="s">
        <v>56</v>
      </c>
      <c r="D7" t="s">
        <v>57</v>
      </c>
      <c r="E7">
        <v>1</v>
      </c>
      <c r="F7">
        <v>80</v>
      </c>
      <c r="G7">
        <v>2.63</v>
      </c>
      <c r="H7">
        <v>104</v>
      </c>
      <c r="I7">
        <v>591.65099999999995</v>
      </c>
      <c r="J7">
        <v>228.51</v>
      </c>
      <c r="K7">
        <v>269.73599999999999</v>
      </c>
      <c r="M7">
        <f t="shared" si="0"/>
        <v>7776.7479289999965</v>
      </c>
      <c r="O7">
        <v>0</v>
      </c>
      <c r="P7">
        <v>100</v>
      </c>
      <c r="Q7">
        <v>50</v>
      </c>
      <c r="S7">
        <f t="shared" si="1"/>
        <v>12500</v>
      </c>
    </row>
    <row r="8" spans="1:19" x14ac:dyDescent="0.2">
      <c r="A8" t="s">
        <v>64</v>
      </c>
      <c r="B8" t="s">
        <v>58</v>
      </c>
      <c r="C8" t="s">
        <v>59</v>
      </c>
      <c r="D8" t="s">
        <v>60</v>
      </c>
      <c r="E8">
        <v>1</v>
      </c>
      <c r="F8">
        <v>80</v>
      </c>
      <c r="G8">
        <v>2.63</v>
      </c>
      <c r="H8">
        <v>103</v>
      </c>
      <c r="I8">
        <v>597.39499999999998</v>
      </c>
      <c r="J8">
        <v>235.48500000000001</v>
      </c>
      <c r="K8">
        <v>310.41300000000001</v>
      </c>
      <c r="M8">
        <f t="shared" si="0"/>
        <v>13463.885893000002</v>
      </c>
      <c r="O8">
        <v>0</v>
      </c>
      <c r="P8">
        <v>100</v>
      </c>
      <c r="Q8">
        <v>100</v>
      </c>
      <c r="S8">
        <f t="shared" si="1"/>
        <v>20000</v>
      </c>
    </row>
    <row r="9" spans="1:19" x14ac:dyDescent="0.2">
      <c r="A9" t="s">
        <v>64</v>
      </c>
      <c r="B9" t="s">
        <v>61</v>
      </c>
      <c r="C9" t="s">
        <v>62</v>
      </c>
      <c r="D9" t="s">
        <v>63</v>
      </c>
      <c r="E9">
        <v>1</v>
      </c>
      <c r="F9">
        <v>80</v>
      </c>
      <c r="G9">
        <v>2.63</v>
      </c>
      <c r="H9">
        <v>103</v>
      </c>
      <c r="I9">
        <v>597.39499999999998</v>
      </c>
      <c r="J9">
        <v>240.24299999999999</v>
      </c>
      <c r="K9">
        <v>349.66</v>
      </c>
      <c r="M9">
        <f t="shared" si="0"/>
        <v>21805.667432000002</v>
      </c>
      <c r="O9">
        <v>0</v>
      </c>
      <c r="P9">
        <v>100</v>
      </c>
      <c r="Q9">
        <v>150</v>
      </c>
      <c r="S9">
        <f t="shared" si="1"/>
        <v>32500</v>
      </c>
    </row>
    <row r="11" spans="1:19" x14ac:dyDescent="0.2">
      <c r="A11" t="s">
        <v>65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</row>
    <row r="12" spans="1:19" x14ac:dyDescent="0.2">
      <c r="A12" t="s">
        <v>65</v>
      </c>
      <c r="B12" t="s">
        <v>10</v>
      </c>
      <c r="C12" t="s">
        <v>51</v>
      </c>
      <c r="D12" t="s">
        <v>14</v>
      </c>
      <c r="E12">
        <v>1</v>
      </c>
      <c r="F12">
        <v>89</v>
      </c>
      <c r="G12">
        <v>2.93</v>
      </c>
      <c r="H12">
        <v>111</v>
      </c>
      <c r="I12">
        <v>554.33900000000006</v>
      </c>
      <c r="J12">
        <v>582.702</v>
      </c>
      <c r="K12">
        <v>172.16200000000001</v>
      </c>
    </row>
    <row r="13" spans="1:19" x14ac:dyDescent="0.2">
      <c r="A13" t="s">
        <v>65</v>
      </c>
      <c r="B13" t="s">
        <v>13</v>
      </c>
      <c r="C13" t="s">
        <v>52</v>
      </c>
      <c r="D13" t="s">
        <v>17</v>
      </c>
      <c r="E13">
        <v>1</v>
      </c>
      <c r="F13">
        <v>89</v>
      </c>
      <c r="G13">
        <v>2.93</v>
      </c>
      <c r="H13">
        <v>112</v>
      </c>
      <c r="I13">
        <v>549.39</v>
      </c>
      <c r="J13">
        <v>581.875</v>
      </c>
      <c r="K13">
        <v>208.90600000000001</v>
      </c>
    </row>
    <row r="14" spans="1:19" x14ac:dyDescent="0.2">
      <c r="A14" t="s">
        <v>65</v>
      </c>
      <c r="B14" t="s">
        <v>16</v>
      </c>
      <c r="C14" t="s">
        <v>53</v>
      </c>
      <c r="D14" t="s">
        <v>20</v>
      </c>
      <c r="E14">
        <v>1</v>
      </c>
      <c r="F14">
        <v>89</v>
      </c>
      <c r="G14">
        <v>2.93</v>
      </c>
      <c r="H14">
        <v>112</v>
      </c>
      <c r="I14">
        <v>549.39</v>
      </c>
      <c r="J14">
        <v>586.25</v>
      </c>
      <c r="K14">
        <v>247.18799999999999</v>
      </c>
    </row>
    <row r="15" spans="1:19" x14ac:dyDescent="0.2">
      <c r="A15" t="s">
        <v>65</v>
      </c>
      <c r="B15" t="s">
        <v>19</v>
      </c>
      <c r="C15" t="s">
        <v>55</v>
      </c>
      <c r="D15" t="s">
        <v>26</v>
      </c>
      <c r="E15">
        <v>1</v>
      </c>
      <c r="F15">
        <v>89</v>
      </c>
      <c r="G15">
        <v>2.93</v>
      </c>
      <c r="H15">
        <v>115</v>
      </c>
      <c r="I15">
        <v>535.05799999999999</v>
      </c>
      <c r="J15">
        <v>640.19600000000003</v>
      </c>
      <c r="K15">
        <v>156.58699999999999</v>
      </c>
    </row>
    <row r="16" spans="1:19" x14ac:dyDescent="0.2">
      <c r="A16" t="s">
        <v>65</v>
      </c>
      <c r="B16" t="s">
        <v>22</v>
      </c>
      <c r="C16" t="s">
        <v>56</v>
      </c>
      <c r="D16" t="s">
        <v>57</v>
      </c>
      <c r="E16">
        <v>1</v>
      </c>
      <c r="F16">
        <v>89</v>
      </c>
      <c r="G16">
        <v>2.93</v>
      </c>
      <c r="H16">
        <v>117</v>
      </c>
      <c r="I16">
        <v>525.91200000000003</v>
      </c>
      <c r="J16">
        <v>635.53399999999999</v>
      </c>
      <c r="K16">
        <v>190.55600000000001</v>
      </c>
    </row>
    <row r="17" spans="1:11" x14ac:dyDescent="0.2">
      <c r="A17" t="s">
        <v>65</v>
      </c>
      <c r="B17" t="s">
        <v>25</v>
      </c>
      <c r="C17" t="s">
        <v>59</v>
      </c>
      <c r="D17" t="s">
        <v>60</v>
      </c>
      <c r="E17">
        <v>1</v>
      </c>
      <c r="F17">
        <v>89</v>
      </c>
      <c r="G17">
        <v>2.93</v>
      </c>
      <c r="H17">
        <v>117</v>
      </c>
      <c r="I17">
        <v>525.91200000000003</v>
      </c>
      <c r="J17">
        <v>640.77</v>
      </c>
      <c r="K17">
        <v>227.20099999999999</v>
      </c>
    </row>
    <row r="18" spans="1:11" x14ac:dyDescent="0.2">
      <c r="A18" t="s">
        <v>65</v>
      </c>
      <c r="B18" t="s">
        <v>58</v>
      </c>
      <c r="C18" t="s">
        <v>62</v>
      </c>
      <c r="D18" t="s">
        <v>23</v>
      </c>
      <c r="E18">
        <v>1</v>
      </c>
      <c r="F18">
        <v>89</v>
      </c>
      <c r="G18">
        <v>2.93</v>
      </c>
      <c r="H18">
        <v>190</v>
      </c>
      <c r="I18">
        <v>323.851</v>
      </c>
      <c r="J18">
        <v>397.803</v>
      </c>
      <c r="K18">
        <v>163.11799999999999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Longboard</vt:lpstr>
      <vt:lpstr>boxtest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2022-09-06T03:58:00Z</dcterms:created>
  <dcterms:modified xsi:type="dcterms:W3CDTF">2022-09-06T07:15:46Z</dcterms:modified>
</cp:coreProperties>
</file>