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ongbakos/projects/bsse/assets/"/>
    </mc:Choice>
  </mc:AlternateContent>
  <bookViews>
    <workbookView xWindow="25600" yWindow="440" windowWidth="25600" windowHeight="31560"/>
  </bookViews>
  <sheets>
    <sheet name="Course List" sheetId="1" r:id="rId1"/>
    <sheet name="Tables" sheetId="2" state="hidden" r:id="rId2"/>
  </sheets>
  <definedNames>
    <definedName name="_xlnm.Print_Area" localSheetId="0">'Course List'!$A$1:$J$78</definedName>
    <definedName name="solver_adj" localSheetId="0" hidden="1">'Course List'!$E$76:$E$77</definedName>
    <definedName name="solver_eng" localSheetId="0" hidden="1">1</definedName>
    <definedName name="solver_lhs1" localSheetId="0" hidden="1">'Course List'!$G$79</definedName>
    <definedName name="solver_lhs2" localSheetId="0" hidden="1">'Course List'!$G$79</definedName>
    <definedName name="solver_lhs3" localSheetId="0" hidden="1">'Course List'!$G$79</definedName>
    <definedName name="solver_neg" localSheetId="0" hidden="1">1</definedName>
    <definedName name="solver_num" localSheetId="0" hidden="1">1</definedName>
    <definedName name="solver_opt" localSheetId="0" hidden="1">'Course List'!$E$78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'Course List'!$G$72</definedName>
    <definedName name="solver_rhs2" localSheetId="0" hidden="1">'Course List'!$G$72</definedName>
    <definedName name="solver_rhs3" localSheetId="0" hidden="1">'Course List'!$G$72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H67" i="1"/>
  <c r="H66" i="1"/>
  <c r="H65" i="1"/>
  <c r="H64" i="1"/>
  <c r="H63" i="1"/>
  <c r="H62" i="1"/>
  <c r="H61" i="1"/>
  <c r="H60" i="1"/>
  <c r="H59" i="1"/>
  <c r="H58" i="1"/>
  <c r="H57" i="1"/>
  <c r="H70" i="1"/>
  <c r="H69" i="1"/>
  <c r="H54" i="1"/>
  <c r="H51" i="1"/>
  <c r="H45" i="1"/>
  <c r="H44" i="1"/>
  <c r="H34" i="1"/>
  <c r="H33" i="1"/>
  <c r="H32" i="1"/>
  <c r="H26" i="1"/>
  <c r="H55" i="1"/>
  <c r="H53" i="1"/>
  <c r="H52" i="1"/>
  <c r="H42" i="1"/>
  <c r="H56" i="1"/>
  <c r="H49" i="1"/>
  <c r="H46" i="1"/>
  <c r="H47" i="1"/>
  <c r="H41" i="1"/>
  <c r="H43" i="1"/>
  <c r="H50" i="1"/>
  <c r="H40" i="1"/>
  <c r="H39" i="1"/>
  <c r="H38" i="1"/>
  <c r="H37" i="1"/>
  <c r="H36" i="1"/>
  <c r="H31" i="1"/>
  <c r="H35" i="1"/>
  <c r="H48" i="1"/>
  <c r="H30" i="1"/>
  <c r="H29" i="1"/>
  <c r="H28" i="1"/>
  <c r="H27" i="1"/>
  <c r="H24" i="1"/>
  <c r="H23" i="1"/>
  <c r="H22" i="1"/>
  <c r="H25" i="1"/>
  <c r="H17" i="1"/>
  <c r="H16" i="1"/>
  <c r="H15" i="1"/>
  <c r="H18" i="1"/>
  <c r="H21" i="1"/>
  <c r="H20" i="1"/>
  <c r="H19" i="1"/>
  <c r="H13" i="1"/>
  <c r="H12" i="1"/>
  <c r="H11" i="1"/>
  <c r="H14" i="1"/>
  <c r="H9" i="1"/>
  <c r="H8" i="1"/>
  <c r="H7" i="1"/>
  <c r="H10" i="1"/>
  <c r="D72" i="1"/>
  <c r="G72" i="1"/>
  <c r="C81" i="1"/>
  <c r="A81" i="1"/>
  <c r="B81" i="1"/>
  <c r="C82" i="1"/>
  <c r="A82" i="1"/>
  <c r="B82" i="1"/>
  <c r="C83" i="1"/>
  <c r="A83" i="1"/>
  <c r="B83" i="1"/>
  <c r="C84" i="1"/>
  <c r="A84" i="1"/>
  <c r="B84" i="1"/>
  <c r="C85" i="1"/>
  <c r="A85" i="1"/>
  <c r="B85" i="1"/>
  <c r="C86" i="1"/>
  <c r="A86" i="1"/>
  <c r="B86" i="1"/>
  <c r="C87" i="1"/>
  <c r="A87" i="1"/>
  <c r="B87" i="1"/>
  <c r="C88" i="1"/>
  <c r="A88" i="1"/>
  <c r="B88" i="1"/>
  <c r="C89" i="1"/>
  <c r="A89" i="1"/>
  <c r="E77" i="1"/>
  <c r="F77" i="1"/>
  <c r="B89" i="1"/>
  <c r="E76" i="1"/>
  <c r="F76" i="1"/>
  <c r="E78" i="1"/>
  <c r="F78" i="1"/>
</calcChain>
</file>

<file path=xl/sharedStrings.xml><?xml version="1.0" encoding="utf-8"?>
<sst xmlns="http://schemas.openxmlformats.org/spreadsheetml/2006/main" count="480" uniqueCount="198">
  <si>
    <t>Agriculture</t>
  </si>
  <si>
    <t>Certificate in Turf Grass Management</t>
  </si>
  <si>
    <t>Horticulture</t>
  </si>
  <si>
    <t>Advertising</t>
  </si>
  <si>
    <t>Communication/Public Relations</t>
  </si>
  <si>
    <t>Consumer Merchandising/Retailing Management</t>
  </si>
  <si>
    <t>Digital Marketing/Graphic Design</t>
  </si>
  <si>
    <t>Finance</t>
  </si>
  <si>
    <t>Human Resources Management</t>
  </si>
  <si>
    <t>Marketing (Business school)</t>
  </si>
  <si>
    <t>Non-Profit Management/MPA</t>
  </si>
  <si>
    <t>Organizational Leadership/Industrial Psychology</t>
  </si>
  <si>
    <t>Outdoor Product Development</t>
  </si>
  <si>
    <t>Data Analytics</t>
  </si>
  <si>
    <t>Computer Science</t>
  </si>
  <si>
    <t>Data Science</t>
  </si>
  <si>
    <t>Behavioral Health Consultation</t>
  </si>
  <si>
    <t>Eco-Wellness/Mental Health (Grad)</t>
  </si>
  <si>
    <t>Education (undergrad)</t>
  </si>
  <si>
    <t>BioMedical Engineering</t>
  </si>
  <si>
    <t>Civil Engineering</t>
  </si>
  <si>
    <t>Construction Engineering Mgmt</t>
  </si>
  <si>
    <t>General Mechanical Engineering</t>
  </si>
  <si>
    <t>Industrial Engineering</t>
  </si>
  <si>
    <t>Mechanical Engineering</t>
  </si>
  <si>
    <t>Biohealth/Biomedical</t>
  </si>
  <si>
    <t>Kinesiology (Grad)</t>
  </si>
  <si>
    <t>Master of Public Health</t>
  </si>
  <si>
    <t>Medical Technology (Post-Bac)</t>
  </si>
  <si>
    <t>Nursing 2+2</t>
  </si>
  <si>
    <t>Nutrition</t>
  </si>
  <si>
    <t>Physical Therapy (Doctorate)</t>
  </si>
  <si>
    <t>Physiology</t>
  </si>
  <si>
    <t>Public Health/Community Health</t>
  </si>
  <si>
    <t>Digital Art</t>
  </si>
  <si>
    <t>Anthropology</t>
  </si>
  <si>
    <t>Law &amp; Society/Criminal Justice</t>
  </si>
  <si>
    <t>Political Science</t>
  </si>
  <si>
    <t>English</t>
  </si>
  <si>
    <t xml:space="preserve">Environmental Studies </t>
  </si>
  <si>
    <t>Environmental Science</t>
  </si>
  <si>
    <t>Fire Science</t>
  </si>
  <si>
    <t>Fish and Wildlife</t>
  </si>
  <si>
    <t>Homeland security/emergency management</t>
  </si>
  <si>
    <t>Masters in Planning (urban planning)</t>
  </si>
  <si>
    <t>Natural Hazard Management</t>
  </si>
  <si>
    <t>Low Res Master's in TOL</t>
  </si>
  <si>
    <t>Outdoor Products Certificate</t>
  </si>
  <si>
    <t>Animal Science</t>
  </si>
  <si>
    <t>Fermentation Science</t>
  </si>
  <si>
    <t>Hydrology (Grad)</t>
  </si>
  <si>
    <t>Unmanned Aerial Drone</t>
  </si>
  <si>
    <t>Water Resource Management</t>
  </si>
  <si>
    <t>Zoology/Animal Biology</t>
  </si>
  <si>
    <t>HDFS</t>
  </si>
  <si>
    <t>Existing</t>
  </si>
  <si>
    <t>Kinesiology</t>
  </si>
  <si>
    <t>Natural Resources/Sustainability</t>
  </si>
  <si>
    <t>Tourism &amp; Outdoor Leadership</t>
  </si>
  <si>
    <t>Education (Masters)</t>
  </si>
  <si>
    <t>Counseling</t>
  </si>
  <si>
    <t>Master of Fine Arts</t>
  </si>
  <si>
    <t>Business/Accounting</t>
  </si>
  <si>
    <t>Psychology</t>
  </si>
  <si>
    <t>Social Science</t>
  </si>
  <si>
    <t>Energy Systems Engineering</t>
  </si>
  <si>
    <t>American Studies/Liberal Studies</t>
  </si>
  <si>
    <t>Other</t>
  </si>
  <si>
    <t>Biology/Chemistry</t>
  </si>
  <si>
    <t>Course Title</t>
  </si>
  <si>
    <t># Credit
hours</t>
  </si>
  <si>
    <t>Select</t>
  </si>
  <si>
    <t>Name of Program Offering Course (if different)</t>
  </si>
  <si>
    <t>Name of Other Program Benefiting from Course (if any)</t>
  </si>
  <si>
    <t>Program Course Requirements</t>
  </si>
  <si>
    <t># Sections 
per Year</t>
  </si>
  <si>
    <t>NA</t>
  </si>
  <si>
    <t>Program Lead</t>
  </si>
  <si>
    <t>Total Annual WU's</t>
  </si>
  <si>
    <t>TT</t>
  </si>
  <si>
    <t>Instructor</t>
  </si>
  <si>
    <t>Tenured Faculty</t>
  </si>
  <si>
    <t>Adjuncts</t>
  </si>
  <si>
    <t>WU's</t>
  </si>
  <si>
    <t>Total Credit Hours</t>
  </si>
  <si>
    <t>Course Type</t>
  </si>
  <si>
    <t>Option</t>
  </si>
  <si>
    <t>Required Core</t>
  </si>
  <si>
    <t>Required Elective</t>
  </si>
  <si>
    <t>STAFFING ESTIMATES</t>
  </si>
  <si>
    <t># WU's
per Section</t>
  </si>
  <si>
    <t>Course Designator
and # (if known)</t>
  </si>
  <si>
    <t>Calculated 
Staffing</t>
  </si>
  <si>
    <t>Recommended
Staffing</t>
  </si>
  <si>
    <t>Hospitality Management</t>
  </si>
  <si>
    <t>Enrollment</t>
  </si>
  <si>
    <t>Proposed or Existing Course?</t>
  </si>
  <si>
    <t>Proposed</t>
  </si>
  <si>
    <t>Recommended enrollment at maturity</t>
  </si>
  <si>
    <t>BACC</t>
  </si>
  <si>
    <t>NOTES</t>
  </si>
  <si>
    <t>CLA</t>
  </si>
  <si>
    <t>Program Name</t>
  </si>
  <si>
    <t>Software Engineering</t>
  </si>
  <si>
    <t>SE 101</t>
  </si>
  <si>
    <t>SE 102</t>
  </si>
  <si>
    <t>SE 103</t>
  </si>
  <si>
    <t>Introduction to Software Engineering I</t>
  </si>
  <si>
    <t>Introduction to Software Engineering II</t>
  </si>
  <si>
    <t>Introduction to Software Engineering III</t>
  </si>
  <si>
    <t>Professional Seminar</t>
  </si>
  <si>
    <t>SE 107</t>
  </si>
  <si>
    <t>WR 121</t>
  </si>
  <si>
    <t>English Composition</t>
  </si>
  <si>
    <t>MTH 112</t>
  </si>
  <si>
    <t>Elementary Functions</t>
  </si>
  <si>
    <t>Public Speaking</t>
  </si>
  <si>
    <t>Data Science Engineering I</t>
  </si>
  <si>
    <t>Data Science Engineering II</t>
  </si>
  <si>
    <t>Data Science Engineering III</t>
  </si>
  <si>
    <t>SE 210</t>
  </si>
  <si>
    <t>Apprenticeship II</t>
  </si>
  <si>
    <t>SE 301</t>
  </si>
  <si>
    <t>Elements of Computing Systems I</t>
  </si>
  <si>
    <t>SE 302</t>
  </si>
  <si>
    <t>SE 303</t>
  </si>
  <si>
    <t>Elements of Computing Systems II</t>
  </si>
  <si>
    <t>Elements of Computing Systems III</t>
  </si>
  <si>
    <t>SE 311</t>
  </si>
  <si>
    <t>SE 312</t>
  </si>
  <si>
    <t>SE 313</t>
  </si>
  <si>
    <t>Scalability, Infrastructure and Security I</t>
  </si>
  <si>
    <t>Scalability, Infrastructure and Security II</t>
  </si>
  <si>
    <t>Scalability, Infrastructure and Security III</t>
  </si>
  <si>
    <t>SE 310</t>
  </si>
  <si>
    <t>Apprenticeship III</t>
  </si>
  <si>
    <t>SE 410</t>
  </si>
  <si>
    <t>Apprenticeship IV</t>
  </si>
  <si>
    <t>Business of Software I</t>
  </si>
  <si>
    <t>Business of Software II</t>
  </si>
  <si>
    <t>Business of Software III</t>
  </si>
  <si>
    <t>HHS 231</t>
  </si>
  <si>
    <t>Lifetime Fitness for Health</t>
  </si>
  <si>
    <t>PAC XXX</t>
  </si>
  <si>
    <t>(Various Physical Activity Courses)</t>
  </si>
  <si>
    <t>CS 391</t>
  </si>
  <si>
    <t>Social and Ethical Issues in Computer Science</t>
  </si>
  <si>
    <t>WR 327</t>
  </si>
  <si>
    <t>Technical Writing</t>
  </si>
  <si>
    <t>ST 351</t>
  </si>
  <si>
    <t>Intro to Statistical Methods</t>
  </si>
  <si>
    <t>BIO XXX</t>
  </si>
  <si>
    <t>(Biology with Lab)</t>
  </si>
  <si>
    <t>ST 352</t>
  </si>
  <si>
    <t>PH XXX</t>
  </si>
  <si>
    <t>(Physics with Lab)</t>
  </si>
  <si>
    <t>MTH 231</t>
  </si>
  <si>
    <t>Elements of Discrete Mathematics</t>
  </si>
  <si>
    <t>BIO/PH XXX</t>
  </si>
  <si>
    <t>(Bio or Phys Sci w/ Lab)</t>
  </si>
  <si>
    <t>CS 261</t>
  </si>
  <si>
    <t>Data Structures</t>
  </si>
  <si>
    <t>Western Culture</t>
  </si>
  <si>
    <t>3 or 4</t>
  </si>
  <si>
    <t>Cultural Diversity</t>
  </si>
  <si>
    <t>CS 381</t>
  </si>
  <si>
    <t>Programming Language Fundamentals</t>
  </si>
  <si>
    <t>Literature &amp; Arts</t>
  </si>
  <si>
    <t>CS 325</t>
  </si>
  <si>
    <t>Analysis of Algorithms</t>
  </si>
  <si>
    <t>Difference, Power &amp; Discrimination</t>
  </si>
  <si>
    <t>CS 344</t>
  </si>
  <si>
    <t>Operating Systems</t>
  </si>
  <si>
    <t>Synthesis, Contemporary Global Issues</t>
  </si>
  <si>
    <t>Social Process &amp; Intitutions</t>
  </si>
  <si>
    <t>COMM 111</t>
  </si>
  <si>
    <t>SE 201</t>
  </si>
  <si>
    <t>SE 202</t>
  </si>
  <si>
    <t>SE 203</t>
  </si>
  <si>
    <t>SE 401</t>
  </si>
  <si>
    <t>SE 402</t>
  </si>
  <si>
    <t>SE 403</t>
  </si>
  <si>
    <t>SUS 101</t>
  </si>
  <si>
    <t>Intro to Environmental Science</t>
  </si>
  <si>
    <t>GEOG 360</t>
  </si>
  <si>
    <t>Geographic Information Systems</t>
  </si>
  <si>
    <t>SUS 103</t>
  </si>
  <si>
    <t>Introduction to Climate Change</t>
  </si>
  <si>
    <t>MTH 245</t>
  </si>
  <si>
    <t>Math for Mgmt, Life &amp; Soc. Science</t>
  </si>
  <si>
    <t>SOIL 205</t>
  </si>
  <si>
    <t>SOIL 206</t>
  </si>
  <si>
    <t>Soil Science</t>
  </si>
  <si>
    <t>Soil Science Lab</t>
  </si>
  <si>
    <t>MTH 251</t>
  </si>
  <si>
    <t>Differential Calculus</t>
  </si>
  <si>
    <t>WR 303</t>
  </si>
  <si>
    <t>Writing for the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</si>
</sst>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0.0_);\(0.0\)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52">
    <xf numFmtId="0" fontId="0" fillId="0" borderId="0" xfId="0"/>
    <xf numFmtId="0" fontId="7" fillId="0" borderId="0" xfId="0" applyFont="1"/>
    <xf numFmtId="0" fontId="6" fillId="5" borderId="4" xfId="0" applyFont="1" applyFill="1" applyBorder="1"/>
    <xf numFmtId="0" fontId="6" fillId="5" borderId="5" xfId="0" applyFon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4" fillId="6" borderId="8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4" borderId="3" xfId="4" applyAlignment="1">
      <alignment horizontal="center"/>
    </xf>
    <xf numFmtId="0" fontId="5" fillId="0" borderId="0" xfId="0" applyFont="1" applyAlignment="1">
      <alignment horizontal="right"/>
    </xf>
    <xf numFmtId="165" fontId="0" fillId="0" borderId="0" xfId="0" applyNumberFormat="1"/>
    <xf numFmtId="0" fontId="0" fillId="7" borderId="0" xfId="0" applyFill="1"/>
    <xf numFmtId="166" fontId="0" fillId="0" borderId="0" xfId="0" applyNumberFormat="1"/>
    <xf numFmtId="164" fontId="0" fillId="0" borderId="0" xfId="0" applyNumberFormat="1"/>
    <xf numFmtId="0" fontId="2" fillId="3" borderId="13" xfId="2" applyBorder="1"/>
    <xf numFmtId="0" fontId="2" fillId="3" borderId="2" xfId="2" applyBorder="1"/>
    <xf numFmtId="37" fontId="2" fillId="3" borderId="2" xfId="2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0" fontId="3" fillId="3" borderId="1" xfId="3" applyBorder="1"/>
    <xf numFmtId="0" fontId="3" fillId="3" borderId="10" xfId="3" applyBorder="1"/>
    <xf numFmtId="0" fontId="2" fillId="3" borderId="14" xfId="2" applyBorder="1"/>
    <xf numFmtId="0" fontId="2" fillId="3" borderId="15" xfId="2" applyBorder="1"/>
    <xf numFmtId="37" fontId="2" fillId="3" borderId="15" xfId="2" applyNumberFormat="1" applyBorder="1" applyAlignment="1">
      <alignment horizontal="center"/>
    </xf>
    <xf numFmtId="164" fontId="2" fillId="3" borderId="15" xfId="2" applyNumberFormat="1" applyBorder="1" applyAlignment="1">
      <alignment horizontal="center"/>
    </xf>
    <xf numFmtId="0" fontId="3" fillId="3" borderId="11" xfId="3" applyBorder="1"/>
    <xf numFmtId="0" fontId="3" fillId="3" borderId="12" xfId="3" applyBorder="1"/>
    <xf numFmtId="37" fontId="4" fillId="4" borderId="3" xfId="4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right"/>
    </xf>
    <xf numFmtId="167" fontId="3" fillId="3" borderId="1" xfId="3" applyNumberFormat="1" applyBorder="1" applyAlignment="1">
      <alignment horizontal="center"/>
    </xf>
    <xf numFmtId="0" fontId="5" fillId="0" borderId="19" xfId="0" applyFont="1" applyBorder="1" applyAlignment="1">
      <alignment horizontal="right"/>
    </xf>
    <xf numFmtId="167" fontId="3" fillId="3" borderId="11" xfId="3" applyNumberFormat="1" applyBorder="1" applyAlignment="1">
      <alignment horizontal="center"/>
    </xf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167" fontId="1" fillId="2" borderId="10" xfId="1" applyNumberFormat="1" applyBorder="1" applyAlignment="1">
      <alignment horizontal="center"/>
    </xf>
    <xf numFmtId="167" fontId="1" fillId="2" borderId="12" xfId="1" applyNumberFormat="1" applyBorder="1" applyAlignment="1">
      <alignment horizontal="center"/>
    </xf>
    <xf numFmtId="167" fontId="2" fillId="3" borderId="2" xfId="2" applyNumberFormat="1" applyBorder="1" applyAlignment="1">
      <alignment horizontal="center"/>
    </xf>
    <xf numFmtId="167" fontId="2" fillId="3" borderId="15" xfId="2" applyNumberFormat="1" applyBorder="1" applyAlignment="1">
      <alignment horizontal="center"/>
    </xf>
    <xf numFmtId="0" fontId="3" fillId="3" borderId="20" xfId="3" applyBorder="1"/>
    <xf numFmtId="0" fontId="5" fillId="0" borderId="0" xfId="0" applyFont="1" applyBorder="1" applyAlignment="1">
      <alignment horizontal="right"/>
    </xf>
    <xf numFmtId="0" fontId="3" fillId="3" borderId="21" xfId="3" applyBorder="1"/>
    <xf numFmtId="0" fontId="1" fillId="2" borderId="1" xfId="1" applyBorder="1" applyAlignment="1">
      <alignment horizontal="center"/>
    </xf>
    <xf numFmtId="0" fontId="7" fillId="5" borderId="22" xfId="0" applyFont="1" applyFill="1" applyBorder="1"/>
    <xf numFmtId="0" fontId="6" fillId="5" borderId="5" xfId="0" applyFont="1" applyFill="1" applyBorder="1" applyAlignment="1">
      <alignment horizontal="right"/>
    </xf>
    <xf numFmtId="0" fontId="8" fillId="2" borderId="6" xfId="1" applyFont="1" applyBorder="1" applyAlignment="1"/>
    <xf numFmtId="0" fontId="8" fillId="2" borderId="7" xfId="1" applyFont="1" applyBorder="1" applyAlignment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P89"/>
  <sheetViews>
    <sheetView tabSelected="1" workbookViewId="0">
      <pane ySplit="5" topLeftCell="A6" activePane="bottomLeft" state="frozen"/>
      <selection pane="bottomLeft" activeCell="G76" sqref="G76"/>
    </sheetView>
  </sheetViews>
  <sheetFormatPr baseColWidth="10" defaultColWidth="8.83203125" defaultRowHeight="15" x14ac:dyDescent="0.2"/>
  <cols>
    <col min="1" max="1" width="18.6640625" customWidth="1"/>
    <col min="2" max="2" width="33.33203125" customWidth="1"/>
    <col min="3" max="3" width="17" bestFit="1" customWidth="1"/>
    <col min="4" max="7" width="15.5" customWidth="1"/>
    <col min="8" max="8" width="11.1640625" hidden="1" customWidth="1"/>
    <col min="9" max="9" width="18.83203125" customWidth="1"/>
    <col min="10" max="10" width="19.1640625" customWidth="1"/>
    <col min="11" max="11" width="44.5" customWidth="1"/>
  </cols>
  <sheetData>
    <row r="1" spans="1:11" s="1" customFormat="1" ht="22" thickBot="1" x14ac:dyDescent="0.3">
      <c r="A1" s="2" t="s">
        <v>74</v>
      </c>
      <c r="B1" s="3"/>
      <c r="C1" s="3"/>
      <c r="D1" s="3"/>
      <c r="E1" s="3"/>
      <c r="F1" s="3"/>
      <c r="G1" s="49" t="s">
        <v>102</v>
      </c>
      <c r="H1" s="3"/>
      <c r="I1" s="50" t="s">
        <v>103</v>
      </c>
      <c r="J1" s="51"/>
      <c r="K1" s="48"/>
    </row>
    <row r="2" spans="1:1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">
      <c r="A3" s="4"/>
      <c r="B3" s="5"/>
      <c r="C3" s="5"/>
      <c r="D3" s="5"/>
      <c r="E3" s="5"/>
      <c r="F3" s="5"/>
      <c r="G3" s="5"/>
      <c r="H3" s="5"/>
      <c r="I3" s="45" t="s">
        <v>98</v>
      </c>
      <c r="J3" s="47">
        <v>240</v>
      </c>
      <c r="K3" s="6"/>
    </row>
    <row r="4" spans="1:1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ht="45" x14ac:dyDescent="0.2">
      <c r="A5" s="7" t="s">
        <v>91</v>
      </c>
      <c r="B5" s="8" t="s">
        <v>69</v>
      </c>
      <c r="C5" s="9" t="s">
        <v>96</v>
      </c>
      <c r="D5" s="9" t="s">
        <v>70</v>
      </c>
      <c r="E5" s="9" t="s">
        <v>85</v>
      </c>
      <c r="F5" s="9" t="s">
        <v>90</v>
      </c>
      <c r="G5" s="9" t="s">
        <v>75</v>
      </c>
      <c r="H5" s="9"/>
      <c r="I5" s="9" t="s">
        <v>72</v>
      </c>
      <c r="J5" s="10" t="s">
        <v>73</v>
      </c>
      <c r="K5" s="10" t="s">
        <v>100</v>
      </c>
    </row>
    <row r="6" spans="1:11" x14ac:dyDescent="0.2">
      <c r="A6" s="17" t="s">
        <v>76</v>
      </c>
      <c r="B6" s="18" t="s">
        <v>77</v>
      </c>
      <c r="C6" s="21" t="s">
        <v>76</v>
      </c>
      <c r="D6" s="19">
        <v>0</v>
      </c>
      <c r="E6" s="21" t="s">
        <v>76</v>
      </c>
      <c r="F6" s="20">
        <v>3.5</v>
      </c>
      <c r="G6" s="19">
        <v>1</v>
      </c>
      <c r="H6" s="19">
        <v>1</v>
      </c>
      <c r="I6" s="21" t="s">
        <v>76</v>
      </c>
      <c r="J6" s="22" t="s">
        <v>76</v>
      </c>
      <c r="K6" s="22"/>
    </row>
    <row r="7" spans="1:11" x14ac:dyDescent="0.2">
      <c r="A7" s="17" t="s">
        <v>104</v>
      </c>
      <c r="B7" s="18" t="s">
        <v>107</v>
      </c>
      <c r="C7" s="21" t="s">
        <v>97</v>
      </c>
      <c r="D7" s="19">
        <v>4</v>
      </c>
      <c r="E7" s="21" t="s">
        <v>87</v>
      </c>
      <c r="F7" s="20"/>
      <c r="G7" s="19">
        <v>1</v>
      </c>
      <c r="H7" s="19">
        <f>IF(I7="Select",1,0)</f>
        <v>1</v>
      </c>
      <c r="I7" s="21" t="s">
        <v>71</v>
      </c>
      <c r="J7" s="22" t="s">
        <v>71</v>
      </c>
      <c r="K7" s="22"/>
    </row>
    <row r="8" spans="1:11" x14ac:dyDescent="0.2">
      <c r="A8" s="17" t="s">
        <v>105</v>
      </c>
      <c r="B8" s="18" t="s">
        <v>108</v>
      </c>
      <c r="C8" s="21" t="s">
        <v>97</v>
      </c>
      <c r="D8" s="19">
        <v>4</v>
      </c>
      <c r="E8" s="21" t="s">
        <v>87</v>
      </c>
      <c r="F8" s="20"/>
      <c r="G8" s="19">
        <v>1</v>
      </c>
      <c r="H8" s="19">
        <f>IF(I8="Select",1,0)</f>
        <v>1</v>
      </c>
      <c r="I8" s="21" t="s">
        <v>71</v>
      </c>
      <c r="J8" s="22" t="s">
        <v>71</v>
      </c>
      <c r="K8" s="22"/>
    </row>
    <row r="9" spans="1:11" x14ac:dyDescent="0.2">
      <c r="A9" s="17" t="s">
        <v>106</v>
      </c>
      <c r="B9" s="18" t="s">
        <v>109</v>
      </c>
      <c r="C9" s="21" t="s">
        <v>97</v>
      </c>
      <c r="D9" s="19">
        <v>4</v>
      </c>
      <c r="E9" s="21" t="s">
        <v>87</v>
      </c>
      <c r="F9" s="20"/>
      <c r="G9" s="19">
        <v>1</v>
      </c>
      <c r="H9" s="19">
        <f>IF(I9="Select",1,0)</f>
        <v>1</v>
      </c>
      <c r="I9" s="21" t="s">
        <v>71</v>
      </c>
      <c r="J9" s="22" t="s">
        <v>71</v>
      </c>
      <c r="K9" s="22"/>
    </row>
    <row r="10" spans="1:11" x14ac:dyDescent="0.2">
      <c r="A10" s="17" t="s">
        <v>111</v>
      </c>
      <c r="B10" s="18" t="s">
        <v>110</v>
      </c>
      <c r="C10" s="21" t="s">
        <v>97</v>
      </c>
      <c r="D10" s="19">
        <v>1</v>
      </c>
      <c r="E10" s="21" t="s">
        <v>87</v>
      </c>
      <c r="F10" s="20"/>
      <c r="G10" s="19">
        <v>1</v>
      </c>
      <c r="H10" s="19">
        <f>IF(I10="Select",1,0)</f>
        <v>1</v>
      </c>
      <c r="I10" s="21" t="s">
        <v>71</v>
      </c>
      <c r="J10" s="22" t="s">
        <v>71</v>
      </c>
      <c r="K10" s="22"/>
    </row>
    <row r="11" spans="1:11" x14ac:dyDescent="0.2">
      <c r="A11" s="17" t="s">
        <v>176</v>
      </c>
      <c r="B11" s="18" t="s">
        <v>117</v>
      </c>
      <c r="C11" s="21" t="s">
        <v>97</v>
      </c>
      <c r="D11" s="19">
        <v>5</v>
      </c>
      <c r="E11" s="21" t="s">
        <v>87</v>
      </c>
      <c r="F11" s="20"/>
      <c r="G11" s="19">
        <v>1</v>
      </c>
      <c r="H11" s="19">
        <f>IF(I11="Select",1,0)</f>
        <v>1</v>
      </c>
      <c r="I11" s="21" t="s">
        <v>71</v>
      </c>
      <c r="J11" s="22" t="s">
        <v>71</v>
      </c>
      <c r="K11" s="22"/>
    </row>
    <row r="12" spans="1:11" x14ac:dyDescent="0.2">
      <c r="A12" s="17" t="s">
        <v>177</v>
      </c>
      <c r="B12" s="18" t="s">
        <v>118</v>
      </c>
      <c r="C12" s="21" t="s">
        <v>97</v>
      </c>
      <c r="D12" s="19">
        <v>5</v>
      </c>
      <c r="E12" s="21" t="s">
        <v>87</v>
      </c>
      <c r="F12" s="20"/>
      <c r="G12" s="19">
        <v>1</v>
      </c>
      <c r="H12" s="19">
        <f>IF(I12="Select",1,0)</f>
        <v>1</v>
      </c>
      <c r="I12" s="21" t="s">
        <v>71</v>
      </c>
      <c r="J12" s="22" t="s">
        <v>71</v>
      </c>
      <c r="K12" s="22"/>
    </row>
    <row r="13" spans="1:11" x14ac:dyDescent="0.2">
      <c r="A13" s="17" t="s">
        <v>178</v>
      </c>
      <c r="B13" s="18" t="s">
        <v>119</v>
      </c>
      <c r="C13" s="21" t="s">
        <v>97</v>
      </c>
      <c r="D13" s="19">
        <v>5</v>
      </c>
      <c r="E13" s="21" t="s">
        <v>87</v>
      </c>
      <c r="F13" s="20"/>
      <c r="G13" s="19">
        <v>1</v>
      </c>
      <c r="H13" s="19">
        <f>IF(I13="Select",1,0)</f>
        <v>1</v>
      </c>
      <c r="I13" s="21" t="s">
        <v>71</v>
      </c>
      <c r="J13" s="22" t="s">
        <v>71</v>
      </c>
      <c r="K13" s="22"/>
    </row>
    <row r="14" spans="1:11" x14ac:dyDescent="0.2">
      <c r="A14" s="17" t="s">
        <v>120</v>
      </c>
      <c r="B14" s="18" t="s">
        <v>121</v>
      </c>
      <c r="C14" s="21" t="s">
        <v>97</v>
      </c>
      <c r="D14" s="19">
        <v>1</v>
      </c>
      <c r="E14" s="21" t="s">
        <v>87</v>
      </c>
      <c r="F14" s="20"/>
      <c r="G14" s="19">
        <v>3</v>
      </c>
      <c r="H14" s="19">
        <f>IF(I14="Select",1,0)</f>
        <v>1</v>
      </c>
      <c r="I14" s="21" t="s">
        <v>71</v>
      </c>
      <c r="J14" s="22" t="s">
        <v>71</v>
      </c>
      <c r="K14" s="22"/>
    </row>
    <row r="15" spans="1:11" x14ac:dyDescent="0.2">
      <c r="A15" s="17" t="s">
        <v>122</v>
      </c>
      <c r="B15" s="18" t="s">
        <v>131</v>
      </c>
      <c r="C15" s="21" t="s">
        <v>97</v>
      </c>
      <c r="D15" s="19">
        <v>5</v>
      </c>
      <c r="E15" s="21" t="s">
        <v>87</v>
      </c>
      <c r="F15" s="20"/>
      <c r="G15" s="19">
        <v>1</v>
      </c>
      <c r="H15" s="19">
        <f>IF(I15="Select",1,0)</f>
        <v>1</v>
      </c>
      <c r="I15" s="21" t="s">
        <v>71</v>
      </c>
      <c r="J15" s="22" t="s">
        <v>71</v>
      </c>
      <c r="K15" s="22"/>
    </row>
    <row r="16" spans="1:11" x14ac:dyDescent="0.2">
      <c r="A16" s="17" t="s">
        <v>124</v>
      </c>
      <c r="B16" s="18" t="s">
        <v>132</v>
      </c>
      <c r="C16" s="21" t="s">
        <v>97</v>
      </c>
      <c r="D16" s="19">
        <v>5</v>
      </c>
      <c r="E16" s="21" t="s">
        <v>87</v>
      </c>
      <c r="F16" s="20"/>
      <c r="G16" s="19">
        <v>1</v>
      </c>
      <c r="H16" s="19">
        <f>IF(I16="Select",1,0)</f>
        <v>1</v>
      </c>
      <c r="I16" s="21" t="s">
        <v>71</v>
      </c>
      <c r="J16" s="22" t="s">
        <v>71</v>
      </c>
      <c r="K16" s="22"/>
    </row>
    <row r="17" spans="1:11" x14ac:dyDescent="0.2">
      <c r="A17" s="17" t="s">
        <v>125</v>
      </c>
      <c r="B17" s="18" t="s">
        <v>133</v>
      </c>
      <c r="C17" s="21" t="s">
        <v>97</v>
      </c>
      <c r="D17" s="19">
        <v>5</v>
      </c>
      <c r="E17" s="21" t="s">
        <v>87</v>
      </c>
      <c r="F17" s="20"/>
      <c r="G17" s="19">
        <v>1</v>
      </c>
      <c r="H17" s="19">
        <f>IF(I17="Select",1,0)</f>
        <v>1</v>
      </c>
      <c r="I17" s="21" t="s">
        <v>71</v>
      </c>
      <c r="J17" s="22" t="s">
        <v>71</v>
      </c>
      <c r="K17" s="22"/>
    </row>
    <row r="18" spans="1:11" x14ac:dyDescent="0.2">
      <c r="A18" s="17" t="s">
        <v>134</v>
      </c>
      <c r="B18" s="18" t="s">
        <v>135</v>
      </c>
      <c r="C18" s="21" t="s">
        <v>97</v>
      </c>
      <c r="D18" s="19">
        <v>1</v>
      </c>
      <c r="E18" s="21" t="s">
        <v>87</v>
      </c>
      <c r="F18" s="20"/>
      <c r="G18" s="19">
        <v>3</v>
      </c>
      <c r="H18" s="19">
        <f>IF(I18="Select",1,0)</f>
        <v>1</v>
      </c>
      <c r="I18" s="21" t="s">
        <v>71</v>
      </c>
      <c r="J18" s="22" t="s">
        <v>71</v>
      </c>
      <c r="K18" s="22"/>
    </row>
    <row r="19" spans="1:11" x14ac:dyDescent="0.2">
      <c r="A19" s="17" t="s">
        <v>128</v>
      </c>
      <c r="B19" s="18" t="s">
        <v>123</v>
      </c>
      <c r="C19" s="21" t="s">
        <v>97</v>
      </c>
      <c r="D19" s="19">
        <v>2</v>
      </c>
      <c r="E19" s="21" t="s">
        <v>87</v>
      </c>
      <c r="F19" s="20"/>
      <c r="G19" s="19">
        <v>1</v>
      </c>
      <c r="H19" s="19">
        <f>IF(I19="Select",1,0)</f>
        <v>1</v>
      </c>
      <c r="I19" s="21" t="s">
        <v>71</v>
      </c>
      <c r="J19" s="22" t="s">
        <v>71</v>
      </c>
      <c r="K19" s="22"/>
    </row>
    <row r="20" spans="1:11" x14ac:dyDescent="0.2">
      <c r="A20" s="17" t="s">
        <v>129</v>
      </c>
      <c r="B20" s="18" t="s">
        <v>126</v>
      </c>
      <c r="C20" s="21" t="s">
        <v>97</v>
      </c>
      <c r="D20" s="19">
        <v>2</v>
      </c>
      <c r="E20" s="21" t="s">
        <v>87</v>
      </c>
      <c r="F20" s="20"/>
      <c r="G20" s="19">
        <v>1</v>
      </c>
      <c r="H20" s="19">
        <f>IF(I20="Select",1,0)</f>
        <v>1</v>
      </c>
      <c r="I20" s="21" t="s">
        <v>71</v>
      </c>
      <c r="J20" s="22" t="s">
        <v>71</v>
      </c>
      <c r="K20" s="22"/>
    </row>
    <row r="21" spans="1:11" x14ac:dyDescent="0.2">
      <c r="A21" s="17" t="s">
        <v>130</v>
      </c>
      <c r="B21" s="18" t="s">
        <v>127</v>
      </c>
      <c r="C21" s="21" t="s">
        <v>97</v>
      </c>
      <c r="D21" s="19">
        <v>2</v>
      </c>
      <c r="E21" s="21" t="s">
        <v>87</v>
      </c>
      <c r="F21" s="20"/>
      <c r="G21" s="19">
        <v>1</v>
      </c>
      <c r="H21" s="19">
        <f>IF(I21="Select",1,0)</f>
        <v>1</v>
      </c>
      <c r="I21" s="21" t="s">
        <v>71</v>
      </c>
      <c r="J21" s="22" t="s">
        <v>71</v>
      </c>
      <c r="K21" s="22"/>
    </row>
    <row r="22" spans="1:11" x14ac:dyDescent="0.2">
      <c r="A22" s="17" t="s">
        <v>179</v>
      </c>
      <c r="B22" s="18" t="s">
        <v>138</v>
      </c>
      <c r="C22" s="21" t="s">
        <v>97</v>
      </c>
      <c r="D22" s="19">
        <v>5</v>
      </c>
      <c r="E22" s="21" t="s">
        <v>87</v>
      </c>
      <c r="F22" s="20"/>
      <c r="G22" s="19">
        <v>1</v>
      </c>
      <c r="H22" s="19">
        <f>IF(I22="Select",1,0)</f>
        <v>1</v>
      </c>
      <c r="I22" s="21" t="s">
        <v>71</v>
      </c>
      <c r="J22" s="22" t="s">
        <v>71</v>
      </c>
      <c r="K22" s="22"/>
    </row>
    <row r="23" spans="1:11" x14ac:dyDescent="0.2">
      <c r="A23" s="17" t="s">
        <v>180</v>
      </c>
      <c r="B23" s="18" t="s">
        <v>139</v>
      </c>
      <c r="C23" s="21" t="s">
        <v>97</v>
      </c>
      <c r="D23" s="19">
        <v>5</v>
      </c>
      <c r="E23" s="21" t="s">
        <v>87</v>
      </c>
      <c r="F23" s="20"/>
      <c r="G23" s="19">
        <v>1</v>
      </c>
      <c r="H23" s="19">
        <f>IF(I23="Select",1,0)</f>
        <v>1</v>
      </c>
      <c r="I23" s="21" t="s">
        <v>71</v>
      </c>
      <c r="J23" s="22" t="s">
        <v>71</v>
      </c>
      <c r="K23" s="22"/>
    </row>
    <row r="24" spans="1:11" x14ac:dyDescent="0.2">
      <c r="A24" s="17" t="s">
        <v>181</v>
      </c>
      <c r="B24" s="18" t="s">
        <v>140</v>
      </c>
      <c r="C24" s="21" t="s">
        <v>97</v>
      </c>
      <c r="D24" s="19">
        <v>5</v>
      </c>
      <c r="E24" s="21" t="s">
        <v>87</v>
      </c>
      <c r="F24" s="20"/>
      <c r="G24" s="19">
        <v>1</v>
      </c>
      <c r="H24" s="19">
        <f>IF(I24="Select",1,0)</f>
        <v>1</v>
      </c>
      <c r="I24" s="21" t="s">
        <v>71</v>
      </c>
      <c r="J24" s="22" t="s">
        <v>71</v>
      </c>
      <c r="K24" s="22"/>
    </row>
    <row r="25" spans="1:11" x14ac:dyDescent="0.2">
      <c r="A25" s="17" t="s">
        <v>136</v>
      </c>
      <c r="B25" s="18" t="s">
        <v>137</v>
      </c>
      <c r="C25" s="21" t="s">
        <v>97</v>
      </c>
      <c r="D25" s="19">
        <v>1</v>
      </c>
      <c r="E25" s="21" t="s">
        <v>87</v>
      </c>
      <c r="F25" s="20"/>
      <c r="G25" s="19">
        <v>3</v>
      </c>
      <c r="H25" s="19">
        <f>IF(I25="Select",1,0)</f>
        <v>1</v>
      </c>
      <c r="I25" s="21" t="s">
        <v>71</v>
      </c>
      <c r="J25" s="22" t="s">
        <v>71</v>
      </c>
      <c r="K25" s="22"/>
    </row>
    <row r="26" spans="1:11" x14ac:dyDescent="0.2">
      <c r="A26" s="17" t="s">
        <v>182</v>
      </c>
      <c r="B26" s="18" t="s">
        <v>183</v>
      </c>
      <c r="C26" s="21" t="s">
        <v>55</v>
      </c>
      <c r="D26" s="19">
        <v>4</v>
      </c>
      <c r="E26" s="21" t="s">
        <v>87</v>
      </c>
      <c r="F26" s="20"/>
      <c r="G26" s="19">
        <v>1</v>
      </c>
      <c r="H26" s="19">
        <f>IF(I26="Select",1,0)</f>
        <v>0</v>
      </c>
      <c r="I26" s="21" t="s">
        <v>99</v>
      </c>
      <c r="J26" s="22" t="s">
        <v>71</v>
      </c>
      <c r="K26" s="22"/>
    </row>
    <row r="27" spans="1:11" x14ac:dyDescent="0.2">
      <c r="A27" s="17" t="s">
        <v>112</v>
      </c>
      <c r="B27" s="18" t="s">
        <v>113</v>
      </c>
      <c r="C27" s="21" t="s">
        <v>55</v>
      </c>
      <c r="D27" s="19">
        <v>3</v>
      </c>
      <c r="E27" s="21" t="s">
        <v>87</v>
      </c>
      <c r="F27" s="20"/>
      <c r="G27" s="19">
        <v>1</v>
      </c>
      <c r="H27" s="19">
        <f>IF(I27="Select",1,0)</f>
        <v>0</v>
      </c>
      <c r="I27" s="21" t="s">
        <v>99</v>
      </c>
      <c r="J27" s="22" t="s">
        <v>71</v>
      </c>
      <c r="K27" s="22"/>
    </row>
    <row r="28" spans="1:11" x14ac:dyDescent="0.2">
      <c r="A28" s="17" t="s">
        <v>141</v>
      </c>
      <c r="B28" s="18" t="s">
        <v>142</v>
      </c>
      <c r="C28" s="21" t="s">
        <v>55</v>
      </c>
      <c r="D28" s="19">
        <v>2</v>
      </c>
      <c r="E28" s="21" t="s">
        <v>87</v>
      </c>
      <c r="F28" s="20"/>
      <c r="G28" s="19">
        <v>1</v>
      </c>
      <c r="H28" s="19">
        <f>IF(I28="Select",1,0)</f>
        <v>0</v>
      </c>
      <c r="I28" s="21" t="s">
        <v>99</v>
      </c>
      <c r="J28" s="22" t="s">
        <v>71</v>
      </c>
      <c r="K28" s="22"/>
    </row>
    <row r="29" spans="1:11" x14ac:dyDescent="0.2">
      <c r="A29" s="17" t="s">
        <v>143</v>
      </c>
      <c r="B29" s="18" t="s">
        <v>144</v>
      </c>
      <c r="C29" s="21" t="s">
        <v>55</v>
      </c>
      <c r="D29" s="19">
        <v>1</v>
      </c>
      <c r="E29" s="21" t="s">
        <v>87</v>
      </c>
      <c r="F29" s="20"/>
      <c r="G29" s="19">
        <v>1</v>
      </c>
      <c r="H29" s="19">
        <f>IF(I29="Select",1,0)</f>
        <v>0</v>
      </c>
      <c r="I29" s="21" t="s">
        <v>99</v>
      </c>
      <c r="J29" s="22" t="s">
        <v>71</v>
      </c>
      <c r="K29" s="22"/>
    </row>
    <row r="30" spans="1:11" x14ac:dyDescent="0.2">
      <c r="A30" s="17" t="s">
        <v>114</v>
      </c>
      <c r="B30" s="18" t="s">
        <v>115</v>
      </c>
      <c r="C30" s="21" t="s">
        <v>55</v>
      </c>
      <c r="D30" s="19">
        <v>4</v>
      </c>
      <c r="E30" s="21" t="s">
        <v>87</v>
      </c>
      <c r="F30" s="20"/>
      <c r="G30" s="19">
        <v>1</v>
      </c>
      <c r="H30" s="19">
        <f>IF(I30="Select",1,0)</f>
        <v>0</v>
      </c>
      <c r="I30" s="21" t="s">
        <v>99</v>
      </c>
      <c r="J30" s="22" t="s">
        <v>71</v>
      </c>
      <c r="K30" s="22"/>
    </row>
    <row r="31" spans="1:11" x14ac:dyDescent="0.2">
      <c r="A31" s="17" t="s">
        <v>147</v>
      </c>
      <c r="B31" s="18" t="s">
        <v>148</v>
      </c>
      <c r="C31" s="21" t="s">
        <v>55</v>
      </c>
      <c r="D31" s="19">
        <v>3</v>
      </c>
      <c r="E31" s="21" t="s">
        <v>87</v>
      </c>
      <c r="F31" s="20"/>
      <c r="G31" s="19">
        <v>1</v>
      </c>
      <c r="H31" s="19">
        <f>IF(I31="Select",1,0)</f>
        <v>0</v>
      </c>
      <c r="I31" s="21" t="s">
        <v>99</v>
      </c>
      <c r="J31" s="22" t="s">
        <v>71</v>
      </c>
      <c r="K31" s="22"/>
    </row>
    <row r="32" spans="1:11" x14ac:dyDescent="0.2">
      <c r="A32" s="17" t="s">
        <v>184</v>
      </c>
      <c r="B32" s="18" t="s">
        <v>185</v>
      </c>
      <c r="C32" s="21" t="s">
        <v>55</v>
      </c>
      <c r="D32" s="19">
        <v>4</v>
      </c>
      <c r="E32" s="21" t="s">
        <v>87</v>
      </c>
      <c r="F32" s="20"/>
      <c r="G32" s="19">
        <v>1</v>
      </c>
      <c r="H32" s="19">
        <f>IF(I32="Select",1,0)</f>
        <v>0</v>
      </c>
      <c r="I32" s="21" t="s">
        <v>57</v>
      </c>
      <c r="J32" s="22" t="s">
        <v>71</v>
      </c>
      <c r="K32" s="22"/>
    </row>
    <row r="33" spans="1:11" x14ac:dyDescent="0.2">
      <c r="A33" s="17" t="s">
        <v>186</v>
      </c>
      <c r="B33" s="18" t="s">
        <v>187</v>
      </c>
      <c r="C33" s="21" t="s">
        <v>55</v>
      </c>
      <c r="D33" s="19">
        <v>4</v>
      </c>
      <c r="E33" s="21" t="s">
        <v>87</v>
      </c>
      <c r="F33" s="20"/>
      <c r="G33" s="19">
        <v>1</v>
      </c>
      <c r="H33" s="19">
        <f>IF(I33="Select",1,0)</f>
        <v>0</v>
      </c>
      <c r="I33" s="21" t="s">
        <v>99</v>
      </c>
      <c r="J33" s="22" t="s">
        <v>71</v>
      </c>
      <c r="K33" s="22"/>
    </row>
    <row r="34" spans="1:11" x14ac:dyDescent="0.2">
      <c r="A34" s="17" t="s">
        <v>188</v>
      </c>
      <c r="B34" s="18" t="s">
        <v>189</v>
      </c>
      <c r="C34" s="21" t="s">
        <v>55</v>
      </c>
      <c r="D34" s="19">
        <v>4</v>
      </c>
      <c r="E34" s="21" t="s">
        <v>87</v>
      </c>
      <c r="F34" s="20"/>
      <c r="G34" s="19">
        <v>1</v>
      </c>
      <c r="H34" s="19">
        <f>IF(I34="Select",1,0)</f>
        <v>0</v>
      </c>
      <c r="I34" s="21" t="s">
        <v>99</v>
      </c>
      <c r="J34" s="22" t="s">
        <v>71</v>
      </c>
      <c r="K34" s="22"/>
    </row>
    <row r="35" spans="1:11" x14ac:dyDescent="0.2">
      <c r="A35" s="17" t="s">
        <v>175</v>
      </c>
      <c r="B35" s="18" t="s">
        <v>116</v>
      </c>
      <c r="C35" s="21" t="s">
        <v>55</v>
      </c>
      <c r="D35" s="19">
        <v>3</v>
      </c>
      <c r="E35" s="21" t="s">
        <v>87</v>
      </c>
      <c r="F35" s="20"/>
      <c r="G35" s="19">
        <v>1</v>
      </c>
      <c r="H35" s="19">
        <f>IF(I35="Select",1,0)</f>
        <v>0</v>
      </c>
      <c r="I35" s="21" t="s">
        <v>99</v>
      </c>
      <c r="J35" s="22" t="s">
        <v>71</v>
      </c>
      <c r="K35" s="22"/>
    </row>
    <row r="36" spans="1:11" x14ac:dyDescent="0.2">
      <c r="A36" s="17" t="s">
        <v>149</v>
      </c>
      <c r="B36" s="18" t="s">
        <v>150</v>
      </c>
      <c r="C36" s="21" t="s">
        <v>55</v>
      </c>
      <c r="D36" s="19">
        <v>4</v>
      </c>
      <c r="E36" s="21" t="s">
        <v>87</v>
      </c>
      <c r="F36" s="20"/>
      <c r="G36" s="19">
        <v>1</v>
      </c>
      <c r="H36" s="19">
        <f>IF(I36="Select",1,0)</f>
        <v>0</v>
      </c>
      <c r="I36" s="21" t="s">
        <v>67</v>
      </c>
      <c r="J36" s="22" t="s">
        <v>71</v>
      </c>
      <c r="K36" s="22"/>
    </row>
    <row r="37" spans="1:11" x14ac:dyDescent="0.2">
      <c r="A37" s="17" t="s">
        <v>151</v>
      </c>
      <c r="B37" s="18" t="s">
        <v>152</v>
      </c>
      <c r="C37" s="21" t="s">
        <v>55</v>
      </c>
      <c r="D37" s="19">
        <v>4</v>
      </c>
      <c r="E37" s="21" t="s">
        <v>87</v>
      </c>
      <c r="F37" s="20"/>
      <c r="G37" s="19">
        <v>1</v>
      </c>
      <c r="H37" s="19">
        <f>IF(I37="Select",1,0)</f>
        <v>0</v>
      </c>
      <c r="I37" s="21" t="s">
        <v>99</v>
      </c>
      <c r="J37" s="22" t="s">
        <v>71</v>
      </c>
      <c r="K37" s="22"/>
    </row>
    <row r="38" spans="1:11" x14ac:dyDescent="0.2">
      <c r="A38" s="17" t="s">
        <v>153</v>
      </c>
      <c r="B38" s="18" t="s">
        <v>150</v>
      </c>
      <c r="C38" s="21" t="s">
        <v>55</v>
      </c>
      <c r="D38" s="19">
        <v>4</v>
      </c>
      <c r="E38" s="21" t="s">
        <v>87</v>
      </c>
      <c r="F38" s="20"/>
      <c r="G38" s="19">
        <v>1</v>
      </c>
      <c r="H38" s="19">
        <f>IF(I38="Select",1,0)</f>
        <v>0</v>
      </c>
      <c r="I38" s="21" t="s">
        <v>67</v>
      </c>
      <c r="J38" s="22" t="s">
        <v>71</v>
      </c>
      <c r="K38" s="22"/>
    </row>
    <row r="39" spans="1:11" x14ac:dyDescent="0.2">
      <c r="A39" s="17" t="s">
        <v>154</v>
      </c>
      <c r="B39" s="18" t="s">
        <v>155</v>
      </c>
      <c r="C39" s="21" t="s">
        <v>55</v>
      </c>
      <c r="D39" s="19">
        <v>4</v>
      </c>
      <c r="E39" s="21" t="s">
        <v>87</v>
      </c>
      <c r="F39" s="20"/>
      <c r="G39" s="19">
        <v>1</v>
      </c>
      <c r="H39" s="19">
        <f>IF(I39="Select",1,0)</f>
        <v>0</v>
      </c>
      <c r="I39" s="21" t="s">
        <v>99</v>
      </c>
      <c r="J39" s="22" t="s">
        <v>71</v>
      </c>
      <c r="K39" s="22"/>
    </row>
    <row r="40" spans="1:11" x14ac:dyDescent="0.2">
      <c r="A40" s="17" t="s">
        <v>156</v>
      </c>
      <c r="B40" s="18" t="s">
        <v>157</v>
      </c>
      <c r="C40" s="21" t="s">
        <v>55</v>
      </c>
      <c r="D40" s="19">
        <v>4</v>
      </c>
      <c r="E40" s="21" t="s">
        <v>87</v>
      </c>
      <c r="F40" s="20"/>
      <c r="G40" s="19">
        <v>1</v>
      </c>
      <c r="H40" s="19">
        <f>IF(I40="Select",1,0)</f>
        <v>0</v>
      </c>
      <c r="I40" s="21" t="s">
        <v>14</v>
      </c>
      <c r="J40" s="22" t="s">
        <v>71</v>
      </c>
      <c r="K40" s="22"/>
    </row>
    <row r="41" spans="1:11" x14ac:dyDescent="0.2">
      <c r="A41" s="17" t="s">
        <v>99</v>
      </c>
      <c r="B41" s="18" t="s">
        <v>162</v>
      </c>
      <c r="C41" s="21" t="s">
        <v>55</v>
      </c>
      <c r="D41" s="19" t="s">
        <v>163</v>
      </c>
      <c r="E41" s="21" t="s">
        <v>87</v>
      </c>
      <c r="F41" s="20"/>
      <c r="G41" s="19">
        <v>1</v>
      </c>
      <c r="H41" s="19">
        <f>IF(I41="Select",1,0)</f>
        <v>0</v>
      </c>
      <c r="I41" s="21" t="s">
        <v>99</v>
      </c>
      <c r="J41" s="22" t="s">
        <v>71</v>
      </c>
      <c r="K41" s="22"/>
    </row>
    <row r="42" spans="1:11" x14ac:dyDescent="0.2">
      <c r="A42" s="17" t="s">
        <v>99</v>
      </c>
      <c r="B42" s="18" t="s">
        <v>170</v>
      </c>
      <c r="C42" s="21" t="s">
        <v>55</v>
      </c>
      <c r="D42" s="19" t="s">
        <v>163</v>
      </c>
      <c r="E42" s="21" t="s">
        <v>87</v>
      </c>
      <c r="F42" s="20"/>
      <c r="G42" s="19">
        <v>1</v>
      </c>
      <c r="H42" s="19">
        <f>IF(I42="Select",1,0)</f>
        <v>0</v>
      </c>
      <c r="I42" s="21" t="s">
        <v>99</v>
      </c>
      <c r="J42" s="22" t="s">
        <v>71</v>
      </c>
      <c r="K42" s="22"/>
    </row>
    <row r="43" spans="1:11" x14ac:dyDescent="0.2">
      <c r="A43" s="17" t="s">
        <v>160</v>
      </c>
      <c r="B43" s="18" t="s">
        <v>161</v>
      </c>
      <c r="C43" s="21" t="s">
        <v>55</v>
      </c>
      <c r="D43" s="19">
        <v>4</v>
      </c>
      <c r="E43" s="21" t="s">
        <v>87</v>
      </c>
      <c r="F43" s="20"/>
      <c r="G43" s="19">
        <v>1</v>
      </c>
      <c r="H43" s="19">
        <f>IF(I43="Select",1,0)</f>
        <v>0</v>
      </c>
      <c r="I43" s="21" t="s">
        <v>14</v>
      </c>
      <c r="J43" s="22" t="s">
        <v>71</v>
      </c>
      <c r="K43" s="22"/>
    </row>
    <row r="44" spans="1:11" x14ac:dyDescent="0.2">
      <c r="A44" s="17" t="s">
        <v>190</v>
      </c>
      <c r="B44" s="18" t="s">
        <v>192</v>
      </c>
      <c r="C44" s="21" t="s">
        <v>55</v>
      </c>
      <c r="D44" s="19">
        <v>3</v>
      </c>
      <c r="E44" s="21" t="s">
        <v>87</v>
      </c>
      <c r="F44" s="20"/>
      <c r="G44" s="19">
        <v>1</v>
      </c>
      <c r="H44" s="19">
        <f>IF(I44="Select",1,0)</f>
        <v>0</v>
      </c>
      <c r="I44" s="21" t="s">
        <v>99</v>
      </c>
      <c r="J44" s="22" t="s">
        <v>71</v>
      </c>
      <c r="K44" s="22"/>
    </row>
    <row r="45" spans="1:11" x14ac:dyDescent="0.2">
      <c r="A45" s="17" t="s">
        <v>191</v>
      </c>
      <c r="B45" s="18" t="s">
        <v>193</v>
      </c>
      <c r="C45" s="21" t="s">
        <v>55</v>
      </c>
      <c r="D45" s="19">
        <v>1</v>
      </c>
      <c r="E45" s="21" t="s">
        <v>87</v>
      </c>
      <c r="F45" s="20"/>
      <c r="G45" s="19">
        <v>1</v>
      </c>
      <c r="H45" s="19">
        <f>IF(I45="Select",1,0)</f>
        <v>0</v>
      </c>
      <c r="I45" s="21" t="s">
        <v>99</v>
      </c>
      <c r="J45" s="22" t="s">
        <v>71</v>
      </c>
      <c r="K45" s="22"/>
    </row>
    <row r="46" spans="1:11" x14ac:dyDescent="0.2">
      <c r="A46" s="17" t="s">
        <v>165</v>
      </c>
      <c r="B46" s="18" t="s">
        <v>166</v>
      </c>
      <c r="C46" s="21" t="s">
        <v>55</v>
      </c>
      <c r="D46" s="19">
        <v>4</v>
      </c>
      <c r="E46" s="21" t="s">
        <v>87</v>
      </c>
      <c r="F46" s="20"/>
      <c r="G46" s="19">
        <v>1</v>
      </c>
      <c r="H46" s="19">
        <f>IF(I46="Select",1,0)</f>
        <v>0</v>
      </c>
      <c r="I46" s="21" t="s">
        <v>14</v>
      </c>
      <c r="J46" s="22" t="s">
        <v>71</v>
      </c>
      <c r="K46" s="22"/>
    </row>
    <row r="47" spans="1:11" x14ac:dyDescent="0.2">
      <c r="A47" s="17" t="s">
        <v>99</v>
      </c>
      <c r="B47" s="18" t="s">
        <v>164</v>
      </c>
      <c r="C47" s="21" t="s">
        <v>55</v>
      </c>
      <c r="D47" s="19" t="s">
        <v>163</v>
      </c>
      <c r="E47" s="21" t="s">
        <v>87</v>
      </c>
      <c r="F47" s="20"/>
      <c r="G47" s="19">
        <v>1</v>
      </c>
      <c r="H47" s="19">
        <f>IF(I47="Select",1,0)</f>
        <v>0</v>
      </c>
      <c r="I47" s="21" t="s">
        <v>99</v>
      </c>
      <c r="J47" s="22" t="s">
        <v>71</v>
      </c>
      <c r="K47" s="22"/>
    </row>
    <row r="48" spans="1:11" x14ac:dyDescent="0.2">
      <c r="A48" s="17" t="s">
        <v>145</v>
      </c>
      <c r="B48" s="18" t="s">
        <v>146</v>
      </c>
      <c r="C48" s="21" t="s">
        <v>55</v>
      </c>
      <c r="D48" s="19">
        <v>3</v>
      </c>
      <c r="E48" s="21" t="s">
        <v>87</v>
      </c>
      <c r="F48" s="20"/>
      <c r="G48" s="19">
        <v>1</v>
      </c>
      <c r="H48" s="19">
        <f>IF(I48="Select",1,0)</f>
        <v>0</v>
      </c>
      <c r="I48" s="21" t="s">
        <v>99</v>
      </c>
      <c r="J48" s="22" t="s">
        <v>71</v>
      </c>
      <c r="K48" s="22"/>
    </row>
    <row r="49" spans="1:11" x14ac:dyDescent="0.2">
      <c r="A49" s="17" t="s">
        <v>99</v>
      </c>
      <c r="B49" s="18" t="s">
        <v>167</v>
      </c>
      <c r="C49" s="21" t="s">
        <v>55</v>
      </c>
      <c r="D49" s="19" t="s">
        <v>163</v>
      </c>
      <c r="E49" s="21" t="s">
        <v>87</v>
      </c>
      <c r="F49" s="20"/>
      <c r="G49" s="19">
        <v>1</v>
      </c>
      <c r="H49" s="19">
        <f>IF(I49="Select",1,0)</f>
        <v>0</v>
      </c>
      <c r="I49" s="21" t="s">
        <v>99</v>
      </c>
      <c r="J49" s="22" t="s">
        <v>71</v>
      </c>
      <c r="K49" s="22"/>
    </row>
    <row r="50" spans="1:11" x14ac:dyDescent="0.2">
      <c r="A50" s="17" t="s">
        <v>158</v>
      </c>
      <c r="B50" s="18" t="s">
        <v>159</v>
      </c>
      <c r="C50" s="21" t="s">
        <v>55</v>
      </c>
      <c r="D50" s="19">
        <v>4</v>
      </c>
      <c r="E50" s="21" t="s">
        <v>87</v>
      </c>
      <c r="F50" s="20"/>
      <c r="G50" s="19">
        <v>1</v>
      </c>
      <c r="H50" s="19">
        <f>IF(I50="Select",1,0)</f>
        <v>0</v>
      </c>
      <c r="I50" s="21" t="s">
        <v>68</v>
      </c>
      <c r="J50" s="22" t="s">
        <v>71</v>
      </c>
      <c r="K50" s="22"/>
    </row>
    <row r="51" spans="1:11" x14ac:dyDescent="0.2">
      <c r="A51" s="17" t="s">
        <v>194</v>
      </c>
      <c r="B51" s="18" t="s">
        <v>195</v>
      </c>
      <c r="C51" s="21" t="s">
        <v>55</v>
      </c>
      <c r="D51" s="19">
        <v>4</v>
      </c>
      <c r="E51" s="21" t="s">
        <v>71</v>
      </c>
      <c r="F51" s="20"/>
      <c r="G51" s="19">
        <v>1</v>
      </c>
      <c r="H51" s="19">
        <f>IF(I51="Select",1,0)</f>
        <v>0</v>
      </c>
      <c r="I51" s="21" t="s">
        <v>99</v>
      </c>
      <c r="J51" s="22" t="s">
        <v>71</v>
      </c>
      <c r="K51" s="22"/>
    </row>
    <row r="52" spans="1:11" x14ac:dyDescent="0.2">
      <c r="A52" s="17" t="s">
        <v>171</v>
      </c>
      <c r="B52" s="18" t="s">
        <v>172</v>
      </c>
      <c r="C52" s="21" t="s">
        <v>55</v>
      </c>
      <c r="D52" s="19">
        <v>4</v>
      </c>
      <c r="E52" s="21" t="s">
        <v>87</v>
      </c>
      <c r="F52" s="20"/>
      <c r="G52" s="19">
        <v>1</v>
      </c>
      <c r="H52" s="19">
        <f>IF(I52="Select",1,0)</f>
        <v>0</v>
      </c>
      <c r="I52" s="21" t="s">
        <v>14</v>
      </c>
      <c r="J52" s="22" t="s">
        <v>71</v>
      </c>
      <c r="K52" s="22"/>
    </row>
    <row r="53" spans="1:11" x14ac:dyDescent="0.2">
      <c r="A53" s="17" t="s">
        <v>99</v>
      </c>
      <c r="B53" s="18" t="s">
        <v>173</v>
      </c>
      <c r="C53" s="21" t="s">
        <v>55</v>
      </c>
      <c r="D53" s="19" t="s">
        <v>163</v>
      </c>
      <c r="E53" s="21" t="s">
        <v>87</v>
      </c>
      <c r="F53" s="20"/>
      <c r="G53" s="19">
        <v>1</v>
      </c>
      <c r="H53" s="19">
        <f>IF(I53="Select",1,0)</f>
        <v>0</v>
      </c>
      <c r="I53" s="21" t="s">
        <v>99</v>
      </c>
      <c r="J53" s="22" t="s">
        <v>71</v>
      </c>
      <c r="K53" s="22"/>
    </row>
    <row r="54" spans="1:11" x14ac:dyDescent="0.2">
      <c r="A54" s="17" t="s">
        <v>196</v>
      </c>
      <c r="B54" s="18" t="s">
        <v>197</v>
      </c>
      <c r="C54" s="21" t="s">
        <v>55</v>
      </c>
      <c r="D54" s="19">
        <v>3</v>
      </c>
      <c r="E54" s="21" t="s">
        <v>71</v>
      </c>
      <c r="F54" s="20"/>
      <c r="G54" s="19">
        <v>1</v>
      </c>
      <c r="H54" s="19">
        <f>IF(I54="Select",1,0)</f>
        <v>0</v>
      </c>
      <c r="I54" s="21" t="s">
        <v>4</v>
      </c>
      <c r="J54" s="22" t="s">
        <v>71</v>
      </c>
      <c r="K54" s="22"/>
    </row>
    <row r="55" spans="1:11" x14ac:dyDescent="0.2">
      <c r="A55" s="17" t="s">
        <v>99</v>
      </c>
      <c r="B55" s="18" t="s">
        <v>174</v>
      </c>
      <c r="C55" s="21" t="s">
        <v>55</v>
      </c>
      <c r="D55" s="19" t="s">
        <v>163</v>
      </c>
      <c r="E55" s="21" t="s">
        <v>87</v>
      </c>
      <c r="F55" s="20"/>
      <c r="G55" s="19">
        <v>1</v>
      </c>
      <c r="H55" s="19">
        <f>IF(I55="Select",1,0)</f>
        <v>0</v>
      </c>
      <c r="I55" s="21" t="s">
        <v>99</v>
      </c>
      <c r="J55" s="22" t="s">
        <v>71</v>
      </c>
      <c r="K55" s="22"/>
    </row>
    <row r="56" spans="1:11" x14ac:dyDescent="0.2">
      <c r="A56" s="17" t="s">
        <v>168</v>
      </c>
      <c r="B56" s="18" t="s">
        <v>169</v>
      </c>
      <c r="C56" s="21" t="s">
        <v>55</v>
      </c>
      <c r="D56" s="19">
        <v>4</v>
      </c>
      <c r="E56" s="21" t="s">
        <v>87</v>
      </c>
      <c r="F56" s="20"/>
      <c r="G56" s="19">
        <v>1</v>
      </c>
      <c r="H56" s="19">
        <f>IF(I56="Select",1,0)</f>
        <v>0</v>
      </c>
      <c r="I56" s="21" t="s">
        <v>14</v>
      </c>
      <c r="J56" s="22" t="s">
        <v>71</v>
      </c>
      <c r="K56" s="22"/>
    </row>
    <row r="57" spans="1:11" x14ac:dyDescent="0.2">
      <c r="A57" s="17"/>
      <c r="B57" s="18"/>
      <c r="C57" s="21" t="s">
        <v>71</v>
      </c>
      <c r="D57" s="19"/>
      <c r="E57" s="21" t="s">
        <v>71</v>
      </c>
      <c r="F57" s="20"/>
      <c r="G57" s="19"/>
      <c r="H57" s="19">
        <f t="shared" ref="H57:H68" si="0">IF(I57="Select",1,0)</f>
        <v>1</v>
      </c>
      <c r="I57" s="21" t="s">
        <v>71</v>
      </c>
      <c r="J57" s="22" t="s">
        <v>71</v>
      </c>
      <c r="K57" s="22"/>
    </row>
    <row r="58" spans="1:11" x14ac:dyDescent="0.2">
      <c r="A58" s="17"/>
      <c r="B58" s="18"/>
      <c r="C58" s="21" t="s">
        <v>71</v>
      </c>
      <c r="D58" s="19"/>
      <c r="E58" s="21" t="s">
        <v>71</v>
      </c>
      <c r="F58" s="20"/>
      <c r="G58" s="19"/>
      <c r="H58" s="19">
        <f t="shared" si="0"/>
        <v>1</v>
      </c>
      <c r="I58" s="21" t="s">
        <v>71</v>
      </c>
      <c r="J58" s="22" t="s">
        <v>71</v>
      </c>
      <c r="K58" s="22"/>
    </row>
    <row r="59" spans="1:11" x14ac:dyDescent="0.2">
      <c r="A59" s="17"/>
      <c r="B59" s="18"/>
      <c r="C59" s="21" t="s">
        <v>71</v>
      </c>
      <c r="D59" s="19"/>
      <c r="E59" s="21" t="s">
        <v>71</v>
      </c>
      <c r="F59" s="20"/>
      <c r="G59" s="19"/>
      <c r="H59" s="19">
        <f t="shared" si="0"/>
        <v>1</v>
      </c>
      <c r="I59" s="21" t="s">
        <v>71</v>
      </c>
      <c r="J59" s="22" t="s">
        <v>71</v>
      </c>
      <c r="K59" s="22"/>
    </row>
    <row r="60" spans="1:11" x14ac:dyDescent="0.2">
      <c r="A60" s="17"/>
      <c r="B60" s="18"/>
      <c r="C60" s="21" t="s">
        <v>71</v>
      </c>
      <c r="D60" s="19"/>
      <c r="E60" s="21" t="s">
        <v>71</v>
      </c>
      <c r="F60" s="20"/>
      <c r="G60" s="19"/>
      <c r="H60" s="19">
        <f t="shared" si="0"/>
        <v>1</v>
      </c>
      <c r="I60" s="21" t="s">
        <v>71</v>
      </c>
      <c r="J60" s="22" t="s">
        <v>71</v>
      </c>
      <c r="K60" s="22"/>
    </row>
    <row r="61" spans="1:11" x14ac:dyDescent="0.2">
      <c r="A61" s="17"/>
      <c r="B61" s="18"/>
      <c r="C61" s="21" t="s">
        <v>71</v>
      </c>
      <c r="D61" s="19"/>
      <c r="E61" s="21" t="s">
        <v>71</v>
      </c>
      <c r="F61" s="20"/>
      <c r="G61" s="19"/>
      <c r="H61" s="19">
        <f t="shared" si="0"/>
        <v>1</v>
      </c>
      <c r="I61" s="21" t="s">
        <v>71</v>
      </c>
      <c r="J61" s="22" t="s">
        <v>71</v>
      </c>
      <c r="K61" s="22"/>
    </row>
    <row r="62" spans="1:11" x14ac:dyDescent="0.2">
      <c r="A62" s="17"/>
      <c r="B62" s="18"/>
      <c r="C62" s="21" t="s">
        <v>71</v>
      </c>
      <c r="D62" s="19"/>
      <c r="E62" s="21" t="s">
        <v>71</v>
      </c>
      <c r="F62" s="20"/>
      <c r="G62" s="19"/>
      <c r="H62" s="19">
        <f t="shared" si="0"/>
        <v>1</v>
      </c>
      <c r="I62" s="21" t="s">
        <v>71</v>
      </c>
      <c r="J62" s="22" t="s">
        <v>71</v>
      </c>
      <c r="K62" s="22"/>
    </row>
    <row r="63" spans="1:11" x14ac:dyDescent="0.2">
      <c r="A63" s="17"/>
      <c r="B63" s="18"/>
      <c r="C63" s="21" t="s">
        <v>71</v>
      </c>
      <c r="D63" s="19"/>
      <c r="E63" s="21" t="s">
        <v>71</v>
      </c>
      <c r="F63" s="20"/>
      <c r="G63" s="19"/>
      <c r="H63" s="19">
        <f t="shared" si="0"/>
        <v>1</v>
      </c>
      <c r="I63" s="21" t="s">
        <v>71</v>
      </c>
      <c r="J63" s="22" t="s">
        <v>71</v>
      </c>
      <c r="K63" s="22"/>
    </row>
    <row r="64" spans="1:11" x14ac:dyDescent="0.2">
      <c r="A64" s="17"/>
      <c r="B64" s="18"/>
      <c r="C64" s="21" t="s">
        <v>71</v>
      </c>
      <c r="D64" s="19"/>
      <c r="E64" s="21" t="s">
        <v>71</v>
      </c>
      <c r="F64" s="20"/>
      <c r="G64" s="19"/>
      <c r="H64" s="19">
        <f t="shared" si="0"/>
        <v>1</v>
      </c>
      <c r="I64" s="21" t="s">
        <v>71</v>
      </c>
      <c r="J64" s="22" t="s">
        <v>71</v>
      </c>
      <c r="K64" s="22"/>
    </row>
    <row r="65" spans="1:16" x14ac:dyDescent="0.2">
      <c r="A65" s="17"/>
      <c r="B65" s="18"/>
      <c r="C65" s="21" t="s">
        <v>71</v>
      </c>
      <c r="D65" s="19"/>
      <c r="E65" s="21" t="s">
        <v>71</v>
      </c>
      <c r="F65" s="20"/>
      <c r="G65" s="19"/>
      <c r="H65" s="19">
        <f t="shared" si="0"/>
        <v>1</v>
      </c>
      <c r="I65" s="21" t="s">
        <v>71</v>
      </c>
      <c r="J65" s="22" t="s">
        <v>71</v>
      </c>
      <c r="K65" s="22"/>
    </row>
    <row r="66" spans="1:16" x14ac:dyDescent="0.2">
      <c r="A66" s="17"/>
      <c r="B66" s="18"/>
      <c r="C66" s="21" t="s">
        <v>71</v>
      </c>
      <c r="D66" s="19"/>
      <c r="E66" s="21" t="s">
        <v>71</v>
      </c>
      <c r="F66" s="20"/>
      <c r="G66" s="19"/>
      <c r="H66" s="19">
        <f t="shared" si="0"/>
        <v>1</v>
      </c>
      <c r="I66" s="21" t="s">
        <v>71</v>
      </c>
      <c r="J66" s="22" t="s">
        <v>71</v>
      </c>
      <c r="K66" s="22"/>
    </row>
    <row r="67" spans="1:16" x14ac:dyDescent="0.2">
      <c r="A67" s="17"/>
      <c r="B67" s="18"/>
      <c r="C67" s="21" t="s">
        <v>71</v>
      </c>
      <c r="D67" s="19"/>
      <c r="E67" s="21" t="s">
        <v>71</v>
      </c>
      <c r="F67" s="20"/>
      <c r="G67" s="19"/>
      <c r="H67" s="19">
        <f t="shared" si="0"/>
        <v>1</v>
      </c>
      <c r="I67" s="21" t="s">
        <v>71</v>
      </c>
      <c r="J67" s="22" t="s">
        <v>71</v>
      </c>
      <c r="K67" s="22"/>
    </row>
    <row r="68" spans="1:16" x14ac:dyDescent="0.2">
      <c r="A68" s="17"/>
      <c r="B68" s="18"/>
      <c r="C68" s="21" t="s">
        <v>71</v>
      </c>
      <c r="D68" s="19"/>
      <c r="E68" s="21" t="s">
        <v>71</v>
      </c>
      <c r="F68" s="20"/>
      <c r="G68" s="19"/>
      <c r="H68" s="19">
        <f t="shared" si="0"/>
        <v>1</v>
      </c>
      <c r="I68" s="21" t="s">
        <v>71</v>
      </c>
      <c r="J68" s="22" t="s">
        <v>71</v>
      </c>
      <c r="K68" s="22"/>
    </row>
    <row r="69" spans="1:16" x14ac:dyDescent="0.2">
      <c r="A69" s="17"/>
      <c r="B69" s="18"/>
      <c r="C69" s="21" t="s">
        <v>71</v>
      </c>
      <c r="D69" s="19"/>
      <c r="E69" s="21" t="s">
        <v>71</v>
      </c>
      <c r="F69" s="20"/>
      <c r="G69" s="19"/>
      <c r="H69" s="19">
        <f t="shared" ref="H69:H70" si="1">IF(I69="Select",1,0)</f>
        <v>1</v>
      </c>
      <c r="I69" s="21" t="s">
        <v>71</v>
      </c>
      <c r="J69" s="22" t="s">
        <v>71</v>
      </c>
      <c r="K69" s="22"/>
    </row>
    <row r="70" spans="1:16" ht="16" thickBot="1" x14ac:dyDescent="0.25">
      <c r="A70" s="23"/>
      <c r="B70" s="24"/>
      <c r="C70" s="27" t="s">
        <v>71</v>
      </c>
      <c r="D70" s="25"/>
      <c r="E70" s="27" t="s">
        <v>71</v>
      </c>
      <c r="F70" s="26"/>
      <c r="G70" s="25"/>
      <c r="H70" s="25">
        <f t="shared" si="1"/>
        <v>1</v>
      </c>
      <c r="I70" s="44" t="s">
        <v>71</v>
      </c>
      <c r="J70" s="28" t="s">
        <v>71</v>
      </c>
      <c r="K70" s="46"/>
    </row>
    <row r="71" spans="1:16" ht="16" thickBot="1" x14ac:dyDescent="0.25"/>
    <row r="72" spans="1:16" ht="17" thickTop="1" thickBot="1" x14ac:dyDescent="0.25">
      <c r="C72" s="12" t="s">
        <v>84</v>
      </c>
      <c r="D72" s="29">
        <f>SUM(D6:D70)</f>
        <v>153</v>
      </c>
      <c r="F72" s="12" t="s">
        <v>78</v>
      </c>
      <c r="G72" s="11">
        <f>SUMPRODUCT(F6:F70,G6:G70,H6:H70)</f>
        <v>3.5</v>
      </c>
      <c r="M72" s="15"/>
    </row>
    <row r="73" spans="1:16" ht="17" thickTop="1" thickBot="1" x14ac:dyDescent="0.25"/>
    <row r="74" spans="1:16" x14ac:dyDescent="0.2">
      <c r="D74" s="37" t="s">
        <v>89</v>
      </c>
      <c r="E74" s="38"/>
      <c r="F74" s="38"/>
      <c r="G74" s="39"/>
    </row>
    <row r="75" spans="1:16" ht="30" x14ac:dyDescent="0.2">
      <c r="D75" s="4"/>
      <c r="E75" s="30" t="s">
        <v>83</v>
      </c>
      <c r="F75" s="31" t="s">
        <v>92</v>
      </c>
      <c r="G75" s="32" t="s">
        <v>93</v>
      </c>
    </row>
    <row r="76" spans="1:16" x14ac:dyDescent="0.2">
      <c r="A76" s="5"/>
      <c r="D76" s="33" t="s">
        <v>81</v>
      </c>
      <c r="E76" s="42">
        <f>SUMIF(E81:E89,"TT",B81:B89)</f>
        <v>3.5</v>
      </c>
      <c r="F76" s="34">
        <f>E76/21</f>
        <v>0.16666666666666666</v>
      </c>
      <c r="G76" s="40">
        <v>1</v>
      </c>
    </row>
    <row r="77" spans="1:16" x14ac:dyDescent="0.2">
      <c r="A77" s="5"/>
      <c r="D77" s="33" t="s">
        <v>80</v>
      </c>
      <c r="E77" s="42">
        <f>SUMIF(E81:E89,"Instructor",B81:B89)</f>
        <v>0</v>
      </c>
      <c r="F77" s="34">
        <f>E77/28</f>
        <v>0</v>
      </c>
      <c r="G77" s="40">
        <v>2</v>
      </c>
      <c r="P77" s="13"/>
    </row>
    <row r="78" spans="1:16" ht="16" thickBot="1" x14ac:dyDescent="0.25">
      <c r="A78" s="5"/>
      <c r="D78" s="35" t="s">
        <v>82</v>
      </c>
      <c r="E78" s="43">
        <f>G72-E76-E77</f>
        <v>0</v>
      </c>
      <c r="F78" s="36">
        <f>E78</f>
        <v>0</v>
      </c>
      <c r="G78" s="41">
        <v>1</v>
      </c>
    </row>
    <row r="81" spans="1:5" hidden="1" x14ac:dyDescent="0.2">
      <c r="A81" s="16">
        <f t="shared" ref="A81:A89" si="2">C81/D81</f>
        <v>0.16666666666666666</v>
      </c>
      <c r="B81" s="14">
        <f>IF(G72=3.5,3.5,IF(A81&lt;0.5,0,IF(AND(A81&gt;=0.5,A81&lt;=1),C81,D81)))</f>
        <v>3.5</v>
      </c>
      <c r="C81">
        <f>G72</f>
        <v>3.5</v>
      </c>
      <c r="D81">
        <v>21</v>
      </c>
      <c r="E81" t="s">
        <v>79</v>
      </c>
    </row>
    <row r="82" spans="1:5" hidden="1" x14ac:dyDescent="0.2">
      <c r="A82" s="16">
        <f t="shared" si="2"/>
        <v>0</v>
      </c>
      <c r="B82" s="14">
        <f t="shared" ref="B82:B89" si="3">IF(B81=0,0,IF(A82&lt;0.5,0,IF(AND(A82&gt;=0.5,A82&lt;=1),C82,D82)))</f>
        <v>0</v>
      </c>
      <c r="C82">
        <f>G72-B81</f>
        <v>0</v>
      </c>
      <c r="D82">
        <v>28</v>
      </c>
      <c r="E82" t="s">
        <v>80</v>
      </c>
    </row>
    <row r="83" spans="1:5" hidden="1" x14ac:dyDescent="0.2">
      <c r="A83" s="16">
        <f t="shared" si="2"/>
        <v>0</v>
      </c>
      <c r="B83" s="14">
        <f t="shared" si="3"/>
        <v>0</v>
      </c>
      <c r="C83">
        <f>G72-B81-B82</f>
        <v>0</v>
      </c>
      <c r="D83">
        <v>21</v>
      </c>
      <c r="E83" t="s">
        <v>79</v>
      </c>
    </row>
    <row r="84" spans="1:5" hidden="1" x14ac:dyDescent="0.2">
      <c r="A84" s="16">
        <f t="shared" si="2"/>
        <v>0</v>
      </c>
      <c r="B84" s="14">
        <f t="shared" si="3"/>
        <v>0</v>
      </c>
      <c r="C84">
        <f>G72-B81-B82-B83</f>
        <v>0</v>
      </c>
      <c r="D84">
        <v>28</v>
      </c>
      <c r="E84" t="s">
        <v>80</v>
      </c>
    </row>
    <row r="85" spans="1:5" hidden="1" x14ac:dyDescent="0.2">
      <c r="A85" s="16">
        <f t="shared" si="2"/>
        <v>0</v>
      </c>
      <c r="B85" s="14">
        <f t="shared" si="3"/>
        <v>0</v>
      </c>
      <c r="C85">
        <f>G72-B81-B82-B83-B84</f>
        <v>0</v>
      </c>
      <c r="D85">
        <v>21</v>
      </c>
      <c r="E85" t="s">
        <v>79</v>
      </c>
    </row>
    <row r="86" spans="1:5" hidden="1" x14ac:dyDescent="0.2">
      <c r="A86" s="16">
        <f t="shared" si="2"/>
        <v>0</v>
      </c>
      <c r="B86" s="14">
        <f t="shared" si="3"/>
        <v>0</v>
      </c>
      <c r="C86">
        <f>G72-B81-B82-B83-B84-B85</f>
        <v>0</v>
      </c>
      <c r="D86">
        <v>28</v>
      </c>
      <c r="E86" t="s">
        <v>80</v>
      </c>
    </row>
    <row r="87" spans="1:5" hidden="1" x14ac:dyDescent="0.2">
      <c r="A87" s="16">
        <f t="shared" si="2"/>
        <v>0</v>
      </c>
      <c r="B87" s="14">
        <f t="shared" si="3"/>
        <v>0</v>
      </c>
      <c r="C87">
        <f>G72-B81-B82-B83-B84-B85-B86</f>
        <v>0</v>
      </c>
      <c r="D87">
        <v>21</v>
      </c>
      <c r="E87" t="s">
        <v>79</v>
      </c>
    </row>
    <row r="88" spans="1:5" hidden="1" x14ac:dyDescent="0.2">
      <c r="A88" s="16">
        <f t="shared" si="2"/>
        <v>0</v>
      </c>
      <c r="B88" s="14">
        <f t="shared" si="3"/>
        <v>0</v>
      </c>
      <c r="C88">
        <f>G72-B81-B82-B83-B84-B85-B86-B87</f>
        <v>0</v>
      </c>
      <c r="D88">
        <v>28</v>
      </c>
      <c r="E88" t="s">
        <v>80</v>
      </c>
    </row>
    <row r="89" spans="1:5" hidden="1" x14ac:dyDescent="0.2">
      <c r="A89" s="16">
        <f t="shared" si="2"/>
        <v>0</v>
      </c>
      <c r="B89" s="14">
        <f t="shared" si="3"/>
        <v>0</v>
      </c>
      <c r="C89">
        <f>G72-B81-B82-B83-B84-B85-B86-B87-B88</f>
        <v>0</v>
      </c>
      <c r="D89">
        <v>21</v>
      </c>
      <c r="E89" t="s">
        <v>79</v>
      </c>
    </row>
  </sheetData>
  <mergeCells count="1">
    <mergeCell ref="I1:J1"/>
  </mergeCells>
  <pageMargins left="0.7" right="0.7" top="0.75" bottom="0.75" header="0.3" footer="0.3"/>
  <pageSetup scale="53" orientation="portrait" r:id="rId1"/>
  <headerFooter>
    <oddHeader>&amp;CPROGRAM COURSE REQUIREMENTS</oddHeader>
    <oddFooter>&amp;C&amp;D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Tables!$D$1:$D$4</xm:f>
          </x14:formula1>
          <xm:sqref>E7:E70</xm:sqref>
        </x14:dataValidation>
        <x14:dataValidation type="list" allowBlank="1" showInputMessage="1" showErrorMessage="1">
          <x14:formula1>
            <xm:f>Tables!$E$1:$E$3</xm:f>
          </x14:formula1>
          <xm:sqref>C7:C70</xm:sqref>
        </x14:dataValidation>
        <x14:dataValidation type="list" allowBlank="1" showInputMessage="1" showErrorMessage="1">
          <x14:formula1>
            <xm:f>Tables!$A$1:$A$72</xm:f>
          </x14:formula1>
          <xm:sqref>I7:J70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E72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5.5" bestFit="1" customWidth="1"/>
    <col min="2" max="2" width="4" bestFit="1" customWidth="1"/>
    <col min="4" max="4" width="16.6640625" bestFit="1" customWidth="1"/>
  </cols>
  <sheetData>
    <row r="1" spans="1:5" x14ac:dyDescent="0.2">
      <c r="A1" t="s">
        <v>71</v>
      </c>
      <c r="B1" t="s">
        <v>95</v>
      </c>
      <c r="D1" t="s">
        <v>71</v>
      </c>
      <c r="E1" t="s">
        <v>71</v>
      </c>
    </row>
    <row r="2" spans="1:5" x14ac:dyDescent="0.2">
      <c r="A2" t="s">
        <v>99</v>
      </c>
      <c r="B2">
        <v>0</v>
      </c>
      <c r="D2" t="s">
        <v>87</v>
      </c>
      <c r="E2" t="s">
        <v>97</v>
      </c>
    </row>
    <row r="3" spans="1:5" x14ac:dyDescent="0.2">
      <c r="A3" t="s">
        <v>101</v>
      </c>
      <c r="B3">
        <v>0</v>
      </c>
      <c r="D3" t="s">
        <v>88</v>
      </c>
      <c r="E3" t="s">
        <v>55</v>
      </c>
    </row>
    <row r="4" spans="1:5" x14ac:dyDescent="0.2">
      <c r="A4" t="s">
        <v>3</v>
      </c>
      <c r="B4">
        <v>74</v>
      </c>
      <c r="D4" t="s">
        <v>86</v>
      </c>
    </row>
    <row r="5" spans="1:5" x14ac:dyDescent="0.2">
      <c r="A5" t="s">
        <v>0</v>
      </c>
      <c r="B5">
        <v>49</v>
      </c>
    </row>
    <row r="6" spans="1:5" x14ac:dyDescent="0.2">
      <c r="A6" t="s">
        <v>66</v>
      </c>
      <c r="B6">
        <v>40</v>
      </c>
    </row>
    <row r="7" spans="1:5" x14ac:dyDescent="0.2">
      <c r="A7" t="s">
        <v>48</v>
      </c>
      <c r="B7">
        <v>31</v>
      </c>
    </row>
    <row r="8" spans="1:5" x14ac:dyDescent="0.2">
      <c r="A8" t="s">
        <v>35</v>
      </c>
      <c r="B8">
        <v>29</v>
      </c>
    </row>
    <row r="9" spans="1:5" x14ac:dyDescent="0.2">
      <c r="A9" t="s">
        <v>16</v>
      </c>
      <c r="B9">
        <v>10</v>
      </c>
    </row>
    <row r="10" spans="1:5" x14ac:dyDescent="0.2">
      <c r="A10" t="s">
        <v>25</v>
      </c>
      <c r="B10">
        <v>44</v>
      </c>
    </row>
    <row r="11" spans="1:5" x14ac:dyDescent="0.2">
      <c r="A11" t="s">
        <v>68</v>
      </c>
      <c r="B11">
        <v>189</v>
      </c>
    </row>
    <row r="12" spans="1:5" x14ac:dyDescent="0.2">
      <c r="A12" t="s">
        <v>19</v>
      </c>
      <c r="B12">
        <v>32</v>
      </c>
    </row>
    <row r="13" spans="1:5" x14ac:dyDescent="0.2">
      <c r="A13" t="s">
        <v>62</v>
      </c>
      <c r="B13">
        <v>284</v>
      </c>
    </row>
    <row r="14" spans="1:5" x14ac:dyDescent="0.2">
      <c r="A14" t="s">
        <v>1</v>
      </c>
      <c r="B14">
        <v>10</v>
      </c>
    </row>
    <row r="15" spans="1:5" x14ac:dyDescent="0.2">
      <c r="A15" t="s">
        <v>20</v>
      </c>
      <c r="B15">
        <v>34</v>
      </c>
    </row>
    <row r="16" spans="1:5" x14ac:dyDescent="0.2">
      <c r="A16" t="s">
        <v>4</v>
      </c>
      <c r="B16">
        <v>73</v>
      </c>
    </row>
    <row r="17" spans="1:2" x14ac:dyDescent="0.2">
      <c r="A17" t="s">
        <v>14</v>
      </c>
      <c r="B17">
        <v>149</v>
      </c>
    </row>
    <row r="18" spans="1:2" x14ac:dyDescent="0.2">
      <c r="A18" t="s">
        <v>21</v>
      </c>
      <c r="B18">
        <v>26</v>
      </c>
    </row>
    <row r="19" spans="1:2" x14ac:dyDescent="0.2">
      <c r="A19" t="s">
        <v>5</v>
      </c>
      <c r="B19">
        <v>37</v>
      </c>
    </row>
    <row r="20" spans="1:2" x14ac:dyDescent="0.2">
      <c r="A20" t="s">
        <v>60</v>
      </c>
      <c r="B20">
        <v>72</v>
      </c>
    </row>
    <row r="21" spans="1:2" x14ac:dyDescent="0.2">
      <c r="A21" t="s">
        <v>13</v>
      </c>
      <c r="B21">
        <v>18</v>
      </c>
    </row>
    <row r="22" spans="1:2" x14ac:dyDescent="0.2">
      <c r="A22" t="s">
        <v>15</v>
      </c>
      <c r="B22">
        <v>30</v>
      </c>
    </row>
    <row r="23" spans="1:2" x14ac:dyDescent="0.2">
      <c r="A23" t="s">
        <v>34</v>
      </c>
      <c r="B23">
        <v>14</v>
      </c>
    </row>
    <row r="24" spans="1:2" x14ac:dyDescent="0.2">
      <c r="A24" t="s">
        <v>6</v>
      </c>
      <c r="B24">
        <v>20</v>
      </c>
    </row>
    <row r="25" spans="1:2" x14ac:dyDescent="0.2">
      <c r="A25" t="s">
        <v>17</v>
      </c>
      <c r="B25">
        <v>24</v>
      </c>
    </row>
    <row r="26" spans="1:2" x14ac:dyDescent="0.2">
      <c r="A26" t="s">
        <v>59</v>
      </c>
      <c r="B26">
        <v>55</v>
      </c>
    </row>
    <row r="27" spans="1:2" x14ac:dyDescent="0.2">
      <c r="A27" t="s">
        <v>18</v>
      </c>
      <c r="B27">
        <v>50</v>
      </c>
    </row>
    <row r="28" spans="1:2" x14ac:dyDescent="0.2">
      <c r="A28" t="s">
        <v>65</v>
      </c>
      <c r="B28">
        <v>68</v>
      </c>
    </row>
    <row r="29" spans="1:2" x14ac:dyDescent="0.2">
      <c r="A29" t="s">
        <v>38</v>
      </c>
      <c r="B29">
        <v>85</v>
      </c>
    </row>
    <row r="30" spans="1:2" x14ac:dyDescent="0.2">
      <c r="A30" t="s">
        <v>40</v>
      </c>
      <c r="B30">
        <v>35</v>
      </c>
    </row>
    <row r="31" spans="1:2" x14ac:dyDescent="0.2">
      <c r="A31" t="s">
        <v>39</v>
      </c>
      <c r="B31">
        <v>38</v>
      </c>
    </row>
    <row r="32" spans="1:2" x14ac:dyDescent="0.2">
      <c r="A32" t="s">
        <v>49</v>
      </c>
      <c r="B32">
        <v>18</v>
      </c>
    </row>
    <row r="33" spans="1:2" x14ac:dyDescent="0.2">
      <c r="A33" t="s">
        <v>7</v>
      </c>
      <c r="B33">
        <v>37</v>
      </c>
    </row>
    <row r="34" spans="1:2" x14ac:dyDescent="0.2">
      <c r="A34" t="s">
        <v>41</v>
      </c>
      <c r="B34">
        <v>36</v>
      </c>
    </row>
    <row r="35" spans="1:2" x14ac:dyDescent="0.2">
      <c r="A35" t="s">
        <v>42</v>
      </c>
      <c r="B35">
        <v>47</v>
      </c>
    </row>
    <row r="36" spans="1:2" x14ac:dyDescent="0.2">
      <c r="A36" t="s">
        <v>22</v>
      </c>
      <c r="B36">
        <v>67</v>
      </c>
    </row>
    <row r="37" spans="1:2" x14ac:dyDescent="0.2">
      <c r="A37" t="s">
        <v>54</v>
      </c>
      <c r="B37">
        <v>147</v>
      </c>
    </row>
    <row r="38" spans="1:2" x14ac:dyDescent="0.2">
      <c r="A38" t="s">
        <v>43</v>
      </c>
      <c r="B38">
        <v>15</v>
      </c>
    </row>
    <row r="39" spans="1:2" x14ac:dyDescent="0.2">
      <c r="A39" t="s">
        <v>2</v>
      </c>
      <c r="B39">
        <v>11</v>
      </c>
    </row>
    <row r="40" spans="1:2" x14ac:dyDescent="0.2">
      <c r="A40" t="s">
        <v>94</v>
      </c>
      <c r="B40">
        <v>50</v>
      </c>
    </row>
    <row r="41" spans="1:2" x14ac:dyDescent="0.2">
      <c r="A41" t="s">
        <v>8</v>
      </c>
      <c r="B41">
        <v>35</v>
      </c>
    </row>
    <row r="42" spans="1:2" x14ac:dyDescent="0.2">
      <c r="A42" t="s">
        <v>50</v>
      </c>
      <c r="B42">
        <v>10</v>
      </c>
    </row>
    <row r="43" spans="1:2" x14ac:dyDescent="0.2">
      <c r="A43" t="s">
        <v>23</v>
      </c>
      <c r="B43">
        <v>16</v>
      </c>
    </row>
    <row r="44" spans="1:2" x14ac:dyDescent="0.2">
      <c r="A44" t="s">
        <v>56</v>
      </c>
      <c r="B44">
        <v>120</v>
      </c>
    </row>
    <row r="45" spans="1:2" x14ac:dyDescent="0.2">
      <c r="A45" t="s">
        <v>26</v>
      </c>
      <c r="B45">
        <v>20</v>
      </c>
    </row>
    <row r="46" spans="1:2" x14ac:dyDescent="0.2">
      <c r="A46" t="s">
        <v>36</v>
      </c>
      <c r="B46">
        <v>97</v>
      </c>
    </row>
    <row r="47" spans="1:2" x14ac:dyDescent="0.2">
      <c r="A47" t="s">
        <v>46</v>
      </c>
      <c r="B47">
        <v>20</v>
      </c>
    </row>
    <row r="48" spans="1:2" x14ac:dyDescent="0.2">
      <c r="A48" t="s">
        <v>9</v>
      </c>
      <c r="B48">
        <v>46</v>
      </c>
    </row>
    <row r="49" spans="1:2" x14ac:dyDescent="0.2">
      <c r="A49" t="s">
        <v>61</v>
      </c>
      <c r="B49">
        <v>24</v>
      </c>
    </row>
    <row r="50" spans="1:2" x14ac:dyDescent="0.2">
      <c r="A50" t="s">
        <v>27</v>
      </c>
      <c r="B50">
        <v>45</v>
      </c>
    </row>
    <row r="51" spans="1:2" x14ac:dyDescent="0.2">
      <c r="A51" t="s">
        <v>44</v>
      </c>
      <c r="B51">
        <v>20</v>
      </c>
    </row>
    <row r="52" spans="1:2" x14ac:dyDescent="0.2">
      <c r="A52" t="s">
        <v>24</v>
      </c>
      <c r="B52">
        <v>67</v>
      </c>
    </row>
    <row r="53" spans="1:2" x14ac:dyDescent="0.2">
      <c r="A53" t="s">
        <v>28</v>
      </c>
      <c r="B53">
        <v>103</v>
      </c>
    </row>
    <row r="54" spans="1:2" x14ac:dyDescent="0.2">
      <c r="A54" t="s">
        <v>45</v>
      </c>
      <c r="B54">
        <v>10</v>
      </c>
    </row>
    <row r="55" spans="1:2" x14ac:dyDescent="0.2">
      <c r="A55" t="s">
        <v>57</v>
      </c>
      <c r="B55">
        <v>85</v>
      </c>
    </row>
    <row r="56" spans="1:2" x14ac:dyDescent="0.2">
      <c r="A56" t="s">
        <v>10</v>
      </c>
      <c r="B56">
        <v>20</v>
      </c>
    </row>
    <row r="57" spans="1:2" x14ac:dyDescent="0.2">
      <c r="A57" t="s">
        <v>29</v>
      </c>
      <c r="B57">
        <v>140</v>
      </c>
    </row>
    <row r="58" spans="1:2" x14ac:dyDescent="0.2">
      <c r="A58" t="s">
        <v>30</v>
      </c>
      <c r="B58">
        <v>32</v>
      </c>
    </row>
    <row r="59" spans="1:2" x14ac:dyDescent="0.2">
      <c r="A59" t="s">
        <v>11</v>
      </c>
      <c r="B59">
        <v>20</v>
      </c>
    </row>
    <row r="60" spans="1:2" x14ac:dyDescent="0.2">
      <c r="A60" t="s">
        <v>67</v>
      </c>
      <c r="B60">
        <v>40</v>
      </c>
    </row>
    <row r="61" spans="1:2" x14ac:dyDescent="0.2">
      <c r="A61" t="s">
        <v>12</v>
      </c>
      <c r="B61">
        <v>40</v>
      </c>
    </row>
    <row r="62" spans="1:2" x14ac:dyDescent="0.2">
      <c r="A62" t="s">
        <v>47</v>
      </c>
      <c r="B62">
        <v>10</v>
      </c>
    </row>
    <row r="63" spans="1:2" x14ac:dyDescent="0.2">
      <c r="A63" t="s">
        <v>31</v>
      </c>
      <c r="B63">
        <v>120</v>
      </c>
    </row>
    <row r="64" spans="1:2" x14ac:dyDescent="0.2">
      <c r="A64" t="s">
        <v>32</v>
      </c>
      <c r="B64">
        <v>96</v>
      </c>
    </row>
    <row r="65" spans="1:2" x14ac:dyDescent="0.2">
      <c r="A65" t="s">
        <v>37</v>
      </c>
      <c r="B65">
        <v>46</v>
      </c>
    </row>
    <row r="66" spans="1:2" x14ac:dyDescent="0.2">
      <c r="A66" t="s">
        <v>63</v>
      </c>
      <c r="B66">
        <v>85</v>
      </c>
    </row>
    <row r="67" spans="1:2" x14ac:dyDescent="0.2">
      <c r="A67" t="s">
        <v>33</v>
      </c>
      <c r="B67">
        <v>81</v>
      </c>
    </row>
    <row r="68" spans="1:2" x14ac:dyDescent="0.2">
      <c r="A68" t="s">
        <v>64</v>
      </c>
      <c r="B68">
        <v>73</v>
      </c>
    </row>
    <row r="69" spans="1:2" x14ac:dyDescent="0.2">
      <c r="A69" t="s">
        <v>58</v>
      </c>
      <c r="B69">
        <v>36</v>
      </c>
    </row>
    <row r="70" spans="1:2" x14ac:dyDescent="0.2">
      <c r="A70" t="s">
        <v>51</v>
      </c>
      <c r="B70">
        <v>10</v>
      </c>
    </row>
    <row r="71" spans="1:2" x14ac:dyDescent="0.2">
      <c r="A71" t="s">
        <v>52</v>
      </c>
      <c r="B71">
        <v>10</v>
      </c>
    </row>
    <row r="72" spans="1:2" x14ac:dyDescent="0.2">
      <c r="A72" t="s">
        <v>53</v>
      </c>
      <c r="B72">
        <v>19</v>
      </c>
    </row>
  </sheetData>
  <sortState ref="A4:B72">
    <sortCondition ref="A2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List</vt:lpstr>
      <vt:lpstr>Tables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Yong Bakos</cp:lastModifiedBy>
  <cp:lastPrinted>2015-12-09T01:01:37Z</cp:lastPrinted>
  <dcterms:created xsi:type="dcterms:W3CDTF">2015-12-07T20:06:51Z</dcterms:created>
  <dcterms:modified xsi:type="dcterms:W3CDTF">2018-02-27T05:40:34Z</dcterms:modified>
</cp:coreProperties>
</file>