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报关箱单" sheetId="1" r:id="rId1"/>
    <sheet name="清关发票" sheetId="2" r:id="rId2"/>
  </sheets>
  <externalReferences>
    <externalReference r:id="rId3"/>
    <externalReference r:id="rId4"/>
  </externalReferences>
  <definedNames>
    <definedName name="_xlnm._FilterDatabase" localSheetId="0" hidden="1">报关箱单!$A$17:$I$69</definedName>
  </definedNames>
  <calcPr calcId="144525"/>
</workbook>
</file>

<file path=xl/sharedStrings.xml><?xml version="1.0" encoding="utf-8"?>
<sst xmlns="http://schemas.openxmlformats.org/spreadsheetml/2006/main" count="78" uniqueCount="59">
  <si>
    <t>LIST OF PACKAGES</t>
  </si>
  <si>
    <t>箱件清单</t>
  </si>
  <si>
    <t>项目名称：刚果金万宝项目</t>
  </si>
  <si>
    <t>发票号:</t>
  </si>
  <si>
    <t xml:space="preserve">PROJECT: BEAM </t>
  </si>
  <si>
    <t>2) INVOICE NO.:</t>
  </si>
  <si>
    <t>由中国上海运至刚果金</t>
  </si>
  <si>
    <r>
      <rPr>
        <b/>
        <sz val="9"/>
        <rFont val="Lingoes Unicode"/>
        <charset val="0"/>
      </rPr>
      <t>日期</t>
    </r>
    <r>
      <rPr>
        <b/>
        <sz val="9"/>
        <rFont val="Times New Roman"/>
        <charset val="0"/>
      </rPr>
      <t>:</t>
    </r>
  </si>
  <si>
    <r>
      <rPr>
        <b/>
        <sz val="9"/>
        <rFont val="Times New Roman"/>
        <charset val="0"/>
      </rPr>
      <t>FROM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0"/>
      </rPr>
      <t xml:space="preserve"> SHANGHAI  OF CHINA</t>
    </r>
  </si>
  <si>
    <t>3) INVOICE DATE:</t>
  </si>
  <si>
    <t>TO:</t>
  </si>
  <si>
    <t>Beam Mining &amp; Construction SARL</t>
  </si>
  <si>
    <t>4) P.O.L.:</t>
  </si>
  <si>
    <t>ADDRESS: No.1 Route Kakanda, Quartier Mikuba, Kambove, Haut-Katanga, DRC Consignee: Maru Tao:+243815696382, Email:taoxiong@jchxmc.com</t>
  </si>
  <si>
    <t>5) P.O.D.:</t>
  </si>
  <si>
    <t>6) SHIPPING MARK: BMT</t>
  </si>
  <si>
    <t>7) VESSEL:</t>
  </si>
  <si>
    <t>8) TERMS: CPT</t>
  </si>
  <si>
    <t>9) B/L NO.:</t>
  </si>
  <si>
    <t>10) TOTAL:</t>
  </si>
  <si>
    <t>DETAILS AS FOLLOWING</t>
  </si>
  <si>
    <r>
      <rPr>
        <b/>
        <sz val="9"/>
        <rFont val="Lingoes Unicode"/>
        <charset val="0"/>
      </rPr>
      <t>序号</t>
    </r>
  </si>
  <si>
    <t>货物名称</t>
  </si>
  <si>
    <r>
      <rPr>
        <b/>
        <sz val="9"/>
        <rFont val="Lingoes Unicode"/>
        <charset val="0"/>
      </rPr>
      <t>毛重</t>
    </r>
  </si>
  <si>
    <r>
      <rPr>
        <b/>
        <sz val="9"/>
        <rFont val="Lingoes Unicode"/>
        <charset val="0"/>
      </rPr>
      <t>净重</t>
    </r>
  </si>
  <si>
    <r>
      <rPr>
        <b/>
        <sz val="9"/>
        <rFont val="Lingoes Unicode"/>
        <charset val="0"/>
      </rPr>
      <t>体积</t>
    </r>
  </si>
  <si>
    <r>
      <rPr>
        <b/>
        <sz val="9"/>
        <rFont val="Lingoes Unicode"/>
        <charset val="0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</si>
  <si>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</si>
  <si>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</si>
  <si>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</si>
  <si>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</si>
  <si>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</si>
  <si>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</si>
  <si>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</si>
  <si>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</si>
  <si>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TOTAL</t>
  </si>
  <si>
    <t>SIGNATURE:</t>
  </si>
  <si>
    <t>DATE:</t>
  </si>
  <si>
    <t>BEIJING MENERGY TRADING LIMITED</t>
  </si>
  <si>
    <t>Add.: PROCUREMENT CENTER, 8F, JINCHENGXIN BUILDING, WUQUAN ROAD, FENGTAI DISTRICT,  Post code: 100070, BEIJING, CHINA                                                          
 Contact:Jie Wang        E-MAIL: wangjie@jchxmc.com      CELL PHONE:0086-13051885722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</si>
  <si>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</si>
  <si>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</si>
  <si>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</si>
  <si>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0"/>
      </rPr>
      <t>:</t>
    </r>
  </si>
  <si>
    <t>PROJECT: BEAM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</si>
  <si>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0"/>
      </rPr>
      <t>:</t>
    </r>
  </si>
  <si>
    <t>SHANGHAI, CHINA</t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</si>
  <si>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</si>
  <si>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</si>
  <si>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</si>
  <si>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</si>
  <si>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</si>
  <si>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</si>
  <si>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</si>
  <si>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</si>
  <si>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</si>
  <si>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0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</si>
  <si>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0"/>
      </rPr>
      <t>INSURANCE</t>
    </r>
  </si>
  <si>
    <t>CPT</t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</si>
</sst>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d/mmm/yy;@"/>
    <numFmt numFmtId="177" formatCode="0.00_);[Red]\(0.00\)"/>
    <numFmt numFmtId="178" formatCode="#,##0.00_ "/>
    <numFmt numFmtId="179" formatCode="yyyy/m/d;@"/>
    <numFmt numFmtId="180" formatCode="0.00_ "/>
    <numFmt numFmtId="181" formatCode="m/d/yyyy;@"/>
    <numFmt numFmtId="182" formatCode="0.000_ "/>
    <numFmt numFmtId="183" formatCode="0_ "/>
    <numFmt numFmtId="184" formatCode="[$-409]d\-mmm\-yy;@"/>
  </numFmts>
  <fonts count="36">
    <font>
      <sz val="11"/>
      <color indexed="8"/>
      <name val="宋体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b/>
      <sz val="14"/>
      <name val="Times New Roman"/>
      <charset val="0"/>
    </font>
    <font>
      <sz val="8"/>
      <name val="Times New Roman"/>
      <charset val="0"/>
    </font>
    <font>
      <b/>
      <sz val="16"/>
      <name val="Times New Roman"/>
      <charset val="0"/>
    </font>
    <font>
      <b/>
      <sz val="14"/>
      <name val="宋体"/>
      <charset val="134"/>
    </font>
    <font>
      <b/>
      <i/>
      <u/>
      <sz val="16"/>
      <name val="Times New Roman"/>
      <charset val="0"/>
    </font>
    <font>
      <b/>
      <u/>
      <sz val="16"/>
      <name val="Times New Roman"/>
      <charset val="0"/>
    </font>
    <font>
      <b/>
      <sz val="9"/>
      <name val="宋体"/>
      <charset val="134"/>
    </font>
    <font>
      <b/>
      <sz val="10"/>
      <name val="Times New Roman"/>
      <charset val="0"/>
    </font>
    <font>
      <sz val="12"/>
      <name val="Times New Roman"/>
      <charset val="0"/>
    </font>
    <font>
      <sz val="9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VNI-Helve-Condense"/>
      <charset val="0"/>
    </font>
    <font>
      <b/>
      <u/>
      <sz val="16"/>
      <name val="宋体"/>
      <charset val="134"/>
    </font>
    <font>
      <b/>
      <sz val="9"/>
      <name val="Lingoes Unicode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3" borderId="8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16" borderId="13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7" fillId="15" borderId="12" applyNumberFormat="0" applyAlignment="0" applyProtection="0">
      <alignment vertical="center"/>
    </xf>
    <xf numFmtId="0" fontId="32" fillId="15" borderId="8" applyNumberFormat="0" applyAlignment="0" applyProtection="0">
      <alignment vertical="center"/>
    </xf>
    <xf numFmtId="0" fontId="28" fillId="17" borderId="14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3" fillId="0" borderId="0"/>
    <xf numFmtId="0" fontId="23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177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179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left" vertical="center" wrapText="1"/>
    </xf>
    <xf numFmtId="58" fontId="2" fillId="0" borderId="0" xfId="0" applyNumberFormat="1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43" fontId="1" fillId="0" borderId="4" xfId="8" applyFont="1" applyFill="1" applyBorder="1" applyAlignment="1">
      <alignment horizontal="center" vertical="center" wrapText="1"/>
    </xf>
    <xf numFmtId="40" fontId="1" fillId="0" borderId="0" xfId="0" applyNumberFormat="1" applyFont="1" applyFill="1" applyBorder="1" applyAlignment="1"/>
    <xf numFmtId="0" fontId="10" fillId="0" borderId="0" xfId="0" applyFont="1" applyFill="1" applyBorder="1" applyAlignment="1"/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3" fontId="2" fillId="0" borderId="2" xfId="8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43" fontId="2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horizontal="center" vertical="center"/>
    </xf>
    <xf numFmtId="43" fontId="1" fillId="2" borderId="0" xfId="8" applyFont="1" applyFill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 applyAlignment="1">
      <alignment horizontal="center" vertical="center"/>
    </xf>
    <xf numFmtId="181" fontId="2" fillId="0" borderId="0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2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horizontal="center" vertical="top"/>
      <protection locked="0"/>
    </xf>
    <xf numFmtId="180" fontId="3" fillId="0" borderId="0" xfId="0" applyNumberFormat="1" applyFont="1" applyFill="1" applyBorder="1" applyAlignment="1">
      <alignment horizontal="center" vertical="center"/>
    </xf>
    <xf numFmtId="180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left" vertical="center"/>
    </xf>
    <xf numFmtId="18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 wrapText="1"/>
    </xf>
    <xf numFmtId="180" fontId="2" fillId="0" borderId="0" xfId="0" applyNumberFormat="1" applyFont="1" applyFill="1" applyBorder="1" applyAlignment="1">
      <alignment horizontal="left" vertical="center"/>
    </xf>
    <xf numFmtId="180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right" vertical="center" wrapText="1"/>
    </xf>
    <xf numFmtId="180" fontId="2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180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80" fontId="2" fillId="0" borderId="3" xfId="0" applyNumberFormat="1" applyFont="1" applyFill="1" applyBorder="1" applyAlignment="1">
      <alignment horizontal="center" vertical="center"/>
    </xf>
    <xf numFmtId="180" fontId="1" fillId="0" borderId="4" xfId="0" applyNumberFormat="1" applyFont="1" applyFill="1" applyBorder="1" applyAlignment="1">
      <alignment horizontal="center" vertical="center" wrapText="1"/>
    </xf>
    <xf numFmtId="182" fontId="1" fillId="0" borderId="5" xfId="0" applyNumberFormat="1" applyFont="1" applyFill="1" applyBorder="1" applyAlignment="1">
      <alignment horizontal="center" vertical="center" wrapText="1"/>
    </xf>
    <xf numFmtId="183" fontId="1" fillId="0" borderId="5" xfId="0" applyNumberFormat="1" applyFont="1" applyFill="1" applyBorder="1" applyAlignment="1">
      <alignment horizontal="center" vertical="center" wrapText="1"/>
    </xf>
    <xf numFmtId="182" fontId="1" fillId="0" borderId="6" xfId="0" applyNumberFormat="1" applyFont="1" applyFill="1" applyBorder="1" applyAlignment="1">
      <alignment horizontal="center" vertical="center" wrapText="1"/>
    </xf>
    <xf numFmtId="183" fontId="1" fillId="0" borderId="6" xfId="0" applyNumberFormat="1" applyFont="1" applyFill="1" applyBorder="1" applyAlignment="1">
      <alignment horizontal="center" vertical="center" wrapText="1"/>
    </xf>
    <xf numFmtId="182" fontId="1" fillId="0" borderId="7" xfId="0" applyNumberFormat="1" applyFont="1" applyFill="1" applyBorder="1" applyAlignment="1">
      <alignment horizontal="center" vertical="center" wrapText="1"/>
    </xf>
    <xf numFmtId="183" fontId="1" fillId="0" borderId="7" xfId="0" applyNumberFormat="1" applyFont="1" applyFill="1" applyBorder="1" applyAlignment="1">
      <alignment horizontal="center" vertical="center" wrapText="1"/>
    </xf>
    <xf numFmtId="182" fontId="1" fillId="0" borderId="4" xfId="0" applyNumberFormat="1" applyFont="1" applyFill="1" applyBorder="1" applyAlignment="1">
      <alignment horizontal="center" vertical="center" wrapText="1"/>
    </xf>
    <xf numFmtId="183" fontId="1" fillId="0" borderId="4" xfId="0" applyNumberFormat="1" applyFont="1" applyFill="1" applyBorder="1" applyAlignment="1">
      <alignment horizontal="center" vertical="center" wrapText="1"/>
    </xf>
    <xf numFmtId="180" fontId="12" fillId="0" borderId="4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4" xfId="0" applyNumberFormat="1" applyFont="1" applyFill="1" applyBorder="1" applyAlignment="1">
      <alignment vertical="center" wrapText="1"/>
    </xf>
    <xf numFmtId="180" fontId="1" fillId="0" borderId="4" xfId="0" applyNumberFormat="1" applyFont="1" applyFill="1" applyBorder="1" applyAlignment="1">
      <alignment vertical="center" wrapText="1"/>
    </xf>
    <xf numFmtId="182" fontId="1" fillId="0" borderId="4" xfId="0" applyNumberFormat="1" applyFont="1" applyFill="1" applyBorder="1" applyAlignment="1">
      <alignment vertical="center" wrapText="1"/>
    </xf>
    <xf numFmtId="183" fontId="1" fillId="0" borderId="4" xfId="0" applyNumberFormat="1" applyFont="1" applyFill="1" applyBorder="1" applyAlignment="1">
      <alignment vertical="center" wrapText="1"/>
    </xf>
    <xf numFmtId="180" fontId="2" fillId="0" borderId="2" xfId="0" applyNumberFormat="1" applyFont="1" applyFill="1" applyBorder="1" applyAlignment="1">
      <alignment horizontal="center" vertical="center" wrapText="1"/>
    </xf>
    <xf numFmtId="183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80" fontId="1" fillId="0" borderId="0" xfId="0" applyNumberFormat="1" applyFont="1" applyFill="1" applyBorder="1" applyAlignment="1">
      <alignment horizontal="center" vertical="center" wrapText="1"/>
    </xf>
    <xf numFmtId="180" fontId="2" fillId="0" borderId="0" xfId="0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84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80" fontId="1" fillId="0" borderId="2" xfId="0" applyNumberFormat="1" applyFont="1" applyFill="1" applyBorder="1" applyAlignment="1">
      <alignment horizontal="center" vertical="center"/>
    </xf>
    <xf numFmtId="180" fontId="1" fillId="0" borderId="2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180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180" fontId="12" fillId="0" borderId="4" xfId="0" applyNumberFormat="1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172.16.107.191\&#36152;&#26131;&#37096;&#20849;&#20139;&#25991;&#20214;\2021&#24180;&#25991;&#26723;\&#21018;&#26524;&#37329;\BEABMT20210405S-34 &#21018;&#26524;&#37329;&#28023;&#36816;&#65288;&#31302;&#26494;&#23612;+&#19975;&#23453;&#65289;\&#31665;&#21333;&#21457;&#31080;-BEABMT20210405S-34-&#19975;&#2345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07.191\&#36152;&#26131;&#37096;&#20849;&#20139;&#25991;&#20214;\2021&#24180;&#25991;&#26723;\&#21018;&#26524;&#37329;\JMBMT20210621S-96&#19975;&#23453;&#12289;&#37329;&#21018;\BEABMT20210621S-96-B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信息 -合并品名"/>
      <sheetName val="报关单"/>
      <sheetName val="报关发票"/>
      <sheetName val="报关箱单"/>
      <sheetName val="清关发票"/>
      <sheetName val="清关发票 (2)"/>
      <sheetName val="汇总信息 -品名未合并"/>
    </sheetNames>
    <sheetDataSet>
      <sheetData sheetId="0" refreshError="1"/>
      <sheetData sheetId="1" refreshError="1">
        <row r="13">
          <cell r="A13" t="str">
            <v>BEABMT20210405S-34-A</v>
          </cell>
        </row>
      </sheetData>
      <sheetData sheetId="2" refreshError="1">
        <row r="8">
          <cell r="A8" t="str">
            <v>由中国上海运至刚果金</v>
          </cell>
        </row>
        <row r="9">
          <cell r="A9" t="str">
            <v>FROM： SHANGHAI  OF CHINA</v>
          </cell>
        </row>
        <row r="10">
          <cell r="B10" t="str">
            <v>Beam Mining &amp; Construction SARL</v>
          </cell>
        </row>
        <row r="11">
          <cell r="A11" t="str">
            <v>ADDRESS: No.1 Route Kakanda, Quartier Mikuba, Kambove, Haut-Katanga, DRC Consignee: Maru Tao:+243815696382, Email:taoxiong@jchxmc.com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Sheet1"/>
      <sheetName val="报关单"/>
      <sheetName val="报关发票"/>
      <sheetName val="报关箱单"/>
      <sheetName val="清关发票"/>
      <sheetName val="汇总 (2)"/>
    </sheetNames>
    <sheetDataSet>
      <sheetData sheetId="0">
        <row r="2">
          <cell r="D2" t="str">
            <v>8413910000</v>
          </cell>
          <cell r="E2" t="str">
            <v>首级叶轮</v>
          </cell>
          <cell r="F2" t="str">
            <v>First stage impeller</v>
          </cell>
          <cell r="G2">
            <v>5</v>
          </cell>
          <cell r="H2" t="str">
            <v>件</v>
          </cell>
          <cell r="I2" t="str">
            <v>PC</v>
          </cell>
        </row>
        <row r="2">
          <cell r="L2">
            <v>508.125</v>
          </cell>
        </row>
        <row r="2">
          <cell r="N2">
            <v>30</v>
          </cell>
          <cell r="O2">
            <v>34.62</v>
          </cell>
          <cell r="P2">
            <v>1</v>
          </cell>
          <cell r="Q2">
            <v>0.087</v>
          </cell>
        </row>
        <row r="3">
          <cell r="D3" t="str">
            <v>8413910000</v>
          </cell>
          <cell r="E3" t="str">
            <v>轴套</v>
          </cell>
          <cell r="F3" t="str">
            <v>Sleeve</v>
          </cell>
          <cell r="G3">
            <v>20</v>
          </cell>
          <cell r="H3" t="str">
            <v>件</v>
          </cell>
          <cell r="I3" t="str">
            <v>PC</v>
          </cell>
        </row>
        <row r="3">
          <cell r="L3">
            <v>667.5</v>
          </cell>
        </row>
        <row r="3">
          <cell r="N3">
            <v>35</v>
          </cell>
          <cell r="O3">
            <v>40.38</v>
          </cell>
        </row>
        <row r="4">
          <cell r="D4" t="str">
            <v>40169310</v>
          </cell>
          <cell r="E4" t="str">
            <v>复合V型密封组</v>
          </cell>
          <cell r="F4" t="str">
            <v>Composite V seal group</v>
          </cell>
          <cell r="G4">
            <v>20</v>
          </cell>
          <cell r="H4" t="str">
            <v>件</v>
          </cell>
          <cell r="I4" t="str">
            <v>PC</v>
          </cell>
        </row>
        <row r="4">
          <cell r="L4">
            <v>1230</v>
          </cell>
        </row>
        <row r="4">
          <cell r="N4">
            <v>7</v>
          </cell>
          <cell r="O4">
            <v>7.82</v>
          </cell>
          <cell r="P4">
            <v>1</v>
          </cell>
          <cell r="Q4">
            <v>0.06</v>
          </cell>
        </row>
        <row r="5">
          <cell r="D5" t="str">
            <v>40169310</v>
          </cell>
          <cell r="E5" t="str">
            <v>轴用密封</v>
          </cell>
          <cell r="F5" t="str">
            <v>Anti-shock pressure gauge</v>
          </cell>
          <cell r="G5">
            <v>20</v>
          </cell>
          <cell r="H5" t="str">
            <v>件</v>
          </cell>
          <cell r="I5" t="str">
            <v>PC</v>
          </cell>
        </row>
        <row r="5">
          <cell r="L5">
            <v>82.5</v>
          </cell>
        </row>
        <row r="5">
          <cell r="N5">
            <v>4</v>
          </cell>
          <cell r="O5">
            <v>4.47</v>
          </cell>
        </row>
        <row r="6">
          <cell r="D6" t="str">
            <v>8414909090</v>
          </cell>
          <cell r="E6" t="str">
            <v>阀座</v>
          </cell>
          <cell r="F6" t="str">
            <v>Anti-shock pressure gauge</v>
          </cell>
          <cell r="G6">
            <v>12</v>
          </cell>
          <cell r="H6" t="str">
            <v>件</v>
          </cell>
          <cell r="I6" t="str">
            <v>PC</v>
          </cell>
        </row>
        <row r="6">
          <cell r="L6">
            <v>427.5</v>
          </cell>
        </row>
        <row r="6">
          <cell r="N6">
            <v>21</v>
          </cell>
          <cell r="O6">
            <v>23.47</v>
          </cell>
        </row>
        <row r="7">
          <cell r="D7" t="str">
            <v>8431432000</v>
          </cell>
          <cell r="E7" t="str">
            <v>活塞杆</v>
          </cell>
          <cell r="F7" t="str">
            <v>YZ-03-01</v>
          </cell>
          <cell r="G7">
            <v>2</v>
          </cell>
          <cell r="H7" t="str">
            <v>件</v>
          </cell>
          <cell r="I7" t="str">
            <v>PC</v>
          </cell>
        </row>
        <row r="7">
          <cell r="L7">
            <v>769.84375</v>
          </cell>
        </row>
        <row r="7">
          <cell r="N7">
            <v>30</v>
          </cell>
          <cell r="O7">
            <v>33.53</v>
          </cell>
        </row>
        <row r="8">
          <cell r="D8" t="str">
            <v>8481400000</v>
          </cell>
          <cell r="E8" t="str">
            <v>阀球</v>
          </cell>
          <cell r="F8" t="str">
            <v>Anti-shock pressure gauge</v>
          </cell>
          <cell r="G8">
            <v>20</v>
          </cell>
          <cell r="H8" t="str">
            <v>件</v>
          </cell>
          <cell r="I8" t="str">
            <v>PC</v>
          </cell>
        </row>
        <row r="8">
          <cell r="L8">
            <v>56.25</v>
          </cell>
        </row>
        <row r="8">
          <cell r="N8">
            <v>23</v>
          </cell>
          <cell r="O8">
            <v>25.71</v>
          </cell>
        </row>
        <row r="9">
          <cell r="D9" t="str">
            <v>8536500090</v>
          </cell>
          <cell r="E9" t="str">
            <v>无线遥控开关</v>
          </cell>
          <cell r="F9" t="str">
            <v>Wireless remote control switch</v>
          </cell>
          <cell r="G9">
            <v>6</v>
          </cell>
          <cell r="H9" t="str">
            <v>件</v>
          </cell>
          <cell r="I9" t="str">
            <v>PC</v>
          </cell>
        </row>
        <row r="9">
          <cell r="L9">
            <v>196.875</v>
          </cell>
        </row>
        <row r="9">
          <cell r="N9">
            <v>2.5</v>
          </cell>
          <cell r="O9">
            <v>3</v>
          </cell>
          <cell r="P9">
            <v>2</v>
          </cell>
          <cell r="Q9">
            <v>0.02</v>
          </cell>
        </row>
        <row r="10">
          <cell r="D10" t="str">
            <v>9030331000</v>
          </cell>
          <cell r="E10" t="str">
            <v>电流表</v>
          </cell>
          <cell r="F10" t="str">
            <v>Ammeter</v>
          </cell>
          <cell r="G10">
            <v>6</v>
          </cell>
          <cell r="H10" t="str">
            <v>件</v>
          </cell>
          <cell r="I10" t="str">
            <v>PC</v>
          </cell>
        </row>
        <row r="10">
          <cell r="L10">
            <v>42.65625</v>
          </cell>
        </row>
        <row r="10">
          <cell r="N10">
            <v>1.5</v>
          </cell>
          <cell r="O10">
            <v>2</v>
          </cell>
        </row>
        <row r="11">
          <cell r="D11" t="str">
            <v>8504311000</v>
          </cell>
          <cell r="E11" t="str">
            <v>电流互感器</v>
          </cell>
          <cell r="F11" t="str">
            <v>Current Transformer</v>
          </cell>
          <cell r="G11">
            <v>6</v>
          </cell>
          <cell r="H11" t="str">
            <v>件</v>
          </cell>
          <cell r="I11" t="str">
            <v>PC</v>
          </cell>
        </row>
        <row r="11">
          <cell r="L11">
            <v>1006.875</v>
          </cell>
        </row>
        <row r="11">
          <cell r="N11">
            <v>108</v>
          </cell>
          <cell r="O11">
            <v>114.89</v>
          </cell>
          <cell r="P11">
            <v>3</v>
          </cell>
          <cell r="Q11">
            <v>0.12</v>
          </cell>
        </row>
        <row r="12">
          <cell r="D12" t="str">
            <v>8504311000</v>
          </cell>
          <cell r="E12" t="str">
            <v>电流互感器</v>
          </cell>
          <cell r="F12" t="str">
            <v>Current Transformer</v>
          </cell>
          <cell r="G12">
            <v>6</v>
          </cell>
          <cell r="H12" t="str">
            <v>件</v>
          </cell>
          <cell r="I12" t="str">
            <v>PC</v>
          </cell>
        </row>
        <row r="12">
          <cell r="L12">
            <v>50.625</v>
          </cell>
        </row>
        <row r="12">
          <cell r="N12">
            <v>2</v>
          </cell>
          <cell r="O12">
            <v>2.11</v>
          </cell>
        </row>
        <row r="13">
          <cell r="D13" t="str">
            <v>8504339000</v>
          </cell>
          <cell r="E13" t="str">
            <v>变压器</v>
          </cell>
          <cell r="F13" t="str">
            <v>TRANSFORMER</v>
          </cell>
          <cell r="G13">
            <v>7</v>
          </cell>
          <cell r="H13" t="str">
            <v>台</v>
          </cell>
          <cell r="I13" t="str">
            <v>SET</v>
          </cell>
        </row>
        <row r="13">
          <cell r="L13">
            <v>8378.90625</v>
          </cell>
        </row>
        <row r="13">
          <cell r="N13">
            <v>1196</v>
          </cell>
          <cell r="O13">
            <v>1210</v>
          </cell>
          <cell r="P13">
            <v>7</v>
          </cell>
          <cell r="Q13">
            <v>2.97</v>
          </cell>
        </row>
        <row r="14">
          <cell r="D14" t="str">
            <v>4010120000</v>
          </cell>
          <cell r="E14" t="str">
            <v>环形输送带</v>
          </cell>
          <cell r="F14" t="str">
            <v>conveyor belt</v>
          </cell>
          <cell r="G14">
            <v>3</v>
          </cell>
          <cell r="H14" t="str">
            <v>件</v>
          </cell>
          <cell r="I14" t="str">
            <v>PC</v>
          </cell>
        </row>
        <row r="14">
          <cell r="L14">
            <v>209.25</v>
          </cell>
        </row>
        <row r="14">
          <cell r="N14">
            <v>63</v>
          </cell>
          <cell r="O14">
            <v>63.74</v>
          </cell>
          <cell r="P14">
            <v>1</v>
          </cell>
          <cell r="Q14">
            <v>0.95</v>
          </cell>
        </row>
        <row r="15">
          <cell r="D15" t="str">
            <v>4010320000</v>
          </cell>
          <cell r="E15" t="str">
            <v>三角带</v>
          </cell>
          <cell r="F15" t="str">
            <v>Triangle belt</v>
          </cell>
          <cell r="G15">
            <v>20</v>
          </cell>
          <cell r="H15" t="str">
            <v>件</v>
          </cell>
          <cell r="I15" t="str">
            <v>PC</v>
          </cell>
        </row>
        <row r="15">
          <cell r="L15">
            <v>158.90625</v>
          </cell>
        </row>
        <row r="15">
          <cell r="N15">
            <v>3</v>
          </cell>
          <cell r="O15">
            <v>3.04</v>
          </cell>
        </row>
        <row r="16">
          <cell r="D16" t="str">
            <v>4010320000</v>
          </cell>
          <cell r="E16" t="str">
            <v>三角皮带</v>
          </cell>
          <cell r="F16" t="str">
            <v>V-belts</v>
          </cell>
          <cell r="G16">
            <v>20</v>
          </cell>
          <cell r="H16" t="str">
            <v>件</v>
          </cell>
          <cell r="I16" t="str">
            <v>PC</v>
          </cell>
        </row>
        <row r="16">
          <cell r="L16">
            <v>88.28125</v>
          </cell>
        </row>
        <row r="16">
          <cell r="N16">
            <v>4</v>
          </cell>
          <cell r="O16">
            <v>4.05</v>
          </cell>
        </row>
        <row r="17">
          <cell r="D17" t="str">
            <v>8474900000</v>
          </cell>
          <cell r="E17" t="str">
            <v>出料门侧衬板</v>
          </cell>
          <cell r="F17" t="str">
            <v>Outlet door side liner</v>
          </cell>
          <cell r="G17">
            <v>4</v>
          </cell>
          <cell r="H17" t="str">
            <v>件</v>
          </cell>
          <cell r="I17" t="str">
            <v>PC</v>
          </cell>
        </row>
        <row r="17">
          <cell r="L17">
            <v>52.8125</v>
          </cell>
        </row>
        <row r="17">
          <cell r="N17">
            <v>65</v>
          </cell>
          <cell r="O17">
            <v>65.79</v>
          </cell>
        </row>
        <row r="18">
          <cell r="D18" t="str">
            <v>8474900000</v>
          </cell>
          <cell r="E18" t="str">
            <v>弧衬板</v>
          </cell>
          <cell r="F18" t="str">
            <v>Arc liner</v>
          </cell>
          <cell r="G18">
            <v>70</v>
          </cell>
          <cell r="H18" t="str">
            <v>件</v>
          </cell>
          <cell r="I18" t="str">
            <v>PC</v>
          </cell>
        </row>
        <row r="18">
          <cell r="L18">
            <v>639.84375</v>
          </cell>
        </row>
        <row r="18">
          <cell r="N18">
            <v>45</v>
          </cell>
          <cell r="O18">
            <v>45.55</v>
          </cell>
        </row>
        <row r="19">
          <cell r="D19" t="str">
            <v>8474900000</v>
          </cell>
          <cell r="E19" t="str">
            <v>搅拌侧衬板回形</v>
          </cell>
          <cell r="F19" t="str">
            <v>Stirring side liner back shape</v>
          </cell>
          <cell r="G19">
            <v>4</v>
          </cell>
          <cell r="H19" t="str">
            <v>件</v>
          </cell>
          <cell r="I19" t="str">
            <v>PC</v>
          </cell>
        </row>
        <row r="19">
          <cell r="L19">
            <v>82.875</v>
          </cell>
        </row>
        <row r="19">
          <cell r="N19">
            <v>18</v>
          </cell>
          <cell r="O19">
            <v>18.22</v>
          </cell>
        </row>
        <row r="20">
          <cell r="D20" t="str">
            <v>8474900000</v>
          </cell>
          <cell r="E20" t="str">
            <v>搅拌侧衬板三角形</v>
          </cell>
          <cell r="F20" t="str">
            <v>Stirring side liner triangle</v>
          </cell>
          <cell r="G20">
            <v>4</v>
          </cell>
          <cell r="H20" t="str">
            <v>件</v>
          </cell>
          <cell r="I20" t="str">
            <v>PC</v>
          </cell>
        </row>
        <row r="20">
          <cell r="L20">
            <v>150.3125</v>
          </cell>
        </row>
        <row r="20">
          <cell r="N20">
            <v>25</v>
          </cell>
          <cell r="O20">
            <v>25.3</v>
          </cell>
        </row>
        <row r="21">
          <cell r="D21" t="str">
            <v>8474900000</v>
          </cell>
          <cell r="E21" t="str">
            <v>搅拌口衬板</v>
          </cell>
          <cell r="F21" t="str">
            <v>Stirring port liner</v>
          </cell>
          <cell r="G21">
            <v>12</v>
          </cell>
          <cell r="H21" t="str">
            <v>件</v>
          </cell>
          <cell r="I21" t="str">
            <v>PC</v>
          </cell>
        </row>
        <row r="21">
          <cell r="L21">
            <v>121.875</v>
          </cell>
        </row>
        <row r="21">
          <cell r="N21">
            <v>27</v>
          </cell>
          <cell r="O21">
            <v>27.33</v>
          </cell>
        </row>
        <row r="22">
          <cell r="D22" t="str">
            <v>8474900000</v>
          </cell>
          <cell r="E22" t="str">
            <v>搅拌叶片</v>
          </cell>
          <cell r="F22" t="str">
            <v>Mixing blade</v>
          </cell>
          <cell r="G22">
            <v>8</v>
          </cell>
          <cell r="H22" t="str">
            <v>件</v>
          </cell>
          <cell r="I22" t="str">
            <v>PC</v>
          </cell>
        </row>
        <row r="22">
          <cell r="L22">
            <v>105.625</v>
          </cell>
        </row>
        <row r="22">
          <cell r="N22">
            <v>28</v>
          </cell>
          <cell r="O22">
            <v>28.34</v>
          </cell>
        </row>
        <row r="23">
          <cell r="D23" t="str">
            <v>8474900000</v>
          </cell>
          <cell r="E23" t="str">
            <v>内滚轮（带轴）</v>
          </cell>
          <cell r="F23" t="str">
            <v>Inner roller (with shaft)</v>
          </cell>
          <cell r="G23">
            <v>10</v>
          </cell>
          <cell r="H23" t="str">
            <v>件</v>
          </cell>
          <cell r="I23" t="str">
            <v>PC</v>
          </cell>
        </row>
        <row r="23">
          <cell r="L23">
            <v>375.78125</v>
          </cell>
        </row>
        <row r="23">
          <cell r="N23">
            <v>78</v>
          </cell>
          <cell r="O23">
            <v>78.95</v>
          </cell>
        </row>
        <row r="24">
          <cell r="D24" t="str">
            <v>8474900000</v>
          </cell>
          <cell r="E24" t="str">
            <v>扇形衬板</v>
          </cell>
          <cell r="F24" t="str">
            <v>Sector liner</v>
          </cell>
          <cell r="G24">
            <v>24</v>
          </cell>
          <cell r="H24" t="str">
            <v>件</v>
          </cell>
          <cell r="I24" t="str">
            <v>PC</v>
          </cell>
        </row>
        <row r="24">
          <cell r="L24">
            <v>901.875</v>
          </cell>
        </row>
        <row r="24">
          <cell r="N24">
            <v>50</v>
          </cell>
          <cell r="O24">
            <v>50.61</v>
          </cell>
        </row>
        <row r="25">
          <cell r="D25" t="str">
            <v>8474900000</v>
          </cell>
          <cell r="E25" t="str">
            <v>外滚轮（带轴）</v>
          </cell>
          <cell r="F25" t="str">
            <v>Outer roller (with shaft)</v>
          </cell>
          <cell r="G25">
            <v>10</v>
          </cell>
          <cell r="H25" t="str">
            <v>件</v>
          </cell>
          <cell r="I25" t="str">
            <v>PC</v>
          </cell>
        </row>
        <row r="25">
          <cell r="L25">
            <v>375.78125</v>
          </cell>
        </row>
        <row r="25">
          <cell r="N25">
            <v>62</v>
          </cell>
          <cell r="O25">
            <v>62.75</v>
          </cell>
        </row>
        <row r="26">
          <cell r="D26" t="str">
            <v>8474900000</v>
          </cell>
          <cell r="E26" t="str">
            <v>卸料轮（带轴）</v>
          </cell>
          <cell r="F26" t="str">
            <v>Unloading wheel (with shaft)</v>
          </cell>
          <cell r="G26">
            <v>10</v>
          </cell>
          <cell r="H26" t="str">
            <v>件</v>
          </cell>
          <cell r="I26" t="str">
            <v>PC</v>
          </cell>
        </row>
        <row r="26">
          <cell r="L26">
            <v>375.78125</v>
          </cell>
        </row>
        <row r="26">
          <cell r="N26">
            <v>65</v>
          </cell>
          <cell r="O26">
            <v>65.79</v>
          </cell>
        </row>
        <row r="27">
          <cell r="D27" t="str">
            <v>8474900000</v>
          </cell>
          <cell r="E27" t="str">
            <v>旋转叶片</v>
          </cell>
          <cell r="F27" t="str">
            <v>Rotating blade</v>
          </cell>
          <cell r="G27">
            <v>8</v>
          </cell>
          <cell r="H27" t="str">
            <v>件</v>
          </cell>
          <cell r="I27" t="str">
            <v>PC</v>
          </cell>
        </row>
        <row r="27">
          <cell r="L27">
            <v>195</v>
          </cell>
        </row>
        <row r="27">
          <cell r="N27">
            <v>62</v>
          </cell>
          <cell r="O27">
            <v>62.75</v>
          </cell>
        </row>
        <row r="28">
          <cell r="D28" t="str">
            <v>8483409000</v>
          </cell>
          <cell r="E28" t="str">
            <v>提升减速箱</v>
          </cell>
          <cell r="F28" t="str">
            <v>Lift the gearbox</v>
          </cell>
          <cell r="G28">
            <v>1</v>
          </cell>
          <cell r="H28" t="str">
            <v>件</v>
          </cell>
          <cell r="I28" t="str">
            <v>PC</v>
          </cell>
        </row>
        <row r="28">
          <cell r="L28">
            <v>365.625</v>
          </cell>
        </row>
        <row r="28">
          <cell r="N28">
            <v>220</v>
          </cell>
          <cell r="O28">
            <v>222.67</v>
          </cell>
        </row>
        <row r="29">
          <cell r="D29" t="str">
            <v>8536500090</v>
          </cell>
          <cell r="E29" t="str">
            <v>行程限位开关</v>
          </cell>
          <cell r="F29" t="str">
            <v>Travel limit switch</v>
          </cell>
          <cell r="G29">
            <v>10</v>
          </cell>
          <cell r="H29" t="str">
            <v>件</v>
          </cell>
          <cell r="I29" t="str">
            <v>PC</v>
          </cell>
        </row>
        <row r="29">
          <cell r="L29">
            <v>135.9375</v>
          </cell>
        </row>
        <row r="29">
          <cell r="N29">
            <v>10</v>
          </cell>
          <cell r="O29">
            <v>10.12</v>
          </cell>
        </row>
        <row r="30">
          <cell r="D30" t="str">
            <v>6401921000</v>
          </cell>
          <cell r="E30" t="str">
            <v>防砸矿靴</v>
          </cell>
          <cell r="F30" t="str">
            <v>Steel toe caps</v>
          </cell>
          <cell r="G30">
            <v>120</v>
          </cell>
          <cell r="H30" t="str">
            <v>双</v>
          </cell>
          <cell r="I30" t="str">
            <v>PAIR</v>
          </cell>
        </row>
        <row r="30">
          <cell r="L30">
            <v>2097.5625</v>
          </cell>
        </row>
        <row r="30">
          <cell r="N30">
            <v>216</v>
          </cell>
          <cell r="O30">
            <v>240</v>
          </cell>
          <cell r="P30">
            <v>12</v>
          </cell>
          <cell r="Q30">
            <v>1.13</v>
          </cell>
        </row>
        <row r="31">
          <cell r="D31" t="str">
            <v>9020000000</v>
          </cell>
          <cell r="E31" t="str">
            <v>3M 5N11滤棉</v>
          </cell>
          <cell r="F31" t="str">
            <v>3M 5N11 filter cotton</v>
          </cell>
          <cell r="G31">
            <v>100</v>
          </cell>
          <cell r="H31" t="str">
            <v>片</v>
          </cell>
          <cell r="I31" t="str">
            <v>PC</v>
          </cell>
        </row>
        <row r="31">
          <cell r="L31">
            <v>103.796875</v>
          </cell>
        </row>
        <row r="31">
          <cell r="N31">
            <v>0.8</v>
          </cell>
          <cell r="O31">
            <v>1</v>
          </cell>
          <cell r="P31">
            <v>1</v>
          </cell>
          <cell r="Q31">
            <v>0.014</v>
          </cell>
        </row>
        <row r="32">
          <cell r="D32" t="str">
            <v>9020000000</v>
          </cell>
          <cell r="E32" t="str">
            <v>3M 5N11滤棉</v>
          </cell>
          <cell r="F32" t="str">
            <v>3M 5N11 filter cotton</v>
          </cell>
          <cell r="G32">
            <v>9400</v>
          </cell>
          <cell r="H32" t="str">
            <v>片</v>
          </cell>
          <cell r="I32" t="str">
            <v>PC</v>
          </cell>
        </row>
        <row r="32">
          <cell r="L32">
            <v>9756.90625</v>
          </cell>
        </row>
        <row r="32">
          <cell r="N32">
            <v>85</v>
          </cell>
          <cell r="O32">
            <v>100</v>
          </cell>
          <cell r="P32">
            <v>1</v>
          </cell>
          <cell r="Q32">
            <v>1.447</v>
          </cell>
        </row>
        <row r="33">
          <cell r="D33" t="str">
            <v>6211329000</v>
          </cell>
          <cell r="E33" t="str">
            <v>纯棉分体工作服</v>
          </cell>
          <cell r="F33" t="str">
            <v>Cotton split overalls</v>
          </cell>
          <cell r="G33">
            <v>105</v>
          </cell>
          <cell r="H33" t="str">
            <v>套</v>
          </cell>
          <cell r="I33" t="str">
            <v>set</v>
          </cell>
        </row>
        <row r="33">
          <cell r="L33">
            <v>2510.1890625</v>
          </cell>
        </row>
        <row r="33">
          <cell r="N33">
            <v>122.5</v>
          </cell>
          <cell r="O33">
            <v>129.5</v>
          </cell>
          <cell r="P33">
            <v>7</v>
          </cell>
          <cell r="Q33">
            <v>0.59</v>
          </cell>
        </row>
        <row r="34">
          <cell r="D34" t="str">
            <v>8535100000</v>
          </cell>
          <cell r="E34" t="str">
            <v>高压熔断器</v>
          </cell>
          <cell r="F34" t="str">
            <v>High voltage fuse</v>
          </cell>
          <cell r="G34">
            <v>3</v>
          </cell>
          <cell r="H34" t="str">
            <v>个</v>
          </cell>
          <cell r="I34" t="str">
            <v>PC</v>
          </cell>
        </row>
        <row r="34">
          <cell r="L34">
            <v>112.5</v>
          </cell>
        </row>
        <row r="34">
          <cell r="N34">
            <v>9</v>
          </cell>
          <cell r="O34">
            <v>10</v>
          </cell>
          <cell r="P34">
            <v>1</v>
          </cell>
          <cell r="Q34">
            <v>0.018</v>
          </cell>
        </row>
        <row r="35">
          <cell r="D35" t="str">
            <v>6209300020</v>
          </cell>
          <cell r="E35" t="str">
            <v>套装雨衣</v>
          </cell>
          <cell r="F35" t="str">
            <v>Tunnel suit (double raincoat)</v>
          </cell>
          <cell r="G35">
            <v>50</v>
          </cell>
          <cell r="H35" t="str">
            <v>套</v>
          </cell>
          <cell r="I35" t="str">
            <v>SET</v>
          </cell>
        </row>
        <row r="35">
          <cell r="L35">
            <v>1262.421875</v>
          </cell>
        </row>
        <row r="35">
          <cell r="N35">
            <v>149</v>
          </cell>
          <cell r="O35">
            <v>151.5</v>
          </cell>
          <cell r="P35">
            <v>5</v>
          </cell>
          <cell r="Q35">
            <v>0.37</v>
          </cell>
        </row>
        <row r="36">
          <cell r="D36" t="str">
            <v>8413910000</v>
          </cell>
          <cell r="E36" t="str">
            <v>大口环</v>
          </cell>
          <cell r="F36" t="str">
            <v>Middle Stage big impeller seal</v>
          </cell>
          <cell r="G36">
            <v>20</v>
          </cell>
          <cell r="H36" t="str">
            <v>件</v>
          </cell>
          <cell r="I36" t="str">
            <v>PC</v>
          </cell>
        </row>
        <row r="36">
          <cell r="L36">
            <v>206.25</v>
          </cell>
        </row>
        <row r="36">
          <cell r="N36">
            <v>12</v>
          </cell>
          <cell r="O36">
            <v>12.83</v>
          </cell>
          <cell r="P36">
            <v>1</v>
          </cell>
          <cell r="Q36">
            <v>0.478</v>
          </cell>
        </row>
        <row r="37">
          <cell r="D37" t="str">
            <v>8413910000</v>
          </cell>
          <cell r="E37" t="str">
            <v>导叶</v>
          </cell>
          <cell r="F37" t="str">
            <v>Guide leaf</v>
          </cell>
          <cell r="G37">
            <v>40</v>
          </cell>
          <cell r="H37" t="str">
            <v>件</v>
          </cell>
          <cell r="I37" t="str">
            <v>PC</v>
          </cell>
        </row>
        <row r="37">
          <cell r="L37">
            <v>4402.5</v>
          </cell>
        </row>
        <row r="37">
          <cell r="N37">
            <v>345.2</v>
          </cell>
          <cell r="O37">
            <v>369.05</v>
          </cell>
        </row>
        <row r="38">
          <cell r="D38" t="str">
            <v>8413910000</v>
          </cell>
          <cell r="E38" t="str">
            <v>平衡套</v>
          </cell>
          <cell r="F38" t="str">
            <v>Balance sleeve</v>
          </cell>
          <cell r="G38">
            <v>10</v>
          </cell>
          <cell r="H38" t="str">
            <v>件</v>
          </cell>
          <cell r="I38" t="str">
            <v>PC</v>
          </cell>
        </row>
        <row r="38">
          <cell r="L38">
            <v>172.5</v>
          </cell>
        </row>
        <row r="38">
          <cell r="N38">
            <v>18.1</v>
          </cell>
          <cell r="O38">
            <v>19.35</v>
          </cell>
        </row>
        <row r="39">
          <cell r="D39" t="str">
            <v>8413910000</v>
          </cell>
          <cell r="E39" t="str">
            <v>首口环</v>
          </cell>
          <cell r="F39" t="str">
            <v>First ring</v>
          </cell>
          <cell r="G39">
            <v>10</v>
          </cell>
          <cell r="H39" t="str">
            <v>件</v>
          </cell>
          <cell r="I39" t="str">
            <v>PC</v>
          </cell>
        </row>
        <row r="39">
          <cell r="L39">
            <v>103.125</v>
          </cell>
        </row>
        <row r="39">
          <cell r="N39">
            <v>7</v>
          </cell>
          <cell r="O39">
            <v>7.48</v>
          </cell>
        </row>
        <row r="40">
          <cell r="D40" t="str">
            <v>8413910000</v>
          </cell>
          <cell r="E40" t="str">
            <v>未导叶</v>
          </cell>
          <cell r="F40" t="str">
            <v>Unguided leaf</v>
          </cell>
          <cell r="G40">
            <v>10</v>
          </cell>
          <cell r="H40" t="str">
            <v>件</v>
          </cell>
          <cell r="I40" t="str">
            <v>PC</v>
          </cell>
        </row>
        <row r="40">
          <cell r="L40">
            <v>1012.5</v>
          </cell>
        </row>
        <row r="40">
          <cell r="N40">
            <v>97.3</v>
          </cell>
          <cell r="O40">
            <v>104.02</v>
          </cell>
        </row>
        <row r="41">
          <cell r="D41" t="str">
            <v>8413910000</v>
          </cell>
          <cell r="E41" t="str">
            <v>小口环</v>
          </cell>
          <cell r="F41" t="str">
            <v>Middle Stage small impeller seal</v>
          </cell>
          <cell r="G41">
            <v>20</v>
          </cell>
          <cell r="H41" t="str">
            <v>件</v>
          </cell>
          <cell r="I41" t="str">
            <v>PC</v>
          </cell>
        </row>
        <row r="41">
          <cell r="L41">
            <v>157.5</v>
          </cell>
        </row>
        <row r="41">
          <cell r="N41">
            <v>6</v>
          </cell>
          <cell r="O41">
            <v>6.41</v>
          </cell>
        </row>
        <row r="42">
          <cell r="D42" t="str">
            <v>8413910000</v>
          </cell>
          <cell r="E42" t="str">
            <v>叶轮键</v>
          </cell>
          <cell r="F42" t="str">
            <v>Impeller key</v>
          </cell>
          <cell r="G42">
            <v>25</v>
          </cell>
          <cell r="H42" t="str">
            <v>件</v>
          </cell>
          <cell r="I42" t="str">
            <v>PC</v>
          </cell>
        </row>
        <row r="42">
          <cell r="L42">
            <v>70.3125</v>
          </cell>
        </row>
        <row r="42">
          <cell r="N42">
            <v>0.4</v>
          </cell>
          <cell r="O42">
            <v>0.43</v>
          </cell>
        </row>
        <row r="43">
          <cell r="D43" t="str">
            <v>8413910000</v>
          </cell>
          <cell r="E43" t="str">
            <v>轴套平键</v>
          </cell>
          <cell r="F43" t="str">
            <v>Sleeve flat key</v>
          </cell>
          <cell r="G43">
            <v>25</v>
          </cell>
          <cell r="H43" t="str">
            <v>件</v>
          </cell>
          <cell r="I43" t="str">
            <v>PC</v>
          </cell>
        </row>
        <row r="43">
          <cell r="L43">
            <v>70.3125</v>
          </cell>
        </row>
        <row r="43">
          <cell r="N43">
            <v>0.4</v>
          </cell>
          <cell r="O43">
            <v>0.43</v>
          </cell>
        </row>
        <row r="44">
          <cell r="D44" t="str">
            <v>7308900000</v>
          </cell>
          <cell r="E44" t="str">
            <v>货架</v>
          </cell>
          <cell r="F44" t="str">
            <v>Medium shelf</v>
          </cell>
          <cell r="G44">
            <v>10</v>
          </cell>
          <cell r="H44" t="str">
            <v>件</v>
          </cell>
          <cell r="I44" t="str">
            <v>PC</v>
          </cell>
        </row>
        <row r="44">
          <cell r="L44">
            <v>2250</v>
          </cell>
        </row>
        <row r="44">
          <cell r="N44">
            <v>1070</v>
          </cell>
          <cell r="O44">
            <v>1080</v>
          </cell>
          <cell r="P44">
            <v>1</v>
          </cell>
          <cell r="Q44">
            <v>4.42</v>
          </cell>
        </row>
        <row r="45">
          <cell r="D45" t="str">
            <v>8424909000</v>
          </cell>
          <cell r="E45" t="str">
            <v>活塞</v>
          </cell>
          <cell r="F45" t="str">
            <v>Piston</v>
          </cell>
          <cell r="G45">
            <v>20</v>
          </cell>
          <cell r="H45" t="str">
            <v>件</v>
          </cell>
          <cell r="I45" t="str">
            <v>PC</v>
          </cell>
        </row>
        <row r="45">
          <cell r="L45">
            <v>1340.625</v>
          </cell>
        </row>
        <row r="45">
          <cell r="N45">
            <v>17</v>
          </cell>
          <cell r="O45">
            <v>20.32</v>
          </cell>
          <cell r="P45">
            <v>1</v>
          </cell>
          <cell r="Q45">
            <v>0.126</v>
          </cell>
        </row>
        <row r="46">
          <cell r="D46" t="str">
            <v>8481400000</v>
          </cell>
          <cell r="E46" t="str">
            <v>排浆阀座</v>
          </cell>
          <cell r="F46" t="str">
            <v>Anti-shock pressure gauge</v>
          </cell>
          <cell r="G46">
            <v>20</v>
          </cell>
          <cell r="H46" t="str">
            <v>件</v>
          </cell>
          <cell r="I46" t="str">
            <v>PC</v>
          </cell>
        </row>
        <row r="46">
          <cell r="L46">
            <v>712.5</v>
          </cell>
        </row>
        <row r="46">
          <cell r="N46">
            <v>15</v>
          </cell>
          <cell r="O46">
            <v>17.94</v>
          </cell>
        </row>
        <row r="47">
          <cell r="D47" t="str">
            <v>8481400000</v>
          </cell>
          <cell r="E47" t="str">
            <v>吸浆阀座</v>
          </cell>
          <cell r="F47" t="str">
            <v>Anti-shock pressure gauge</v>
          </cell>
          <cell r="G47">
            <v>20</v>
          </cell>
          <cell r="H47" t="str">
            <v>件</v>
          </cell>
          <cell r="I47" t="str">
            <v>PC</v>
          </cell>
        </row>
        <row r="47">
          <cell r="L47">
            <v>712.5</v>
          </cell>
        </row>
        <row r="47">
          <cell r="N47">
            <v>15</v>
          </cell>
          <cell r="O47">
            <v>17.94</v>
          </cell>
        </row>
        <row r="48">
          <cell r="D48" t="str">
            <v>8708999990</v>
          </cell>
          <cell r="E48" t="str">
            <v>油箱</v>
          </cell>
          <cell r="F48" t="str">
            <v>Fuel tank</v>
          </cell>
          <cell r="G48">
            <v>1</v>
          </cell>
          <cell r="H48" t="str">
            <v>件</v>
          </cell>
          <cell r="I48" t="str">
            <v>PC</v>
          </cell>
        </row>
        <row r="48">
          <cell r="L48">
            <v>4606.125</v>
          </cell>
        </row>
        <row r="48">
          <cell r="N48">
            <v>260</v>
          </cell>
          <cell r="O48">
            <v>260</v>
          </cell>
          <cell r="P48">
            <v>1</v>
          </cell>
          <cell r="Q48">
            <v>0.86</v>
          </cell>
        </row>
        <row r="49">
          <cell r="D49">
            <v>8544491100</v>
          </cell>
          <cell r="E49" t="str">
            <v>通讯电缆</v>
          </cell>
          <cell r="F49" t="str">
            <v>Communication Cable</v>
          </cell>
          <cell r="G49">
            <v>3000</v>
          </cell>
          <cell r="H49" t="str">
            <v>米</v>
          </cell>
          <cell r="I49" t="str">
            <v>meter</v>
          </cell>
        </row>
        <row r="49">
          <cell r="L49">
            <v>6093.75</v>
          </cell>
        </row>
        <row r="49">
          <cell r="N49">
            <v>850</v>
          </cell>
          <cell r="O49">
            <v>900</v>
          </cell>
          <cell r="P49">
            <v>1</v>
          </cell>
          <cell r="Q49">
            <v>1.85</v>
          </cell>
        </row>
        <row r="50">
          <cell r="D50" t="str">
            <v>8537109090</v>
          </cell>
          <cell r="E50" t="str">
            <v>配料机称重控制器</v>
          </cell>
          <cell r="F50" t="str">
            <v>weighing controller for batching machine</v>
          </cell>
          <cell r="G50">
            <v>1</v>
          </cell>
          <cell r="H50" t="str">
            <v>件</v>
          </cell>
          <cell r="I50" t="str">
            <v>PC</v>
          </cell>
        </row>
        <row r="50">
          <cell r="L50">
            <v>134.375</v>
          </cell>
        </row>
        <row r="50">
          <cell r="N50">
            <v>2</v>
          </cell>
          <cell r="O50">
            <v>2.5</v>
          </cell>
          <cell r="P50">
            <v>1</v>
          </cell>
          <cell r="Q50">
            <v>0.013</v>
          </cell>
        </row>
      </sheetData>
      <sheetData sheetId="1"/>
      <sheetData sheetId="2"/>
      <sheetData sheetId="3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BEABMT20210621S-96-B</v>
          </cell>
        </row>
        <row r="8">
          <cell r="H8">
            <v>44368</v>
          </cell>
        </row>
        <row r="71">
          <cell r="H71">
            <v>3125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tabSelected="1" topLeftCell="A53" workbookViewId="0">
      <selection activeCell="G74" sqref="G74"/>
    </sheetView>
  </sheetViews>
  <sheetFormatPr defaultColWidth="7.66666666666667" defaultRowHeight="10.8"/>
  <cols>
    <col min="1" max="1" width="5.77777777777778" style="65" customWidth="1"/>
    <col min="2" max="2" width="13.8888888888889" style="65" customWidth="1"/>
    <col min="3" max="3" width="12.1111111111111" style="65" customWidth="1"/>
    <col min="4" max="4" width="12.5555555555556" style="65" customWidth="1"/>
    <col min="5" max="5" width="12.1111111111111" style="65" customWidth="1"/>
    <col min="6" max="6" width="9.22222222222222" style="66" customWidth="1"/>
    <col min="7" max="7" width="9" style="66" customWidth="1"/>
    <col min="8" max="8" width="8.44444444444444" style="65" customWidth="1"/>
    <col min="9" max="9" width="10.1111111111111" style="65" customWidth="1"/>
    <col min="10" max="16384" width="7.66666666666667" style="65"/>
  </cols>
  <sheetData>
    <row r="1" ht="17.4" spans="1:9">
      <c r="A1" s="8" t="str">
        <f>[2]报关发票!A1</f>
        <v>BEIJING MENERGY TRADING LIMITED</v>
      </c>
      <c r="B1" s="8"/>
      <c r="C1" s="8"/>
      <c r="D1" s="8"/>
      <c r="E1" s="67"/>
      <c r="F1" s="7"/>
      <c r="G1" s="8"/>
      <c r="H1" s="8"/>
      <c r="I1" s="8"/>
    </row>
    <row r="2" ht="36" customHeight="1" spans="1:9">
      <c r="A2" s="9" t="str">
        <f>[2]报关发票!A2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9"/>
      <c r="C2" s="9"/>
      <c r="D2" s="9"/>
      <c r="E2" s="68"/>
      <c r="F2" s="9"/>
      <c r="G2" s="9"/>
      <c r="H2" s="9"/>
      <c r="I2" s="9"/>
    </row>
    <row r="3" ht="17.4" spans="1:9">
      <c r="A3" s="69" t="str">
        <f>[2]报关发票!A3</f>
        <v>北京众诚城商贸有限公司</v>
      </c>
      <c r="B3" s="8"/>
      <c r="C3" s="8"/>
      <c r="D3" s="8"/>
      <c r="E3" s="67"/>
      <c r="F3" s="7"/>
      <c r="G3" s="8"/>
      <c r="H3" s="8"/>
      <c r="I3" s="8"/>
    </row>
    <row r="4" ht="17.4" spans="1:9">
      <c r="A4" s="8" t="s">
        <v>0</v>
      </c>
      <c r="B4" s="8"/>
      <c r="C4" s="8"/>
      <c r="D4" s="8"/>
      <c r="E4" s="67"/>
      <c r="F4" s="7"/>
      <c r="G4" s="8"/>
      <c r="H4" s="8"/>
      <c r="I4" s="8"/>
    </row>
    <row r="5" ht="18.15" spans="1:9">
      <c r="A5" s="69" t="s">
        <v>1</v>
      </c>
      <c r="B5" s="8"/>
      <c r="C5" s="8"/>
      <c r="D5" s="8"/>
      <c r="E5" s="67"/>
      <c r="F5" s="7"/>
      <c r="G5" s="8"/>
      <c r="H5" s="8"/>
      <c r="I5" s="8"/>
    </row>
    <row r="6" ht="11.4" spans="1:9">
      <c r="A6" s="15" t="s">
        <v>2</v>
      </c>
      <c r="B6" s="15"/>
      <c r="C6" s="15"/>
      <c r="D6" s="15"/>
      <c r="E6" s="70" t="s">
        <v>3</v>
      </c>
      <c r="F6" s="71"/>
      <c r="G6" s="72" t="str">
        <f>[2]报关发票!G6</f>
        <v>BEABMT20210621S-96-B</v>
      </c>
      <c r="H6" s="72"/>
      <c r="I6" s="72"/>
    </row>
    <row r="7" ht="11.4" spans="1:9">
      <c r="A7" s="18" t="s">
        <v>4</v>
      </c>
      <c r="B7" s="18"/>
      <c r="C7" s="18"/>
      <c r="D7" s="18"/>
      <c r="E7" s="73" t="s">
        <v>5</v>
      </c>
      <c r="F7" s="74"/>
      <c r="G7" s="20" t="str">
        <f>G6</f>
        <v>BEABMT20210621S-96-B</v>
      </c>
      <c r="H7" s="20"/>
      <c r="I7" s="20"/>
    </row>
    <row r="8" ht="11.4" spans="1:9">
      <c r="A8" s="21" t="s">
        <v>6</v>
      </c>
      <c r="B8" s="21"/>
      <c r="C8" s="21"/>
      <c r="D8" s="21"/>
      <c r="E8" s="73" t="s">
        <v>7</v>
      </c>
      <c r="F8" s="4"/>
      <c r="G8" s="4"/>
      <c r="H8" s="75">
        <f>[2]报关发票!H8</f>
        <v>44368</v>
      </c>
      <c r="I8" s="75"/>
    </row>
    <row r="9" ht="11.4" spans="1:9">
      <c r="A9" s="24" t="s">
        <v>8</v>
      </c>
      <c r="B9" s="24"/>
      <c r="C9" s="24"/>
      <c r="D9" s="24"/>
      <c r="E9" s="73" t="s">
        <v>9</v>
      </c>
      <c r="F9" s="4"/>
      <c r="G9" s="4"/>
      <c r="H9" s="75">
        <f>H8</f>
        <v>44368</v>
      </c>
      <c r="I9" s="75"/>
    </row>
    <row r="10" ht="27" customHeight="1" spans="1:9">
      <c r="A10" s="24" t="s">
        <v>10</v>
      </c>
      <c r="B10" s="24" t="s">
        <v>11</v>
      </c>
      <c r="C10" s="24"/>
      <c r="D10" s="24"/>
      <c r="E10" s="73" t="s">
        <v>12</v>
      </c>
      <c r="F10" s="4"/>
      <c r="G10" s="4"/>
      <c r="H10" s="75"/>
      <c r="I10" s="75"/>
    </row>
    <row r="11" ht="49" customHeight="1" spans="1:9">
      <c r="A11" s="24" t="s">
        <v>13</v>
      </c>
      <c r="B11" s="24"/>
      <c r="C11" s="24"/>
      <c r="D11" s="24"/>
      <c r="E11" s="76" t="s">
        <v>14</v>
      </c>
      <c r="F11" s="4"/>
      <c r="G11" s="4"/>
      <c r="H11" s="75"/>
      <c r="I11" s="75"/>
    </row>
    <row r="12" ht="13.2" spans="1:9">
      <c r="A12" s="24" t="s">
        <v>15</v>
      </c>
      <c r="B12" s="24"/>
      <c r="C12" s="24"/>
      <c r="D12" s="24"/>
      <c r="E12" s="73" t="s">
        <v>16</v>
      </c>
      <c r="F12" s="4"/>
      <c r="G12" s="77"/>
      <c r="H12" s="78"/>
      <c r="I12" s="78"/>
    </row>
    <row r="13" ht="13.2" spans="1:9">
      <c r="A13" s="24" t="s">
        <v>17</v>
      </c>
      <c r="B13" s="24"/>
      <c r="C13" s="24"/>
      <c r="D13" s="24"/>
      <c r="E13" s="73" t="s">
        <v>18</v>
      </c>
      <c r="F13" s="4"/>
      <c r="G13" s="77"/>
      <c r="H13" s="78"/>
      <c r="I13" s="78"/>
    </row>
    <row r="14" ht="11.4" spans="1:9">
      <c r="A14" s="22" t="s">
        <v>19</v>
      </c>
      <c r="B14" s="22"/>
      <c r="C14" s="35"/>
      <c r="D14" s="35"/>
      <c r="E14" s="35"/>
      <c r="F14" s="35"/>
      <c r="G14" s="35"/>
      <c r="H14" s="35"/>
      <c r="I14" s="35"/>
    </row>
    <row r="15" ht="12.15" spans="1:9">
      <c r="A15" s="22" t="s">
        <v>20</v>
      </c>
      <c r="B15" s="22"/>
      <c r="C15" s="22"/>
      <c r="D15" s="22"/>
      <c r="E15" s="79"/>
      <c r="F15" s="80"/>
      <c r="G15" s="31"/>
      <c r="H15" s="30"/>
      <c r="I15" s="30"/>
    </row>
    <row r="16" ht="12.15" spans="1:9">
      <c r="A16" s="81" t="s">
        <v>21</v>
      </c>
      <c r="B16" s="82" t="s">
        <v>22</v>
      </c>
      <c r="C16" s="82"/>
      <c r="D16" s="83" t="s">
        <v>23</v>
      </c>
      <c r="E16" s="74" t="s">
        <v>24</v>
      </c>
      <c r="F16" s="35" t="s">
        <v>25</v>
      </c>
      <c r="G16" s="34" t="s">
        <v>26</v>
      </c>
      <c r="H16" s="33" t="s">
        <v>27</v>
      </c>
      <c r="I16" s="33"/>
    </row>
    <row r="17" ht="22.8" spans="1:9">
      <c r="A17" s="35" t="s">
        <v>28</v>
      </c>
      <c r="B17" s="37" t="s">
        <v>29</v>
      </c>
      <c r="C17" s="37"/>
      <c r="D17" s="74" t="s">
        <v>30</v>
      </c>
      <c r="E17" s="74" t="s">
        <v>31</v>
      </c>
      <c r="F17" s="35" t="s">
        <v>32</v>
      </c>
      <c r="G17" s="38" t="s">
        <v>33</v>
      </c>
      <c r="H17" s="4" t="s">
        <v>34</v>
      </c>
      <c r="I17" s="4"/>
    </row>
    <row r="18" s="63" customFormat="1" ht="19.95" customHeight="1" spans="1:9">
      <c r="A18" s="39">
        <v>1</v>
      </c>
      <c r="B18" s="40" t="str">
        <f>[2]汇总!E2&amp;[2]汇总!F2</f>
        <v>首级叶轮First stage impeller</v>
      </c>
      <c r="C18" s="40"/>
      <c r="D18" s="84">
        <f>[2]汇总!O2</f>
        <v>34.62</v>
      </c>
      <c r="E18" s="84">
        <f>[2]汇总!N2</f>
        <v>30</v>
      </c>
      <c r="F18" s="85">
        <f>[2]汇总!Q2</f>
        <v>0.087</v>
      </c>
      <c r="G18" s="86">
        <f>[2]汇总!P2</f>
        <v>1</v>
      </c>
      <c r="H18" s="84">
        <f>[2]汇总!G2</f>
        <v>5</v>
      </c>
      <c r="I18" s="93" t="str">
        <f>[2]汇总!H2&amp;[2]汇总!I2</f>
        <v>件PC</v>
      </c>
    </row>
    <row r="19" s="64" customFormat="1" ht="19.95" customHeight="1" spans="1:9">
      <c r="A19" s="39">
        <v>2</v>
      </c>
      <c r="B19" s="40" t="str">
        <f>[2]汇总!E3&amp;[2]汇总!F3</f>
        <v>轴套Sleeve</v>
      </c>
      <c r="C19" s="40"/>
      <c r="D19" s="84">
        <f>[2]汇总!O3</f>
        <v>40.38</v>
      </c>
      <c r="E19" s="84">
        <f>[2]汇总!N3</f>
        <v>35</v>
      </c>
      <c r="F19" s="87"/>
      <c r="G19" s="88"/>
      <c r="H19" s="84">
        <f>[2]汇总!G3</f>
        <v>20</v>
      </c>
      <c r="I19" s="93" t="str">
        <f>[2]汇总!H3&amp;[2]汇总!I3</f>
        <v>件PC</v>
      </c>
    </row>
    <row r="20" s="64" customFormat="1" ht="19.95" customHeight="1" spans="1:9">
      <c r="A20" s="39">
        <v>3</v>
      </c>
      <c r="B20" s="40" t="str">
        <f>[2]汇总!E4&amp;[2]汇总!F4</f>
        <v>复合V型密封组Composite V seal group</v>
      </c>
      <c r="C20" s="40"/>
      <c r="D20" s="84">
        <f>[2]汇总!O4</f>
        <v>7.82</v>
      </c>
      <c r="E20" s="84">
        <f>[2]汇总!N4</f>
        <v>7</v>
      </c>
      <c r="F20" s="85">
        <f>[2]汇总!Q4</f>
        <v>0.06</v>
      </c>
      <c r="G20" s="86">
        <f>[2]汇总!P4</f>
        <v>1</v>
      </c>
      <c r="H20" s="84">
        <f>[2]汇总!G4</f>
        <v>20</v>
      </c>
      <c r="I20" s="93" t="str">
        <f>[2]汇总!H4&amp;[2]汇总!I4</f>
        <v>件PC</v>
      </c>
    </row>
    <row r="21" s="64" customFormat="1" ht="19.95" customHeight="1" spans="1:9">
      <c r="A21" s="39">
        <v>4</v>
      </c>
      <c r="B21" s="40" t="str">
        <f>[2]汇总!E5&amp;[2]汇总!F5</f>
        <v>轴用密封Anti-shock pressure gauge</v>
      </c>
      <c r="C21" s="40"/>
      <c r="D21" s="84">
        <f>[2]汇总!O5</f>
        <v>4.47</v>
      </c>
      <c r="E21" s="84">
        <f>[2]汇总!N5</f>
        <v>4</v>
      </c>
      <c r="F21" s="89"/>
      <c r="G21" s="90"/>
      <c r="H21" s="84">
        <f>[2]汇总!G5</f>
        <v>20</v>
      </c>
      <c r="I21" s="93" t="str">
        <f>[2]汇总!H5&amp;[2]汇总!I5</f>
        <v>件PC</v>
      </c>
    </row>
    <row r="22" s="64" customFormat="1" ht="19.95" customHeight="1" spans="1:9">
      <c r="A22" s="39">
        <v>5</v>
      </c>
      <c r="B22" s="40" t="str">
        <f>[2]汇总!E6&amp;[2]汇总!F6</f>
        <v>阀座Anti-shock pressure gauge</v>
      </c>
      <c r="C22" s="40"/>
      <c r="D22" s="84">
        <f>[2]汇总!O6</f>
        <v>23.47</v>
      </c>
      <c r="E22" s="84">
        <f>[2]汇总!N6</f>
        <v>21</v>
      </c>
      <c r="F22" s="89"/>
      <c r="G22" s="90"/>
      <c r="H22" s="84">
        <f>[2]汇总!G6</f>
        <v>12</v>
      </c>
      <c r="I22" s="93" t="str">
        <f>[2]汇总!H6&amp;[2]汇总!I6</f>
        <v>件PC</v>
      </c>
    </row>
    <row r="23" s="64" customFormat="1" ht="19.95" customHeight="1" spans="1:9">
      <c r="A23" s="39">
        <v>6</v>
      </c>
      <c r="B23" s="40" t="str">
        <f>[2]汇总!E7&amp;[2]汇总!F7</f>
        <v>活塞杆YZ-03-01</v>
      </c>
      <c r="C23" s="40"/>
      <c r="D23" s="84">
        <f>[2]汇总!O7</f>
        <v>33.53</v>
      </c>
      <c r="E23" s="84">
        <f>[2]汇总!N7</f>
        <v>30</v>
      </c>
      <c r="F23" s="89"/>
      <c r="G23" s="90"/>
      <c r="H23" s="84">
        <f>[2]汇总!G7</f>
        <v>2</v>
      </c>
      <c r="I23" s="93" t="str">
        <f>[2]汇总!H7&amp;[2]汇总!I7</f>
        <v>件PC</v>
      </c>
    </row>
    <row r="24" s="64" customFormat="1" ht="19.95" customHeight="1" spans="1:9">
      <c r="A24" s="39">
        <v>7</v>
      </c>
      <c r="B24" s="40" t="str">
        <f>[2]汇总!E8&amp;[2]汇总!F8</f>
        <v>阀球Anti-shock pressure gauge</v>
      </c>
      <c r="C24" s="40"/>
      <c r="D24" s="84">
        <f>[2]汇总!O8</f>
        <v>25.71</v>
      </c>
      <c r="E24" s="84">
        <f>[2]汇总!N8</f>
        <v>23</v>
      </c>
      <c r="F24" s="87"/>
      <c r="G24" s="88"/>
      <c r="H24" s="84">
        <f>[2]汇总!G8</f>
        <v>20</v>
      </c>
      <c r="I24" s="93" t="str">
        <f>[2]汇总!H8&amp;[2]汇总!I8</f>
        <v>件PC</v>
      </c>
    </row>
    <row r="25" s="64" customFormat="1" ht="19.95" customHeight="1" spans="1:9">
      <c r="A25" s="39">
        <v>8</v>
      </c>
      <c r="B25" s="40" t="str">
        <f>[2]汇总!E9&amp;[2]汇总!F9</f>
        <v>无线遥控开关Wireless remote control switch</v>
      </c>
      <c r="C25" s="40"/>
      <c r="D25" s="84">
        <f>[2]汇总!O9</f>
        <v>3</v>
      </c>
      <c r="E25" s="84">
        <f>[2]汇总!N9</f>
        <v>2.5</v>
      </c>
      <c r="F25" s="85">
        <f>[2]汇总!Q9</f>
        <v>0.02</v>
      </c>
      <c r="G25" s="86">
        <f>[2]汇总!P9</f>
        <v>2</v>
      </c>
      <c r="H25" s="84">
        <f>[2]汇总!G9</f>
        <v>6</v>
      </c>
      <c r="I25" s="93" t="str">
        <f>[2]汇总!H9&amp;[2]汇总!I9</f>
        <v>件PC</v>
      </c>
    </row>
    <row r="26" s="64" customFormat="1" ht="19.95" customHeight="1" spans="1:9">
      <c r="A26" s="39">
        <v>9</v>
      </c>
      <c r="B26" s="40" t="str">
        <f>[2]汇总!E10&amp;[2]汇总!F10</f>
        <v>电流表Ammeter</v>
      </c>
      <c r="C26" s="40"/>
      <c r="D26" s="84">
        <f>[2]汇总!O10</f>
        <v>2</v>
      </c>
      <c r="E26" s="84">
        <f>[2]汇总!N10</f>
        <v>1.5</v>
      </c>
      <c r="F26" s="87"/>
      <c r="G26" s="88"/>
      <c r="H26" s="84">
        <f>[2]汇总!G10</f>
        <v>6</v>
      </c>
      <c r="I26" s="93" t="str">
        <f>[2]汇总!H10&amp;[2]汇总!I10</f>
        <v>件PC</v>
      </c>
    </row>
    <row r="27" s="64" customFormat="1" ht="19.95" customHeight="1" spans="1:9">
      <c r="A27" s="39">
        <v>10</v>
      </c>
      <c r="B27" s="40" t="str">
        <f>[2]汇总!E11&amp;[2]汇总!F11</f>
        <v>电流互感器Current Transformer</v>
      </c>
      <c r="C27" s="40"/>
      <c r="D27" s="84">
        <f>[2]汇总!O11</f>
        <v>114.89</v>
      </c>
      <c r="E27" s="84">
        <f>[2]汇总!N11</f>
        <v>108</v>
      </c>
      <c r="F27" s="85">
        <f>[2]汇总!Q11</f>
        <v>0.12</v>
      </c>
      <c r="G27" s="86">
        <f>[2]汇总!P11</f>
        <v>3</v>
      </c>
      <c r="H27" s="84">
        <f>[2]汇总!G11</f>
        <v>6</v>
      </c>
      <c r="I27" s="93" t="str">
        <f>[2]汇总!H11&amp;[2]汇总!I11</f>
        <v>件PC</v>
      </c>
    </row>
    <row r="28" s="64" customFormat="1" ht="19.95" customHeight="1" spans="1:9">
      <c r="A28" s="39">
        <v>11</v>
      </c>
      <c r="B28" s="40" t="str">
        <f>[2]汇总!E12&amp;[2]汇总!F12</f>
        <v>电流互感器Current Transformer</v>
      </c>
      <c r="C28" s="40"/>
      <c r="D28" s="84">
        <f>[2]汇总!O12</f>
        <v>2.11</v>
      </c>
      <c r="E28" s="84">
        <f>[2]汇总!N12</f>
        <v>2</v>
      </c>
      <c r="F28" s="87"/>
      <c r="G28" s="88"/>
      <c r="H28" s="84">
        <f>[2]汇总!G12</f>
        <v>6</v>
      </c>
      <c r="I28" s="93" t="str">
        <f>[2]汇总!H12&amp;[2]汇总!I12</f>
        <v>件PC</v>
      </c>
    </row>
    <row r="29" s="64" customFormat="1" ht="19.95" customHeight="1" spans="1:9">
      <c r="A29" s="39">
        <v>12</v>
      </c>
      <c r="B29" s="40" t="str">
        <f>[2]汇总!E13&amp;[2]汇总!F13</f>
        <v>变压器TRANSFORMER</v>
      </c>
      <c r="C29" s="40"/>
      <c r="D29" s="84">
        <f>[2]汇总!O13</f>
        <v>1210</v>
      </c>
      <c r="E29" s="84">
        <f>[2]汇总!N13</f>
        <v>1196</v>
      </c>
      <c r="F29" s="91">
        <f>[2]汇总!Q13</f>
        <v>2.97</v>
      </c>
      <c r="G29" s="92">
        <f>[2]汇总!P13</f>
        <v>7</v>
      </c>
      <c r="H29" s="84">
        <f>[2]汇总!G13</f>
        <v>7</v>
      </c>
      <c r="I29" s="93" t="str">
        <f>[2]汇总!H13&amp;[2]汇总!I13</f>
        <v>台SET</v>
      </c>
    </row>
    <row r="30" s="64" customFormat="1" ht="19.95" customHeight="1" spans="1:9">
      <c r="A30" s="39">
        <v>13</v>
      </c>
      <c r="B30" s="40" t="str">
        <f>[2]汇总!E14&amp;[2]汇总!F14</f>
        <v>环形输送带conveyor belt</v>
      </c>
      <c r="C30" s="40"/>
      <c r="D30" s="84">
        <f>[2]汇总!O14</f>
        <v>63.74</v>
      </c>
      <c r="E30" s="84">
        <f>[2]汇总!N14</f>
        <v>63</v>
      </c>
      <c r="F30" s="85">
        <f>[2]汇总!Q14</f>
        <v>0.95</v>
      </c>
      <c r="G30" s="86">
        <f>[2]汇总!P14</f>
        <v>1</v>
      </c>
      <c r="H30" s="84">
        <f>[2]汇总!G14</f>
        <v>3</v>
      </c>
      <c r="I30" s="93" t="str">
        <f>[2]汇总!H14&amp;[2]汇总!I14</f>
        <v>件PC</v>
      </c>
    </row>
    <row r="31" s="64" customFormat="1" ht="19.95" customHeight="1" spans="1:9">
      <c r="A31" s="39">
        <v>14</v>
      </c>
      <c r="B31" s="40" t="str">
        <f>[2]汇总!E15&amp;[2]汇总!F15</f>
        <v>三角带Triangle belt</v>
      </c>
      <c r="C31" s="40"/>
      <c r="D31" s="84">
        <f>[2]汇总!O15</f>
        <v>3.04</v>
      </c>
      <c r="E31" s="84">
        <f>[2]汇总!N15</f>
        <v>3</v>
      </c>
      <c r="F31" s="89"/>
      <c r="G31" s="90"/>
      <c r="H31" s="84">
        <f>[2]汇总!G15</f>
        <v>20</v>
      </c>
      <c r="I31" s="93" t="str">
        <f>[2]汇总!H15&amp;[2]汇总!I15</f>
        <v>件PC</v>
      </c>
    </row>
    <row r="32" s="64" customFormat="1" ht="19.95" customHeight="1" spans="1:9">
      <c r="A32" s="39">
        <v>15</v>
      </c>
      <c r="B32" s="40" t="str">
        <f>[2]汇总!E16&amp;[2]汇总!F16</f>
        <v>三角皮带V-belts</v>
      </c>
      <c r="C32" s="40"/>
      <c r="D32" s="84">
        <f>[2]汇总!O16</f>
        <v>4.05</v>
      </c>
      <c r="E32" s="84">
        <f>[2]汇总!N16</f>
        <v>4</v>
      </c>
      <c r="F32" s="89"/>
      <c r="G32" s="90"/>
      <c r="H32" s="84">
        <f>[2]汇总!G16</f>
        <v>20</v>
      </c>
      <c r="I32" s="93" t="str">
        <f>[2]汇总!H16&amp;[2]汇总!I16</f>
        <v>件PC</v>
      </c>
    </row>
    <row r="33" s="64" customFormat="1" ht="19.95" customHeight="1" spans="1:9">
      <c r="A33" s="39">
        <v>16</v>
      </c>
      <c r="B33" s="40" t="str">
        <f>[2]汇总!E17&amp;[2]汇总!F17</f>
        <v>出料门侧衬板Outlet door side liner</v>
      </c>
      <c r="C33" s="40"/>
      <c r="D33" s="84">
        <f>[2]汇总!O17</f>
        <v>65.79</v>
      </c>
      <c r="E33" s="84">
        <f>[2]汇总!N17</f>
        <v>65</v>
      </c>
      <c r="F33" s="89"/>
      <c r="G33" s="90"/>
      <c r="H33" s="84">
        <f>[2]汇总!G17</f>
        <v>4</v>
      </c>
      <c r="I33" s="93" t="str">
        <f>[2]汇总!H17&amp;[2]汇总!I17</f>
        <v>件PC</v>
      </c>
    </row>
    <row r="34" s="64" customFormat="1" ht="19.95" customHeight="1" spans="1:9">
      <c r="A34" s="39">
        <v>17</v>
      </c>
      <c r="B34" s="40" t="str">
        <f>[2]汇总!E18&amp;[2]汇总!F18</f>
        <v>弧衬板Arc liner</v>
      </c>
      <c r="C34" s="40"/>
      <c r="D34" s="84">
        <f>[2]汇总!O18</f>
        <v>45.55</v>
      </c>
      <c r="E34" s="84">
        <f>[2]汇总!N18</f>
        <v>45</v>
      </c>
      <c r="F34" s="89"/>
      <c r="G34" s="90"/>
      <c r="H34" s="84">
        <f>[2]汇总!G18</f>
        <v>70</v>
      </c>
      <c r="I34" s="93" t="str">
        <f>[2]汇总!H18&amp;[2]汇总!I18</f>
        <v>件PC</v>
      </c>
    </row>
    <row r="35" s="64" customFormat="1" ht="19.95" customHeight="1" spans="1:9">
      <c r="A35" s="39">
        <v>18</v>
      </c>
      <c r="B35" s="40" t="str">
        <f>[2]汇总!E19&amp;[2]汇总!F19</f>
        <v>搅拌侧衬板回形Stirring side liner back shape</v>
      </c>
      <c r="C35" s="40"/>
      <c r="D35" s="84">
        <f>[2]汇总!O19</f>
        <v>18.22</v>
      </c>
      <c r="E35" s="84">
        <f>[2]汇总!N19</f>
        <v>18</v>
      </c>
      <c r="F35" s="89"/>
      <c r="G35" s="90"/>
      <c r="H35" s="84">
        <f>[2]汇总!G19</f>
        <v>4</v>
      </c>
      <c r="I35" s="93" t="str">
        <f>[2]汇总!H19&amp;[2]汇总!I19</f>
        <v>件PC</v>
      </c>
    </row>
    <row r="36" s="64" customFormat="1" ht="19.95" customHeight="1" spans="1:9">
      <c r="A36" s="39">
        <v>19</v>
      </c>
      <c r="B36" s="40" t="str">
        <f>[2]汇总!E20&amp;[2]汇总!F20</f>
        <v>搅拌侧衬板三角形Stirring side liner triangle</v>
      </c>
      <c r="C36" s="40"/>
      <c r="D36" s="84">
        <f>[2]汇总!O20</f>
        <v>25.3</v>
      </c>
      <c r="E36" s="84">
        <f>[2]汇总!N20</f>
        <v>25</v>
      </c>
      <c r="F36" s="89"/>
      <c r="G36" s="90"/>
      <c r="H36" s="84">
        <f>[2]汇总!G20</f>
        <v>4</v>
      </c>
      <c r="I36" s="93" t="str">
        <f>[2]汇总!H20&amp;[2]汇总!I20</f>
        <v>件PC</v>
      </c>
    </row>
    <row r="37" s="64" customFormat="1" ht="19.95" customHeight="1" spans="1:9">
      <c r="A37" s="39">
        <v>20</v>
      </c>
      <c r="B37" s="40" t="str">
        <f>[2]汇总!E21&amp;[2]汇总!F21</f>
        <v>搅拌口衬板Stirring port liner</v>
      </c>
      <c r="C37" s="40"/>
      <c r="D37" s="84">
        <f>[2]汇总!O21</f>
        <v>27.33</v>
      </c>
      <c r="E37" s="84">
        <f>[2]汇总!N21</f>
        <v>27</v>
      </c>
      <c r="F37" s="89"/>
      <c r="G37" s="90"/>
      <c r="H37" s="84">
        <f>[2]汇总!G21</f>
        <v>12</v>
      </c>
      <c r="I37" s="93" t="str">
        <f>[2]汇总!H21&amp;[2]汇总!I21</f>
        <v>件PC</v>
      </c>
    </row>
    <row r="38" s="64" customFormat="1" ht="19.95" customHeight="1" spans="1:9">
      <c r="A38" s="39">
        <v>21</v>
      </c>
      <c r="B38" s="40" t="str">
        <f>[2]汇总!E22&amp;[2]汇总!F22</f>
        <v>搅拌叶片Mixing blade</v>
      </c>
      <c r="C38" s="40"/>
      <c r="D38" s="84">
        <f>[2]汇总!O22</f>
        <v>28.34</v>
      </c>
      <c r="E38" s="84">
        <f>[2]汇总!N22</f>
        <v>28</v>
      </c>
      <c r="F38" s="89"/>
      <c r="G38" s="90"/>
      <c r="H38" s="84">
        <f>[2]汇总!G22</f>
        <v>8</v>
      </c>
      <c r="I38" s="93" t="str">
        <f>[2]汇总!H22&amp;[2]汇总!I22</f>
        <v>件PC</v>
      </c>
    </row>
    <row r="39" s="64" customFormat="1" ht="19.95" customHeight="1" spans="1:9">
      <c r="A39" s="39">
        <v>22</v>
      </c>
      <c r="B39" s="40" t="str">
        <f>[2]汇总!E23&amp;[2]汇总!F23</f>
        <v>内滚轮（带轴）Inner roller (with shaft)</v>
      </c>
      <c r="C39" s="40"/>
      <c r="D39" s="84">
        <f>[2]汇总!O23</f>
        <v>78.95</v>
      </c>
      <c r="E39" s="84">
        <f>[2]汇总!N23</f>
        <v>78</v>
      </c>
      <c r="F39" s="89"/>
      <c r="G39" s="90"/>
      <c r="H39" s="84">
        <f>[2]汇总!G23</f>
        <v>10</v>
      </c>
      <c r="I39" s="93" t="str">
        <f>[2]汇总!H23&amp;[2]汇总!I23</f>
        <v>件PC</v>
      </c>
    </row>
    <row r="40" s="64" customFormat="1" ht="19.95" customHeight="1" spans="1:9">
      <c r="A40" s="39">
        <v>23</v>
      </c>
      <c r="B40" s="40" t="str">
        <f>[2]汇总!E24&amp;[2]汇总!F24</f>
        <v>扇形衬板Sector liner</v>
      </c>
      <c r="C40" s="40"/>
      <c r="D40" s="84">
        <f>[2]汇总!O24</f>
        <v>50.61</v>
      </c>
      <c r="E40" s="84">
        <f>[2]汇总!N24</f>
        <v>50</v>
      </c>
      <c r="F40" s="89"/>
      <c r="G40" s="90"/>
      <c r="H40" s="84">
        <f>[2]汇总!G24</f>
        <v>24</v>
      </c>
      <c r="I40" s="93" t="str">
        <f>[2]汇总!H24&amp;[2]汇总!I24</f>
        <v>件PC</v>
      </c>
    </row>
    <row r="41" s="64" customFormat="1" ht="19.95" customHeight="1" spans="1:9">
      <c r="A41" s="39">
        <v>24</v>
      </c>
      <c r="B41" s="40" t="str">
        <f>[2]汇总!E25&amp;[2]汇总!F25</f>
        <v>外滚轮（带轴）Outer roller (with shaft)</v>
      </c>
      <c r="C41" s="40"/>
      <c r="D41" s="84">
        <f>[2]汇总!O25</f>
        <v>62.75</v>
      </c>
      <c r="E41" s="84">
        <f>[2]汇总!N25</f>
        <v>62</v>
      </c>
      <c r="F41" s="89"/>
      <c r="G41" s="90"/>
      <c r="H41" s="84">
        <f>[2]汇总!G25</f>
        <v>10</v>
      </c>
      <c r="I41" s="93" t="str">
        <f>[2]汇总!H25&amp;[2]汇总!I25</f>
        <v>件PC</v>
      </c>
    </row>
    <row r="42" s="64" customFormat="1" ht="19.95" customHeight="1" spans="1:9">
      <c r="A42" s="39">
        <v>25</v>
      </c>
      <c r="B42" s="40" t="str">
        <f>[2]汇总!E26&amp;[2]汇总!F26</f>
        <v>卸料轮（带轴）Unloading wheel (with shaft)</v>
      </c>
      <c r="C42" s="40"/>
      <c r="D42" s="84">
        <f>[2]汇总!O26</f>
        <v>65.79</v>
      </c>
      <c r="E42" s="84">
        <f>[2]汇总!N26</f>
        <v>65</v>
      </c>
      <c r="F42" s="89"/>
      <c r="G42" s="90"/>
      <c r="H42" s="84">
        <f>[2]汇总!G26</f>
        <v>10</v>
      </c>
      <c r="I42" s="93" t="str">
        <f>[2]汇总!H26&amp;[2]汇总!I26</f>
        <v>件PC</v>
      </c>
    </row>
    <row r="43" s="64" customFormat="1" ht="19.95" customHeight="1" spans="1:9">
      <c r="A43" s="39">
        <v>26</v>
      </c>
      <c r="B43" s="40" t="str">
        <f>[2]汇总!E27&amp;[2]汇总!F27</f>
        <v>旋转叶片Rotating blade</v>
      </c>
      <c r="C43" s="40"/>
      <c r="D43" s="84">
        <f>[2]汇总!O27</f>
        <v>62.75</v>
      </c>
      <c r="E43" s="84">
        <f>[2]汇总!N27</f>
        <v>62</v>
      </c>
      <c r="F43" s="89"/>
      <c r="G43" s="90"/>
      <c r="H43" s="84">
        <f>[2]汇总!G27</f>
        <v>8</v>
      </c>
      <c r="I43" s="93" t="str">
        <f>[2]汇总!H27&amp;[2]汇总!I27</f>
        <v>件PC</v>
      </c>
    </row>
    <row r="44" s="64" customFormat="1" ht="19.95" customHeight="1" spans="1:9">
      <c r="A44" s="39">
        <v>27</v>
      </c>
      <c r="B44" s="40" t="str">
        <f>[2]汇总!E28&amp;[2]汇总!F28</f>
        <v>提升减速箱Lift the gearbox</v>
      </c>
      <c r="C44" s="40"/>
      <c r="D44" s="84">
        <f>[2]汇总!O28</f>
        <v>222.67</v>
      </c>
      <c r="E44" s="84">
        <f>[2]汇总!N28</f>
        <v>220</v>
      </c>
      <c r="F44" s="89"/>
      <c r="G44" s="90"/>
      <c r="H44" s="84">
        <f>[2]汇总!G28</f>
        <v>1</v>
      </c>
      <c r="I44" s="93" t="str">
        <f>[2]汇总!H28&amp;[2]汇总!I28</f>
        <v>件PC</v>
      </c>
    </row>
    <row r="45" s="64" customFormat="1" ht="19.95" customHeight="1" spans="1:9">
      <c r="A45" s="39">
        <v>28</v>
      </c>
      <c r="B45" s="40" t="str">
        <f>[2]汇总!E29&amp;[2]汇总!F29</f>
        <v>行程限位开关Travel limit switch</v>
      </c>
      <c r="C45" s="40"/>
      <c r="D45" s="84">
        <f>[2]汇总!O29</f>
        <v>10.12</v>
      </c>
      <c r="E45" s="84">
        <f>[2]汇总!N29</f>
        <v>10</v>
      </c>
      <c r="F45" s="87"/>
      <c r="G45" s="88"/>
      <c r="H45" s="84">
        <f>[2]汇总!G29</f>
        <v>10</v>
      </c>
      <c r="I45" s="93" t="str">
        <f>[2]汇总!H29&amp;[2]汇总!I29</f>
        <v>件PC</v>
      </c>
    </row>
    <row r="46" s="64" customFormat="1" ht="19.95" customHeight="1" spans="1:9">
      <c r="A46" s="39">
        <v>29</v>
      </c>
      <c r="B46" s="40" t="str">
        <f>[2]汇总!E30&amp;[2]汇总!F30</f>
        <v>防砸矿靴Steel toe caps</v>
      </c>
      <c r="C46" s="40"/>
      <c r="D46" s="84">
        <f>[2]汇总!O30</f>
        <v>240</v>
      </c>
      <c r="E46" s="84">
        <f>[2]汇总!N30</f>
        <v>216</v>
      </c>
      <c r="F46" s="91">
        <f>[2]汇总!Q30</f>
        <v>1.13</v>
      </c>
      <c r="G46" s="92">
        <f>[2]汇总!P30</f>
        <v>12</v>
      </c>
      <c r="H46" s="84">
        <f>[2]汇总!G30</f>
        <v>120</v>
      </c>
      <c r="I46" s="93" t="str">
        <f>[2]汇总!H30&amp;[2]汇总!I30</f>
        <v>双PAIR</v>
      </c>
    </row>
    <row r="47" s="64" customFormat="1" ht="19.95" customHeight="1" spans="1:9">
      <c r="A47" s="39">
        <v>30</v>
      </c>
      <c r="B47" s="40" t="str">
        <f>[2]汇总!E31&amp;[2]汇总!F31</f>
        <v>3M 5N11滤棉3M 5N11 filter cotton</v>
      </c>
      <c r="C47" s="40"/>
      <c r="D47" s="84">
        <f>[2]汇总!O31</f>
        <v>1</v>
      </c>
      <c r="E47" s="84">
        <f>[2]汇总!N31</f>
        <v>0.8</v>
      </c>
      <c r="F47" s="91">
        <f>[2]汇总!Q31</f>
        <v>0.014</v>
      </c>
      <c r="G47" s="92">
        <f>[2]汇总!P31</f>
        <v>1</v>
      </c>
      <c r="H47" s="84">
        <f>[2]汇总!G31</f>
        <v>100</v>
      </c>
      <c r="I47" s="93" t="str">
        <f>[2]汇总!H31&amp;[2]汇总!I31</f>
        <v>片PC</v>
      </c>
    </row>
    <row r="48" s="64" customFormat="1" ht="19.95" customHeight="1" spans="1:9">
      <c r="A48" s="39">
        <v>31</v>
      </c>
      <c r="B48" s="40" t="str">
        <f>[2]汇总!E32&amp;[2]汇总!F32</f>
        <v>3M 5N11滤棉3M 5N11 filter cotton</v>
      </c>
      <c r="C48" s="40"/>
      <c r="D48" s="84">
        <f>[2]汇总!O32</f>
        <v>100</v>
      </c>
      <c r="E48" s="84">
        <f>[2]汇总!N32</f>
        <v>85</v>
      </c>
      <c r="F48" s="91">
        <f>[2]汇总!Q32</f>
        <v>1.447</v>
      </c>
      <c r="G48" s="92">
        <f>[2]汇总!P32</f>
        <v>1</v>
      </c>
      <c r="H48" s="84">
        <f>[2]汇总!G32</f>
        <v>9400</v>
      </c>
      <c r="I48" s="93" t="str">
        <f>[2]汇总!H32&amp;[2]汇总!I32</f>
        <v>片PC</v>
      </c>
    </row>
    <row r="49" s="64" customFormat="1" ht="19.95" customHeight="1" spans="1:9">
      <c r="A49" s="39">
        <v>32</v>
      </c>
      <c r="B49" s="40" t="str">
        <f>[2]汇总!E33&amp;[2]汇总!F33</f>
        <v>纯棉分体工作服Cotton split overalls</v>
      </c>
      <c r="C49" s="40"/>
      <c r="D49" s="84">
        <f>[2]汇总!O33</f>
        <v>129.5</v>
      </c>
      <c r="E49" s="84">
        <f>[2]汇总!N33</f>
        <v>122.5</v>
      </c>
      <c r="F49" s="91">
        <f>[2]汇总!Q33</f>
        <v>0.59</v>
      </c>
      <c r="G49" s="92">
        <f>[2]汇总!P33</f>
        <v>7</v>
      </c>
      <c r="H49" s="84">
        <f>[2]汇总!G33</f>
        <v>105</v>
      </c>
      <c r="I49" s="93" t="str">
        <f>[2]汇总!H33&amp;[2]汇总!I33</f>
        <v>套set</v>
      </c>
    </row>
    <row r="50" s="64" customFormat="1" ht="19.95" customHeight="1" spans="1:9">
      <c r="A50" s="39">
        <v>33</v>
      </c>
      <c r="B50" s="40" t="str">
        <f>[2]汇总!E34&amp;[2]汇总!F34</f>
        <v>高压熔断器High voltage fuse</v>
      </c>
      <c r="C50" s="40"/>
      <c r="D50" s="84">
        <f>[2]汇总!O34</f>
        <v>10</v>
      </c>
      <c r="E50" s="84">
        <f>[2]汇总!N34</f>
        <v>9</v>
      </c>
      <c r="F50" s="91">
        <f>[2]汇总!Q34</f>
        <v>0.018</v>
      </c>
      <c r="G50" s="92">
        <f>[2]汇总!P34</f>
        <v>1</v>
      </c>
      <c r="H50" s="84">
        <f>[2]汇总!G34</f>
        <v>3</v>
      </c>
      <c r="I50" s="93" t="str">
        <f>[2]汇总!H34&amp;[2]汇总!I34</f>
        <v>个PC</v>
      </c>
    </row>
    <row r="51" s="64" customFormat="1" ht="19.95" customHeight="1" spans="1:9">
      <c r="A51" s="39">
        <v>34</v>
      </c>
      <c r="B51" s="40" t="str">
        <f>[2]汇总!E35&amp;[2]汇总!F35</f>
        <v>套装雨衣Tunnel suit (double raincoat)</v>
      </c>
      <c r="C51" s="40"/>
      <c r="D51" s="84">
        <f>[2]汇总!O35</f>
        <v>151.5</v>
      </c>
      <c r="E51" s="84">
        <f>[2]汇总!N35</f>
        <v>149</v>
      </c>
      <c r="F51" s="91">
        <f>[2]汇总!Q35</f>
        <v>0.37</v>
      </c>
      <c r="G51" s="92">
        <f>[2]汇总!P35</f>
        <v>5</v>
      </c>
      <c r="H51" s="84">
        <f>[2]汇总!G35</f>
        <v>50</v>
      </c>
      <c r="I51" s="93" t="str">
        <f>[2]汇总!H35&amp;[2]汇总!I35</f>
        <v>套SET</v>
      </c>
    </row>
    <row r="52" s="64" customFormat="1" ht="19.95" customHeight="1" spans="1:9">
      <c r="A52" s="39">
        <v>35</v>
      </c>
      <c r="B52" s="40" t="str">
        <f>[2]汇总!E36&amp;[2]汇总!F36</f>
        <v>大口环Middle Stage big impeller seal</v>
      </c>
      <c r="C52" s="40"/>
      <c r="D52" s="84">
        <f>[2]汇总!O36</f>
        <v>12.83</v>
      </c>
      <c r="E52" s="84">
        <f>[2]汇总!N36</f>
        <v>12</v>
      </c>
      <c r="F52" s="85">
        <f>[2]汇总!Q36</f>
        <v>0.478</v>
      </c>
      <c r="G52" s="86">
        <f>[2]汇总!P36</f>
        <v>1</v>
      </c>
      <c r="H52" s="84">
        <f>[2]汇总!G36</f>
        <v>20</v>
      </c>
      <c r="I52" s="93" t="str">
        <f>[2]汇总!H36&amp;[2]汇总!I36</f>
        <v>件PC</v>
      </c>
    </row>
    <row r="53" s="64" customFormat="1" ht="19.95" customHeight="1" spans="1:9">
      <c r="A53" s="39">
        <v>36</v>
      </c>
      <c r="B53" s="40" t="str">
        <f>[2]汇总!E37&amp;[2]汇总!F37</f>
        <v>导叶Guide leaf</v>
      </c>
      <c r="C53" s="40"/>
      <c r="D53" s="84">
        <f>[2]汇总!O37</f>
        <v>369.05</v>
      </c>
      <c r="E53" s="84">
        <f>[2]汇总!N37</f>
        <v>345.2</v>
      </c>
      <c r="F53" s="89"/>
      <c r="G53" s="90"/>
      <c r="H53" s="84">
        <f>[2]汇总!G37</f>
        <v>40</v>
      </c>
      <c r="I53" s="93" t="str">
        <f>[2]汇总!H37&amp;[2]汇总!I37</f>
        <v>件PC</v>
      </c>
    </row>
    <row r="54" s="64" customFormat="1" ht="19.95" customHeight="1" spans="1:9">
      <c r="A54" s="39">
        <v>37</v>
      </c>
      <c r="B54" s="40" t="str">
        <f>[2]汇总!E38&amp;[2]汇总!F38</f>
        <v>平衡套Balance sleeve</v>
      </c>
      <c r="C54" s="40"/>
      <c r="D54" s="84">
        <f>[2]汇总!O38</f>
        <v>19.35</v>
      </c>
      <c r="E54" s="84">
        <f>[2]汇总!N38</f>
        <v>18.1</v>
      </c>
      <c r="F54" s="89"/>
      <c r="G54" s="90"/>
      <c r="H54" s="84">
        <f>[2]汇总!G38</f>
        <v>10</v>
      </c>
      <c r="I54" s="93" t="str">
        <f>[2]汇总!H38&amp;[2]汇总!I38</f>
        <v>件PC</v>
      </c>
    </row>
    <row r="55" s="64" customFormat="1" ht="19.95" customHeight="1" spans="1:9">
      <c r="A55" s="39">
        <v>38</v>
      </c>
      <c r="B55" s="40" t="str">
        <f>[2]汇总!E39&amp;[2]汇总!F39</f>
        <v>首口环First ring</v>
      </c>
      <c r="C55" s="40"/>
      <c r="D55" s="84">
        <f>[2]汇总!O39</f>
        <v>7.48</v>
      </c>
      <c r="E55" s="84">
        <f>[2]汇总!N39</f>
        <v>7</v>
      </c>
      <c r="F55" s="89"/>
      <c r="G55" s="90"/>
      <c r="H55" s="84">
        <f>[2]汇总!G39</f>
        <v>10</v>
      </c>
      <c r="I55" s="93" t="str">
        <f>[2]汇总!H39&amp;[2]汇总!I39</f>
        <v>件PC</v>
      </c>
    </row>
    <row r="56" s="64" customFormat="1" ht="19.95" customHeight="1" spans="1:9">
      <c r="A56" s="39">
        <v>39</v>
      </c>
      <c r="B56" s="40" t="str">
        <f>[2]汇总!E40&amp;[2]汇总!F40</f>
        <v>未导叶Unguided leaf</v>
      </c>
      <c r="C56" s="40"/>
      <c r="D56" s="84">
        <f>[2]汇总!O40</f>
        <v>104.02</v>
      </c>
      <c r="E56" s="84">
        <f>[2]汇总!N40</f>
        <v>97.3</v>
      </c>
      <c r="F56" s="89"/>
      <c r="G56" s="90"/>
      <c r="H56" s="84">
        <f>[2]汇总!G40</f>
        <v>10</v>
      </c>
      <c r="I56" s="93" t="str">
        <f>[2]汇总!H40&amp;[2]汇总!I40</f>
        <v>件PC</v>
      </c>
    </row>
    <row r="57" s="64" customFormat="1" ht="19.95" customHeight="1" spans="1:9">
      <c r="A57" s="39">
        <v>40</v>
      </c>
      <c r="B57" s="40" t="str">
        <f>[2]汇总!E41&amp;[2]汇总!F41</f>
        <v>小口环Middle Stage small impeller seal</v>
      </c>
      <c r="C57" s="40"/>
      <c r="D57" s="84">
        <f>[2]汇总!O41</f>
        <v>6.41</v>
      </c>
      <c r="E57" s="84">
        <f>[2]汇总!N41</f>
        <v>6</v>
      </c>
      <c r="F57" s="89"/>
      <c r="G57" s="90"/>
      <c r="H57" s="84">
        <f>[2]汇总!G41</f>
        <v>20</v>
      </c>
      <c r="I57" s="93" t="str">
        <f>[2]汇总!H41&amp;[2]汇总!I41</f>
        <v>件PC</v>
      </c>
    </row>
    <row r="58" s="64" customFormat="1" ht="19.95" customHeight="1" spans="1:9">
      <c r="A58" s="39">
        <v>41</v>
      </c>
      <c r="B58" s="40" t="str">
        <f>[2]汇总!E42&amp;[2]汇总!F42</f>
        <v>叶轮键Impeller key</v>
      </c>
      <c r="C58" s="40"/>
      <c r="D58" s="84">
        <f>[2]汇总!O42</f>
        <v>0.43</v>
      </c>
      <c r="E58" s="84">
        <f>[2]汇总!N42</f>
        <v>0.4</v>
      </c>
      <c r="F58" s="89"/>
      <c r="G58" s="90"/>
      <c r="H58" s="84">
        <f>[2]汇总!G42</f>
        <v>25</v>
      </c>
      <c r="I58" s="93" t="str">
        <f>[2]汇总!H42&amp;[2]汇总!I42</f>
        <v>件PC</v>
      </c>
    </row>
    <row r="59" s="64" customFormat="1" ht="19.95" customHeight="1" spans="1:9">
      <c r="A59" s="39">
        <v>42</v>
      </c>
      <c r="B59" s="40" t="str">
        <f>[2]汇总!E43&amp;[2]汇总!F43</f>
        <v>轴套平键Sleeve flat key</v>
      </c>
      <c r="C59" s="40"/>
      <c r="D59" s="84">
        <f>[2]汇总!O43</f>
        <v>0.43</v>
      </c>
      <c r="E59" s="84">
        <f>[2]汇总!N43</f>
        <v>0.4</v>
      </c>
      <c r="F59" s="87"/>
      <c r="G59" s="88"/>
      <c r="H59" s="84">
        <f>[2]汇总!G43</f>
        <v>25</v>
      </c>
      <c r="I59" s="93" t="str">
        <f>[2]汇总!H43&amp;[2]汇总!I43</f>
        <v>件PC</v>
      </c>
    </row>
    <row r="60" s="64" customFormat="1" ht="19.95" customHeight="1" spans="1:9">
      <c r="A60" s="39">
        <v>43</v>
      </c>
      <c r="B60" s="40" t="str">
        <f>[2]汇总!E44&amp;[2]汇总!F44</f>
        <v>货架Medium shelf</v>
      </c>
      <c r="C60" s="40"/>
      <c r="D60" s="84">
        <f>[2]汇总!O44</f>
        <v>1080</v>
      </c>
      <c r="E60" s="84">
        <f>[2]汇总!N44</f>
        <v>1070</v>
      </c>
      <c r="F60" s="91">
        <f>[2]汇总!Q44</f>
        <v>4.42</v>
      </c>
      <c r="G60" s="92">
        <f>[2]汇总!P44</f>
        <v>1</v>
      </c>
      <c r="H60" s="84">
        <f>[2]汇总!G44</f>
        <v>10</v>
      </c>
      <c r="I60" s="93" t="str">
        <f>[2]汇总!H44&amp;[2]汇总!I44</f>
        <v>件PC</v>
      </c>
    </row>
    <row r="61" s="64" customFormat="1" ht="19.95" customHeight="1" spans="1:9">
      <c r="A61" s="39">
        <v>44</v>
      </c>
      <c r="B61" s="40" t="str">
        <f>[2]汇总!E45&amp;[2]汇总!F45</f>
        <v>活塞Piston</v>
      </c>
      <c r="C61" s="40"/>
      <c r="D61" s="84">
        <f>[2]汇总!O45</f>
        <v>20.32</v>
      </c>
      <c r="E61" s="84">
        <f>[2]汇总!N45</f>
        <v>17</v>
      </c>
      <c r="F61" s="85">
        <f>[2]汇总!Q45</f>
        <v>0.126</v>
      </c>
      <c r="G61" s="86">
        <f>[2]汇总!P45</f>
        <v>1</v>
      </c>
      <c r="H61" s="84">
        <f>[2]汇总!G45</f>
        <v>20</v>
      </c>
      <c r="I61" s="93" t="str">
        <f>[2]汇总!H45&amp;[2]汇总!I45</f>
        <v>件PC</v>
      </c>
    </row>
    <row r="62" s="64" customFormat="1" ht="19.95" customHeight="1" spans="1:9">
      <c r="A62" s="39">
        <v>45</v>
      </c>
      <c r="B62" s="40" t="str">
        <f>[2]汇总!E46&amp;[2]汇总!F46</f>
        <v>排浆阀座Anti-shock pressure gauge</v>
      </c>
      <c r="C62" s="40"/>
      <c r="D62" s="84">
        <f>[2]汇总!O46</f>
        <v>17.94</v>
      </c>
      <c r="E62" s="84">
        <f>[2]汇总!N46</f>
        <v>15</v>
      </c>
      <c r="F62" s="89"/>
      <c r="G62" s="90"/>
      <c r="H62" s="84">
        <f>[2]汇总!G46</f>
        <v>20</v>
      </c>
      <c r="I62" s="93" t="str">
        <f>[2]汇总!H46&amp;[2]汇总!I46</f>
        <v>件PC</v>
      </c>
    </row>
    <row r="63" s="64" customFormat="1" ht="19.95" customHeight="1" spans="1:9">
      <c r="A63" s="39">
        <v>46</v>
      </c>
      <c r="B63" s="40" t="str">
        <f>[2]汇总!E47&amp;[2]汇总!F47</f>
        <v>吸浆阀座Anti-shock pressure gauge</v>
      </c>
      <c r="C63" s="40"/>
      <c r="D63" s="84">
        <f>[2]汇总!O47</f>
        <v>17.94</v>
      </c>
      <c r="E63" s="84">
        <f>[2]汇总!N47</f>
        <v>15</v>
      </c>
      <c r="F63" s="87"/>
      <c r="G63" s="88"/>
      <c r="H63" s="84">
        <f>[2]汇总!G47</f>
        <v>20</v>
      </c>
      <c r="I63" s="93" t="str">
        <f>[2]汇总!H47&amp;[2]汇总!I47</f>
        <v>件PC</v>
      </c>
    </row>
    <row r="64" s="64" customFormat="1" ht="19.95" customHeight="1" spans="1:9">
      <c r="A64" s="39">
        <v>47</v>
      </c>
      <c r="B64" s="40" t="str">
        <f>[2]汇总!E48&amp;[2]汇总!F48</f>
        <v>油箱Fuel tank</v>
      </c>
      <c r="C64" s="40"/>
      <c r="D64" s="84">
        <f>[2]汇总!O48</f>
        <v>260</v>
      </c>
      <c r="E64" s="84">
        <f>[2]汇总!N48</f>
        <v>260</v>
      </c>
      <c r="F64" s="91">
        <f>[2]汇总!Q48</f>
        <v>0.86</v>
      </c>
      <c r="G64" s="92">
        <f>[2]汇总!P48</f>
        <v>1</v>
      </c>
      <c r="H64" s="84">
        <f>[2]汇总!G48</f>
        <v>1</v>
      </c>
      <c r="I64" s="93" t="str">
        <f>[2]汇总!H48&amp;[2]汇总!I48</f>
        <v>件PC</v>
      </c>
    </row>
    <row r="65" s="64" customFormat="1" ht="19.95" customHeight="1" spans="1:9">
      <c r="A65" s="39">
        <v>48</v>
      </c>
      <c r="B65" s="40" t="str">
        <f>[2]汇总!E49&amp;[2]汇总!F49</f>
        <v>通讯电缆Communication Cable</v>
      </c>
      <c r="C65" s="40"/>
      <c r="D65" s="84">
        <f>[2]汇总!O49</f>
        <v>900</v>
      </c>
      <c r="E65" s="84">
        <f>[2]汇总!N49</f>
        <v>850</v>
      </c>
      <c r="F65" s="91">
        <f>[2]汇总!Q49</f>
        <v>1.85</v>
      </c>
      <c r="G65" s="92">
        <f>[2]汇总!P49</f>
        <v>1</v>
      </c>
      <c r="H65" s="84">
        <f>[2]汇总!G49</f>
        <v>3000</v>
      </c>
      <c r="I65" s="93" t="str">
        <f>[2]汇总!H49&amp;[2]汇总!I49</f>
        <v>米meter</v>
      </c>
    </row>
    <row r="66" s="64" customFormat="1" ht="19.95" customHeight="1" spans="1:9">
      <c r="A66" s="39">
        <v>49</v>
      </c>
      <c r="B66" s="40" t="str">
        <f>[2]汇总!E50&amp;[2]汇总!F50</f>
        <v>配料机称重控制器weighing controller for batching machine</v>
      </c>
      <c r="C66" s="40"/>
      <c r="D66" s="84">
        <f>[2]汇总!O50</f>
        <v>2.5</v>
      </c>
      <c r="E66" s="84">
        <f>[2]汇总!N50</f>
        <v>2</v>
      </c>
      <c r="F66" s="91">
        <f>[2]汇总!Q50</f>
        <v>0.013</v>
      </c>
      <c r="G66" s="92">
        <f>[2]汇总!P50</f>
        <v>1</v>
      </c>
      <c r="H66" s="84">
        <f>[2]汇总!G50</f>
        <v>1</v>
      </c>
      <c r="I66" s="93" t="str">
        <f>[2]汇总!H50&amp;[2]汇总!I50</f>
        <v>件PC</v>
      </c>
    </row>
    <row r="67" s="64" customFormat="1" ht="19.95" customHeight="1" spans="1:9">
      <c r="A67" s="94"/>
      <c r="B67" s="95"/>
      <c r="C67" s="95"/>
      <c r="D67" s="96"/>
      <c r="E67" s="96"/>
      <c r="F67" s="97"/>
      <c r="G67" s="98"/>
      <c r="H67" s="96"/>
      <c r="I67" s="115"/>
    </row>
    <row r="68" s="64" customFormat="1" ht="19.95" customHeight="1" spans="1:9">
      <c r="A68" s="94"/>
      <c r="B68" s="95"/>
      <c r="C68" s="95"/>
      <c r="D68" s="96"/>
      <c r="E68" s="96"/>
      <c r="F68" s="97"/>
      <c r="G68" s="98"/>
      <c r="H68" s="96"/>
      <c r="I68" s="115"/>
    </row>
    <row r="69" s="64" customFormat="1" ht="19.95" customHeight="1" spans="1:9">
      <c r="A69" s="94"/>
      <c r="B69" s="95"/>
      <c r="C69" s="95"/>
      <c r="D69" s="96"/>
      <c r="E69" s="96"/>
      <c r="F69" s="97"/>
      <c r="G69" s="98"/>
      <c r="H69" s="96"/>
      <c r="I69" s="115"/>
    </row>
    <row r="70" ht="19" customHeight="1" spans="1:9">
      <c r="A70" s="39"/>
      <c r="B70" s="40"/>
      <c r="C70" s="40"/>
      <c r="D70" s="84"/>
      <c r="E70" s="84"/>
      <c r="F70" s="91"/>
      <c r="G70" s="92"/>
      <c r="H70" s="84"/>
      <c r="I70" s="93"/>
    </row>
    <row r="71" ht="23.55" spans="1:9">
      <c r="A71" s="80" t="s">
        <v>35</v>
      </c>
      <c r="B71" s="45"/>
      <c r="C71" s="45"/>
      <c r="D71" s="99">
        <f t="shared" ref="D71:H71" si="0">SUM(D18:D70)</f>
        <v>5787.7</v>
      </c>
      <c r="E71" s="99">
        <f t="shared" si="0"/>
        <v>5582.7</v>
      </c>
      <c r="F71" s="99">
        <f t="shared" si="0"/>
        <v>15.523</v>
      </c>
      <c r="G71" s="100">
        <f t="shared" si="0"/>
        <v>48</v>
      </c>
      <c r="H71" s="99">
        <f t="shared" si="0"/>
        <v>13358</v>
      </c>
      <c r="I71" s="31"/>
    </row>
    <row r="72" ht="33.05" customHeight="1" spans="1:9">
      <c r="A72" s="101"/>
      <c r="B72" s="102"/>
      <c r="C72" s="103"/>
      <c r="D72" s="104"/>
      <c r="E72" s="104"/>
      <c r="F72" s="104"/>
      <c r="G72" s="3"/>
      <c r="H72" s="3"/>
      <c r="I72" s="104"/>
    </row>
    <row r="73" ht="18" customHeight="1" spans="1:9">
      <c r="A73" s="101"/>
      <c r="B73" s="103"/>
      <c r="C73" s="103"/>
      <c r="D73" s="104"/>
      <c r="E73" s="104"/>
      <c r="F73" s="104"/>
      <c r="G73" s="3"/>
      <c r="H73" s="3"/>
      <c r="I73" s="104"/>
    </row>
    <row r="74" ht="11.4" spans="1:9">
      <c r="A74" s="4"/>
      <c r="B74" s="48" t="s">
        <v>36</v>
      </c>
      <c r="C74" s="48"/>
      <c r="D74" s="105"/>
      <c r="E74" s="105"/>
      <c r="F74" s="105"/>
      <c r="G74" s="106"/>
      <c r="H74" s="106"/>
      <c r="I74" s="106"/>
    </row>
    <row r="75" ht="11.4" spans="1:9">
      <c r="A75" s="4"/>
      <c r="B75" s="48" t="s">
        <v>37</v>
      </c>
      <c r="C75" s="48"/>
      <c r="D75" s="105"/>
      <c r="E75" s="105"/>
      <c r="F75" s="107">
        <f>H8</f>
        <v>44368</v>
      </c>
      <c r="G75" s="107"/>
      <c r="H75" s="107"/>
      <c r="I75" s="107"/>
    </row>
    <row r="76" ht="12.75" spans="1:9">
      <c r="A76" s="108"/>
      <c r="B76" s="109"/>
      <c r="C76" s="109"/>
      <c r="D76" s="108"/>
      <c r="E76" s="110"/>
      <c r="F76" s="111"/>
      <c r="G76" s="108"/>
      <c r="H76" s="108"/>
      <c r="I76" s="108"/>
    </row>
    <row r="77" ht="16.35" spans="1:9">
      <c r="A77" s="62"/>
      <c r="B77" s="112"/>
      <c r="C77" s="112"/>
      <c r="D77" s="62"/>
      <c r="E77" s="113"/>
      <c r="F77" s="114"/>
      <c r="G77" s="62"/>
      <c r="H77" s="62"/>
      <c r="I77" s="62"/>
    </row>
  </sheetData>
  <autoFilter ref="A17:I69">
    <extLst/>
  </autoFilter>
  <mergeCells count="102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B10:D10"/>
    <mergeCell ref="E10:G10"/>
    <mergeCell ref="H10:I10"/>
    <mergeCell ref="A11:D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70:C70"/>
    <mergeCell ref="D74:E74"/>
    <mergeCell ref="D75:E75"/>
    <mergeCell ref="F75:I75"/>
    <mergeCell ref="F18:F19"/>
    <mergeCell ref="F20:F24"/>
    <mergeCell ref="F25:F26"/>
    <mergeCell ref="F27:F28"/>
    <mergeCell ref="F30:F45"/>
    <mergeCell ref="F52:F59"/>
    <mergeCell ref="F61:F63"/>
    <mergeCell ref="G18:G19"/>
    <mergeCell ref="G20:G24"/>
    <mergeCell ref="G25:G26"/>
    <mergeCell ref="G27:G28"/>
    <mergeCell ref="G30:G45"/>
    <mergeCell ref="G52:G59"/>
    <mergeCell ref="G61:G6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133"/>
  <sheetViews>
    <sheetView topLeftCell="A58" workbookViewId="0">
      <selection activeCell="G74" sqref="G74"/>
    </sheetView>
  </sheetViews>
  <sheetFormatPr defaultColWidth="10.6666666666667" defaultRowHeight="12"/>
  <cols>
    <col min="1" max="1" width="6.11111111111111" style="1" customWidth="1"/>
    <col min="2" max="2" width="12.7777777777778" style="5" customWidth="1"/>
    <col min="3" max="3" width="14.1111111111111" style="5" customWidth="1"/>
    <col min="4" max="4" width="11.8888888888889" style="5" customWidth="1"/>
    <col min="5" max="5" width="8.77777777777778" style="1" customWidth="1"/>
    <col min="6" max="6" width="9.22222222222222" style="1" customWidth="1"/>
    <col min="7" max="7" width="12.5555555555556" style="6" customWidth="1"/>
    <col min="8" max="8" width="14.7777777777778" style="1" customWidth="1"/>
    <col min="9" max="12" width="10.6666666666667" style="1" customWidth="1"/>
    <col min="13" max="16384" width="10.6666666666667" style="1"/>
  </cols>
  <sheetData>
    <row r="1" s="1" customFormat="1" ht="21" customHeight="1" spans="1:8">
      <c r="A1" s="7" t="s">
        <v>38</v>
      </c>
      <c r="B1" s="8"/>
      <c r="C1" s="8"/>
      <c r="D1" s="8"/>
      <c r="E1" s="8"/>
      <c r="F1" s="8"/>
      <c r="G1" s="8"/>
      <c r="H1" s="8"/>
    </row>
    <row r="2" s="1" customFormat="1" ht="41.1" customHeight="1" spans="1:8">
      <c r="A2" s="9" t="s">
        <v>39</v>
      </c>
      <c r="B2" s="10"/>
      <c r="C2" s="10"/>
      <c r="D2" s="10"/>
      <c r="E2" s="10"/>
      <c r="F2" s="10"/>
      <c r="G2" s="10"/>
      <c r="H2" s="10"/>
    </row>
    <row r="3" s="1" customFormat="1" ht="17.4" spans="1:8">
      <c r="A3" s="11" t="s">
        <v>40</v>
      </c>
      <c r="B3" s="12"/>
      <c r="C3" s="12"/>
      <c r="D3" s="12"/>
      <c r="E3" s="12"/>
      <c r="F3" s="12"/>
      <c r="G3" s="12"/>
      <c r="H3" s="12"/>
    </row>
    <row r="4" s="1" customFormat="1" ht="18.9" customHeight="1" spans="1:8">
      <c r="A4" s="13" t="s">
        <v>41</v>
      </c>
      <c r="B4" s="13"/>
      <c r="C4" s="13"/>
      <c r="D4" s="13"/>
      <c r="E4" s="13"/>
      <c r="F4" s="13"/>
      <c r="G4" s="13"/>
      <c r="H4" s="13"/>
    </row>
    <row r="5" s="1" customFormat="1" ht="18" customHeight="1" spans="1:11">
      <c r="A5" s="14" t="s">
        <v>42</v>
      </c>
      <c r="B5" s="14"/>
      <c r="C5" s="14"/>
      <c r="D5" s="14"/>
      <c r="E5" s="14"/>
      <c r="F5" s="14"/>
      <c r="G5" s="14"/>
      <c r="H5" s="14"/>
      <c r="K5" s="42"/>
    </row>
    <row r="6" s="1" customFormat="1" ht="15.8" customHeight="1" spans="1:10">
      <c r="A6" s="15" t="s">
        <v>2</v>
      </c>
      <c r="B6" s="15"/>
      <c r="C6" s="15"/>
      <c r="D6" s="15"/>
      <c r="E6" s="16" t="s">
        <v>43</v>
      </c>
      <c r="F6" s="16"/>
      <c r="G6" s="17" t="str">
        <f>[1]报关单!A13</f>
        <v>BEABMT20210405S-34-A</v>
      </c>
      <c r="H6" s="17"/>
      <c r="I6" s="19"/>
      <c r="J6" s="19"/>
    </row>
    <row r="7" s="1" customFormat="1" ht="15.8" customHeight="1" spans="1:8">
      <c r="A7" s="18" t="s">
        <v>44</v>
      </c>
      <c r="B7" s="18"/>
      <c r="C7" s="18"/>
      <c r="D7" s="18"/>
      <c r="E7" s="19" t="s">
        <v>5</v>
      </c>
      <c r="F7" s="19"/>
      <c r="G7" s="20" t="str">
        <f>G6</f>
        <v>BEABMT20210405S-34-A</v>
      </c>
      <c r="H7" s="20"/>
    </row>
    <row r="8" s="1" customFormat="1" ht="15.8" customHeight="1" spans="1:8">
      <c r="A8" s="21" t="str">
        <f>[1]报关发票!A8</f>
        <v>由中国上海运至刚果金</v>
      </c>
      <c r="B8" s="21"/>
      <c r="C8" s="21"/>
      <c r="D8" s="21"/>
      <c r="E8" s="22" t="s">
        <v>45</v>
      </c>
      <c r="F8" s="22"/>
      <c r="G8" s="22"/>
      <c r="H8" s="23">
        <f>[2]报关发票!H8</f>
        <v>44368</v>
      </c>
    </row>
    <row r="9" s="1" customFormat="1" ht="15.8" customHeight="1" spans="1:8">
      <c r="A9" s="24" t="str">
        <f>[1]报关发票!A9</f>
        <v>FROM： SHANGHAI  OF CHINA</v>
      </c>
      <c r="B9" s="24"/>
      <c r="C9" s="24"/>
      <c r="D9" s="24"/>
      <c r="E9" s="22" t="s">
        <v>9</v>
      </c>
      <c r="F9" s="22"/>
      <c r="G9" s="22"/>
      <c r="H9" s="23">
        <f>H8</f>
        <v>44368</v>
      </c>
    </row>
    <row r="10" s="1" customFormat="1" ht="23" customHeight="1" spans="1:8">
      <c r="A10" s="24" t="s">
        <v>10</v>
      </c>
      <c r="B10" s="24" t="str">
        <f>[1]报关发票!B10</f>
        <v>Beam Mining &amp; Construction SARL</v>
      </c>
      <c r="C10" s="24"/>
      <c r="D10" s="24"/>
      <c r="E10" s="22" t="s">
        <v>12</v>
      </c>
      <c r="F10" s="22"/>
      <c r="G10" s="25" t="s">
        <v>46</v>
      </c>
      <c r="H10" s="25"/>
    </row>
    <row r="11" s="1" customFormat="1" ht="43" customHeight="1" spans="1:8">
      <c r="A11" s="24" t="str">
        <f>[1]报关发票!A11</f>
        <v>ADDRESS: No.1 Route Kakanda, Quartier Mikuba, Kambove, Haut-Katanga, DRC Consignee: Maru Tao:+243815696382, Email:taoxiong@jchxmc.com</v>
      </c>
      <c r="B11" s="24"/>
      <c r="C11" s="24"/>
      <c r="D11" s="24"/>
      <c r="E11" s="19" t="s">
        <v>14</v>
      </c>
      <c r="F11" s="19"/>
      <c r="G11" s="19"/>
      <c r="H11" s="20"/>
    </row>
    <row r="12" s="1" customFormat="1" ht="15.05" customHeight="1" spans="1:9">
      <c r="A12" s="18" t="s">
        <v>15</v>
      </c>
      <c r="B12" s="18"/>
      <c r="C12" s="18"/>
      <c r="D12" s="18"/>
      <c r="E12" s="22" t="s">
        <v>16</v>
      </c>
      <c r="F12" s="22"/>
      <c r="G12" s="26"/>
      <c r="H12" s="26"/>
      <c r="I12" s="43"/>
    </row>
    <row r="13" s="1" customFormat="1" ht="15.05" customHeight="1" spans="1:9">
      <c r="A13" s="27" t="s">
        <v>17</v>
      </c>
      <c r="B13" s="28"/>
      <c r="C13" s="29"/>
      <c r="D13" s="29"/>
      <c r="E13" s="22" t="s">
        <v>18</v>
      </c>
      <c r="F13" s="22"/>
      <c r="G13" s="26"/>
      <c r="H13" s="26"/>
      <c r="I13" s="43"/>
    </row>
    <row r="14" s="1" customFormat="1" ht="23.95" customHeight="1" spans="1:8">
      <c r="A14" s="24" t="s">
        <v>47</v>
      </c>
      <c r="B14" s="24"/>
      <c r="C14" s="24"/>
      <c r="D14" s="24"/>
      <c r="E14" s="24"/>
      <c r="F14" s="24"/>
      <c r="G14" s="24"/>
      <c r="H14" s="24"/>
    </row>
    <row r="15" s="1" customFormat="1" ht="15.05" customHeight="1" spans="1:8">
      <c r="A15" s="30" t="s">
        <v>20</v>
      </c>
      <c r="B15" s="31"/>
      <c r="C15" s="30"/>
      <c r="D15" s="30"/>
      <c r="E15" s="30"/>
      <c r="F15" s="30"/>
      <c r="G15" s="30"/>
      <c r="H15" s="30"/>
    </row>
    <row r="16" s="2" customFormat="1" ht="15.05" customHeight="1" spans="1:8">
      <c r="A16" s="4" t="s">
        <v>48</v>
      </c>
      <c r="B16" s="32" t="s">
        <v>49</v>
      </c>
      <c r="C16" s="32" t="s">
        <v>22</v>
      </c>
      <c r="D16" s="32"/>
      <c r="E16" s="33" t="s">
        <v>27</v>
      </c>
      <c r="F16" s="33"/>
      <c r="G16" s="34" t="s">
        <v>50</v>
      </c>
      <c r="H16" s="4" t="s">
        <v>51</v>
      </c>
    </row>
    <row r="17" s="2" customFormat="1" ht="36.9" customHeight="1" spans="1:8">
      <c r="A17" s="35" t="s">
        <v>28</v>
      </c>
      <c r="B17" s="36" t="s">
        <v>52</v>
      </c>
      <c r="C17" s="37" t="s">
        <v>29</v>
      </c>
      <c r="D17" s="37"/>
      <c r="E17" s="35" t="s">
        <v>34</v>
      </c>
      <c r="F17" s="35"/>
      <c r="G17" s="38" t="s">
        <v>53</v>
      </c>
      <c r="H17" s="35" t="s">
        <v>54</v>
      </c>
    </row>
    <row r="18" s="3" customFormat="1" ht="21" customHeight="1" spans="1:8">
      <c r="A18" s="39">
        <v>1</v>
      </c>
      <c r="B18" s="40" t="str">
        <f>[2]汇总!D2</f>
        <v>8413910000</v>
      </c>
      <c r="C18" s="40" t="str">
        <f>[2]汇总!E2</f>
        <v>首级叶轮</v>
      </c>
      <c r="D18" s="40" t="str">
        <f>[2]汇总!F2</f>
        <v>First stage impeller</v>
      </c>
      <c r="E18" s="40">
        <f>[2]汇总!G2</f>
        <v>5</v>
      </c>
      <c r="F18" s="40" t="str">
        <f>[2]汇总!H2&amp;[2]汇总!I2</f>
        <v>件PC</v>
      </c>
      <c r="G18" s="41">
        <f t="shared" ref="G18:G66" si="0">H18/E18</f>
        <v>101.625</v>
      </c>
      <c r="H18" s="41">
        <f>[2]汇总!L2</f>
        <v>508.125</v>
      </c>
    </row>
    <row r="19" s="3" customFormat="1" ht="21" customHeight="1" spans="1:8">
      <c r="A19" s="39">
        <v>2</v>
      </c>
      <c r="B19" s="40" t="str">
        <f>[2]汇总!D3</f>
        <v>8413910000</v>
      </c>
      <c r="C19" s="40" t="str">
        <f>[2]汇总!E3</f>
        <v>轴套</v>
      </c>
      <c r="D19" s="40" t="str">
        <f>[2]汇总!F3</f>
        <v>Sleeve</v>
      </c>
      <c r="E19" s="40">
        <f>[2]汇总!G3</f>
        <v>20</v>
      </c>
      <c r="F19" s="40" t="str">
        <f>[2]汇总!H3&amp;[2]汇总!I3</f>
        <v>件PC</v>
      </c>
      <c r="G19" s="41">
        <f t="shared" si="0"/>
        <v>33.375</v>
      </c>
      <c r="H19" s="41">
        <f>[2]汇总!L3</f>
        <v>667.5</v>
      </c>
    </row>
    <row r="20" s="3" customFormat="1" ht="21" customHeight="1" spans="1:8">
      <c r="A20" s="39">
        <v>3</v>
      </c>
      <c r="B20" s="40" t="str">
        <f>[2]汇总!D4</f>
        <v>40169310</v>
      </c>
      <c r="C20" s="40" t="str">
        <f>[2]汇总!E4</f>
        <v>复合V型密封组</v>
      </c>
      <c r="D20" s="40" t="str">
        <f>[2]汇总!F4</f>
        <v>Composite V seal group</v>
      </c>
      <c r="E20" s="40">
        <f>[2]汇总!G4</f>
        <v>20</v>
      </c>
      <c r="F20" s="40" t="str">
        <f>[2]汇总!H4&amp;[2]汇总!I4</f>
        <v>件PC</v>
      </c>
      <c r="G20" s="41">
        <f t="shared" si="0"/>
        <v>61.5</v>
      </c>
      <c r="H20" s="41">
        <f>[2]汇总!L4</f>
        <v>1230</v>
      </c>
    </row>
    <row r="21" s="3" customFormat="1" ht="21" customHeight="1" spans="1:8">
      <c r="A21" s="39">
        <v>4</v>
      </c>
      <c r="B21" s="40" t="str">
        <f>[2]汇总!D5</f>
        <v>40169310</v>
      </c>
      <c r="C21" s="40" t="str">
        <f>[2]汇总!E5</f>
        <v>轴用密封</v>
      </c>
      <c r="D21" s="40" t="str">
        <f>[2]汇总!F5</f>
        <v>Anti-shock pressure gauge</v>
      </c>
      <c r="E21" s="40">
        <f>[2]汇总!G5</f>
        <v>20</v>
      </c>
      <c r="F21" s="40" t="str">
        <f>[2]汇总!H5&amp;[2]汇总!I5</f>
        <v>件PC</v>
      </c>
      <c r="G21" s="41">
        <f t="shared" si="0"/>
        <v>4.125</v>
      </c>
      <c r="H21" s="41">
        <f>[2]汇总!L5</f>
        <v>82.5</v>
      </c>
    </row>
    <row r="22" s="3" customFormat="1" ht="21" customHeight="1" spans="1:8">
      <c r="A22" s="39">
        <v>5</v>
      </c>
      <c r="B22" s="40" t="str">
        <f>[2]汇总!D6</f>
        <v>8414909090</v>
      </c>
      <c r="C22" s="40" t="str">
        <f>[2]汇总!E6</f>
        <v>阀座</v>
      </c>
      <c r="D22" s="40" t="str">
        <f>[2]汇总!F6</f>
        <v>Anti-shock pressure gauge</v>
      </c>
      <c r="E22" s="40">
        <f>[2]汇总!G6</f>
        <v>12</v>
      </c>
      <c r="F22" s="40" t="str">
        <f>[2]汇总!H6&amp;[2]汇总!I6</f>
        <v>件PC</v>
      </c>
      <c r="G22" s="41">
        <f t="shared" si="0"/>
        <v>35.625</v>
      </c>
      <c r="H22" s="41">
        <f>[2]汇总!L6</f>
        <v>427.5</v>
      </c>
    </row>
    <row r="23" s="3" customFormat="1" ht="21" customHeight="1" spans="1:8">
      <c r="A23" s="39">
        <v>6</v>
      </c>
      <c r="B23" s="40" t="str">
        <f>[2]汇总!D7</f>
        <v>8431432000</v>
      </c>
      <c r="C23" s="40" t="str">
        <f>[2]汇总!E7</f>
        <v>活塞杆</v>
      </c>
      <c r="D23" s="40" t="str">
        <f>[2]汇总!F7</f>
        <v>YZ-03-01</v>
      </c>
      <c r="E23" s="40">
        <f>[2]汇总!G7</f>
        <v>2</v>
      </c>
      <c r="F23" s="40" t="str">
        <f>[2]汇总!H7&amp;[2]汇总!I7</f>
        <v>件PC</v>
      </c>
      <c r="G23" s="41">
        <f t="shared" si="0"/>
        <v>384.921875</v>
      </c>
      <c r="H23" s="41">
        <f>[2]汇总!L7</f>
        <v>769.84375</v>
      </c>
    </row>
    <row r="24" s="3" customFormat="1" ht="21" customHeight="1" spans="1:8">
      <c r="A24" s="39">
        <v>7</v>
      </c>
      <c r="B24" s="40" t="str">
        <f>[2]汇总!D8</f>
        <v>8481400000</v>
      </c>
      <c r="C24" s="40" t="str">
        <f>[2]汇总!E8</f>
        <v>阀球</v>
      </c>
      <c r="D24" s="40" t="str">
        <f>[2]汇总!F8</f>
        <v>Anti-shock pressure gauge</v>
      </c>
      <c r="E24" s="40">
        <f>[2]汇总!G8</f>
        <v>20</v>
      </c>
      <c r="F24" s="40" t="str">
        <f>[2]汇总!H8&amp;[2]汇总!I8</f>
        <v>件PC</v>
      </c>
      <c r="G24" s="41">
        <f t="shared" si="0"/>
        <v>2.8125</v>
      </c>
      <c r="H24" s="41">
        <f>[2]汇总!L8</f>
        <v>56.25</v>
      </c>
    </row>
    <row r="25" s="3" customFormat="1" ht="21" customHeight="1" spans="1:8">
      <c r="A25" s="39">
        <v>8</v>
      </c>
      <c r="B25" s="40" t="str">
        <f>[2]汇总!D9</f>
        <v>8536500090</v>
      </c>
      <c r="C25" s="40" t="str">
        <f>[2]汇总!E9</f>
        <v>无线遥控开关</v>
      </c>
      <c r="D25" s="40" t="str">
        <f>[2]汇总!F9</f>
        <v>Wireless remote control switch</v>
      </c>
      <c r="E25" s="40">
        <f>[2]汇总!G9</f>
        <v>6</v>
      </c>
      <c r="F25" s="40" t="str">
        <f>[2]汇总!H9&amp;[2]汇总!I9</f>
        <v>件PC</v>
      </c>
      <c r="G25" s="41">
        <f t="shared" si="0"/>
        <v>32.8125</v>
      </c>
      <c r="H25" s="41">
        <f>[2]汇总!L9</f>
        <v>196.875</v>
      </c>
    </row>
    <row r="26" s="3" customFormat="1" ht="21" customHeight="1" spans="1:8">
      <c r="A26" s="39">
        <v>9</v>
      </c>
      <c r="B26" s="40" t="str">
        <f>[2]汇总!D10</f>
        <v>9030331000</v>
      </c>
      <c r="C26" s="40" t="str">
        <f>[2]汇总!E10</f>
        <v>电流表</v>
      </c>
      <c r="D26" s="40" t="str">
        <f>[2]汇总!F10</f>
        <v>Ammeter</v>
      </c>
      <c r="E26" s="40">
        <f>[2]汇总!G10</f>
        <v>6</v>
      </c>
      <c r="F26" s="40" t="str">
        <f>[2]汇总!H10&amp;[2]汇总!I10</f>
        <v>件PC</v>
      </c>
      <c r="G26" s="41">
        <f t="shared" si="0"/>
        <v>7.109375</v>
      </c>
      <c r="H26" s="41">
        <f>[2]汇总!L10</f>
        <v>42.65625</v>
      </c>
    </row>
    <row r="27" s="3" customFormat="1" ht="21" customHeight="1" spans="1:8">
      <c r="A27" s="39">
        <v>10</v>
      </c>
      <c r="B27" s="40" t="str">
        <f>[2]汇总!D11</f>
        <v>8504311000</v>
      </c>
      <c r="C27" s="40" t="str">
        <f>[2]汇总!E11</f>
        <v>电流互感器</v>
      </c>
      <c r="D27" s="40" t="str">
        <f>[2]汇总!F11</f>
        <v>Current Transformer</v>
      </c>
      <c r="E27" s="40">
        <f>[2]汇总!G11</f>
        <v>6</v>
      </c>
      <c r="F27" s="40" t="str">
        <f>[2]汇总!H11&amp;[2]汇总!I11</f>
        <v>件PC</v>
      </c>
      <c r="G27" s="41">
        <f t="shared" si="0"/>
        <v>167.8125</v>
      </c>
      <c r="H27" s="41">
        <f>[2]汇总!L11</f>
        <v>1006.875</v>
      </c>
    </row>
    <row r="28" s="3" customFormat="1" ht="21" customHeight="1" spans="1:8">
      <c r="A28" s="39">
        <v>11</v>
      </c>
      <c r="B28" s="40" t="str">
        <f>[2]汇总!D12</f>
        <v>8504311000</v>
      </c>
      <c r="C28" s="40" t="str">
        <f>[2]汇总!E12</f>
        <v>电流互感器</v>
      </c>
      <c r="D28" s="40" t="str">
        <f>[2]汇总!F12</f>
        <v>Current Transformer</v>
      </c>
      <c r="E28" s="40">
        <f>[2]汇总!G12</f>
        <v>6</v>
      </c>
      <c r="F28" s="40" t="str">
        <f>[2]汇总!H12&amp;[2]汇总!I12</f>
        <v>件PC</v>
      </c>
      <c r="G28" s="41">
        <f t="shared" si="0"/>
        <v>8.4375</v>
      </c>
      <c r="H28" s="41">
        <f>[2]汇总!L12</f>
        <v>50.625</v>
      </c>
    </row>
    <row r="29" s="3" customFormat="1" ht="21" customHeight="1" spans="1:8">
      <c r="A29" s="39">
        <v>12</v>
      </c>
      <c r="B29" s="40" t="str">
        <f>[2]汇总!D13</f>
        <v>8504339000</v>
      </c>
      <c r="C29" s="40" t="str">
        <f>[2]汇总!E13</f>
        <v>变压器</v>
      </c>
      <c r="D29" s="40" t="str">
        <f>[2]汇总!F13</f>
        <v>TRANSFORMER</v>
      </c>
      <c r="E29" s="40">
        <f>[2]汇总!G13</f>
        <v>7</v>
      </c>
      <c r="F29" s="40" t="str">
        <f>[2]汇总!H13&amp;[2]汇总!I13</f>
        <v>台SET</v>
      </c>
      <c r="G29" s="41">
        <f t="shared" si="0"/>
        <v>1196.98660714286</v>
      </c>
      <c r="H29" s="41">
        <f>[2]汇总!L13</f>
        <v>8378.90625</v>
      </c>
    </row>
    <row r="30" s="3" customFormat="1" ht="21" customHeight="1" spans="1:8">
      <c r="A30" s="39">
        <v>13</v>
      </c>
      <c r="B30" s="40" t="str">
        <f>[2]汇总!D14</f>
        <v>4010120000</v>
      </c>
      <c r="C30" s="40" t="str">
        <f>[2]汇总!E14</f>
        <v>环形输送带</v>
      </c>
      <c r="D30" s="40" t="str">
        <f>[2]汇总!F14</f>
        <v>conveyor belt</v>
      </c>
      <c r="E30" s="40">
        <f>[2]汇总!G14</f>
        <v>3</v>
      </c>
      <c r="F30" s="40" t="str">
        <f>[2]汇总!H14&amp;[2]汇总!I14</f>
        <v>件PC</v>
      </c>
      <c r="G30" s="41">
        <f t="shared" si="0"/>
        <v>69.75</v>
      </c>
      <c r="H30" s="41">
        <f>[2]汇总!L14</f>
        <v>209.25</v>
      </c>
    </row>
    <row r="31" s="3" customFormat="1" ht="21" customHeight="1" spans="1:8">
      <c r="A31" s="39">
        <v>14</v>
      </c>
      <c r="B31" s="40" t="str">
        <f>[2]汇总!D15</f>
        <v>4010320000</v>
      </c>
      <c r="C31" s="40" t="str">
        <f>[2]汇总!E15</f>
        <v>三角带</v>
      </c>
      <c r="D31" s="40" t="str">
        <f>[2]汇总!F15</f>
        <v>Triangle belt</v>
      </c>
      <c r="E31" s="40">
        <f>[2]汇总!G15</f>
        <v>20</v>
      </c>
      <c r="F31" s="40" t="str">
        <f>[2]汇总!H15&amp;[2]汇总!I15</f>
        <v>件PC</v>
      </c>
      <c r="G31" s="41">
        <f t="shared" si="0"/>
        <v>7.9453125</v>
      </c>
      <c r="H31" s="41">
        <f>[2]汇总!L15</f>
        <v>158.90625</v>
      </c>
    </row>
    <row r="32" s="3" customFormat="1" ht="21" customHeight="1" spans="1:8">
      <c r="A32" s="39">
        <v>15</v>
      </c>
      <c r="B32" s="40" t="str">
        <f>[2]汇总!D16</f>
        <v>4010320000</v>
      </c>
      <c r="C32" s="40" t="str">
        <f>[2]汇总!E16</f>
        <v>三角皮带</v>
      </c>
      <c r="D32" s="40" t="str">
        <f>[2]汇总!F16</f>
        <v>V-belts</v>
      </c>
      <c r="E32" s="40">
        <f>[2]汇总!G16</f>
        <v>20</v>
      </c>
      <c r="F32" s="40" t="str">
        <f>[2]汇总!H16&amp;[2]汇总!I16</f>
        <v>件PC</v>
      </c>
      <c r="G32" s="41">
        <f t="shared" si="0"/>
        <v>4.4140625</v>
      </c>
      <c r="H32" s="41">
        <f>[2]汇总!L16</f>
        <v>88.28125</v>
      </c>
    </row>
    <row r="33" s="3" customFormat="1" ht="21" customHeight="1" spans="1:8">
      <c r="A33" s="39">
        <v>16</v>
      </c>
      <c r="B33" s="40" t="str">
        <f>[2]汇总!D17</f>
        <v>8474900000</v>
      </c>
      <c r="C33" s="40" t="str">
        <f>[2]汇总!E17</f>
        <v>出料门侧衬板</v>
      </c>
      <c r="D33" s="40" t="str">
        <f>[2]汇总!F17</f>
        <v>Outlet door side liner</v>
      </c>
      <c r="E33" s="40">
        <f>[2]汇总!G17</f>
        <v>4</v>
      </c>
      <c r="F33" s="40" t="str">
        <f>[2]汇总!H17&amp;[2]汇总!I17</f>
        <v>件PC</v>
      </c>
      <c r="G33" s="41">
        <f t="shared" si="0"/>
        <v>13.203125</v>
      </c>
      <c r="H33" s="41">
        <f>[2]汇总!L17</f>
        <v>52.8125</v>
      </c>
    </row>
    <row r="34" s="3" customFormat="1" ht="21" customHeight="1" spans="1:8">
      <c r="A34" s="39">
        <v>17</v>
      </c>
      <c r="B34" s="40" t="str">
        <f>[2]汇总!D18</f>
        <v>8474900000</v>
      </c>
      <c r="C34" s="40" t="str">
        <f>[2]汇总!E18</f>
        <v>弧衬板</v>
      </c>
      <c r="D34" s="40" t="str">
        <f>[2]汇总!F18</f>
        <v>Arc liner</v>
      </c>
      <c r="E34" s="40">
        <f>[2]汇总!G18</f>
        <v>70</v>
      </c>
      <c r="F34" s="40" t="str">
        <f>[2]汇总!H18&amp;[2]汇总!I18</f>
        <v>件PC</v>
      </c>
      <c r="G34" s="41">
        <f t="shared" si="0"/>
        <v>9.140625</v>
      </c>
      <c r="H34" s="41">
        <f>[2]汇总!L18</f>
        <v>639.84375</v>
      </c>
    </row>
    <row r="35" s="3" customFormat="1" ht="21" customHeight="1" spans="1:8">
      <c r="A35" s="39">
        <v>18</v>
      </c>
      <c r="B35" s="40" t="str">
        <f>[2]汇总!D19</f>
        <v>8474900000</v>
      </c>
      <c r="C35" s="40" t="str">
        <f>[2]汇总!E19</f>
        <v>搅拌侧衬板回形</v>
      </c>
      <c r="D35" s="40" t="str">
        <f>[2]汇总!F19</f>
        <v>Stirring side liner back shape</v>
      </c>
      <c r="E35" s="40">
        <f>[2]汇总!G19</f>
        <v>4</v>
      </c>
      <c r="F35" s="40" t="str">
        <f>[2]汇总!H19&amp;[2]汇总!I19</f>
        <v>件PC</v>
      </c>
      <c r="G35" s="41">
        <f t="shared" si="0"/>
        <v>20.71875</v>
      </c>
      <c r="H35" s="41">
        <f>[2]汇总!L19</f>
        <v>82.875</v>
      </c>
    </row>
    <row r="36" s="3" customFormat="1" ht="21" customHeight="1" spans="1:8">
      <c r="A36" s="39">
        <v>19</v>
      </c>
      <c r="B36" s="40" t="str">
        <f>[2]汇总!D20</f>
        <v>8474900000</v>
      </c>
      <c r="C36" s="40" t="str">
        <f>[2]汇总!E20</f>
        <v>搅拌侧衬板三角形</v>
      </c>
      <c r="D36" s="40" t="str">
        <f>[2]汇总!F20</f>
        <v>Stirring side liner triangle</v>
      </c>
      <c r="E36" s="40">
        <f>[2]汇总!G20</f>
        <v>4</v>
      </c>
      <c r="F36" s="40" t="str">
        <f>[2]汇总!H20&amp;[2]汇总!I20</f>
        <v>件PC</v>
      </c>
      <c r="G36" s="41">
        <f t="shared" si="0"/>
        <v>37.578125</v>
      </c>
      <c r="H36" s="41">
        <f>[2]汇总!L20</f>
        <v>150.3125</v>
      </c>
    </row>
    <row r="37" s="3" customFormat="1" ht="21" customHeight="1" spans="1:8">
      <c r="A37" s="39">
        <v>20</v>
      </c>
      <c r="B37" s="40" t="str">
        <f>[2]汇总!D21</f>
        <v>8474900000</v>
      </c>
      <c r="C37" s="40" t="str">
        <f>[2]汇总!E21</f>
        <v>搅拌口衬板</v>
      </c>
      <c r="D37" s="40" t="str">
        <f>[2]汇总!F21</f>
        <v>Stirring port liner</v>
      </c>
      <c r="E37" s="40">
        <f>[2]汇总!G21</f>
        <v>12</v>
      </c>
      <c r="F37" s="40" t="str">
        <f>[2]汇总!H21&amp;[2]汇总!I21</f>
        <v>件PC</v>
      </c>
      <c r="G37" s="41">
        <f t="shared" si="0"/>
        <v>10.15625</v>
      </c>
      <c r="H37" s="41">
        <f>[2]汇总!L21</f>
        <v>121.875</v>
      </c>
    </row>
    <row r="38" s="3" customFormat="1" ht="21" customHeight="1" spans="1:8">
      <c r="A38" s="39">
        <v>21</v>
      </c>
      <c r="B38" s="40" t="str">
        <f>[2]汇总!D22</f>
        <v>8474900000</v>
      </c>
      <c r="C38" s="40" t="str">
        <f>[2]汇总!E22</f>
        <v>搅拌叶片</v>
      </c>
      <c r="D38" s="40" t="str">
        <f>[2]汇总!F22</f>
        <v>Mixing blade</v>
      </c>
      <c r="E38" s="40">
        <f>[2]汇总!G22</f>
        <v>8</v>
      </c>
      <c r="F38" s="40" t="str">
        <f>[2]汇总!H22&amp;[2]汇总!I22</f>
        <v>件PC</v>
      </c>
      <c r="G38" s="41">
        <f t="shared" si="0"/>
        <v>13.203125</v>
      </c>
      <c r="H38" s="41">
        <f>[2]汇总!L22</f>
        <v>105.625</v>
      </c>
    </row>
    <row r="39" s="3" customFormat="1" ht="21" customHeight="1" spans="1:8">
      <c r="A39" s="39">
        <v>22</v>
      </c>
      <c r="B39" s="40" t="str">
        <f>[2]汇总!D23</f>
        <v>8474900000</v>
      </c>
      <c r="C39" s="40" t="str">
        <f>[2]汇总!E23</f>
        <v>内滚轮（带轴）</v>
      </c>
      <c r="D39" s="40" t="str">
        <f>[2]汇总!F23</f>
        <v>Inner roller (with shaft)</v>
      </c>
      <c r="E39" s="40">
        <f>[2]汇总!G23</f>
        <v>10</v>
      </c>
      <c r="F39" s="40" t="str">
        <f>[2]汇总!H23&amp;[2]汇总!I23</f>
        <v>件PC</v>
      </c>
      <c r="G39" s="41">
        <f t="shared" si="0"/>
        <v>37.578125</v>
      </c>
      <c r="H39" s="41">
        <f>[2]汇总!L23</f>
        <v>375.78125</v>
      </c>
    </row>
    <row r="40" s="3" customFormat="1" ht="21" customHeight="1" spans="1:8">
      <c r="A40" s="39">
        <v>23</v>
      </c>
      <c r="B40" s="40" t="str">
        <f>[2]汇总!D24</f>
        <v>8474900000</v>
      </c>
      <c r="C40" s="40" t="str">
        <f>[2]汇总!E24</f>
        <v>扇形衬板</v>
      </c>
      <c r="D40" s="40" t="str">
        <f>[2]汇总!F24</f>
        <v>Sector liner</v>
      </c>
      <c r="E40" s="40">
        <f>[2]汇总!G24</f>
        <v>24</v>
      </c>
      <c r="F40" s="40" t="str">
        <f>[2]汇总!H24&amp;[2]汇总!I24</f>
        <v>件PC</v>
      </c>
      <c r="G40" s="41">
        <f t="shared" si="0"/>
        <v>37.578125</v>
      </c>
      <c r="H40" s="41">
        <f>[2]汇总!L24</f>
        <v>901.875</v>
      </c>
    </row>
    <row r="41" s="3" customFormat="1" ht="21" customHeight="1" spans="1:8">
      <c r="A41" s="39">
        <v>24</v>
      </c>
      <c r="B41" s="40" t="str">
        <f>[2]汇总!D25</f>
        <v>8474900000</v>
      </c>
      <c r="C41" s="40" t="str">
        <f>[2]汇总!E25</f>
        <v>外滚轮（带轴）</v>
      </c>
      <c r="D41" s="40" t="str">
        <f>[2]汇总!F25</f>
        <v>Outer roller (with shaft)</v>
      </c>
      <c r="E41" s="40">
        <f>[2]汇总!G25</f>
        <v>10</v>
      </c>
      <c r="F41" s="40" t="str">
        <f>[2]汇总!H25&amp;[2]汇总!I25</f>
        <v>件PC</v>
      </c>
      <c r="G41" s="41">
        <f t="shared" si="0"/>
        <v>37.578125</v>
      </c>
      <c r="H41" s="41">
        <f>[2]汇总!L25</f>
        <v>375.78125</v>
      </c>
    </row>
    <row r="42" s="3" customFormat="1" ht="21" customHeight="1" spans="1:8">
      <c r="A42" s="39">
        <v>25</v>
      </c>
      <c r="B42" s="40" t="str">
        <f>[2]汇总!D26</f>
        <v>8474900000</v>
      </c>
      <c r="C42" s="40" t="str">
        <f>[2]汇总!E26</f>
        <v>卸料轮（带轴）</v>
      </c>
      <c r="D42" s="40" t="str">
        <f>[2]汇总!F26</f>
        <v>Unloading wheel (with shaft)</v>
      </c>
      <c r="E42" s="40">
        <f>[2]汇总!G26</f>
        <v>10</v>
      </c>
      <c r="F42" s="40" t="str">
        <f>[2]汇总!H26&amp;[2]汇总!I26</f>
        <v>件PC</v>
      </c>
      <c r="G42" s="41">
        <f t="shared" si="0"/>
        <v>37.578125</v>
      </c>
      <c r="H42" s="41">
        <f>[2]汇总!L26</f>
        <v>375.78125</v>
      </c>
    </row>
    <row r="43" s="3" customFormat="1" ht="21" customHeight="1" spans="1:8">
      <c r="A43" s="39">
        <v>26</v>
      </c>
      <c r="B43" s="40" t="str">
        <f>[2]汇总!D27</f>
        <v>8474900000</v>
      </c>
      <c r="C43" s="40" t="str">
        <f>[2]汇总!E27</f>
        <v>旋转叶片</v>
      </c>
      <c r="D43" s="40" t="str">
        <f>[2]汇总!F27</f>
        <v>Rotating blade</v>
      </c>
      <c r="E43" s="40">
        <f>[2]汇总!G27</f>
        <v>8</v>
      </c>
      <c r="F43" s="40" t="str">
        <f>[2]汇总!H27&amp;[2]汇总!I27</f>
        <v>件PC</v>
      </c>
      <c r="G43" s="41">
        <f t="shared" si="0"/>
        <v>24.375</v>
      </c>
      <c r="H43" s="41">
        <f>[2]汇总!L27</f>
        <v>195</v>
      </c>
    </row>
    <row r="44" s="3" customFormat="1" ht="21" customHeight="1" spans="1:8">
      <c r="A44" s="39">
        <v>27</v>
      </c>
      <c r="B44" s="40" t="str">
        <f>[2]汇总!D28</f>
        <v>8483409000</v>
      </c>
      <c r="C44" s="40" t="str">
        <f>[2]汇总!E28</f>
        <v>提升减速箱</v>
      </c>
      <c r="D44" s="40" t="str">
        <f>[2]汇总!F28</f>
        <v>Lift the gearbox</v>
      </c>
      <c r="E44" s="40">
        <f>[2]汇总!G28</f>
        <v>1</v>
      </c>
      <c r="F44" s="40" t="str">
        <f>[2]汇总!H28&amp;[2]汇总!I28</f>
        <v>件PC</v>
      </c>
      <c r="G44" s="41">
        <f t="shared" si="0"/>
        <v>365.625</v>
      </c>
      <c r="H44" s="41">
        <f>[2]汇总!L28</f>
        <v>365.625</v>
      </c>
    </row>
    <row r="45" s="3" customFormat="1" ht="21" customHeight="1" spans="1:8">
      <c r="A45" s="39">
        <v>28</v>
      </c>
      <c r="B45" s="40" t="str">
        <f>[2]汇总!D29</f>
        <v>8536500090</v>
      </c>
      <c r="C45" s="40" t="str">
        <f>[2]汇总!E29</f>
        <v>行程限位开关</v>
      </c>
      <c r="D45" s="40" t="str">
        <f>[2]汇总!F29</f>
        <v>Travel limit switch</v>
      </c>
      <c r="E45" s="40">
        <f>[2]汇总!G29</f>
        <v>10</v>
      </c>
      <c r="F45" s="40" t="str">
        <f>[2]汇总!H29&amp;[2]汇总!I29</f>
        <v>件PC</v>
      </c>
      <c r="G45" s="41">
        <f t="shared" si="0"/>
        <v>13.59375</v>
      </c>
      <c r="H45" s="41">
        <f>[2]汇总!L29</f>
        <v>135.9375</v>
      </c>
    </row>
    <row r="46" s="3" customFormat="1" ht="21" customHeight="1" spans="1:8">
      <c r="A46" s="39">
        <v>29</v>
      </c>
      <c r="B46" s="40" t="str">
        <f>[2]汇总!D30</f>
        <v>6401921000</v>
      </c>
      <c r="C46" s="40" t="str">
        <f>[2]汇总!E30</f>
        <v>防砸矿靴</v>
      </c>
      <c r="D46" s="40" t="str">
        <f>[2]汇总!F30</f>
        <v>Steel toe caps</v>
      </c>
      <c r="E46" s="40">
        <f>[2]汇总!G30</f>
        <v>120</v>
      </c>
      <c r="F46" s="40" t="str">
        <f>[2]汇总!H30&amp;[2]汇总!I30</f>
        <v>双PAIR</v>
      </c>
      <c r="G46" s="41">
        <f t="shared" si="0"/>
        <v>17.4796875</v>
      </c>
      <c r="H46" s="41">
        <f>[2]汇总!L30</f>
        <v>2097.5625</v>
      </c>
    </row>
    <row r="47" s="3" customFormat="1" ht="21" customHeight="1" spans="1:8">
      <c r="A47" s="39">
        <v>30</v>
      </c>
      <c r="B47" s="40" t="str">
        <f>[2]汇总!D31</f>
        <v>9020000000</v>
      </c>
      <c r="C47" s="40" t="str">
        <f>[2]汇总!E31</f>
        <v>3M 5N11滤棉</v>
      </c>
      <c r="D47" s="40" t="str">
        <f>[2]汇总!F31</f>
        <v>3M 5N11 filter cotton</v>
      </c>
      <c r="E47" s="40">
        <f>[2]汇总!G31</f>
        <v>100</v>
      </c>
      <c r="F47" s="40" t="str">
        <f>[2]汇总!H31&amp;[2]汇总!I31</f>
        <v>片PC</v>
      </c>
      <c r="G47" s="41">
        <f t="shared" si="0"/>
        <v>1.03796875</v>
      </c>
      <c r="H47" s="41">
        <f>[2]汇总!L31</f>
        <v>103.796875</v>
      </c>
    </row>
    <row r="48" s="3" customFormat="1" ht="21" customHeight="1" spans="1:8">
      <c r="A48" s="39">
        <v>31</v>
      </c>
      <c r="B48" s="40" t="str">
        <f>[2]汇总!D32</f>
        <v>9020000000</v>
      </c>
      <c r="C48" s="40" t="str">
        <f>[2]汇总!E32</f>
        <v>3M 5N11滤棉</v>
      </c>
      <c r="D48" s="40" t="str">
        <f>[2]汇总!F32</f>
        <v>3M 5N11 filter cotton</v>
      </c>
      <c r="E48" s="40">
        <f>[2]汇总!G32</f>
        <v>9400</v>
      </c>
      <c r="F48" s="40" t="str">
        <f>[2]汇总!H32&amp;[2]汇总!I32</f>
        <v>片PC</v>
      </c>
      <c r="G48" s="41">
        <f t="shared" si="0"/>
        <v>1.03796875</v>
      </c>
      <c r="H48" s="41">
        <f>[2]汇总!L32</f>
        <v>9756.90625</v>
      </c>
    </row>
    <row r="49" s="3" customFormat="1" ht="21" customHeight="1" spans="1:8">
      <c r="A49" s="39">
        <v>32</v>
      </c>
      <c r="B49" s="40" t="str">
        <f>[2]汇总!D33</f>
        <v>6211329000</v>
      </c>
      <c r="C49" s="40" t="str">
        <f>[2]汇总!E33</f>
        <v>纯棉分体工作服</v>
      </c>
      <c r="D49" s="40" t="str">
        <f>[2]汇总!F33</f>
        <v>Cotton split overalls</v>
      </c>
      <c r="E49" s="40">
        <f>[2]汇总!G33</f>
        <v>105</v>
      </c>
      <c r="F49" s="40" t="str">
        <f>[2]汇总!H33&amp;[2]汇总!I33</f>
        <v>套set</v>
      </c>
      <c r="G49" s="41">
        <f t="shared" si="0"/>
        <v>23.9065625</v>
      </c>
      <c r="H49" s="41">
        <f>[2]汇总!L33</f>
        <v>2510.1890625</v>
      </c>
    </row>
    <row r="50" s="3" customFormat="1" ht="21" customHeight="1" spans="1:8">
      <c r="A50" s="39">
        <v>33</v>
      </c>
      <c r="B50" s="40" t="str">
        <f>[2]汇总!D34</f>
        <v>8535100000</v>
      </c>
      <c r="C50" s="40" t="str">
        <f>[2]汇总!E34</f>
        <v>高压熔断器</v>
      </c>
      <c r="D50" s="40" t="str">
        <f>[2]汇总!F34</f>
        <v>High voltage fuse</v>
      </c>
      <c r="E50" s="40">
        <f>[2]汇总!G34</f>
        <v>3</v>
      </c>
      <c r="F50" s="40" t="str">
        <f>[2]汇总!H34&amp;[2]汇总!I34</f>
        <v>个PC</v>
      </c>
      <c r="G50" s="41">
        <f t="shared" si="0"/>
        <v>37.5</v>
      </c>
      <c r="H50" s="41">
        <f>[2]汇总!L34</f>
        <v>112.5</v>
      </c>
    </row>
    <row r="51" s="3" customFormat="1" ht="21" customHeight="1" spans="1:8">
      <c r="A51" s="39">
        <v>34</v>
      </c>
      <c r="B51" s="40" t="str">
        <f>[2]汇总!D35</f>
        <v>6209300020</v>
      </c>
      <c r="C51" s="40" t="str">
        <f>[2]汇总!E35</f>
        <v>套装雨衣</v>
      </c>
      <c r="D51" s="40" t="str">
        <f>[2]汇总!F35</f>
        <v>Tunnel suit (double raincoat)</v>
      </c>
      <c r="E51" s="40">
        <f>[2]汇总!G35</f>
        <v>50</v>
      </c>
      <c r="F51" s="40" t="str">
        <f>[2]汇总!H35&amp;[2]汇总!I35</f>
        <v>套SET</v>
      </c>
      <c r="G51" s="41">
        <f t="shared" si="0"/>
        <v>25.2484375</v>
      </c>
      <c r="H51" s="41">
        <f>[2]汇总!L35</f>
        <v>1262.421875</v>
      </c>
    </row>
    <row r="52" s="3" customFormat="1" ht="21" customHeight="1" spans="1:8">
      <c r="A52" s="39">
        <v>35</v>
      </c>
      <c r="B52" s="40" t="str">
        <f>[2]汇总!D36</f>
        <v>8413910000</v>
      </c>
      <c r="C52" s="40" t="str">
        <f>[2]汇总!E36</f>
        <v>大口环</v>
      </c>
      <c r="D52" s="40" t="str">
        <f>[2]汇总!F36</f>
        <v>Middle Stage big impeller seal</v>
      </c>
      <c r="E52" s="40">
        <f>[2]汇总!G36</f>
        <v>20</v>
      </c>
      <c r="F52" s="40" t="str">
        <f>[2]汇总!H36&amp;[2]汇总!I36</f>
        <v>件PC</v>
      </c>
      <c r="G52" s="41">
        <f t="shared" si="0"/>
        <v>10.3125</v>
      </c>
      <c r="H52" s="41">
        <f>[2]汇总!L36</f>
        <v>206.25</v>
      </c>
    </row>
    <row r="53" s="3" customFormat="1" ht="21" customHeight="1" spans="1:8">
      <c r="A53" s="39">
        <v>36</v>
      </c>
      <c r="B53" s="40" t="str">
        <f>[2]汇总!D37</f>
        <v>8413910000</v>
      </c>
      <c r="C53" s="40" t="str">
        <f>[2]汇总!E37</f>
        <v>导叶</v>
      </c>
      <c r="D53" s="40" t="str">
        <f>[2]汇总!F37</f>
        <v>Guide leaf</v>
      </c>
      <c r="E53" s="40">
        <f>[2]汇总!G37</f>
        <v>40</v>
      </c>
      <c r="F53" s="40" t="str">
        <f>[2]汇总!H37&amp;[2]汇总!I37</f>
        <v>件PC</v>
      </c>
      <c r="G53" s="41">
        <f t="shared" si="0"/>
        <v>110.0625</v>
      </c>
      <c r="H53" s="41">
        <f>[2]汇总!L37</f>
        <v>4402.5</v>
      </c>
    </row>
    <row r="54" s="3" customFormat="1" ht="21" customHeight="1" spans="1:8">
      <c r="A54" s="39">
        <v>37</v>
      </c>
      <c r="B54" s="40" t="str">
        <f>[2]汇总!D38</f>
        <v>8413910000</v>
      </c>
      <c r="C54" s="40" t="str">
        <f>[2]汇总!E38</f>
        <v>平衡套</v>
      </c>
      <c r="D54" s="40" t="str">
        <f>[2]汇总!F38</f>
        <v>Balance sleeve</v>
      </c>
      <c r="E54" s="40">
        <f>[2]汇总!G38</f>
        <v>10</v>
      </c>
      <c r="F54" s="40" t="str">
        <f>[2]汇总!H38&amp;[2]汇总!I38</f>
        <v>件PC</v>
      </c>
      <c r="G54" s="41">
        <f t="shared" si="0"/>
        <v>17.25</v>
      </c>
      <c r="H54" s="41">
        <f>[2]汇总!L38</f>
        <v>172.5</v>
      </c>
    </row>
    <row r="55" s="3" customFormat="1" ht="21" customHeight="1" spans="1:8">
      <c r="A55" s="39">
        <v>38</v>
      </c>
      <c r="B55" s="40" t="str">
        <f>[2]汇总!D39</f>
        <v>8413910000</v>
      </c>
      <c r="C55" s="40" t="str">
        <f>[2]汇总!E39</f>
        <v>首口环</v>
      </c>
      <c r="D55" s="40" t="str">
        <f>[2]汇总!F39</f>
        <v>First ring</v>
      </c>
      <c r="E55" s="40">
        <f>[2]汇总!G39</f>
        <v>10</v>
      </c>
      <c r="F55" s="40" t="str">
        <f>[2]汇总!H39&amp;[2]汇总!I39</f>
        <v>件PC</v>
      </c>
      <c r="G55" s="41">
        <f t="shared" si="0"/>
        <v>10.3125</v>
      </c>
      <c r="H55" s="41">
        <f>[2]汇总!L39</f>
        <v>103.125</v>
      </c>
    </row>
    <row r="56" s="3" customFormat="1" ht="21" customHeight="1" spans="1:8">
      <c r="A56" s="39">
        <v>39</v>
      </c>
      <c r="B56" s="40" t="str">
        <f>[2]汇总!D40</f>
        <v>8413910000</v>
      </c>
      <c r="C56" s="40" t="str">
        <f>[2]汇总!E40</f>
        <v>未导叶</v>
      </c>
      <c r="D56" s="40" t="str">
        <f>[2]汇总!F40</f>
        <v>Unguided leaf</v>
      </c>
      <c r="E56" s="40">
        <f>[2]汇总!G40</f>
        <v>10</v>
      </c>
      <c r="F56" s="40" t="str">
        <f>[2]汇总!H40&amp;[2]汇总!I40</f>
        <v>件PC</v>
      </c>
      <c r="G56" s="41">
        <f t="shared" si="0"/>
        <v>101.25</v>
      </c>
      <c r="H56" s="41">
        <f>[2]汇总!L40</f>
        <v>1012.5</v>
      </c>
    </row>
    <row r="57" s="3" customFormat="1" ht="21" customHeight="1" spans="1:8">
      <c r="A57" s="39">
        <v>40</v>
      </c>
      <c r="B57" s="40" t="str">
        <f>[2]汇总!D41</f>
        <v>8413910000</v>
      </c>
      <c r="C57" s="40" t="str">
        <f>[2]汇总!E41</f>
        <v>小口环</v>
      </c>
      <c r="D57" s="40" t="str">
        <f>[2]汇总!F41</f>
        <v>Middle Stage small impeller seal</v>
      </c>
      <c r="E57" s="40">
        <f>[2]汇总!G41</f>
        <v>20</v>
      </c>
      <c r="F57" s="40" t="str">
        <f>[2]汇总!H41&amp;[2]汇总!I41</f>
        <v>件PC</v>
      </c>
      <c r="G57" s="41">
        <f t="shared" si="0"/>
        <v>7.875</v>
      </c>
      <c r="H57" s="41">
        <f>[2]汇总!L41</f>
        <v>157.5</v>
      </c>
    </row>
    <row r="58" s="3" customFormat="1" ht="21" customHeight="1" spans="1:8">
      <c r="A58" s="39">
        <v>41</v>
      </c>
      <c r="B58" s="40" t="str">
        <f>[2]汇总!D42</f>
        <v>8413910000</v>
      </c>
      <c r="C58" s="40" t="str">
        <f>[2]汇总!E42</f>
        <v>叶轮键</v>
      </c>
      <c r="D58" s="40" t="str">
        <f>[2]汇总!F42</f>
        <v>Impeller key</v>
      </c>
      <c r="E58" s="40">
        <f>[2]汇总!G42</f>
        <v>25</v>
      </c>
      <c r="F58" s="40" t="str">
        <f>[2]汇总!H42&amp;[2]汇总!I42</f>
        <v>件PC</v>
      </c>
      <c r="G58" s="41">
        <f t="shared" si="0"/>
        <v>2.8125</v>
      </c>
      <c r="H58" s="41">
        <f>[2]汇总!L42</f>
        <v>70.3125</v>
      </c>
    </row>
    <row r="59" s="3" customFormat="1" ht="21" customHeight="1" spans="1:8">
      <c r="A59" s="39">
        <v>42</v>
      </c>
      <c r="B59" s="40" t="str">
        <f>[2]汇总!D43</f>
        <v>8413910000</v>
      </c>
      <c r="C59" s="40" t="str">
        <f>[2]汇总!E43</f>
        <v>轴套平键</v>
      </c>
      <c r="D59" s="40" t="str">
        <f>[2]汇总!F43</f>
        <v>Sleeve flat key</v>
      </c>
      <c r="E59" s="40">
        <f>[2]汇总!G43</f>
        <v>25</v>
      </c>
      <c r="F59" s="40" t="str">
        <f>[2]汇总!H43&amp;[2]汇总!I43</f>
        <v>件PC</v>
      </c>
      <c r="G59" s="41">
        <f t="shared" si="0"/>
        <v>2.8125</v>
      </c>
      <c r="H59" s="41">
        <f>[2]汇总!L43</f>
        <v>70.3125</v>
      </c>
    </row>
    <row r="60" s="3" customFormat="1" ht="21" customHeight="1" spans="1:8">
      <c r="A60" s="39">
        <v>43</v>
      </c>
      <c r="B60" s="40" t="str">
        <f>[2]汇总!D44</f>
        <v>7308900000</v>
      </c>
      <c r="C60" s="40" t="str">
        <f>[2]汇总!E44</f>
        <v>货架</v>
      </c>
      <c r="D60" s="40" t="str">
        <f>[2]汇总!F44</f>
        <v>Medium shelf</v>
      </c>
      <c r="E60" s="40">
        <f>[2]汇总!G44</f>
        <v>10</v>
      </c>
      <c r="F60" s="40" t="str">
        <f>[2]汇总!H44&amp;[2]汇总!I44</f>
        <v>件PC</v>
      </c>
      <c r="G60" s="41">
        <f t="shared" si="0"/>
        <v>225</v>
      </c>
      <c r="H60" s="41">
        <f>[2]汇总!L44</f>
        <v>2250</v>
      </c>
    </row>
    <row r="61" s="3" customFormat="1" ht="21" customHeight="1" spans="1:8">
      <c r="A61" s="39">
        <v>44</v>
      </c>
      <c r="B61" s="40" t="str">
        <f>[2]汇总!D45</f>
        <v>8424909000</v>
      </c>
      <c r="C61" s="40" t="str">
        <f>[2]汇总!E45</f>
        <v>活塞</v>
      </c>
      <c r="D61" s="40" t="str">
        <f>[2]汇总!F45</f>
        <v>Piston</v>
      </c>
      <c r="E61" s="40">
        <f>[2]汇总!G45</f>
        <v>20</v>
      </c>
      <c r="F61" s="40" t="str">
        <f>[2]汇总!H45&amp;[2]汇总!I45</f>
        <v>件PC</v>
      </c>
      <c r="G61" s="41">
        <f t="shared" si="0"/>
        <v>67.03125</v>
      </c>
      <c r="H61" s="41">
        <f>[2]汇总!L45</f>
        <v>1340.625</v>
      </c>
    </row>
    <row r="62" s="3" customFormat="1" ht="21" customHeight="1" spans="1:8">
      <c r="A62" s="39">
        <v>45</v>
      </c>
      <c r="B62" s="40" t="str">
        <f>[2]汇总!D46</f>
        <v>8481400000</v>
      </c>
      <c r="C62" s="40" t="str">
        <f>[2]汇总!E46</f>
        <v>排浆阀座</v>
      </c>
      <c r="D62" s="40" t="str">
        <f>[2]汇总!F46</f>
        <v>Anti-shock pressure gauge</v>
      </c>
      <c r="E62" s="40">
        <f>[2]汇总!G46</f>
        <v>20</v>
      </c>
      <c r="F62" s="40" t="str">
        <f>[2]汇总!H46&amp;[2]汇总!I46</f>
        <v>件PC</v>
      </c>
      <c r="G62" s="41">
        <f t="shared" si="0"/>
        <v>35.625</v>
      </c>
      <c r="H62" s="41">
        <f>[2]汇总!L46</f>
        <v>712.5</v>
      </c>
    </row>
    <row r="63" s="3" customFormat="1" ht="21" customHeight="1" spans="1:8">
      <c r="A63" s="39">
        <v>46</v>
      </c>
      <c r="B63" s="40" t="str">
        <f>[2]汇总!D47</f>
        <v>8481400000</v>
      </c>
      <c r="C63" s="40" t="str">
        <f>[2]汇总!E47</f>
        <v>吸浆阀座</v>
      </c>
      <c r="D63" s="40" t="str">
        <f>[2]汇总!F47</f>
        <v>Anti-shock pressure gauge</v>
      </c>
      <c r="E63" s="40">
        <f>[2]汇总!G47</f>
        <v>20</v>
      </c>
      <c r="F63" s="40" t="str">
        <f>[2]汇总!H47&amp;[2]汇总!I47</f>
        <v>件PC</v>
      </c>
      <c r="G63" s="41">
        <f t="shared" si="0"/>
        <v>35.625</v>
      </c>
      <c r="H63" s="41">
        <f>[2]汇总!L47</f>
        <v>712.5</v>
      </c>
    </row>
    <row r="64" s="3" customFormat="1" ht="21" customHeight="1" spans="1:8">
      <c r="A64" s="39">
        <v>47</v>
      </c>
      <c r="B64" s="40" t="str">
        <f>[2]汇总!D48</f>
        <v>8708999990</v>
      </c>
      <c r="C64" s="40" t="str">
        <f>[2]汇总!E48</f>
        <v>油箱</v>
      </c>
      <c r="D64" s="40" t="str">
        <f>[2]汇总!F48</f>
        <v>Fuel tank</v>
      </c>
      <c r="E64" s="40">
        <f>[2]汇总!G48</f>
        <v>1</v>
      </c>
      <c r="F64" s="40" t="str">
        <f>[2]汇总!H48&amp;[2]汇总!I48</f>
        <v>件PC</v>
      </c>
      <c r="G64" s="41">
        <f t="shared" si="0"/>
        <v>4606.125</v>
      </c>
      <c r="H64" s="41">
        <f>[2]汇总!L48</f>
        <v>4606.125</v>
      </c>
    </row>
    <row r="65" s="3" customFormat="1" ht="21" customHeight="1" spans="1:8">
      <c r="A65" s="39">
        <v>48</v>
      </c>
      <c r="B65" s="40">
        <f>[2]汇总!D49</f>
        <v>8544491100</v>
      </c>
      <c r="C65" s="40" t="str">
        <f>[2]汇总!E49</f>
        <v>通讯电缆</v>
      </c>
      <c r="D65" s="40" t="str">
        <f>[2]汇总!F49</f>
        <v>Communication Cable</v>
      </c>
      <c r="E65" s="40">
        <f>[2]汇总!G49</f>
        <v>3000</v>
      </c>
      <c r="F65" s="40" t="str">
        <f>[2]汇总!H49&amp;[2]汇总!I49</f>
        <v>米meter</v>
      </c>
      <c r="G65" s="41">
        <f t="shared" si="0"/>
        <v>2.03125</v>
      </c>
      <c r="H65" s="41">
        <f>[2]汇总!L49</f>
        <v>6093.75</v>
      </c>
    </row>
    <row r="66" s="3" customFormat="1" ht="21" customHeight="1" spans="1:8">
      <c r="A66" s="39">
        <v>49</v>
      </c>
      <c r="B66" s="40" t="str">
        <f>[2]汇总!D50</f>
        <v>8537109090</v>
      </c>
      <c r="C66" s="40" t="str">
        <f>[2]汇总!E50</f>
        <v>配料机称重控制器</v>
      </c>
      <c r="D66" s="40" t="str">
        <f>[2]汇总!F50</f>
        <v>weighing controller for batching machine</v>
      </c>
      <c r="E66" s="40">
        <f>[2]汇总!G50</f>
        <v>1</v>
      </c>
      <c r="F66" s="40" t="str">
        <f>[2]汇总!H50&amp;[2]汇总!I50</f>
        <v>件PC</v>
      </c>
      <c r="G66" s="41">
        <f t="shared" si="0"/>
        <v>134.375</v>
      </c>
      <c r="H66" s="41">
        <f>[2]汇总!L50</f>
        <v>134.375</v>
      </c>
    </row>
    <row r="67" s="4" customFormat="1" ht="17.15" customHeight="1" spans="1:13">
      <c r="A67" s="31" t="s">
        <v>35</v>
      </c>
      <c r="B67" s="44"/>
      <c r="C67" s="45"/>
      <c r="D67" s="45"/>
      <c r="E67" s="31">
        <f>SUM(E18:E66)</f>
        <v>13358</v>
      </c>
      <c r="F67" s="31"/>
      <c r="G67" s="46"/>
      <c r="H67" s="46">
        <f>SUM(H18:H66)</f>
        <v>55641.4703125</v>
      </c>
      <c r="M67" s="61"/>
    </row>
    <row r="68" s="2" customFormat="1" ht="12.75" spans="2:8">
      <c r="B68" s="47"/>
      <c r="C68" s="48"/>
      <c r="D68" s="49"/>
      <c r="G68" s="50" t="s">
        <v>55</v>
      </c>
      <c r="H68" s="51"/>
    </row>
    <row r="69" s="2" customFormat="1" spans="2:13">
      <c r="B69" s="47"/>
      <c r="C69" s="48"/>
      <c r="D69" s="49"/>
      <c r="G69" s="50" t="s">
        <v>56</v>
      </c>
      <c r="H69" s="52">
        <f>[2]报关发票!H71</f>
        <v>3125</v>
      </c>
      <c r="M69" s="56"/>
    </row>
    <row r="70" s="2" customFormat="1" spans="2:13">
      <c r="B70" s="47"/>
      <c r="C70" s="48"/>
      <c r="D70" s="49"/>
      <c r="G70" s="50" t="s">
        <v>57</v>
      </c>
      <c r="H70" s="52"/>
      <c r="M70" s="56"/>
    </row>
    <row r="71" s="2" customFormat="1" spans="2:13">
      <c r="B71" s="53" t="s">
        <v>36</v>
      </c>
      <c r="C71" s="48"/>
      <c r="D71" s="49"/>
      <c r="G71" s="34" t="s">
        <v>58</v>
      </c>
      <c r="H71" s="54">
        <f>H67+H69+H70</f>
        <v>58766.4703125</v>
      </c>
      <c r="J71" s="56"/>
      <c r="M71" s="56"/>
    </row>
    <row r="72" s="2" customFormat="1" spans="2:14">
      <c r="B72" s="48" t="s">
        <v>37</v>
      </c>
      <c r="G72" s="55"/>
      <c r="H72" s="56"/>
      <c r="N72" s="56"/>
    </row>
    <row r="73" s="2" customFormat="1" spans="2:8">
      <c r="B73" s="47"/>
      <c r="G73" s="57">
        <f>H8</f>
        <v>44368</v>
      </c>
      <c r="H73" s="57"/>
    </row>
    <row r="74" s="2" customFormat="1" ht="12.75" spans="2:8">
      <c r="B74" s="47"/>
      <c r="C74" s="49"/>
      <c r="D74" s="49"/>
      <c r="G74" s="34"/>
      <c r="H74" s="34"/>
    </row>
    <row r="75" s="2" customFormat="1" ht="16.35" spans="1:9">
      <c r="A75" s="58"/>
      <c r="B75" s="58"/>
      <c r="C75" s="59"/>
      <c r="D75" s="59"/>
      <c r="E75" s="58"/>
      <c r="F75" s="59"/>
      <c r="G75" s="58"/>
      <c r="H75" s="58"/>
      <c r="I75" s="62"/>
    </row>
    <row r="76" s="1" customFormat="1" spans="2:7">
      <c r="B76" s="5"/>
      <c r="C76" s="60"/>
      <c r="D76" s="60"/>
      <c r="G76" s="6"/>
    </row>
    <row r="77" s="1" customFormat="1" spans="2:7">
      <c r="B77" s="5"/>
      <c r="C77" s="60"/>
      <c r="D77" s="60"/>
      <c r="G77" s="6"/>
    </row>
    <row r="78" s="1" customFormat="1" spans="2:7">
      <c r="B78" s="5"/>
      <c r="C78" s="60"/>
      <c r="D78" s="60"/>
      <c r="G78" s="6"/>
    </row>
    <row r="79" s="1" customFormat="1" spans="2:7">
      <c r="B79" s="5"/>
      <c r="C79" s="60"/>
      <c r="D79" s="60"/>
      <c r="G79" s="6"/>
    </row>
    <row r="80" s="1" customFormat="1" spans="2:7">
      <c r="B80" s="5"/>
      <c r="C80" s="60"/>
      <c r="D80" s="60"/>
      <c r="G80" s="6"/>
    </row>
    <row r="81" s="1" customFormat="1" spans="2:7">
      <c r="B81" s="5"/>
      <c r="C81" s="60"/>
      <c r="D81" s="60"/>
      <c r="G81" s="6"/>
    </row>
    <row r="82" s="1" customFormat="1" spans="2:7">
      <c r="B82" s="5"/>
      <c r="C82" s="60"/>
      <c r="D82" s="60"/>
      <c r="G82" s="6"/>
    </row>
    <row r="83" s="1" customFormat="1" spans="2:7">
      <c r="B83" s="5"/>
      <c r="C83" s="60"/>
      <c r="D83" s="60"/>
      <c r="G83" s="6"/>
    </row>
    <row r="84" s="1" customFormat="1" spans="2:7">
      <c r="B84" s="5"/>
      <c r="C84" s="60"/>
      <c r="D84" s="60"/>
      <c r="G84" s="6"/>
    </row>
    <row r="85" s="1" customFormat="1" spans="2:7">
      <c r="B85" s="5"/>
      <c r="C85" s="60"/>
      <c r="D85" s="60"/>
      <c r="G85" s="6"/>
    </row>
    <row r="86" s="1" customFormat="1" spans="2:7">
      <c r="B86" s="5"/>
      <c r="C86" s="60"/>
      <c r="D86" s="60"/>
      <c r="G86" s="6"/>
    </row>
    <row r="87" s="1" customFormat="1" spans="2:7">
      <c r="B87" s="5"/>
      <c r="C87" s="60"/>
      <c r="D87" s="60"/>
      <c r="G87" s="6"/>
    </row>
    <row r="88" s="1" customFormat="1" spans="2:7">
      <c r="B88" s="5"/>
      <c r="C88" s="60"/>
      <c r="D88" s="60"/>
      <c r="G88" s="6"/>
    </row>
    <row r="89" s="1" customFormat="1" spans="2:7">
      <c r="B89" s="5"/>
      <c r="C89" s="60"/>
      <c r="D89" s="60"/>
      <c r="G89" s="6"/>
    </row>
    <row r="90" s="1" customFormat="1" spans="2:7">
      <c r="B90" s="5"/>
      <c r="C90" s="60"/>
      <c r="D90" s="60"/>
      <c r="G90" s="6"/>
    </row>
    <row r="91" s="1" customFormat="1" spans="2:7">
      <c r="B91" s="5"/>
      <c r="C91" s="60"/>
      <c r="D91" s="60"/>
      <c r="G91" s="6"/>
    </row>
    <row r="92" s="1" customFormat="1" spans="2:7">
      <c r="B92" s="5"/>
      <c r="C92" s="60"/>
      <c r="D92" s="60"/>
      <c r="G92" s="6"/>
    </row>
    <row r="93" s="1" customFormat="1" spans="2:7">
      <c r="B93" s="5"/>
      <c r="C93" s="60"/>
      <c r="D93" s="60"/>
      <c r="G93" s="6"/>
    </row>
    <row r="94" s="1" customFormat="1" spans="2:7">
      <c r="B94" s="5"/>
      <c r="C94" s="60"/>
      <c r="D94" s="60"/>
      <c r="G94" s="6"/>
    </row>
    <row r="95" s="1" customFormat="1" spans="2:7">
      <c r="B95" s="5"/>
      <c r="C95" s="60"/>
      <c r="D95" s="60"/>
      <c r="G95" s="6"/>
    </row>
    <row r="96" s="1" customFormat="1" spans="2:7">
      <c r="B96" s="5"/>
      <c r="C96" s="60"/>
      <c r="D96" s="60"/>
      <c r="G96" s="6"/>
    </row>
    <row r="97" s="1" customFormat="1" spans="2:7">
      <c r="B97" s="5"/>
      <c r="C97" s="60"/>
      <c r="D97" s="60"/>
      <c r="G97" s="6"/>
    </row>
    <row r="98" s="1" customFormat="1" spans="2:7">
      <c r="B98" s="5"/>
      <c r="C98" s="60"/>
      <c r="D98" s="60"/>
      <c r="G98" s="6"/>
    </row>
    <row r="99" s="1" customFormat="1" spans="2:7">
      <c r="B99" s="5"/>
      <c r="C99" s="60"/>
      <c r="D99" s="60"/>
      <c r="G99" s="6"/>
    </row>
    <row r="100" s="1" customFormat="1" spans="2:7">
      <c r="B100" s="5"/>
      <c r="C100" s="60"/>
      <c r="D100" s="60"/>
      <c r="G100" s="6"/>
    </row>
    <row r="101" s="1" customFormat="1" spans="2:7">
      <c r="B101" s="5"/>
      <c r="C101" s="60"/>
      <c r="D101" s="60"/>
      <c r="G101" s="6"/>
    </row>
    <row r="102" s="1" customFormat="1" spans="2:7">
      <c r="B102" s="5"/>
      <c r="C102" s="60"/>
      <c r="D102" s="60"/>
      <c r="G102" s="6"/>
    </row>
    <row r="103" s="1" customFormat="1" spans="2:7">
      <c r="B103" s="5"/>
      <c r="C103" s="60"/>
      <c r="D103" s="60"/>
      <c r="G103" s="6"/>
    </row>
    <row r="104" s="1" customFormat="1" spans="2:7">
      <c r="B104" s="5"/>
      <c r="C104" s="60"/>
      <c r="D104" s="60"/>
      <c r="G104" s="6"/>
    </row>
    <row r="105" s="1" customFormat="1" spans="2:7">
      <c r="B105" s="5"/>
      <c r="C105" s="60"/>
      <c r="D105" s="60"/>
      <c r="G105" s="6"/>
    </row>
    <row r="106" s="1" customFormat="1" spans="2:7">
      <c r="B106" s="5"/>
      <c r="C106" s="60"/>
      <c r="D106" s="60"/>
      <c r="G106" s="6"/>
    </row>
    <row r="107" s="1" customFormat="1" spans="2:7">
      <c r="B107" s="5"/>
      <c r="C107" s="60"/>
      <c r="D107" s="60"/>
      <c r="G107" s="6"/>
    </row>
    <row r="108" s="1" customFormat="1" spans="2:7">
      <c r="B108" s="5"/>
      <c r="C108" s="60"/>
      <c r="D108" s="60"/>
      <c r="G108" s="6"/>
    </row>
    <row r="109" s="1" customFormat="1" spans="2:7">
      <c r="B109" s="5"/>
      <c r="C109" s="60"/>
      <c r="D109" s="60"/>
      <c r="G109" s="6"/>
    </row>
    <row r="110" s="1" customFormat="1" spans="2:7">
      <c r="B110" s="5"/>
      <c r="C110" s="60"/>
      <c r="D110" s="60"/>
      <c r="G110" s="6"/>
    </row>
    <row r="111" s="1" customFormat="1" spans="2:7">
      <c r="B111" s="5"/>
      <c r="C111" s="60"/>
      <c r="D111" s="60"/>
      <c r="G111" s="6"/>
    </row>
    <row r="112" s="1" customFormat="1" spans="2:7">
      <c r="B112" s="5"/>
      <c r="C112" s="60"/>
      <c r="D112" s="60"/>
      <c r="G112" s="6"/>
    </row>
    <row r="113" s="1" customFormat="1" spans="2:7">
      <c r="B113" s="5"/>
      <c r="C113" s="60"/>
      <c r="D113" s="60"/>
      <c r="G113" s="6"/>
    </row>
    <row r="114" s="1" customFormat="1" spans="2:7">
      <c r="B114" s="5"/>
      <c r="C114" s="60"/>
      <c r="D114" s="60"/>
      <c r="G114" s="6"/>
    </row>
    <row r="115" s="1" customFormat="1" spans="2:7">
      <c r="B115" s="5"/>
      <c r="C115" s="60"/>
      <c r="D115" s="60"/>
      <c r="G115" s="6"/>
    </row>
    <row r="116" s="1" customFormat="1" spans="2:7">
      <c r="B116" s="5"/>
      <c r="C116" s="60"/>
      <c r="D116" s="60"/>
      <c r="G116" s="6"/>
    </row>
    <row r="117" s="1" customFormat="1" spans="2:7">
      <c r="B117" s="5"/>
      <c r="C117" s="60"/>
      <c r="D117" s="60"/>
      <c r="G117" s="6"/>
    </row>
    <row r="118" s="1" customFormat="1" spans="2:7">
      <c r="B118" s="5"/>
      <c r="C118" s="60"/>
      <c r="D118" s="60"/>
      <c r="G118" s="6"/>
    </row>
    <row r="119" s="1" customFormat="1" spans="2:7">
      <c r="B119" s="5"/>
      <c r="C119" s="60"/>
      <c r="D119" s="60"/>
      <c r="G119" s="6"/>
    </row>
    <row r="120" s="1" customFormat="1" spans="2:7">
      <c r="B120" s="5"/>
      <c r="C120" s="60"/>
      <c r="D120" s="60"/>
      <c r="G120" s="6"/>
    </row>
    <row r="121" s="1" customFormat="1" spans="2:7">
      <c r="B121" s="5"/>
      <c r="C121" s="60"/>
      <c r="D121" s="60"/>
      <c r="G121" s="6"/>
    </row>
    <row r="122" s="1" customFormat="1" spans="2:7">
      <c r="B122" s="5"/>
      <c r="C122" s="60"/>
      <c r="D122" s="60"/>
      <c r="G122" s="6"/>
    </row>
    <row r="123" s="1" customFormat="1" spans="2:7">
      <c r="B123" s="5"/>
      <c r="C123" s="60"/>
      <c r="D123" s="60"/>
      <c r="G123" s="6"/>
    </row>
    <row r="124" s="1" customFormat="1" spans="2:7">
      <c r="B124" s="5"/>
      <c r="C124" s="60"/>
      <c r="D124" s="60"/>
      <c r="G124" s="6"/>
    </row>
    <row r="125" s="1" customFormat="1" spans="2:7">
      <c r="B125" s="5"/>
      <c r="C125" s="60"/>
      <c r="D125" s="60"/>
      <c r="G125" s="6"/>
    </row>
    <row r="126" s="1" customFormat="1" spans="2:7">
      <c r="B126" s="5"/>
      <c r="C126" s="60"/>
      <c r="D126" s="60"/>
      <c r="G126" s="6"/>
    </row>
    <row r="127" s="1" customFormat="1" spans="2:7">
      <c r="B127" s="5"/>
      <c r="C127" s="60"/>
      <c r="D127" s="60"/>
      <c r="G127" s="6"/>
    </row>
    <row r="128" s="1" customFormat="1" spans="2:7">
      <c r="B128" s="5"/>
      <c r="C128" s="60"/>
      <c r="D128" s="60"/>
      <c r="G128" s="6"/>
    </row>
    <row r="129" s="1" customFormat="1" spans="2:7">
      <c r="B129" s="5"/>
      <c r="C129" s="60"/>
      <c r="D129" s="60"/>
      <c r="G129" s="6"/>
    </row>
    <row r="130" s="1" customFormat="1" spans="2:7">
      <c r="B130" s="5"/>
      <c r="C130" s="60"/>
      <c r="D130" s="60"/>
      <c r="G130" s="6"/>
    </row>
    <row r="131" s="1" customFormat="1" spans="2:7">
      <c r="B131" s="5"/>
      <c r="C131" s="60"/>
      <c r="D131" s="60"/>
      <c r="G131" s="6"/>
    </row>
    <row r="132" s="1" customFormat="1" spans="2:7">
      <c r="B132" s="5"/>
      <c r="C132" s="60"/>
      <c r="D132" s="60"/>
      <c r="G132" s="6"/>
    </row>
    <row r="133" s="1" customFormat="1" spans="2:7">
      <c r="B133" s="5"/>
      <c r="C133" s="60"/>
      <c r="D133" s="60"/>
      <c r="G133" s="6"/>
    </row>
  </sheetData>
  <mergeCells count="33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B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73:H7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报关箱单</vt:lpstr>
      <vt:lpstr>清关发票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2021-06-22T06:01:01Z</dcterms:created>
  <dcterms:modified xsi:type="dcterms:W3CDTF">2021-06-22T06:01:28Z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