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Tjohpra61-6\cs-eng$\PROJECTS\Active Projects (New)\Current Projects\C.7384 - Kamoa Phase 2 Regrind Mill (PM-Gary)\10. Forwarding\Pro-Forma Inv\"/>
    </mc:Choice>
  </mc:AlternateContent>
  <xr:revisionPtr revIDLastSave="0" documentId="13_ncr:1_{7B36F05F-79BA-4743-8612-F77F11CAAA82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Pro-Forma Invoice" sheetId="1" r:id="rId1"/>
    <sheet name="Sheet1" sheetId="2" r:id="rId2"/>
  </sheets>
  <definedNames>
    <definedName name="_xlnm.Print_Area" localSheetId="0">'Pro-Forma Invoice'!$A$1:$P$138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4" i="1" l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01" i="1"/>
  <c r="N97" i="1"/>
  <c r="N98" i="1"/>
  <c r="N96" i="1"/>
  <c r="N93" i="1"/>
  <c r="N90" i="1"/>
  <c r="N89" i="1"/>
  <c r="N81" i="1"/>
  <c r="N82" i="1"/>
  <c r="N83" i="1"/>
  <c r="N84" i="1"/>
  <c r="N85" i="1"/>
  <c r="N86" i="1"/>
  <c r="N80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27" i="1"/>
  <c r="G36" i="2" l="1"/>
  <c r="G34" i="2"/>
  <c r="G26" i="2"/>
  <c r="G24" i="2"/>
  <c r="G22" i="2"/>
  <c r="G19" i="2"/>
  <c r="G21" i="2"/>
  <c r="G4" i="2"/>
  <c r="F4" i="2"/>
  <c r="G20" i="2" l="1"/>
</calcChain>
</file>

<file path=xl/sharedStrings.xml><?xml version="1.0" encoding="utf-8"?>
<sst xmlns="http://schemas.openxmlformats.org/spreadsheetml/2006/main" count="485" uniqueCount="185">
  <si>
    <t>PRO FORMA INVOICE</t>
  </si>
  <si>
    <t xml:space="preserve">Date: </t>
  </si>
  <si>
    <t>Tel:</t>
  </si>
  <si>
    <t xml:space="preserve">PF Invoice #: </t>
  </si>
  <si>
    <t xml:space="preserve">Fax: </t>
  </si>
  <si>
    <t xml:space="preserve">Mode of transport: </t>
  </si>
  <si>
    <t xml:space="preserve">Reg. No: </t>
  </si>
  <si>
    <t xml:space="preserve">Port of Loading : </t>
  </si>
  <si>
    <t xml:space="preserve">Port of Destination : </t>
  </si>
  <si>
    <t>KOLWEZI</t>
  </si>
  <si>
    <t xml:space="preserve">Exporters Code: </t>
  </si>
  <si>
    <t>Port of Entry into DRC:</t>
  </si>
  <si>
    <t>KASUMBALESA</t>
  </si>
  <si>
    <t>Contact Tel:</t>
  </si>
  <si>
    <t xml:space="preserve">Contact E-mail: </t>
  </si>
  <si>
    <t xml:space="preserve">Currency: </t>
  </si>
  <si>
    <t>CONSIGNEE</t>
  </si>
  <si>
    <t>DELIVERY ADDRESS</t>
  </si>
  <si>
    <t xml:space="preserve">Kamoa Copper S.A. </t>
  </si>
  <si>
    <t>VAT NO:  A0901048A</t>
  </si>
  <si>
    <t>2153 Avenue Club Nautique</t>
  </si>
  <si>
    <t>REG NO: 6-118-N37233J</t>
  </si>
  <si>
    <t>Quartier Golf les Battants Commune</t>
  </si>
  <si>
    <t>République Démocratique du Congo</t>
  </si>
  <si>
    <t>de Lubumbashi</t>
  </si>
  <si>
    <t>Ville de Lubumbashi</t>
  </si>
  <si>
    <t>Province du Haut - Katanga</t>
  </si>
  <si>
    <t>WBS NUMBER</t>
  </si>
  <si>
    <t>ITEM DESCRIPTION</t>
  </si>
  <si>
    <t>NO OF PIECES</t>
  </si>
  <si>
    <t>COUNTRY OF ORIGIN</t>
  </si>
  <si>
    <t>CUSTOMS TARIFF HEADING</t>
  </si>
  <si>
    <t>UNIT PRICE</t>
  </si>
  <si>
    <t>TOTAL PRICE</t>
  </si>
  <si>
    <t xml:space="preserve">Total Goods Value:  </t>
  </si>
  <si>
    <t>Transport Value:</t>
  </si>
  <si>
    <t>PAGE 1 OF 1</t>
  </si>
  <si>
    <t>Kamoa Copper SA</t>
  </si>
  <si>
    <t>Kakula Mine, + - 61km West of Kolwezi</t>
  </si>
  <si>
    <t xml:space="preserve">Contract  No. : </t>
  </si>
  <si>
    <t xml:space="preserve">TAX No.: </t>
  </si>
  <si>
    <t>MULTIMODAL (OCEAN &amp; ROAD)</t>
  </si>
  <si>
    <t>TOTAL VALUE KAMOA</t>
  </si>
  <si>
    <t xml:space="preserve">Incoterm ®2020: </t>
  </si>
  <si>
    <t>FCA</t>
  </si>
  <si>
    <t>KMC-KKP-20-3462</t>
  </si>
  <si>
    <t>Various</t>
  </si>
  <si>
    <t>FCA Collection Point</t>
  </si>
  <si>
    <t>USD</t>
  </si>
  <si>
    <t>gary.noeth@mogrouppartners.com</t>
  </si>
  <si>
    <t>+27 (0) 12 649 0100</t>
  </si>
  <si>
    <t>1988/003445/07</t>
  </si>
  <si>
    <t>Turkey</t>
  </si>
  <si>
    <t>Media Bins</t>
  </si>
  <si>
    <t>Qty</t>
  </si>
  <si>
    <t>Unit Price</t>
  </si>
  <si>
    <t>First Fill Lubricants</t>
  </si>
  <si>
    <t>Regrind Mill # 3 Incl Corrosion Protection</t>
  </si>
  <si>
    <t>Unit</t>
  </si>
  <si>
    <t>Each</t>
  </si>
  <si>
    <t>Lot</t>
  </si>
  <si>
    <t>Main Equipment</t>
  </si>
  <si>
    <t>Spares</t>
  </si>
  <si>
    <t>Commissioning Spares</t>
  </si>
  <si>
    <t>Critical Spares</t>
  </si>
  <si>
    <t>Sub-Total (Equipment- Part of Supply Portion</t>
  </si>
  <si>
    <t>Sub-Total (Spares- Part of Supply Portion</t>
  </si>
  <si>
    <t>Total Equipment Portion</t>
  </si>
  <si>
    <t>Impeller Assembly</t>
  </si>
  <si>
    <t>Base Plate Standard, SMD-355-E</t>
  </si>
  <si>
    <t>Body Assembly, SMD-355-E</t>
  </si>
  <si>
    <t>Filter Element for Reducer</t>
  </si>
  <si>
    <t>Impeller Arm Assembly</t>
  </si>
  <si>
    <t>SCREW, CAP, HEX SKT HD ISO4762-M20X80</t>
  </si>
  <si>
    <t>SCREW, HEXAGONAL ISO4017-M30X70-8.8</t>
  </si>
  <si>
    <t>COLLAR, IMPELLER, 355 KW DETRITOR</t>
  </si>
  <si>
    <t>SPACER ,IMPELLER,355 KW DETRITOR</t>
  </si>
  <si>
    <t>IMPELLER END PLATE, RU-SMDEPLATE 185E_355E-50-590-40</t>
  </si>
  <si>
    <t>Reducer</t>
  </si>
  <si>
    <t>Motor</t>
  </si>
  <si>
    <t>Liners</t>
  </si>
  <si>
    <t>Hoses</t>
  </si>
  <si>
    <t>Fasteners</t>
  </si>
  <si>
    <t>N/A</t>
  </si>
  <si>
    <t>Finland</t>
  </si>
  <si>
    <t>+27 (0) 72 22 88 703</t>
  </si>
  <si>
    <t>Media Addition System</t>
  </si>
  <si>
    <t>STIRRED MEDIA DETRITOR Consisting of:</t>
  </si>
  <si>
    <t>TANK ASSEMBLY</t>
  </si>
  <si>
    <t>BODY ASSEMBLY</t>
  </si>
  <si>
    <t>IMPELLAR ASSY</t>
  </si>
  <si>
    <t>MOTOR INCL. COLOUR CHANGE</t>
  </si>
  <si>
    <t>REDUCER INCL. COLOUR CHANGE</t>
  </si>
  <si>
    <t>GATE VALVE, KNIFE</t>
  </si>
  <si>
    <t>DOOR SEAL</t>
  </si>
  <si>
    <t xml:space="preserve">WEAR SLEEVE 4" </t>
  </si>
  <si>
    <t>WEAR SLEEVE 6"</t>
  </si>
  <si>
    <t xml:space="preserve">COUPLING, FLEXIBLE 4.500" OD </t>
  </si>
  <si>
    <t>JACKSCREW 40-57MM</t>
  </si>
  <si>
    <t>BOLT, HEXAGONAL ISO4014-M16X80-8.8-UNPL</t>
  </si>
  <si>
    <t>BOLT, HEXAGONAL ISO4014-M20X55-8.8-UNPLT</t>
  </si>
  <si>
    <t>SCREW, HEXAGONAL ISO4017-M36X75-8.8-UNP</t>
  </si>
  <si>
    <t>BOLT, HEXAGONAL ISO4014-M39X90-8.8-UNPL</t>
  </si>
  <si>
    <t>WASHER , PLAIN,HDN,M16 ZNPL</t>
  </si>
  <si>
    <t>WASHER, PLAIN ISO7089-20-140HV-UNPLTD</t>
  </si>
  <si>
    <t>WASHER, PLAIN ISO7089-36-200HV-UNPLTD</t>
  </si>
  <si>
    <t>WASHER, PLAIN ISO7089-39-CL 140 HV-UNPL</t>
  </si>
  <si>
    <t>NUT, HEXAGONAL HEAVY ISO4033-M36-8-UNPL</t>
  </si>
  <si>
    <t>NUT, HEXAGONAL ISO4032-M16X2-8-UNPLTD</t>
  </si>
  <si>
    <t>TRELLEX SLURRY HOSE T40 ID 90 CUT</t>
  </si>
  <si>
    <t>ML-SEALER 40/16-12</t>
  </si>
  <si>
    <t>ML-RUBBERPLUG 45/35-35</t>
  </si>
  <si>
    <t>ML-RUBBERPLUG 45/35-500</t>
  </si>
  <si>
    <t>ML-CUPWASHER 54/40/18-14@</t>
  </si>
  <si>
    <t>ML-ATTACHCHANNEL A-STEEL-73-320-AISI 316</t>
  </si>
  <si>
    <t>RU-SMDSLINER 355E-43-601-820-02 W DRAIN@</t>
  </si>
  <si>
    <t>RU-SMDSLINER 355E-43-601-820-02</t>
  </si>
  <si>
    <t>RU-SMDSLINER 355E-43-605-425-02</t>
  </si>
  <si>
    <t>RU-SMDTSLINER 355E-43-605-190-02</t>
  </si>
  <si>
    <t>RU-SMDCLINER 355E-43-356-1021-02</t>
  </si>
  <si>
    <t>RU-SMDUCLINER 355E-43-355,8-1011-02</t>
  </si>
  <si>
    <t>RU-SMDHBAFFLE 355E-SA-160-110-1016-02</t>
  </si>
  <si>
    <t>RU-SMDLBAFFLE 355E-SA-160-60-1016-02</t>
  </si>
  <si>
    <t>RU-SMDLBAFFLE 355E-100-43-779-02</t>
  </si>
  <si>
    <t>RU-SMDIMPARM 355-847-150-40</t>
  </si>
  <si>
    <t>ML-RUBBERPLUG *</t>
  </si>
  <si>
    <t>SCREW, HEXAGONAL ISO4017-M16X50-A4-70-U@</t>
  </si>
  <si>
    <t>SCREW, HEXAGONAL ISO4017-M16X60-A4-70-U@</t>
  </si>
  <si>
    <t>SCREW, HEXAGONAL ISO4017-M16X75-A4-70-UN</t>
  </si>
  <si>
    <t>SCREW, HEXAGONAL ISO4017-M16X120-A4-70-@</t>
  </si>
  <si>
    <t>WASHER, PLAIN ISO7089-16-200HV-A4-UNPLTD</t>
  </si>
  <si>
    <t>NUT, HEXAGONAL ISO4032-M16-A4-70-UNPLTD@</t>
  </si>
  <si>
    <t>RU-SMDCBLINER 355E-80-750-750-02</t>
  </si>
  <si>
    <t>RU-SMDIBLINER 355E-80-646-492-02</t>
  </si>
  <si>
    <t>RU-SMDOBLINER 355E-80-865-461-02</t>
  </si>
  <si>
    <t>RU-SMDBHDBAR 355E-75-80-825-02</t>
  </si>
  <si>
    <t>RU-SMDDLINER 355E-112,5-597-820-02</t>
  </si>
  <si>
    <t>PU-SMDMRS 185C/355-25-650-650-0,3X11,5@</t>
  </si>
  <si>
    <t>INLET FEED PIPE ASSEMBLY SMD355</t>
  </si>
  <si>
    <t>FEED PIPE 150NB PIPE SUPPORT ASSY</t>
  </si>
  <si>
    <t>MEDIA FEED HOPPER SMD355 REGRIND MILL</t>
  </si>
  <si>
    <t>KNIFE GATE VALVE 150 NB</t>
  </si>
  <si>
    <t>KNIFE GATE VALVE 150NB ,WAFER TYPE, MANU</t>
  </si>
  <si>
    <t>LOAD CELL ULP-B, 5T, TDC/I/0052, TDC/I/@</t>
  </si>
  <si>
    <t>ENCLOSURE TDC/I/0550 /W DRIP COVER</t>
  </si>
  <si>
    <t>MEDIA COLLECTION BIN GA &amp; DETAILS SMD 35</t>
  </si>
  <si>
    <t>PU-SMDMRS 12-650-168-0,5X11,5-PU 500 MI@</t>
  </si>
  <si>
    <t>OIL , GEAR, CASTROL OPTIGEAR BM 220 35#</t>
  </si>
  <si>
    <t>COMMISSIONING  SPARES (FILTER ELEMENT FO</t>
  </si>
  <si>
    <t>URETHANE EX FIX URETHANE REPAIR SYSTEM,@</t>
  </si>
  <si>
    <t>SCREW, CAP HEX.SKT HD M20X80</t>
  </si>
  <si>
    <t>SCREW, HEXAGONAL M30X70</t>
  </si>
  <si>
    <t>COLLAR, IMPELLER</t>
  </si>
  <si>
    <t>SPACER, IMPELLER</t>
  </si>
  <si>
    <t>IMPELLER END PLATE</t>
  </si>
  <si>
    <t>RU-SMDEPLATE 185E_355E-50-590-40</t>
  </si>
  <si>
    <t>Brazil</t>
  </si>
  <si>
    <t>USA</t>
  </si>
  <si>
    <t>Germany</t>
  </si>
  <si>
    <t>China</t>
  </si>
  <si>
    <t>Taiwan</t>
  </si>
  <si>
    <t>South Korea</t>
  </si>
  <si>
    <t>Sweden</t>
  </si>
  <si>
    <t>India</t>
  </si>
  <si>
    <t>South Africa</t>
  </si>
  <si>
    <t>Spain</t>
  </si>
  <si>
    <t>8501.51.90</t>
  </si>
  <si>
    <t>8483.40.00.4</t>
  </si>
  <si>
    <t>8481.10.90</t>
  </si>
  <si>
    <t>8474.90.00.8</t>
  </si>
  <si>
    <t>8483.60.00.3</t>
  </si>
  <si>
    <t>7318.15.90.7</t>
  </si>
  <si>
    <t>7318.21.90.6</t>
  </si>
  <si>
    <t>7318.19.00.7</t>
  </si>
  <si>
    <t>4009.31.00.6</t>
  </si>
  <si>
    <t>4016.93.10.5</t>
  </si>
  <si>
    <t>4016.99.85.5</t>
  </si>
  <si>
    <t>7318.22.00.7</t>
  </si>
  <si>
    <t>7306.90.00.6</t>
  </si>
  <si>
    <t>8423.30.00.3</t>
  </si>
  <si>
    <t>7310.10.90</t>
  </si>
  <si>
    <t>3403.19.90.0</t>
  </si>
  <si>
    <t>8421.99.90.6</t>
  </si>
  <si>
    <t>3909.50.90.2</t>
  </si>
  <si>
    <t>C7384-PF-001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</si>
</sst>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&quot;* #,##0.00_-;\-&quot;R&quot;* #,##0.00_-;_-&quot;R&quot;* &quot;-&quot;??_-;_-@_-"/>
    <numFmt numFmtId="164" formatCode="&quot;$&quot;#,##0.00_);\(&quot;$&quot;#,##0.00\)"/>
    <numFmt numFmtId="165" formatCode="[$USD]\ #,##0.00;\-[$USD]\ #,##0.00"/>
    <numFmt numFmtId="166" formatCode="General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10"/>
      <name val="Arial"/>
      <family val="2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6" fontId="19" fillId="0" borderId="0"/>
  </cellStyleXfs>
  <cellXfs count="199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 readingOrder="1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 readingOrder="1"/>
    </xf>
    <xf numFmtId="0" fontId="11" fillId="3" borderId="0" xfId="0" applyFont="1" applyFill="1"/>
    <xf numFmtId="0" fontId="10" fillId="3" borderId="0" xfId="0" applyFont="1" applyFill="1" applyAlignment="1">
      <alignment horizontal="left" vertical="top" readingOrder="1"/>
    </xf>
    <xf numFmtId="0" fontId="12" fillId="3" borderId="0" xfId="0" applyFont="1" applyFill="1" applyAlignment="1" applyProtection="1">
      <alignment horizontal="left" vertical="top"/>
      <protection locked="0"/>
    </xf>
    <xf numFmtId="0" fontId="13" fillId="3" borderId="0" xfId="0" applyFont="1" applyFill="1"/>
    <xf numFmtId="0" fontId="14" fillId="3" borderId="0" xfId="0" applyFont="1" applyFill="1"/>
    <xf numFmtId="0" fontId="13" fillId="3" borderId="3" xfId="0" applyFont="1" applyFill="1" applyBorder="1"/>
    <xf numFmtId="0" fontId="11" fillId="3" borderId="3" xfId="0" applyFont="1" applyFill="1" applyBorder="1"/>
    <xf numFmtId="0" fontId="13" fillId="3" borderId="4" xfId="0" applyFont="1" applyFill="1" applyBorder="1"/>
    <xf numFmtId="0" fontId="13" fillId="3" borderId="6" xfId="0" applyFont="1" applyFill="1" applyBorder="1"/>
    <xf numFmtId="0" fontId="11" fillId="3" borderId="8" xfId="0" applyFont="1" applyFill="1" applyBorder="1"/>
    <xf numFmtId="0" fontId="13" fillId="3" borderId="8" xfId="0" applyFont="1" applyFill="1" applyBorder="1"/>
    <xf numFmtId="0" fontId="13" fillId="3" borderId="9" xfId="0" applyFont="1" applyFill="1" applyBorder="1"/>
    <xf numFmtId="0" fontId="12" fillId="3" borderId="0" xfId="0" applyFont="1" applyFill="1"/>
    <xf numFmtId="0" fontId="15" fillId="3" borderId="0" xfId="0" applyFont="1" applyFill="1" applyBorder="1"/>
    <xf numFmtId="0" fontId="15" fillId="3" borderId="0" xfId="0" applyFont="1" applyFill="1"/>
    <xf numFmtId="0" fontId="4" fillId="0" borderId="0" xfId="0" applyFont="1" applyBorder="1"/>
    <xf numFmtId="0" fontId="13" fillId="3" borderId="0" xfId="0" applyFont="1" applyFill="1" applyBorder="1"/>
    <xf numFmtId="0" fontId="11" fillId="3" borderId="0" xfId="0" applyFont="1" applyFill="1" applyBorder="1"/>
    <xf numFmtId="0" fontId="16" fillId="3" borderId="0" xfId="0" applyFont="1" applyFill="1" applyBorder="1"/>
    <xf numFmtId="0" fontId="13" fillId="3" borderId="0" xfId="0" applyFont="1" applyFill="1" applyBorder="1" applyAlignment="1"/>
    <xf numFmtId="0" fontId="5" fillId="3" borderId="15" xfId="0" applyFont="1" applyFill="1" applyBorder="1"/>
    <xf numFmtId="0" fontId="5" fillId="3" borderId="16" xfId="0" applyFont="1" applyFill="1" applyBorder="1"/>
    <xf numFmtId="0" fontId="11" fillId="3" borderId="24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left"/>
    </xf>
    <xf numFmtId="0" fontId="15" fillId="3" borderId="0" xfId="0" applyFont="1" applyFill="1" applyAlignment="1">
      <alignment vertical="center"/>
    </xf>
    <xf numFmtId="0" fontId="11" fillId="3" borderId="2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/>
    </xf>
    <xf numFmtId="0" fontId="11" fillId="0" borderId="17" xfId="0" applyFont="1" applyBorder="1" applyAlignment="1">
      <alignment horizontal="right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" fillId="0" borderId="0" xfId="0" applyFont="1"/>
    <xf numFmtId="165" fontId="0" fillId="0" borderId="0" xfId="0" applyNumberFormat="1"/>
    <xf numFmtId="165" fontId="1" fillId="0" borderId="19" xfId="1" applyNumberFormat="1" applyFont="1" applyBorder="1"/>
    <xf numFmtId="165" fontId="1" fillId="0" borderId="19" xfId="0" applyNumberFormat="1" applyFont="1" applyBorder="1"/>
    <xf numFmtId="0" fontId="20" fillId="0" borderId="0" xfId="3" applyNumberFormat="1" applyFont="1" applyBorder="1" applyAlignment="1">
      <alignment horizontal="left" indent="2"/>
    </xf>
    <xf numFmtId="0" fontId="11" fillId="3" borderId="15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top"/>
    </xf>
    <xf numFmtId="0" fontId="0" fillId="0" borderId="0" xfId="0" applyBorder="1"/>
    <xf numFmtId="0" fontId="15" fillId="0" borderId="0" xfId="0" applyFont="1" applyBorder="1"/>
    <xf numFmtId="0" fontId="0" fillId="0" borderId="0" xfId="0" applyBorder="1" applyAlignment="1">
      <alignment vertical="top"/>
    </xf>
    <xf numFmtId="0" fontId="0" fillId="0" borderId="8" xfId="0" applyBorder="1" applyAlignment="1">
      <alignment vertical="top"/>
    </xf>
    <xf numFmtId="0" fontId="15" fillId="0" borderId="3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15" fillId="0" borderId="5" xfId="0" applyFont="1" applyBorder="1"/>
    <xf numFmtId="0" fontId="0" fillId="0" borderId="5" xfId="0" applyBorder="1"/>
    <xf numFmtId="0" fontId="0" fillId="0" borderId="5" xfId="0" applyBorder="1" applyAlignment="1">
      <alignment vertical="top"/>
    </xf>
    <xf numFmtId="0" fontId="0" fillId="0" borderId="4" xfId="0" applyBorder="1"/>
    <xf numFmtId="0" fontId="15" fillId="0" borderId="6" xfId="0" applyFont="1" applyBorder="1" applyAlignment="1">
      <alignment vertical="top"/>
    </xf>
    <xf numFmtId="0" fontId="15" fillId="0" borderId="6" xfId="0" applyFont="1" applyBorder="1"/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7" fillId="0" borderId="0" xfId="0" applyFont="1"/>
    <xf numFmtId="0" fontId="7" fillId="0" borderId="2" xfId="0" applyFont="1" applyBorder="1" applyAlignment="1">
      <alignment vertical="top"/>
    </xf>
    <xf numFmtId="0" fontId="11" fillId="3" borderId="17" xfId="0" applyFont="1" applyFill="1" applyBorder="1" applyAlignment="1">
      <alignment vertical="center" wrapText="1"/>
    </xf>
    <xf numFmtId="3" fontId="0" fillId="0" borderId="16" xfId="0" applyNumberFormat="1" applyBorder="1" applyAlignment="1">
      <alignment horizontal="right" vertical="top"/>
    </xf>
    <xf numFmtId="3" fontId="0" fillId="0" borderId="16" xfId="0" applyNumberFormat="1" applyBorder="1" applyAlignment="1">
      <alignment horizontal="right"/>
    </xf>
    <xf numFmtId="4" fontId="0" fillId="0" borderId="16" xfId="0" applyNumberFormat="1" applyBorder="1" applyAlignment="1">
      <alignment horizontal="right" vertical="top"/>
    </xf>
    <xf numFmtId="0" fontId="0" fillId="0" borderId="16" xfId="0" applyBorder="1" applyAlignment="1">
      <alignment vertical="top"/>
    </xf>
    <xf numFmtId="3" fontId="0" fillId="0" borderId="19" xfId="0" applyNumberFormat="1" applyBorder="1" applyAlignment="1">
      <alignment horizontal="right" vertical="top"/>
    </xf>
    <xf numFmtId="0" fontId="15" fillId="0" borderId="22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vertical="top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2" fontId="11" fillId="0" borderId="15" xfId="0" applyNumberFormat="1" applyFont="1" applyBorder="1" applyAlignment="1"/>
    <xf numFmtId="2" fontId="11" fillId="0" borderId="17" xfId="0" applyNumberFormat="1" applyFont="1" applyBorder="1" applyAlignment="1"/>
    <xf numFmtId="164" fontId="11" fillId="0" borderId="15" xfId="0" applyNumberFormat="1" applyFont="1" applyBorder="1" applyAlignment="1"/>
    <xf numFmtId="164" fontId="11" fillId="0" borderId="17" xfId="0" applyNumberFormat="1" applyFont="1" applyBorder="1" applyAlignment="1"/>
    <xf numFmtId="4" fontId="11" fillId="0" borderId="17" xfId="0" applyNumberFormat="1" applyFont="1" applyBorder="1" applyAlignment="1"/>
    <xf numFmtId="2" fontId="11" fillId="0" borderId="18" xfId="0" applyNumberFormat="1" applyFont="1" applyBorder="1" applyAlignment="1"/>
    <xf numFmtId="2" fontId="11" fillId="0" borderId="20" xfId="0" applyNumberFormat="1" applyFont="1" applyBorder="1" applyAlignment="1"/>
    <xf numFmtId="164" fontId="11" fillId="0" borderId="16" xfId="0" applyNumberFormat="1" applyFont="1" applyBorder="1" applyAlignment="1"/>
    <xf numFmtId="164" fontId="11" fillId="0" borderId="13" xfId="0" applyNumberFormat="1" applyFont="1" applyBorder="1" applyAlignment="1"/>
    <xf numFmtId="164" fontId="11" fillId="0" borderId="14" xfId="0" applyNumberFormat="1" applyFont="1" applyBorder="1" applyAlignment="1"/>
    <xf numFmtId="164" fontId="11" fillId="0" borderId="19" xfId="0" applyNumberFormat="1" applyFont="1" applyBorder="1" applyAlignment="1"/>
    <xf numFmtId="4" fontId="11" fillId="0" borderId="20" xfId="0" applyNumberFormat="1" applyFont="1" applyBorder="1" applyAlignment="1"/>
    <xf numFmtId="0" fontId="11" fillId="3" borderId="25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5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7" xfId="0" applyBorder="1"/>
    <xf numFmtId="0" fontId="15" fillId="0" borderId="15" xfId="0" applyFont="1" applyBorder="1" applyAlignment="1">
      <alignment vertical="top"/>
    </xf>
    <xf numFmtId="0" fontId="15" fillId="0" borderId="30" xfId="0" applyFont="1" applyBorder="1" applyAlignment="1">
      <alignment vertical="top"/>
    </xf>
    <xf numFmtId="0" fontId="0" fillId="0" borderId="31" xfId="0" applyBorder="1"/>
    <xf numFmtId="0" fontId="0" fillId="0" borderId="30" xfId="0" applyBorder="1" applyAlignment="1">
      <alignment vertical="top"/>
    </xf>
    <xf numFmtId="0" fontId="11" fillId="3" borderId="22" xfId="0" applyFont="1" applyFill="1" applyBorder="1" applyAlignment="1">
      <alignment horizontal="left" vertical="center" wrapText="1"/>
    </xf>
    <xf numFmtId="0" fontId="11" fillId="3" borderId="24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1" fillId="3" borderId="30" xfId="0" applyFont="1" applyFill="1" applyBorder="1" applyAlignment="1">
      <alignment horizontal="left" vertical="center" wrapText="1"/>
    </xf>
    <xf numFmtId="0" fontId="11" fillId="3" borderId="31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vertical="center" wrapText="1"/>
    </xf>
    <xf numFmtId="0" fontId="11" fillId="3" borderId="29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vertical="top"/>
    </xf>
    <xf numFmtId="0" fontId="15" fillId="0" borderId="25" xfId="0" applyFont="1" applyBorder="1" applyAlignment="1">
      <alignment vertical="top"/>
    </xf>
    <xf numFmtId="0" fontId="15" fillId="0" borderId="14" xfId="0" applyFont="1" applyBorder="1" applyAlignment="1">
      <alignment vertical="top"/>
    </xf>
    <xf numFmtId="3" fontId="0" fillId="0" borderId="16" xfId="0" applyNumberFormat="1" applyFill="1" applyBorder="1" applyAlignment="1">
      <alignment horizontal="right" vertical="top"/>
    </xf>
    <xf numFmtId="0" fontId="0" fillId="0" borderId="5" xfId="0" applyFill="1" applyBorder="1" applyAlignment="1">
      <alignment vertical="top"/>
    </xf>
    <xf numFmtId="0" fontId="15" fillId="0" borderId="29" xfId="0" applyFont="1" applyBorder="1" applyAlignment="1">
      <alignment vertical="top"/>
    </xf>
    <xf numFmtId="0" fontId="11" fillId="0" borderId="23" xfId="0" applyFont="1" applyBorder="1" applyAlignment="1">
      <alignment horizontal="center" vertical="center"/>
    </xf>
    <xf numFmtId="0" fontId="15" fillId="0" borderId="16" xfId="0" applyFont="1" applyBorder="1" applyAlignment="1">
      <alignment vertical="top"/>
    </xf>
    <xf numFmtId="0" fontId="15" fillId="0" borderId="15" xfId="0" applyFont="1" applyBorder="1"/>
    <xf numFmtId="0" fontId="15" fillId="0" borderId="16" xfId="0" applyFont="1" applyBorder="1"/>
    <xf numFmtId="0" fontId="15" fillId="0" borderId="1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31" xfId="0" applyBorder="1" applyAlignment="1">
      <alignment vertical="top"/>
    </xf>
    <xf numFmtId="0" fontId="7" fillId="0" borderId="15" xfId="0" applyFont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4" fontId="11" fillId="3" borderId="11" xfId="0" applyNumberFormat="1" applyFont="1" applyFill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12" fillId="3" borderId="18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12" fillId="3" borderId="10" xfId="0" applyFont="1" applyFill="1" applyBorder="1" applyAlignment="1">
      <alignment horizontal="left"/>
    </xf>
    <xf numFmtId="0" fontId="12" fillId="3" borderId="11" xfId="0" applyFont="1" applyFill="1" applyBorder="1" applyAlignment="1">
      <alignment horizontal="left"/>
    </xf>
    <xf numFmtId="164" fontId="11" fillId="3" borderId="23" xfId="0" applyNumberFormat="1" applyFont="1" applyFill="1" applyBorder="1" applyAlignment="1">
      <alignment horizontal="center"/>
    </xf>
    <xf numFmtId="164" fontId="11" fillId="3" borderId="24" xfId="0" applyNumberFormat="1" applyFont="1" applyFill="1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>
      <alignment vertical="center"/>
    </xf>
    <xf numFmtId="0" fontId="11" fillId="3" borderId="27" xfId="0" applyFont="1" applyFill="1" applyBorder="1" applyAlignment="1">
      <alignment vertical="center" wrapText="1"/>
    </xf>
    <xf numFmtId="0" fontId="11" fillId="3" borderId="16" xfId="0" applyFont="1" applyFill="1" applyBorder="1" applyAlignment="1">
      <alignment vertical="center" wrapText="1"/>
    </xf>
    <xf numFmtId="0" fontId="11" fillId="3" borderId="26" xfId="0" applyFont="1" applyFill="1" applyBorder="1" applyAlignment="1">
      <alignment vertical="center" wrapText="1"/>
    </xf>
    <xf numFmtId="0" fontId="11" fillId="3" borderId="28" xfId="0" applyFont="1" applyFill="1" applyBorder="1" applyAlignment="1">
      <alignment vertical="center" wrapText="1"/>
    </xf>
    <xf numFmtId="15" fontId="11" fillId="3" borderId="28" xfId="0" applyNumberFormat="1" applyFont="1" applyFill="1" applyBorder="1" applyAlignment="1">
      <alignment vertical="center" wrapText="1"/>
    </xf>
    <xf numFmtId="0" fontId="18" fillId="3" borderId="28" xfId="2" applyFill="1" applyBorder="1" applyAlignment="1">
      <alignment horizontal="left" vertical="top" wrapText="1"/>
    </xf>
    <xf numFmtId="0" fontId="11" fillId="3" borderId="28" xfId="0" applyFont="1" applyFill="1" applyBorder="1" applyAlignment="1">
      <alignment horizontal="left" vertical="top" wrapText="1"/>
    </xf>
    <xf numFmtId="0" fontId="11" fillId="3" borderId="27" xfId="0" applyFont="1" applyFill="1" applyBorder="1" applyAlignment="1">
      <alignment vertical="center"/>
    </xf>
    <xf numFmtId="0" fontId="11" fillId="3" borderId="16" xfId="0" applyFont="1" applyFill="1" applyBorder="1" applyAlignment="1">
      <alignment vertical="center"/>
    </xf>
    <xf numFmtId="0" fontId="11" fillId="3" borderId="26" xfId="0" applyFont="1" applyFill="1" applyBorder="1" applyAlignment="1">
      <alignment vertical="center"/>
    </xf>
    <xf numFmtId="0" fontId="11" fillId="3" borderId="27" xfId="0" quotePrefix="1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0" borderId="15" xfId="0" applyFont="1" applyBorder="1" applyAlignment="1">
      <alignment horizontal="right"/>
    </xf>
    <xf numFmtId="0" fontId="11" fillId="0" borderId="17" xfId="0" applyFont="1" applyBorder="1" applyAlignment="1">
      <alignment horizontal="right"/>
    </xf>
    <xf numFmtId="0" fontId="11" fillId="0" borderId="18" xfId="0" applyFont="1" applyBorder="1" applyAlignment="1">
      <alignment horizontal="right"/>
    </xf>
    <xf numFmtId="0" fontId="11" fillId="0" borderId="20" xfId="0" applyFont="1" applyBorder="1" applyAlignment="1">
      <alignment horizontal="right"/>
    </xf>
    <xf numFmtId="0" fontId="13" fillId="3" borderId="5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0" fontId="13" fillId="3" borderId="8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4" fontId="11" fillId="0" borderId="21" xfId="0" applyNumberFormat="1" applyFont="1" applyBorder="1" applyAlignment="1">
      <alignment horizontal="center"/>
    </xf>
    <xf numFmtId="0" fontId="15" fillId="3" borderId="5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left"/>
    </xf>
    <xf numFmtId="0" fontId="15" fillId="3" borderId="8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1" fillId="0" borderId="25" xfId="0" applyFont="1" applyBorder="1" applyAlignment="1">
      <alignment horizontal="right"/>
    </xf>
    <xf numFmtId="0" fontId="11" fillId="0" borderId="14" xfId="0" applyFont="1" applyBorder="1" applyAlignment="1">
      <alignment horizontal="right"/>
    </xf>
    <xf numFmtId="0" fontId="5" fillId="2" borderId="11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2" builtinId="8"/>
    <cellStyle name="Normal" xfId="0" builtinId="0"/>
    <cellStyle name="Normal_BM9000" xfId="3" xr:uid="{3414BD73-70DE-4683-B689-1B2F628E9B99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142875</xdr:rowOff>
    </xdr:from>
    <xdr:to>
      <xdr:col>3</xdr:col>
      <xdr:colOff>440599</xdr:colOff>
      <xdr:row>6</xdr:row>
      <xdr:rowOff>17145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583E3-5AA0-4C95-AB13-F6278F3CA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0075"/>
          <a:ext cx="2273209" cy="54483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1</xdr:rowOff>
    </xdr:from>
    <xdr:to>
      <xdr:col>10</xdr:col>
      <xdr:colOff>342900</xdr:colOff>
      <xdr:row>3</xdr:row>
      <xdr:rowOff>150424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3C2C93-6A46-4FAD-916C-647AB78ED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"/>
          <a:ext cx="5172075" cy="769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ry.noeth@mogrouppartn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38"/>
  <sheetViews>
    <sheetView tabSelected="1" topLeftCell="A16" zoomScaleNormal="100" zoomScaleSheetLayoutView="100" zoomScalePageLayoutView="70" workbookViewId="0">
      <selection activeCell="D33" sqref="D33"/>
    </sheetView>
  </sheetViews>
  <sheetFormatPr defaultRowHeight="14.4" x14ac:dyDescent="0.3"/>
  <cols>
    <col min="5" max="5" width="14.5546875" customWidth="1"/>
    <col min="7" max="7" width="11.21875" customWidth="1"/>
    <col min="8" max="8" width="11.77734375" bestFit="1" customWidth="1"/>
    <col min="9" max="9" width="6" customWidth="1"/>
    <col min="10" max="10" width="17.88671875" customWidth="1"/>
    <col min="12" max="12" width="9.5546875" customWidth="1"/>
    <col min="14" max="14" width="10.44140625" bestFit="1" customWidth="1"/>
    <col min="16" max="16" width="14.21875" customWidth="1"/>
  </cols>
  <sheetData>
    <row r="1" spans="1:16" s="3" customFormat="1" ht="23.4" x14ac:dyDescent="0.3">
      <c r="A1" s="155"/>
      <c r="B1" s="155"/>
      <c r="C1" s="155"/>
      <c r="D1" s="155"/>
      <c r="E1" s="6"/>
      <c r="F1" s="7"/>
      <c r="G1" s="7"/>
      <c r="H1" s="7"/>
      <c r="I1" s="7"/>
      <c r="J1" s="7"/>
      <c r="K1" s="154" t="s">
        <v>0</v>
      </c>
      <c r="L1" s="154"/>
      <c r="M1" s="154"/>
      <c r="N1" s="154"/>
      <c r="O1" s="154"/>
      <c r="P1" s="154"/>
    </row>
    <row r="2" spans="1:16" s="1" customFormat="1" ht="12.75" customHeight="1" x14ac:dyDescent="0.3">
      <c r="A2" s="155"/>
      <c r="B2" s="155"/>
      <c r="C2" s="155"/>
      <c r="D2" s="155"/>
      <c r="E2" s="8"/>
      <c r="F2" s="9"/>
      <c r="G2" s="9"/>
      <c r="H2" s="9"/>
      <c r="I2" s="9"/>
      <c r="J2" s="9"/>
      <c r="K2" s="24"/>
      <c r="L2" s="5"/>
      <c r="M2" s="34"/>
      <c r="N2" s="34"/>
      <c r="O2" s="156"/>
      <c r="P2" s="156"/>
    </row>
    <row r="3" spans="1:16" s="1" customFormat="1" ht="12.75" customHeight="1" x14ac:dyDescent="0.3">
      <c r="A3" s="155"/>
      <c r="B3" s="155"/>
      <c r="C3" s="155"/>
      <c r="D3" s="155"/>
      <c r="E3" s="8"/>
      <c r="F3" s="9"/>
      <c r="G3" s="9"/>
      <c r="H3" s="9"/>
      <c r="I3" s="9"/>
      <c r="J3" s="9"/>
      <c r="L3" s="5"/>
      <c r="M3" s="34"/>
      <c r="N3" s="34"/>
      <c r="O3" s="156"/>
      <c r="P3" s="156"/>
    </row>
    <row r="4" spans="1:16" s="1" customFormat="1" ht="13.8" x14ac:dyDescent="0.3">
      <c r="A4" s="155"/>
      <c r="B4" s="155"/>
      <c r="C4" s="155"/>
      <c r="D4" s="155"/>
      <c r="E4" s="8"/>
      <c r="F4" s="9"/>
      <c r="G4" s="9"/>
      <c r="H4" s="9"/>
      <c r="I4" s="9"/>
      <c r="J4" s="9"/>
      <c r="K4" s="5"/>
      <c r="L4" s="5"/>
      <c r="M4" s="34"/>
      <c r="N4" s="34"/>
      <c r="O4" s="34"/>
      <c r="P4" s="34"/>
    </row>
    <row r="5" spans="1:16" s="1" customFormat="1" ht="13.8" x14ac:dyDescent="0.3">
      <c r="A5" s="155"/>
      <c r="B5" s="155"/>
      <c r="C5" s="155"/>
      <c r="D5" s="155"/>
      <c r="E5" s="8"/>
      <c r="F5" s="23"/>
      <c r="G5" s="23"/>
      <c r="H5" s="23"/>
      <c r="I5" s="9"/>
      <c r="J5" s="9"/>
      <c r="K5" s="5" t="s">
        <v>1</v>
      </c>
      <c r="L5" s="5"/>
      <c r="M5" s="161">
        <v>44354</v>
      </c>
      <c r="N5" s="160"/>
      <c r="O5" s="160"/>
      <c r="P5" s="160"/>
    </row>
    <row r="6" spans="1:16" s="1" customFormat="1" ht="12.75" customHeight="1" x14ac:dyDescent="0.3">
      <c r="A6" s="155"/>
      <c r="B6" s="155"/>
      <c r="C6" s="155"/>
      <c r="D6" s="155"/>
      <c r="E6" s="10" t="s">
        <v>2</v>
      </c>
      <c r="F6" s="167" t="s">
        <v>50</v>
      </c>
      <c r="G6" s="168"/>
      <c r="H6" s="169"/>
      <c r="I6" s="9"/>
      <c r="J6" s="9"/>
      <c r="K6" s="5" t="s">
        <v>3</v>
      </c>
      <c r="L6" s="5"/>
      <c r="M6" s="164" t="s">
        <v>184</v>
      </c>
      <c r="N6" s="165"/>
      <c r="O6" s="165"/>
      <c r="P6" s="166"/>
    </row>
    <row r="7" spans="1:16" s="1" customFormat="1" ht="13.8" x14ac:dyDescent="0.3">
      <c r="A7" s="155"/>
      <c r="B7" s="155"/>
      <c r="C7" s="155"/>
      <c r="D7" s="155"/>
      <c r="E7" s="10" t="s">
        <v>4</v>
      </c>
      <c r="F7" s="170" t="s">
        <v>83</v>
      </c>
      <c r="G7" s="168"/>
      <c r="H7" s="169"/>
      <c r="I7" s="9"/>
      <c r="J7" s="9"/>
      <c r="K7" s="5" t="s">
        <v>5</v>
      </c>
      <c r="L7" s="5"/>
      <c r="M7" s="160" t="s">
        <v>41</v>
      </c>
      <c r="N7" s="160"/>
      <c r="O7" s="160"/>
      <c r="P7" s="160"/>
    </row>
    <row r="8" spans="1:16" s="1" customFormat="1" ht="12.75" customHeight="1" x14ac:dyDescent="0.3">
      <c r="A8" s="155"/>
      <c r="B8" s="155"/>
      <c r="C8" s="155"/>
      <c r="D8" s="155"/>
      <c r="E8" s="11" t="s">
        <v>6</v>
      </c>
      <c r="F8" s="170" t="s">
        <v>51</v>
      </c>
      <c r="G8" s="168"/>
      <c r="H8" s="169"/>
      <c r="I8" s="9"/>
      <c r="J8" s="9"/>
      <c r="K8" s="5" t="s">
        <v>7</v>
      </c>
      <c r="L8" s="5"/>
      <c r="M8" s="164" t="s">
        <v>46</v>
      </c>
      <c r="N8" s="165"/>
      <c r="O8" s="165"/>
      <c r="P8" s="166"/>
    </row>
    <row r="9" spans="1:16" s="1" customFormat="1" ht="12.75" customHeight="1" x14ac:dyDescent="0.3">
      <c r="A9" s="155"/>
      <c r="B9" s="155"/>
      <c r="C9" s="155"/>
      <c r="D9" s="155"/>
      <c r="E9" s="11" t="s">
        <v>40</v>
      </c>
      <c r="F9" s="170">
        <v>4780101731</v>
      </c>
      <c r="G9" s="168"/>
      <c r="H9" s="169"/>
      <c r="I9" s="9"/>
      <c r="J9" s="9"/>
      <c r="K9" s="5" t="s">
        <v>8</v>
      </c>
      <c r="L9" s="5"/>
      <c r="M9" s="164" t="s">
        <v>9</v>
      </c>
      <c r="N9" s="165"/>
      <c r="O9" s="165"/>
      <c r="P9" s="166"/>
    </row>
    <row r="10" spans="1:16" s="1" customFormat="1" ht="13.8" x14ac:dyDescent="0.3">
      <c r="A10" s="155"/>
      <c r="B10" s="155"/>
      <c r="C10" s="155"/>
      <c r="D10" s="155"/>
      <c r="E10" s="11" t="s">
        <v>10</v>
      </c>
      <c r="F10" s="170">
        <v>75497</v>
      </c>
      <c r="G10" s="168"/>
      <c r="H10" s="169"/>
      <c r="I10" s="9"/>
      <c r="J10" s="9"/>
      <c r="K10" s="5" t="s">
        <v>11</v>
      </c>
      <c r="L10" s="5"/>
      <c r="M10" s="157" t="s">
        <v>12</v>
      </c>
      <c r="N10" s="158"/>
      <c r="O10" s="158"/>
      <c r="P10" s="159"/>
    </row>
    <row r="11" spans="1:16" s="1" customFormat="1" ht="12.75" customHeight="1" x14ac:dyDescent="0.3">
      <c r="A11" s="155"/>
      <c r="B11" s="155"/>
      <c r="C11" s="155"/>
      <c r="D11" s="155"/>
      <c r="E11" s="11" t="s">
        <v>13</v>
      </c>
      <c r="F11" s="167" t="s">
        <v>85</v>
      </c>
      <c r="G11" s="168"/>
      <c r="H11" s="169"/>
      <c r="I11" s="9"/>
      <c r="J11" s="9"/>
      <c r="K11" s="5" t="s">
        <v>39</v>
      </c>
      <c r="L11" s="5"/>
      <c r="M11" s="164" t="s">
        <v>45</v>
      </c>
      <c r="N11" s="165"/>
      <c r="O11" s="165"/>
      <c r="P11" s="166"/>
    </row>
    <row r="12" spans="1:16" s="1" customFormat="1" ht="13.8" x14ac:dyDescent="0.3">
      <c r="A12" s="155"/>
      <c r="B12" s="155"/>
      <c r="C12" s="155"/>
      <c r="D12" s="155"/>
      <c r="E12" s="11" t="s">
        <v>14</v>
      </c>
      <c r="F12" s="162" t="s">
        <v>49</v>
      </c>
      <c r="G12" s="163"/>
      <c r="H12" s="163"/>
      <c r="I12" s="9"/>
      <c r="J12" s="9"/>
      <c r="K12" s="5" t="s">
        <v>43</v>
      </c>
      <c r="L12" s="5"/>
      <c r="M12" s="157" t="s">
        <v>44</v>
      </c>
      <c r="N12" s="158"/>
      <c r="O12" s="158"/>
      <c r="P12" s="159"/>
    </row>
    <row r="13" spans="1:16" s="1" customFormat="1" ht="12.75" customHeight="1" x14ac:dyDescent="0.3">
      <c r="A13" s="9"/>
      <c r="B13" s="9"/>
      <c r="C13" s="9"/>
      <c r="D13" s="9"/>
      <c r="E13" s="21"/>
      <c r="F13" s="9"/>
      <c r="G13" s="9"/>
      <c r="H13" s="9"/>
      <c r="I13" s="9"/>
      <c r="J13" s="9"/>
      <c r="K13" s="5" t="s">
        <v>15</v>
      </c>
      <c r="L13" s="5"/>
      <c r="M13" s="164" t="s">
        <v>48</v>
      </c>
      <c r="N13" s="165"/>
      <c r="O13" s="165"/>
      <c r="P13" s="166"/>
    </row>
    <row r="14" spans="1:16" ht="6" customHeight="1" thickBot="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3"/>
      <c r="L14" s="13"/>
      <c r="M14" s="12"/>
      <c r="N14" s="12"/>
      <c r="O14" s="12"/>
      <c r="P14" s="12"/>
    </row>
    <row r="15" spans="1:16" s="2" customFormat="1" ht="16.5" customHeight="1" thickBot="1" x14ac:dyDescent="0.35">
      <c r="A15" s="179" t="s">
        <v>16</v>
      </c>
      <c r="B15" s="180"/>
      <c r="C15" s="180"/>
      <c r="D15" s="180"/>
      <c r="E15" s="180"/>
      <c r="F15" s="180"/>
      <c r="G15" s="180"/>
      <c r="H15" s="181"/>
      <c r="I15" s="179" t="s">
        <v>17</v>
      </c>
      <c r="J15" s="180"/>
      <c r="K15" s="180"/>
      <c r="L15" s="180"/>
      <c r="M15" s="180"/>
      <c r="N15" s="180"/>
      <c r="O15" s="180"/>
      <c r="P15" s="181"/>
    </row>
    <row r="16" spans="1:16" ht="18" customHeight="1" x14ac:dyDescent="0.3">
      <c r="A16" s="175" t="s">
        <v>18</v>
      </c>
      <c r="B16" s="176"/>
      <c r="C16" s="176"/>
      <c r="D16" s="176"/>
      <c r="E16" s="25" t="s">
        <v>19</v>
      </c>
      <c r="F16" s="25"/>
      <c r="G16" s="25"/>
      <c r="H16" s="25"/>
      <c r="I16" s="194" t="s">
        <v>37</v>
      </c>
      <c r="J16" s="195"/>
      <c r="K16" s="195"/>
      <c r="L16" s="195"/>
      <c r="M16" s="195"/>
      <c r="N16" s="15"/>
      <c r="O16" s="14"/>
      <c r="P16" s="16"/>
    </row>
    <row r="17" spans="1:16" ht="18" customHeight="1" x14ac:dyDescent="0.3">
      <c r="A17" s="175" t="s">
        <v>20</v>
      </c>
      <c r="B17" s="176"/>
      <c r="C17" s="176"/>
      <c r="D17" s="176"/>
      <c r="E17" s="25" t="s">
        <v>21</v>
      </c>
      <c r="F17" s="25"/>
      <c r="G17" s="25"/>
      <c r="H17" s="25"/>
      <c r="I17" s="175" t="s">
        <v>38</v>
      </c>
      <c r="J17" s="176"/>
      <c r="K17" s="176"/>
      <c r="L17" s="176"/>
      <c r="M17" s="176"/>
      <c r="N17" s="26"/>
      <c r="O17" s="25"/>
      <c r="P17" s="17"/>
    </row>
    <row r="18" spans="1:16" ht="18" customHeight="1" x14ac:dyDescent="0.3">
      <c r="A18" s="175" t="s">
        <v>22</v>
      </c>
      <c r="B18" s="176"/>
      <c r="C18" s="176"/>
      <c r="D18" s="176"/>
      <c r="E18" s="25"/>
      <c r="F18" s="25"/>
      <c r="G18" s="25"/>
      <c r="H18" s="25"/>
      <c r="I18" s="175" t="s">
        <v>23</v>
      </c>
      <c r="J18" s="176"/>
      <c r="K18" s="176"/>
      <c r="L18" s="176"/>
      <c r="M18" s="176"/>
      <c r="N18" s="26"/>
      <c r="O18" s="25"/>
      <c r="P18" s="17"/>
    </row>
    <row r="19" spans="1:16" ht="18" customHeight="1" x14ac:dyDescent="0.3">
      <c r="A19" s="175" t="s">
        <v>24</v>
      </c>
      <c r="B19" s="176"/>
      <c r="C19" s="176"/>
      <c r="D19" s="176"/>
      <c r="E19" s="25"/>
      <c r="F19" s="25"/>
      <c r="G19" s="25"/>
      <c r="H19" s="25"/>
      <c r="I19" s="190"/>
      <c r="J19" s="191"/>
      <c r="K19" s="191"/>
      <c r="L19" s="191"/>
      <c r="M19" s="26"/>
      <c r="N19" s="26"/>
      <c r="O19" s="25"/>
      <c r="P19" s="17"/>
    </row>
    <row r="20" spans="1:16" ht="18" customHeight="1" x14ac:dyDescent="0.3">
      <c r="A20" s="175" t="s">
        <v>25</v>
      </c>
      <c r="B20" s="176"/>
      <c r="C20" s="176"/>
      <c r="D20" s="176"/>
      <c r="E20" s="28"/>
      <c r="F20" s="28"/>
      <c r="G20" s="28"/>
      <c r="H20" s="28"/>
      <c r="I20" s="190"/>
      <c r="J20" s="191"/>
      <c r="K20" s="191"/>
      <c r="L20" s="191"/>
      <c r="M20" s="26"/>
      <c r="N20" s="26"/>
      <c r="O20" s="25"/>
      <c r="P20" s="17"/>
    </row>
    <row r="21" spans="1:16" ht="18" customHeight="1" x14ac:dyDescent="0.3">
      <c r="A21" s="175" t="s">
        <v>26</v>
      </c>
      <c r="B21" s="176"/>
      <c r="C21" s="176"/>
      <c r="D21" s="176"/>
      <c r="E21" s="25"/>
      <c r="F21" s="25"/>
      <c r="G21" s="25"/>
      <c r="H21" s="25"/>
      <c r="I21" s="190"/>
      <c r="J21" s="191"/>
      <c r="K21" s="191"/>
      <c r="L21" s="191"/>
      <c r="M21" s="26"/>
      <c r="N21" s="26"/>
      <c r="O21" s="25"/>
      <c r="P21" s="17"/>
    </row>
    <row r="22" spans="1:16" ht="18" customHeight="1" thickBot="1" x14ac:dyDescent="0.35">
      <c r="A22" s="177" t="s">
        <v>23</v>
      </c>
      <c r="B22" s="178"/>
      <c r="C22" s="178"/>
      <c r="D22" s="178"/>
      <c r="E22" s="19"/>
      <c r="F22" s="19"/>
      <c r="G22" s="19"/>
      <c r="H22" s="19"/>
      <c r="I22" s="192"/>
      <c r="J22" s="193"/>
      <c r="K22" s="193"/>
      <c r="L22" s="193"/>
      <c r="M22" s="18"/>
      <c r="N22" s="18"/>
      <c r="O22" s="19"/>
      <c r="P22" s="20"/>
    </row>
    <row r="23" spans="1:16" ht="12" customHeight="1" x14ac:dyDescent="0.3">
      <c r="A23" s="22"/>
      <c r="B23" s="22"/>
      <c r="C23" s="22"/>
      <c r="D23" s="22"/>
      <c r="E23" s="22"/>
      <c r="F23" s="22"/>
      <c r="G23" s="26"/>
      <c r="H23" s="9"/>
      <c r="I23" s="22"/>
      <c r="J23" s="22"/>
      <c r="K23" s="27"/>
      <c r="L23" s="22"/>
      <c r="M23" s="26"/>
      <c r="N23" s="26"/>
      <c r="O23" s="25"/>
      <c r="P23" s="25"/>
    </row>
    <row r="24" spans="1:16" ht="12.75" customHeight="1" thickBo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s="4" customFormat="1" ht="69" customHeight="1" thickBot="1" x14ac:dyDescent="0.35">
      <c r="A25" s="187" t="s">
        <v>27</v>
      </c>
      <c r="B25" s="188"/>
      <c r="C25" s="185" t="s">
        <v>28</v>
      </c>
      <c r="D25" s="198"/>
      <c r="E25" s="198"/>
      <c r="F25" s="186"/>
      <c r="G25" s="74" t="s">
        <v>29</v>
      </c>
      <c r="H25" s="185" t="s">
        <v>30</v>
      </c>
      <c r="I25" s="186"/>
      <c r="J25" s="36" t="s">
        <v>47</v>
      </c>
      <c r="K25" s="185" t="s">
        <v>31</v>
      </c>
      <c r="L25" s="186"/>
      <c r="M25" s="184" t="s">
        <v>32</v>
      </c>
      <c r="N25" s="184"/>
      <c r="O25" s="184" t="s">
        <v>33</v>
      </c>
      <c r="P25" s="184"/>
    </row>
    <row r="26" spans="1:16" ht="18" customHeight="1" thickBot="1" x14ac:dyDescent="0.35">
      <c r="A26" s="196"/>
      <c r="B26" s="197"/>
      <c r="C26" s="66" t="s">
        <v>87</v>
      </c>
      <c r="D26" s="53"/>
      <c r="E26" s="53"/>
      <c r="F26" s="58"/>
      <c r="G26" s="119"/>
      <c r="H26" s="182"/>
      <c r="I26" s="183"/>
      <c r="J26" s="95"/>
      <c r="K26" s="90"/>
      <c r="L26" s="91"/>
      <c r="M26" s="86"/>
      <c r="N26" s="87"/>
      <c r="O26" s="189"/>
      <c r="P26" s="189"/>
    </row>
    <row r="27" spans="1:16" ht="18" customHeight="1" x14ac:dyDescent="0.3">
      <c r="A27" s="171"/>
      <c r="B27" s="172"/>
      <c r="C27" s="101" t="s">
        <v>88</v>
      </c>
      <c r="D27" s="120"/>
      <c r="E27" s="120"/>
      <c r="F27" s="113"/>
      <c r="G27" s="68">
        <v>1</v>
      </c>
      <c r="H27" s="114" t="s">
        <v>52</v>
      </c>
      <c r="I27" s="115"/>
      <c r="J27" s="112" t="s">
        <v>52</v>
      </c>
      <c r="K27" s="57">
        <v>8474.1</v>
      </c>
      <c r="L27" s="61"/>
      <c r="M27" s="85"/>
      <c r="N27" s="82">
        <f>+P27/G27</f>
        <v>74935.671547409802</v>
      </c>
      <c r="O27" s="78"/>
      <c r="P27" s="79">
        <v>74935.671547409802</v>
      </c>
    </row>
    <row r="28" spans="1:16" ht="18" customHeight="1" x14ac:dyDescent="0.3">
      <c r="A28" s="37"/>
      <c r="B28" s="38"/>
      <c r="C28" s="54" t="s">
        <v>89</v>
      </c>
      <c r="D28" s="48"/>
      <c r="E28" s="48"/>
      <c r="F28" s="59"/>
      <c r="G28" s="68">
        <v>1</v>
      </c>
      <c r="H28" s="101" t="s">
        <v>52</v>
      </c>
      <c r="I28" s="113"/>
      <c r="J28" s="112" t="s">
        <v>52</v>
      </c>
      <c r="K28" s="99">
        <v>8474.1</v>
      </c>
      <c r="L28" s="100"/>
      <c r="M28" s="85"/>
      <c r="N28" s="82">
        <f t="shared" ref="N28:N77" si="0">+P28/G28</f>
        <v>75304.588623062315</v>
      </c>
      <c r="O28" s="80"/>
      <c r="P28" s="82">
        <v>75304.588623062315</v>
      </c>
    </row>
    <row r="29" spans="1:16" ht="18" customHeight="1" x14ac:dyDescent="0.3">
      <c r="A29" s="37"/>
      <c r="B29" s="38"/>
      <c r="C29" s="101" t="s">
        <v>90</v>
      </c>
      <c r="D29" s="120"/>
      <c r="E29" s="120"/>
      <c r="F29" s="113"/>
      <c r="G29" s="68">
        <v>1</v>
      </c>
      <c r="H29" s="73" t="s">
        <v>52</v>
      </c>
      <c r="I29" s="75"/>
      <c r="J29" s="112" t="s">
        <v>52</v>
      </c>
      <c r="K29" s="57">
        <v>8474.1</v>
      </c>
      <c r="L29" s="61"/>
      <c r="M29" s="85"/>
      <c r="N29" s="82">
        <f t="shared" si="0"/>
        <v>21530.455586980523</v>
      </c>
      <c r="O29" s="78"/>
      <c r="P29" s="79">
        <v>21530.455586980523</v>
      </c>
    </row>
    <row r="30" spans="1:16" ht="18" customHeight="1" x14ac:dyDescent="0.3">
      <c r="A30" s="37"/>
      <c r="B30" s="38"/>
      <c r="C30" s="54" t="s">
        <v>91</v>
      </c>
      <c r="D30" s="48"/>
      <c r="E30" s="48"/>
      <c r="F30" s="59"/>
      <c r="G30" s="68">
        <v>1</v>
      </c>
      <c r="H30" s="101" t="s">
        <v>156</v>
      </c>
      <c r="I30" s="113"/>
      <c r="J30" s="112" t="s">
        <v>157</v>
      </c>
      <c r="K30" s="101" t="s">
        <v>166</v>
      </c>
      <c r="L30" s="100"/>
      <c r="M30" s="85"/>
      <c r="N30" s="82">
        <f t="shared" si="0"/>
        <v>87519.481753477899</v>
      </c>
      <c r="O30" s="78"/>
      <c r="P30" s="79">
        <v>87519.481753477899</v>
      </c>
    </row>
    <row r="31" spans="1:16" ht="18" customHeight="1" x14ac:dyDescent="0.3">
      <c r="A31" s="37"/>
      <c r="B31" s="38"/>
      <c r="C31" s="101" t="s">
        <v>92</v>
      </c>
      <c r="D31" s="120"/>
      <c r="E31" s="120"/>
      <c r="F31" s="113"/>
      <c r="G31" s="68">
        <v>1</v>
      </c>
      <c r="H31" s="101" t="s">
        <v>84</v>
      </c>
      <c r="I31" s="113"/>
      <c r="J31" s="112" t="s">
        <v>84</v>
      </c>
      <c r="K31" s="54" t="s">
        <v>167</v>
      </c>
      <c r="L31" s="61"/>
      <c r="M31" s="85"/>
      <c r="N31" s="82">
        <f t="shared" si="0"/>
        <v>108700.52248906947</v>
      </c>
      <c r="O31" s="78"/>
      <c r="P31" s="79">
        <v>108700.52248906947</v>
      </c>
    </row>
    <row r="32" spans="1:16" ht="18" customHeight="1" x14ac:dyDescent="0.3">
      <c r="A32" s="37"/>
      <c r="B32" s="38"/>
      <c r="C32" s="54" t="s">
        <v>93</v>
      </c>
      <c r="D32" s="48"/>
      <c r="E32" s="48"/>
      <c r="F32" s="59"/>
      <c r="G32" s="68">
        <v>1</v>
      </c>
      <c r="H32" s="73" t="s">
        <v>157</v>
      </c>
      <c r="I32" s="75"/>
      <c r="J32" s="112" t="s">
        <v>157</v>
      </c>
      <c r="K32" s="101" t="s">
        <v>168</v>
      </c>
      <c r="L32" s="100"/>
      <c r="M32" s="85"/>
      <c r="N32" s="82">
        <f t="shared" si="0"/>
        <v>3809</v>
      </c>
      <c r="O32" s="78"/>
      <c r="P32" s="79">
        <v>3809</v>
      </c>
    </row>
    <row r="33" spans="1:16" ht="18" customHeight="1" x14ac:dyDescent="0.3">
      <c r="A33" s="37"/>
      <c r="B33" s="38"/>
      <c r="C33" s="101" t="s">
        <v>94</v>
      </c>
      <c r="D33" s="120"/>
      <c r="E33" s="120"/>
      <c r="F33" s="113"/>
      <c r="G33" s="68">
        <v>2</v>
      </c>
      <c r="H33" s="101" t="s">
        <v>157</v>
      </c>
      <c r="I33" s="113"/>
      <c r="J33" s="112" t="s">
        <v>157</v>
      </c>
      <c r="K33" s="54" t="s">
        <v>169</v>
      </c>
      <c r="L33" s="61"/>
      <c r="M33" s="85"/>
      <c r="N33" s="82">
        <f t="shared" si="0"/>
        <v>294.60000000000002</v>
      </c>
      <c r="O33" s="78"/>
      <c r="P33" s="79">
        <v>589.20000000000005</v>
      </c>
    </row>
    <row r="34" spans="1:16" ht="18" customHeight="1" x14ac:dyDescent="0.3">
      <c r="A34" s="37"/>
      <c r="B34" s="38"/>
      <c r="C34" s="54" t="s">
        <v>95</v>
      </c>
      <c r="D34" s="48"/>
      <c r="E34" s="48"/>
      <c r="F34" s="59"/>
      <c r="G34" s="68">
        <v>1</v>
      </c>
      <c r="H34" s="73" t="s">
        <v>157</v>
      </c>
      <c r="I34" s="75"/>
      <c r="J34" s="112" t="s">
        <v>157</v>
      </c>
      <c r="K34" s="101" t="s">
        <v>169</v>
      </c>
      <c r="L34" s="100"/>
      <c r="M34" s="85"/>
      <c r="N34" s="82">
        <f t="shared" si="0"/>
        <v>70.704000000000008</v>
      </c>
      <c r="O34" s="78"/>
      <c r="P34" s="79">
        <v>70.704000000000008</v>
      </c>
    </row>
    <row r="35" spans="1:16" ht="18" customHeight="1" x14ac:dyDescent="0.3">
      <c r="A35" s="37"/>
      <c r="B35" s="38"/>
      <c r="C35" s="101" t="s">
        <v>96</v>
      </c>
      <c r="D35" s="120"/>
      <c r="E35" s="120"/>
      <c r="F35" s="113"/>
      <c r="G35" s="68">
        <v>3</v>
      </c>
      <c r="H35" s="101" t="s">
        <v>157</v>
      </c>
      <c r="I35" s="113"/>
      <c r="J35" s="112" t="s">
        <v>157</v>
      </c>
      <c r="K35" s="54" t="s">
        <v>169</v>
      </c>
      <c r="L35" s="61"/>
      <c r="M35" s="85"/>
      <c r="N35" s="82">
        <f t="shared" si="0"/>
        <v>175.28700000000001</v>
      </c>
      <c r="O35" s="78"/>
      <c r="P35" s="79">
        <v>525.86099999999999</v>
      </c>
    </row>
    <row r="36" spans="1:16" ht="18" customHeight="1" x14ac:dyDescent="0.3">
      <c r="A36" s="37"/>
      <c r="B36" s="38"/>
      <c r="C36" s="55" t="s">
        <v>97</v>
      </c>
      <c r="D36" s="50"/>
      <c r="E36" s="50"/>
      <c r="F36" s="60"/>
      <c r="G36" s="69">
        <v>8</v>
      </c>
      <c r="H36" s="73" t="s">
        <v>157</v>
      </c>
      <c r="I36" s="75"/>
      <c r="J36" s="112" t="s">
        <v>157</v>
      </c>
      <c r="K36" s="102" t="s">
        <v>170</v>
      </c>
      <c r="L36" s="103"/>
      <c r="M36" s="85"/>
      <c r="N36" s="82">
        <f t="shared" si="0"/>
        <v>15.466500000000002</v>
      </c>
      <c r="O36" s="78"/>
      <c r="P36" s="79">
        <v>123.73200000000001</v>
      </c>
    </row>
    <row r="37" spans="1:16" ht="18" customHeight="1" x14ac:dyDescent="0.3">
      <c r="A37" s="37"/>
      <c r="B37" s="38"/>
      <c r="C37" s="121" t="s">
        <v>98</v>
      </c>
      <c r="D37" s="122"/>
      <c r="E37" s="122"/>
      <c r="F37" s="123"/>
      <c r="G37" s="69">
        <v>4</v>
      </c>
      <c r="H37" s="101" t="s">
        <v>158</v>
      </c>
      <c r="I37" s="113"/>
      <c r="J37" s="112" t="s">
        <v>157</v>
      </c>
      <c r="K37" s="101" t="s">
        <v>169</v>
      </c>
      <c r="L37" s="100"/>
      <c r="M37" s="85"/>
      <c r="N37" s="82">
        <f t="shared" si="0"/>
        <v>20.975520000000003</v>
      </c>
      <c r="O37" s="78"/>
      <c r="P37" s="79">
        <v>83.902080000000012</v>
      </c>
    </row>
    <row r="38" spans="1:16" ht="18" customHeight="1" x14ac:dyDescent="0.3">
      <c r="A38" s="37"/>
      <c r="B38" s="38"/>
      <c r="C38" s="55" t="s">
        <v>99</v>
      </c>
      <c r="D38" s="50"/>
      <c r="E38" s="50"/>
      <c r="F38" s="60"/>
      <c r="G38" s="69">
        <v>8</v>
      </c>
      <c r="H38" s="101" t="s">
        <v>159</v>
      </c>
      <c r="I38" s="113"/>
      <c r="J38" s="112" t="s">
        <v>157</v>
      </c>
      <c r="K38" s="57" t="s">
        <v>171</v>
      </c>
      <c r="L38" s="61"/>
      <c r="M38" s="85"/>
      <c r="N38" s="82">
        <f t="shared" si="0"/>
        <v>1.4730000000000001</v>
      </c>
      <c r="O38" s="78"/>
      <c r="P38" s="79">
        <v>11.784000000000001</v>
      </c>
    </row>
    <row r="39" spans="1:16" ht="18" customHeight="1" x14ac:dyDescent="0.3">
      <c r="A39" s="37"/>
      <c r="B39" s="38"/>
      <c r="C39" s="124" t="s">
        <v>100</v>
      </c>
      <c r="D39" s="125"/>
      <c r="E39" s="125"/>
      <c r="F39" s="100"/>
      <c r="G39" s="69">
        <v>8</v>
      </c>
      <c r="H39" s="73" t="s">
        <v>160</v>
      </c>
      <c r="I39" s="75"/>
      <c r="J39" s="112" t="s">
        <v>157</v>
      </c>
      <c r="K39" s="99" t="s">
        <v>171</v>
      </c>
      <c r="L39" s="100"/>
      <c r="M39" s="85"/>
      <c r="N39" s="82">
        <f t="shared" si="0"/>
        <v>1.7970600000000001</v>
      </c>
      <c r="O39" s="78"/>
      <c r="P39" s="79">
        <v>14.376480000000001</v>
      </c>
    </row>
    <row r="40" spans="1:16" ht="18" customHeight="1" x14ac:dyDescent="0.3">
      <c r="A40" s="37"/>
      <c r="B40" s="38"/>
      <c r="C40" s="55" t="s">
        <v>101</v>
      </c>
      <c r="D40" s="50"/>
      <c r="E40" s="50"/>
      <c r="F40" s="60"/>
      <c r="G40" s="69">
        <v>8</v>
      </c>
      <c r="H40" s="101" t="s">
        <v>157</v>
      </c>
      <c r="I40" s="113"/>
      <c r="J40" s="112" t="s">
        <v>157</v>
      </c>
      <c r="K40" s="57" t="s">
        <v>171</v>
      </c>
      <c r="L40" s="61"/>
      <c r="M40" s="85"/>
      <c r="N40" s="82">
        <f t="shared" si="0"/>
        <v>16.939500000000002</v>
      </c>
      <c r="O40" s="78"/>
      <c r="P40" s="79">
        <v>135.51600000000002</v>
      </c>
    </row>
    <row r="41" spans="1:16" ht="18" customHeight="1" x14ac:dyDescent="0.3">
      <c r="A41" s="37"/>
      <c r="B41" s="38"/>
      <c r="C41" s="121" t="s">
        <v>102</v>
      </c>
      <c r="D41" s="122"/>
      <c r="E41" s="122"/>
      <c r="F41" s="123"/>
      <c r="G41" s="69">
        <v>6</v>
      </c>
      <c r="H41" s="73" t="s">
        <v>161</v>
      </c>
      <c r="I41" s="75"/>
      <c r="J41" s="112" t="s">
        <v>157</v>
      </c>
      <c r="K41" s="99" t="s">
        <v>171</v>
      </c>
      <c r="L41" s="100"/>
      <c r="M41" s="85"/>
      <c r="N41" s="82">
        <f t="shared" si="0"/>
        <v>38.37165000000001</v>
      </c>
      <c r="O41" s="78"/>
      <c r="P41" s="79">
        <v>230.22990000000004</v>
      </c>
    </row>
    <row r="42" spans="1:16" ht="18" customHeight="1" x14ac:dyDescent="0.3">
      <c r="A42" s="37"/>
      <c r="B42" s="38"/>
      <c r="C42" s="56" t="s">
        <v>103</v>
      </c>
      <c r="D42" s="49"/>
      <c r="E42" s="49"/>
      <c r="F42" s="61"/>
      <c r="G42" s="69">
        <v>24</v>
      </c>
      <c r="H42" s="101" t="s">
        <v>159</v>
      </c>
      <c r="I42" s="113"/>
      <c r="J42" s="112" t="s">
        <v>157</v>
      </c>
      <c r="K42" s="54" t="s">
        <v>172</v>
      </c>
      <c r="L42" s="61"/>
      <c r="M42" s="85"/>
      <c r="N42" s="82">
        <f t="shared" si="0"/>
        <v>0.13257000000000002</v>
      </c>
      <c r="O42" s="78"/>
      <c r="P42" s="79">
        <v>3.1816800000000005</v>
      </c>
    </row>
    <row r="43" spans="1:16" ht="18" customHeight="1" x14ac:dyDescent="0.3">
      <c r="A43" s="37"/>
      <c r="B43" s="38"/>
      <c r="C43" s="121" t="s">
        <v>104</v>
      </c>
      <c r="D43" s="122"/>
      <c r="E43" s="122"/>
      <c r="F43" s="123"/>
      <c r="G43" s="69">
        <v>8</v>
      </c>
      <c r="H43" s="73" t="s">
        <v>159</v>
      </c>
      <c r="I43" s="75"/>
      <c r="J43" s="112" t="s">
        <v>157</v>
      </c>
      <c r="K43" s="101" t="s">
        <v>172</v>
      </c>
      <c r="L43" s="100"/>
      <c r="M43" s="85"/>
      <c r="N43" s="82">
        <f t="shared" si="0"/>
        <v>0.16203000000000001</v>
      </c>
      <c r="O43" s="78"/>
      <c r="P43" s="79">
        <v>1.2962400000000001</v>
      </c>
    </row>
    <row r="44" spans="1:16" ht="18" customHeight="1" x14ac:dyDescent="0.3">
      <c r="A44" s="37"/>
      <c r="B44" s="38"/>
      <c r="C44" s="55" t="s">
        <v>105</v>
      </c>
      <c r="D44" s="50"/>
      <c r="E44" s="50"/>
      <c r="F44" s="60"/>
      <c r="G44" s="69">
        <v>16</v>
      </c>
      <c r="H44" s="101" t="s">
        <v>159</v>
      </c>
      <c r="I44" s="113"/>
      <c r="J44" s="112" t="s">
        <v>157</v>
      </c>
      <c r="K44" s="54" t="s">
        <v>172</v>
      </c>
      <c r="L44" s="61"/>
      <c r="M44" s="85"/>
      <c r="N44" s="82">
        <f t="shared" si="0"/>
        <v>1.4730000000000001</v>
      </c>
      <c r="O44" s="78"/>
      <c r="P44" s="79">
        <v>23.568000000000001</v>
      </c>
    </row>
    <row r="45" spans="1:16" ht="18" customHeight="1" x14ac:dyDescent="0.3">
      <c r="A45" s="37"/>
      <c r="B45" s="38"/>
      <c r="C45" s="121" t="s">
        <v>106</v>
      </c>
      <c r="D45" s="122"/>
      <c r="E45" s="122"/>
      <c r="F45" s="123"/>
      <c r="G45" s="69">
        <v>6</v>
      </c>
      <c r="H45" s="73" t="s">
        <v>159</v>
      </c>
      <c r="I45" s="75"/>
      <c r="J45" s="112" t="s">
        <v>157</v>
      </c>
      <c r="K45" s="101" t="s">
        <v>172</v>
      </c>
      <c r="L45" s="100"/>
      <c r="M45" s="85"/>
      <c r="N45" s="82">
        <f t="shared" si="0"/>
        <v>2.0621999999999998</v>
      </c>
      <c r="O45" s="78"/>
      <c r="P45" s="79">
        <v>12.373199999999999</v>
      </c>
    </row>
    <row r="46" spans="1:16" ht="18" customHeight="1" x14ac:dyDescent="0.3">
      <c r="A46" s="37"/>
      <c r="B46" s="38"/>
      <c r="C46" s="55" t="s">
        <v>107</v>
      </c>
      <c r="D46" s="50"/>
      <c r="E46" s="50"/>
      <c r="F46" s="60"/>
      <c r="G46" s="69">
        <v>8</v>
      </c>
      <c r="H46" s="101" t="s">
        <v>159</v>
      </c>
      <c r="I46" s="113"/>
      <c r="J46" s="112" t="s">
        <v>157</v>
      </c>
      <c r="K46" s="54" t="s">
        <v>173</v>
      </c>
      <c r="L46" s="61"/>
      <c r="M46" s="85"/>
      <c r="N46" s="82">
        <f t="shared" si="0"/>
        <v>12.373200000000001</v>
      </c>
      <c r="O46" s="78"/>
      <c r="P46" s="79">
        <v>98.985600000000005</v>
      </c>
    </row>
    <row r="47" spans="1:16" ht="18" customHeight="1" x14ac:dyDescent="0.3">
      <c r="A47" s="37"/>
      <c r="B47" s="38"/>
      <c r="C47" s="121" t="s">
        <v>108</v>
      </c>
      <c r="D47" s="122"/>
      <c r="E47" s="122"/>
      <c r="F47" s="123"/>
      <c r="G47" s="69">
        <v>24</v>
      </c>
      <c r="H47" s="73" t="s">
        <v>159</v>
      </c>
      <c r="I47" s="75"/>
      <c r="J47" s="112" t="s">
        <v>157</v>
      </c>
      <c r="K47" s="102" t="s">
        <v>173</v>
      </c>
      <c r="L47" s="103"/>
      <c r="M47" s="85"/>
      <c r="N47" s="82">
        <f t="shared" si="0"/>
        <v>0.26514000000000004</v>
      </c>
      <c r="O47" s="78"/>
      <c r="P47" s="79">
        <v>6.363360000000001</v>
      </c>
    </row>
    <row r="48" spans="1:16" ht="18" customHeight="1" x14ac:dyDescent="0.3">
      <c r="A48" s="37"/>
      <c r="B48" s="38"/>
      <c r="C48" s="57" t="s">
        <v>109</v>
      </c>
      <c r="D48" s="51"/>
      <c r="E48" s="51"/>
      <c r="F48" s="62"/>
      <c r="G48" s="70">
        <v>11</v>
      </c>
      <c r="H48" s="101" t="s">
        <v>162</v>
      </c>
      <c r="I48" s="113"/>
      <c r="J48" s="112" t="s">
        <v>164</v>
      </c>
      <c r="K48" s="101" t="s">
        <v>174</v>
      </c>
      <c r="L48" s="100"/>
      <c r="M48" s="85"/>
      <c r="N48" s="82">
        <f t="shared" si="0"/>
        <v>84.729437582128796</v>
      </c>
      <c r="O48" s="78"/>
      <c r="P48" s="79">
        <v>932.02381340341674</v>
      </c>
    </row>
    <row r="49" spans="1:16" ht="18" customHeight="1" x14ac:dyDescent="0.3">
      <c r="A49" s="37"/>
      <c r="B49" s="38"/>
      <c r="C49" s="104" t="s">
        <v>110</v>
      </c>
      <c r="D49" s="127"/>
      <c r="E49" s="127"/>
      <c r="F49" s="128"/>
      <c r="G49" s="68">
        <v>195</v>
      </c>
      <c r="H49" s="101" t="s">
        <v>163</v>
      </c>
      <c r="I49" s="113"/>
      <c r="J49" s="112" t="s">
        <v>163</v>
      </c>
      <c r="K49" s="57" t="s">
        <v>175</v>
      </c>
      <c r="L49" s="61"/>
      <c r="M49" s="85"/>
      <c r="N49" s="82">
        <f t="shared" si="0"/>
        <v>4.2422400000000007</v>
      </c>
      <c r="O49" s="78"/>
      <c r="P49" s="79">
        <v>827.23680000000013</v>
      </c>
    </row>
    <row r="50" spans="1:16" ht="18" customHeight="1" x14ac:dyDescent="0.3">
      <c r="A50" s="37"/>
      <c r="B50" s="38"/>
      <c r="C50" s="99" t="s">
        <v>111</v>
      </c>
      <c r="D50" s="71"/>
      <c r="E50" s="71"/>
      <c r="F50" s="126"/>
      <c r="G50" s="68">
        <v>146</v>
      </c>
      <c r="H50" s="73" t="s">
        <v>163</v>
      </c>
      <c r="I50" s="75"/>
      <c r="J50" s="112" t="s">
        <v>163</v>
      </c>
      <c r="K50" s="99" t="s">
        <v>176</v>
      </c>
      <c r="L50" s="100"/>
      <c r="M50" s="85"/>
      <c r="N50" s="82">
        <f t="shared" si="0"/>
        <v>2.3126100000000003</v>
      </c>
      <c r="O50" s="78"/>
      <c r="P50" s="79">
        <v>337.64106000000004</v>
      </c>
    </row>
    <row r="51" spans="1:16" ht="18" customHeight="1" x14ac:dyDescent="0.3">
      <c r="A51" s="37"/>
      <c r="B51" s="38"/>
      <c r="C51" s="57" t="s">
        <v>112</v>
      </c>
      <c r="D51" s="51"/>
      <c r="E51" s="51"/>
      <c r="F51" s="62"/>
      <c r="G51" s="68">
        <v>5</v>
      </c>
      <c r="H51" s="101" t="s">
        <v>163</v>
      </c>
      <c r="I51" s="113"/>
      <c r="J51" s="112" t="s">
        <v>163</v>
      </c>
      <c r="K51" s="57" t="s">
        <v>176</v>
      </c>
      <c r="L51" s="61"/>
      <c r="M51" s="85"/>
      <c r="N51" s="82">
        <f t="shared" si="0"/>
        <v>19.340490000000003</v>
      </c>
      <c r="O51" s="78"/>
      <c r="P51" s="79">
        <v>96.702450000000013</v>
      </c>
    </row>
    <row r="52" spans="1:16" ht="18" customHeight="1" x14ac:dyDescent="0.3">
      <c r="A52" s="37"/>
      <c r="B52" s="38"/>
      <c r="C52" s="99" t="s">
        <v>113</v>
      </c>
      <c r="D52" s="71"/>
      <c r="E52" s="71"/>
      <c r="F52" s="126"/>
      <c r="G52" s="68">
        <v>195</v>
      </c>
      <c r="H52" s="73" t="s">
        <v>163</v>
      </c>
      <c r="I52" s="75"/>
      <c r="J52" s="112" t="s">
        <v>163</v>
      </c>
      <c r="K52" s="99" t="s">
        <v>177</v>
      </c>
      <c r="L52" s="100"/>
      <c r="M52" s="85"/>
      <c r="N52" s="82">
        <f t="shared" si="0"/>
        <v>1.5466500000000003</v>
      </c>
      <c r="O52" s="78"/>
      <c r="P52" s="79">
        <v>301.59675000000004</v>
      </c>
    </row>
    <row r="53" spans="1:16" ht="18" customHeight="1" x14ac:dyDescent="0.3">
      <c r="A53" s="37"/>
      <c r="B53" s="38"/>
      <c r="C53" s="57" t="s">
        <v>114</v>
      </c>
      <c r="D53" s="51"/>
      <c r="E53" s="51"/>
      <c r="F53" s="62"/>
      <c r="G53" s="68">
        <v>51</v>
      </c>
      <c r="H53" s="73" t="s">
        <v>163</v>
      </c>
      <c r="I53" s="75"/>
      <c r="J53" s="112" t="s">
        <v>163</v>
      </c>
      <c r="K53" s="54" t="s">
        <v>169</v>
      </c>
      <c r="L53" s="61"/>
      <c r="M53" s="85"/>
      <c r="N53" s="82">
        <f t="shared" si="0"/>
        <v>89.076819973718784</v>
      </c>
      <c r="O53" s="78"/>
      <c r="P53" s="79">
        <v>4542.9178186596582</v>
      </c>
    </row>
    <row r="54" spans="1:16" ht="18" customHeight="1" x14ac:dyDescent="0.3">
      <c r="A54" s="37"/>
      <c r="B54" s="38"/>
      <c r="C54" s="99" t="s">
        <v>115</v>
      </c>
      <c r="D54" s="71"/>
      <c r="E54" s="71"/>
      <c r="F54" s="126"/>
      <c r="G54" s="68">
        <v>1</v>
      </c>
      <c r="H54" s="73" t="s">
        <v>163</v>
      </c>
      <c r="I54" s="75"/>
      <c r="J54" s="112" t="s">
        <v>164</v>
      </c>
      <c r="K54" s="101" t="s">
        <v>169</v>
      </c>
      <c r="L54" s="100"/>
      <c r="M54" s="85"/>
      <c r="N54" s="82">
        <f t="shared" si="0"/>
        <v>299.84260249671485</v>
      </c>
      <c r="O54" s="78"/>
      <c r="P54" s="79">
        <v>299.84260249671485</v>
      </c>
    </row>
    <row r="55" spans="1:16" ht="18" customHeight="1" x14ac:dyDescent="0.3">
      <c r="A55" s="37"/>
      <c r="B55" s="38"/>
      <c r="C55" s="57" t="s">
        <v>116</v>
      </c>
      <c r="D55" s="51"/>
      <c r="E55" s="51"/>
      <c r="F55" s="62"/>
      <c r="G55" s="68">
        <v>5</v>
      </c>
      <c r="H55" s="101" t="s">
        <v>163</v>
      </c>
      <c r="I55" s="113"/>
      <c r="J55" s="112" t="s">
        <v>164</v>
      </c>
      <c r="K55" s="54" t="s">
        <v>169</v>
      </c>
      <c r="L55" s="61"/>
      <c r="M55" s="85"/>
      <c r="N55" s="82">
        <f t="shared" si="0"/>
        <v>321.81662680683314</v>
      </c>
      <c r="O55" s="78"/>
      <c r="P55" s="79">
        <v>1609.0831340341656</v>
      </c>
    </row>
    <row r="56" spans="1:16" ht="18" customHeight="1" x14ac:dyDescent="0.3">
      <c r="A56" s="37"/>
      <c r="B56" s="38"/>
      <c r="C56" s="99" t="s">
        <v>117</v>
      </c>
      <c r="D56" s="71"/>
      <c r="E56" s="71"/>
      <c r="F56" s="126"/>
      <c r="G56" s="68">
        <v>8</v>
      </c>
      <c r="H56" s="73" t="s">
        <v>163</v>
      </c>
      <c r="I56" s="75"/>
      <c r="J56" s="112" t="s">
        <v>164</v>
      </c>
      <c r="K56" s="101" t="s">
        <v>169</v>
      </c>
      <c r="L56" s="100"/>
      <c r="M56" s="85"/>
      <c r="N56" s="82">
        <f t="shared" si="0"/>
        <v>204.64925164257559</v>
      </c>
      <c r="O56" s="78"/>
      <c r="P56" s="79">
        <v>1637.1940131406047</v>
      </c>
    </row>
    <row r="57" spans="1:16" ht="18" customHeight="1" x14ac:dyDescent="0.3">
      <c r="A57" s="37"/>
      <c r="B57" s="38"/>
      <c r="C57" s="57" t="s">
        <v>118</v>
      </c>
      <c r="D57" s="51"/>
      <c r="E57" s="51"/>
      <c r="F57" s="62"/>
      <c r="G57" s="68">
        <v>8</v>
      </c>
      <c r="H57" s="101" t="s">
        <v>163</v>
      </c>
      <c r="I57" s="113"/>
      <c r="J57" s="112" t="s">
        <v>164</v>
      </c>
      <c r="K57" s="54" t="s">
        <v>169</v>
      </c>
      <c r="L57" s="61"/>
      <c r="M57" s="85"/>
      <c r="N57" s="82">
        <f t="shared" si="0"/>
        <v>89.096176084099881</v>
      </c>
      <c r="O57" s="78"/>
      <c r="P57" s="79">
        <v>712.76940867279905</v>
      </c>
    </row>
    <row r="58" spans="1:16" ht="18" customHeight="1" x14ac:dyDescent="0.3">
      <c r="A58" s="37"/>
      <c r="B58" s="38"/>
      <c r="C58" s="99" t="s">
        <v>119</v>
      </c>
      <c r="D58" s="71"/>
      <c r="E58" s="71"/>
      <c r="F58" s="126"/>
      <c r="G58" s="68">
        <v>8</v>
      </c>
      <c r="H58" s="73" t="s">
        <v>163</v>
      </c>
      <c r="I58" s="75"/>
      <c r="J58" s="112" t="s">
        <v>164</v>
      </c>
      <c r="K58" s="101" t="s">
        <v>169</v>
      </c>
      <c r="L58" s="100"/>
      <c r="M58" s="85"/>
      <c r="N58" s="82">
        <f t="shared" si="0"/>
        <v>228.36242247043364</v>
      </c>
      <c r="O58" s="78"/>
      <c r="P58" s="79">
        <v>1826.8993797634691</v>
      </c>
    </row>
    <row r="59" spans="1:16" ht="18" customHeight="1" x14ac:dyDescent="0.3">
      <c r="A59" s="37"/>
      <c r="B59" s="38"/>
      <c r="C59" s="57" t="s">
        <v>120</v>
      </c>
      <c r="D59" s="51"/>
      <c r="E59" s="51"/>
      <c r="F59" s="62"/>
      <c r="G59" s="68">
        <v>8</v>
      </c>
      <c r="H59" s="101" t="s">
        <v>163</v>
      </c>
      <c r="I59" s="113"/>
      <c r="J59" s="112" t="s">
        <v>164</v>
      </c>
      <c r="K59" s="54" t="s">
        <v>169</v>
      </c>
      <c r="L59" s="61"/>
      <c r="M59" s="85"/>
      <c r="N59" s="82">
        <f t="shared" si="0"/>
        <v>219.2021432325887</v>
      </c>
      <c r="O59" s="78"/>
      <c r="P59" s="79">
        <v>1753.6171458607096</v>
      </c>
    </row>
    <row r="60" spans="1:16" ht="18" customHeight="1" x14ac:dyDescent="0.3">
      <c r="A60" s="37"/>
      <c r="B60" s="38"/>
      <c r="C60" s="99" t="s">
        <v>121</v>
      </c>
      <c r="D60" s="71"/>
      <c r="E60" s="71"/>
      <c r="F60" s="126"/>
      <c r="G60" s="68">
        <v>4</v>
      </c>
      <c r="H60" s="73" t="s">
        <v>163</v>
      </c>
      <c r="I60" s="75"/>
      <c r="J60" s="112" t="s">
        <v>164</v>
      </c>
      <c r="K60" s="99" t="s">
        <v>175</v>
      </c>
      <c r="L60" s="100"/>
      <c r="M60" s="85"/>
      <c r="N60" s="82">
        <f t="shared" si="0"/>
        <v>114.61333639947438</v>
      </c>
      <c r="O60" s="78"/>
      <c r="P60" s="79">
        <v>458.45334559789751</v>
      </c>
    </row>
    <row r="61" spans="1:16" ht="18" customHeight="1" x14ac:dyDescent="0.3">
      <c r="A61" s="37"/>
      <c r="B61" s="38"/>
      <c r="C61" s="57" t="s">
        <v>122</v>
      </c>
      <c r="D61" s="51"/>
      <c r="E61" s="51"/>
      <c r="F61" s="62"/>
      <c r="G61" s="68">
        <v>12</v>
      </c>
      <c r="H61" s="101" t="s">
        <v>163</v>
      </c>
      <c r="I61" s="113"/>
      <c r="J61" s="112" t="s">
        <v>164</v>
      </c>
      <c r="K61" s="57" t="s">
        <v>175</v>
      </c>
      <c r="L61" s="61"/>
      <c r="M61" s="85"/>
      <c r="N61" s="82">
        <f t="shared" si="0"/>
        <v>100.26174835742444</v>
      </c>
      <c r="O61" s="78"/>
      <c r="P61" s="79">
        <v>1203.1409802890932</v>
      </c>
    </row>
    <row r="62" spans="1:16" ht="18" customHeight="1" x14ac:dyDescent="0.3">
      <c r="A62" s="37"/>
      <c r="B62" s="38"/>
      <c r="C62" s="99" t="s">
        <v>123</v>
      </c>
      <c r="D62" s="71"/>
      <c r="E62" s="71"/>
      <c r="F62" s="126"/>
      <c r="G62" s="68">
        <v>8</v>
      </c>
      <c r="H62" s="73" t="s">
        <v>163</v>
      </c>
      <c r="I62" s="75"/>
      <c r="J62" s="112" t="s">
        <v>164</v>
      </c>
      <c r="K62" s="104" t="s">
        <v>175</v>
      </c>
      <c r="L62" s="103"/>
      <c r="M62" s="85"/>
      <c r="N62" s="82">
        <f t="shared" si="0"/>
        <v>72.378303547963213</v>
      </c>
      <c r="O62" s="78"/>
      <c r="P62" s="79">
        <v>579.02642838370571</v>
      </c>
    </row>
    <row r="63" spans="1:16" ht="18" customHeight="1" x14ac:dyDescent="0.3">
      <c r="A63" s="37"/>
      <c r="B63" s="38"/>
      <c r="C63" s="57" t="s">
        <v>124</v>
      </c>
      <c r="D63" s="51"/>
      <c r="E63" s="51"/>
      <c r="F63" s="62"/>
      <c r="G63" s="68">
        <v>12</v>
      </c>
      <c r="H63" s="101" t="s">
        <v>163</v>
      </c>
      <c r="I63" s="113"/>
      <c r="J63" s="112" t="s">
        <v>164</v>
      </c>
      <c r="K63" s="101" t="s">
        <v>169</v>
      </c>
      <c r="L63" s="100"/>
      <c r="M63" s="85"/>
      <c r="N63" s="82">
        <f t="shared" si="0"/>
        <v>1290.2783333333334</v>
      </c>
      <c r="O63" s="78"/>
      <c r="P63" s="79">
        <v>15483.34</v>
      </c>
    </row>
    <row r="64" spans="1:16" ht="18" customHeight="1" x14ac:dyDescent="0.3">
      <c r="A64" s="37"/>
      <c r="B64" s="38"/>
      <c r="C64" s="99" t="s">
        <v>125</v>
      </c>
      <c r="D64" s="71"/>
      <c r="E64" s="71"/>
      <c r="F64" s="126"/>
      <c r="G64" s="116">
        <v>72</v>
      </c>
      <c r="H64" s="101" t="s">
        <v>163</v>
      </c>
      <c r="I64" s="113"/>
      <c r="J64" s="112" t="s">
        <v>164</v>
      </c>
      <c r="K64" s="57" t="s">
        <v>176</v>
      </c>
      <c r="L64" s="61"/>
      <c r="M64" s="85"/>
      <c r="N64" s="82">
        <f t="shared" si="0"/>
        <v>2.6566261498028911</v>
      </c>
      <c r="O64" s="78"/>
      <c r="P64" s="79">
        <v>191.27708278580815</v>
      </c>
    </row>
    <row r="65" spans="1:16" ht="18" customHeight="1" x14ac:dyDescent="0.3">
      <c r="A65" s="37"/>
      <c r="B65" s="38"/>
      <c r="C65" s="117" t="s">
        <v>111</v>
      </c>
      <c r="D65" s="51"/>
      <c r="E65" s="51"/>
      <c r="F65" s="62"/>
      <c r="G65" s="68">
        <v>1</v>
      </c>
      <c r="H65" s="101" t="s">
        <v>163</v>
      </c>
      <c r="I65" s="113"/>
      <c r="J65" s="112" t="s">
        <v>163</v>
      </c>
      <c r="K65" s="99" t="s">
        <v>176</v>
      </c>
      <c r="L65" s="100"/>
      <c r="M65" s="85"/>
      <c r="N65" s="82">
        <f t="shared" si="0"/>
        <v>1.09002</v>
      </c>
      <c r="O65" s="78"/>
      <c r="P65" s="79">
        <v>1.09002</v>
      </c>
    </row>
    <row r="66" spans="1:16" ht="18" customHeight="1" x14ac:dyDescent="0.3">
      <c r="A66" s="37"/>
      <c r="B66" s="38"/>
      <c r="C66" s="99" t="s">
        <v>126</v>
      </c>
      <c r="D66" s="71"/>
      <c r="E66" s="71"/>
      <c r="F66" s="126"/>
      <c r="G66" s="68">
        <v>11</v>
      </c>
      <c r="H66" s="73" t="s">
        <v>164</v>
      </c>
      <c r="I66" s="75"/>
      <c r="J66" s="73" t="s">
        <v>164</v>
      </c>
      <c r="K66" s="57" t="s">
        <v>171</v>
      </c>
      <c r="L66" s="61"/>
      <c r="M66" s="85"/>
      <c r="N66" s="82">
        <f t="shared" si="0"/>
        <v>1.7217260183968461</v>
      </c>
      <c r="O66" s="78"/>
      <c r="P66" s="79">
        <v>18.938986202365307</v>
      </c>
    </row>
    <row r="67" spans="1:16" ht="18" customHeight="1" x14ac:dyDescent="0.3">
      <c r="A67" s="37"/>
      <c r="B67" s="38"/>
      <c r="C67" s="57" t="s">
        <v>127</v>
      </c>
      <c r="D67" s="51"/>
      <c r="E67" s="51"/>
      <c r="F67" s="62"/>
      <c r="G67" s="68">
        <v>27</v>
      </c>
      <c r="H67" s="101" t="s">
        <v>164</v>
      </c>
      <c r="I67" s="113"/>
      <c r="J67" s="118" t="s">
        <v>164</v>
      </c>
      <c r="K67" s="99" t="s">
        <v>171</v>
      </c>
      <c r="L67" s="100"/>
      <c r="M67" s="85"/>
      <c r="N67" s="82">
        <f t="shared" si="0"/>
        <v>2.0943311432325888</v>
      </c>
      <c r="O67" s="78"/>
      <c r="P67" s="79">
        <v>56.546940867279893</v>
      </c>
    </row>
    <row r="68" spans="1:16" ht="18" customHeight="1" x14ac:dyDescent="0.3">
      <c r="A68" s="37"/>
      <c r="B68" s="38"/>
      <c r="C68" s="99" t="s">
        <v>128</v>
      </c>
      <c r="D68" s="71"/>
      <c r="E68" s="71"/>
      <c r="F68" s="126"/>
      <c r="G68" s="68">
        <v>128</v>
      </c>
      <c r="H68" s="73" t="s">
        <v>164</v>
      </c>
      <c r="I68" s="75"/>
      <c r="J68" s="73" t="s">
        <v>164</v>
      </c>
      <c r="K68" s="57" t="s">
        <v>171</v>
      </c>
      <c r="L68" s="61"/>
      <c r="M68" s="85"/>
      <c r="N68" s="82">
        <f t="shared" si="0"/>
        <v>2.5917831800262814</v>
      </c>
      <c r="O68" s="78"/>
      <c r="P68" s="79">
        <v>331.74824704336402</v>
      </c>
    </row>
    <row r="69" spans="1:16" ht="18" customHeight="1" x14ac:dyDescent="0.3">
      <c r="A69" s="37"/>
      <c r="B69" s="38"/>
      <c r="C69" s="57" t="s">
        <v>129</v>
      </c>
      <c r="D69" s="51"/>
      <c r="E69" s="51"/>
      <c r="F69" s="62"/>
      <c r="G69" s="68">
        <v>27</v>
      </c>
      <c r="H69" s="101" t="s">
        <v>164</v>
      </c>
      <c r="I69" s="113"/>
      <c r="J69" s="118" t="s">
        <v>164</v>
      </c>
      <c r="K69" s="99" t="s">
        <v>171</v>
      </c>
      <c r="L69" s="100"/>
      <c r="M69" s="85"/>
      <c r="N69" s="82">
        <f t="shared" si="0"/>
        <v>7.0707871222076228</v>
      </c>
      <c r="O69" s="78"/>
      <c r="P69" s="79">
        <v>190.91125229960582</v>
      </c>
    </row>
    <row r="70" spans="1:16" ht="18" customHeight="1" x14ac:dyDescent="0.3">
      <c r="A70" s="37"/>
      <c r="B70" s="38"/>
      <c r="C70" s="99" t="s">
        <v>130</v>
      </c>
      <c r="D70" s="71"/>
      <c r="E70" s="71"/>
      <c r="F70" s="126"/>
      <c r="G70" s="68">
        <v>185</v>
      </c>
      <c r="H70" s="73" t="s">
        <v>164</v>
      </c>
      <c r="I70" s="75"/>
      <c r="J70" s="73" t="s">
        <v>164</v>
      </c>
      <c r="K70" s="54" t="s">
        <v>172</v>
      </c>
      <c r="L70" s="61"/>
      <c r="M70" s="85"/>
      <c r="N70" s="82">
        <f t="shared" si="0"/>
        <v>0.18485085413929039</v>
      </c>
      <c r="O70" s="78"/>
      <c r="P70" s="79">
        <v>34.197408015768723</v>
      </c>
    </row>
    <row r="71" spans="1:16" ht="18" customHeight="1" x14ac:dyDescent="0.3">
      <c r="A71" s="37"/>
      <c r="B71" s="38"/>
      <c r="C71" s="57" t="s">
        <v>131</v>
      </c>
      <c r="D71" s="51"/>
      <c r="E71" s="51"/>
      <c r="F71" s="62"/>
      <c r="G71" s="68">
        <v>200</v>
      </c>
      <c r="H71" s="101" t="s">
        <v>164</v>
      </c>
      <c r="I71" s="113"/>
      <c r="J71" s="102" t="s">
        <v>164</v>
      </c>
      <c r="K71" s="101" t="s">
        <v>173</v>
      </c>
      <c r="L71" s="100"/>
      <c r="M71" s="85"/>
      <c r="N71" s="82">
        <f t="shared" si="0"/>
        <v>0.46261103810775295</v>
      </c>
      <c r="O71" s="78"/>
      <c r="P71" s="79">
        <v>92.522207621550592</v>
      </c>
    </row>
    <row r="72" spans="1:16" ht="18" customHeight="1" x14ac:dyDescent="0.3">
      <c r="A72" s="37"/>
      <c r="B72" s="38"/>
      <c r="C72" s="99" t="s">
        <v>132</v>
      </c>
      <c r="D72" s="71"/>
      <c r="E72" s="71"/>
      <c r="F72" s="126"/>
      <c r="G72" s="68">
        <v>1</v>
      </c>
      <c r="H72" s="73" t="s">
        <v>163</v>
      </c>
      <c r="I72" s="75"/>
      <c r="J72" s="112" t="s">
        <v>163</v>
      </c>
      <c r="K72" s="54" t="s">
        <v>169</v>
      </c>
      <c r="L72" s="61"/>
      <c r="M72" s="85"/>
      <c r="N72" s="82">
        <f t="shared" si="0"/>
        <v>595.79753022339025</v>
      </c>
      <c r="O72" s="78"/>
      <c r="P72" s="79">
        <v>595.79753022339025</v>
      </c>
    </row>
    <row r="73" spans="1:16" ht="18" customHeight="1" x14ac:dyDescent="0.3">
      <c r="A73" s="37"/>
      <c r="B73" s="38"/>
      <c r="C73" s="57" t="s">
        <v>133</v>
      </c>
      <c r="D73" s="51"/>
      <c r="E73" s="51"/>
      <c r="F73" s="62"/>
      <c r="G73" s="68">
        <v>8</v>
      </c>
      <c r="H73" s="101" t="s">
        <v>163</v>
      </c>
      <c r="I73" s="113"/>
      <c r="J73" s="112" t="s">
        <v>163</v>
      </c>
      <c r="K73" s="101" t="s">
        <v>169</v>
      </c>
      <c r="L73" s="100"/>
      <c r="M73" s="85"/>
      <c r="N73" s="82">
        <f t="shared" si="0"/>
        <v>227.03943232588702</v>
      </c>
      <c r="O73" s="78"/>
      <c r="P73" s="79">
        <v>1816.3154586070962</v>
      </c>
    </row>
    <row r="74" spans="1:16" ht="18" customHeight="1" x14ac:dyDescent="0.3">
      <c r="A74" s="37"/>
      <c r="B74" s="38"/>
      <c r="C74" s="99" t="s">
        <v>134</v>
      </c>
      <c r="D74" s="71"/>
      <c r="E74" s="71"/>
      <c r="F74" s="126"/>
      <c r="G74" s="68">
        <v>8</v>
      </c>
      <c r="H74" s="73" t="s">
        <v>163</v>
      </c>
      <c r="I74" s="75"/>
      <c r="J74" s="112" t="s">
        <v>163</v>
      </c>
      <c r="K74" s="101" t="s">
        <v>169</v>
      </c>
      <c r="L74" s="100"/>
      <c r="M74" s="85"/>
      <c r="N74" s="82">
        <f t="shared" si="0"/>
        <v>259.11347503285151</v>
      </c>
      <c r="O74" s="78"/>
      <c r="P74" s="79">
        <v>2072.9078002628121</v>
      </c>
    </row>
    <row r="75" spans="1:16" ht="18" customHeight="1" x14ac:dyDescent="0.3">
      <c r="A75" s="37"/>
      <c r="B75" s="38"/>
      <c r="C75" s="57" t="s">
        <v>135</v>
      </c>
      <c r="D75" s="51"/>
      <c r="E75" s="51"/>
      <c r="F75" s="62"/>
      <c r="G75" s="68">
        <v>8</v>
      </c>
      <c r="H75" s="101" t="s">
        <v>163</v>
      </c>
      <c r="I75" s="113"/>
      <c r="J75" s="112" t="s">
        <v>163</v>
      </c>
      <c r="K75" s="54" t="s">
        <v>169</v>
      </c>
      <c r="L75" s="61"/>
      <c r="M75" s="85"/>
      <c r="N75" s="82">
        <f t="shared" si="0"/>
        <v>119.69044415243101</v>
      </c>
      <c r="O75" s="78"/>
      <c r="P75" s="79">
        <v>957.5235532194481</v>
      </c>
    </row>
    <row r="76" spans="1:16" ht="18" customHeight="1" x14ac:dyDescent="0.3">
      <c r="A76" s="37"/>
      <c r="B76" s="38"/>
      <c r="C76" s="99" t="s">
        <v>136</v>
      </c>
      <c r="D76" s="71"/>
      <c r="E76" s="71"/>
      <c r="F76" s="126"/>
      <c r="G76" s="68">
        <v>2</v>
      </c>
      <c r="H76" s="73" t="s">
        <v>163</v>
      </c>
      <c r="I76" s="75"/>
      <c r="J76" s="112" t="s">
        <v>163</v>
      </c>
      <c r="K76" s="101" t="s">
        <v>169</v>
      </c>
      <c r="L76" s="100"/>
      <c r="M76" s="85"/>
      <c r="N76" s="82">
        <f t="shared" si="0"/>
        <v>446.95194480946122</v>
      </c>
      <c r="O76" s="78"/>
      <c r="P76" s="79">
        <v>893.90388961892245</v>
      </c>
    </row>
    <row r="77" spans="1:16" ht="18" customHeight="1" x14ac:dyDescent="0.3">
      <c r="A77" s="37"/>
      <c r="B77" s="38"/>
      <c r="C77" s="57" t="s">
        <v>137</v>
      </c>
      <c r="D77" s="51"/>
      <c r="E77" s="51"/>
      <c r="F77" s="62"/>
      <c r="G77" s="68">
        <v>8</v>
      </c>
      <c r="H77" s="101" t="s">
        <v>84</v>
      </c>
      <c r="I77" s="113"/>
      <c r="J77" s="112" t="s">
        <v>84</v>
      </c>
      <c r="K77" s="101" t="s">
        <v>169</v>
      </c>
      <c r="L77" s="100"/>
      <c r="M77" s="85"/>
      <c r="N77" s="82">
        <f t="shared" si="0"/>
        <v>1281.4224999999999</v>
      </c>
      <c r="O77" s="78"/>
      <c r="P77" s="79">
        <v>10251.379999999999</v>
      </c>
    </row>
    <row r="78" spans="1:16" ht="18" customHeight="1" x14ac:dyDescent="0.3">
      <c r="A78" s="37"/>
      <c r="B78" s="38"/>
      <c r="C78" s="99"/>
      <c r="D78" s="71"/>
      <c r="E78" s="71"/>
      <c r="F78" s="126"/>
      <c r="G78" s="71"/>
      <c r="H78" s="39"/>
      <c r="I78" s="40"/>
      <c r="J78" s="96"/>
      <c r="K78" s="107"/>
      <c r="L78" s="108"/>
      <c r="M78" s="85"/>
      <c r="N78" s="81"/>
      <c r="O78" s="80"/>
      <c r="P78" s="81"/>
    </row>
    <row r="79" spans="1:16" ht="18" customHeight="1" x14ac:dyDescent="0.3">
      <c r="A79" s="37"/>
      <c r="B79" s="38"/>
      <c r="C79" s="65" t="s">
        <v>86</v>
      </c>
      <c r="D79" s="51"/>
      <c r="E79" s="51"/>
      <c r="F79" s="62"/>
      <c r="G79" s="71"/>
      <c r="H79" s="39"/>
      <c r="I79" s="40"/>
      <c r="J79" s="96"/>
      <c r="K79" s="99"/>
      <c r="L79" s="47"/>
      <c r="M79" s="85"/>
      <c r="N79" s="81"/>
      <c r="O79" s="80"/>
      <c r="P79" s="81"/>
    </row>
    <row r="80" spans="1:16" ht="18" customHeight="1" x14ac:dyDescent="0.3">
      <c r="A80" s="37"/>
      <c r="B80" s="38"/>
      <c r="C80" s="99" t="s">
        <v>138</v>
      </c>
      <c r="D80" s="71"/>
      <c r="E80" s="71"/>
      <c r="F80" s="126"/>
      <c r="G80" s="68">
        <v>1</v>
      </c>
      <c r="H80" s="101" t="s">
        <v>164</v>
      </c>
      <c r="I80" s="113"/>
      <c r="J80" s="101" t="s">
        <v>164</v>
      </c>
      <c r="K80" s="99" t="s">
        <v>178</v>
      </c>
      <c r="L80" s="108"/>
      <c r="M80" s="85"/>
      <c r="N80" s="82">
        <f t="shared" ref="N80:N86" si="1">+P80/G80</f>
        <v>6232.7878568634105</v>
      </c>
      <c r="O80" s="78"/>
      <c r="P80" s="79">
        <v>6232.7878568634105</v>
      </c>
    </row>
    <row r="81" spans="1:16" ht="18" customHeight="1" x14ac:dyDescent="0.3">
      <c r="A81" s="37"/>
      <c r="B81" s="38"/>
      <c r="C81" s="57" t="s">
        <v>139</v>
      </c>
      <c r="D81" s="51"/>
      <c r="E81" s="51"/>
      <c r="F81" s="62"/>
      <c r="G81" s="68">
        <v>1</v>
      </c>
      <c r="H81" s="73" t="s">
        <v>164</v>
      </c>
      <c r="I81" s="75"/>
      <c r="J81" s="73" t="s">
        <v>164</v>
      </c>
      <c r="K81" s="57" t="s">
        <v>178</v>
      </c>
      <c r="L81" s="47"/>
      <c r="M81" s="85"/>
      <c r="N81" s="82">
        <f t="shared" si="1"/>
        <v>4268.1336986464157</v>
      </c>
      <c r="O81" s="78"/>
      <c r="P81" s="79">
        <v>4268.1336986464157</v>
      </c>
    </row>
    <row r="82" spans="1:16" ht="18" customHeight="1" x14ac:dyDescent="0.3">
      <c r="A82" s="37"/>
      <c r="B82" s="38"/>
      <c r="C82" s="99" t="s">
        <v>140</v>
      </c>
      <c r="D82" s="71"/>
      <c r="E82" s="71"/>
      <c r="F82" s="126"/>
      <c r="G82" s="68">
        <v>1</v>
      </c>
      <c r="H82" s="73" t="s">
        <v>164</v>
      </c>
      <c r="I82" s="75"/>
      <c r="J82" s="73" t="s">
        <v>164</v>
      </c>
      <c r="K82" s="101" t="s">
        <v>169</v>
      </c>
      <c r="L82" s="108"/>
      <c r="M82" s="85"/>
      <c r="N82" s="82">
        <f t="shared" si="1"/>
        <v>17238.449288530392</v>
      </c>
      <c r="O82" s="78"/>
      <c r="P82" s="79">
        <v>17238.449288530392</v>
      </c>
    </row>
    <row r="83" spans="1:16" ht="18" customHeight="1" x14ac:dyDescent="0.3">
      <c r="A83" s="37"/>
      <c r="B83" s="38"/>
      <c r="C83" s="57" t="s">
        <v>141</v>
      </c>
      <c r="D83" s="51"/>
      <c r="E83" s="51"/>
      <c r="F83" s="62"/>
      <c r="G83" s="68">
        <v>2</v>
      </c>
      <c r="H83" s="73" t="s">
        <v>165</v>
      </c>
      <c r="I83" s="75"/>
      <c r="J83" s="73" t="s">
        <v>164</v>
      </c>
      <c r="K83" s="54" t="s">
        <v>168</v>
      </c>
      <c r="L83" s="47"/>
      <c r="M83" s="85"/>
      <c r="N83" s="82">
        <f t="shared" si="1"/>
        <v>13792.891665284647</v>
      </c>
      <c r="O83" s="78"/>
      <c r="P83" s="79">
        <v>27585.783330569295</v>
      </c>
    </row>
    <row r="84" spans="1:16" ht="18" customHeight="1" x14ac:dyDescent="0.3">
      <c r="A84" s="37"/>
      <c r="B84" s="38"/>
      <c r="C84" s="99" t="s">
        <v>142</v>
      </c>
      <c r="D84" s="71"/>
      <c r="E84" s="71"/>
      <c r="F84" s="126"/>
      <c r="G84" s="68">
        <v>1</v>
      </c>
      <c r="H84" s="73" t="s">
        <v>165</v>
      </c>
      <c r="I84" s="75"/>
      <c r="J84" s="73" t="s">
        <v>164</v>
      </c>
      <c r="K84" s="101" t="s">
        <v>168</v>
      </c>
      <c r="L84" s="108"/>
      <c r="M84" s="85"/>
      <c r="N84" s="82">
        <f t="shared" si="1"/>
        <v>4107.8829524869489</v>
      </c>
      <c r="O84" s="78"/>
      <c r="P84" s="79">
        <v>4107.8829524869489</v>
      </c>
    </row>
    <row r="85" spans="1:16" ht="18" customHeight="1" x14ac:dyDescent="0.3">
      <c r="A85" s="37"/>
      <c r="B85" s="38"/>
      <c r="C85" s="57" t="s">
        <v>143</v>
      </c>
      <c r="D85" s="51"/>
      <c r="E85" s="51"/>
      <c r="F85" s="62"/>
      <c r="G85" s="68">
        <v>3</v>
      </c>
      <c r="H85" s="73" t="s">
        <v>164</v>
      </c>
      <c r="I85" s="75"/>
      <c r="J85" s="73" t="s">
        <v>164</v>
      </c>
      <c r="K85" s="54" t="s">
        <v>179</v>
      </c>
      <c r="L85" s="47"/>
      <c r="M85" s="85"/>
      <c r="N85" s="82">
        <f t="shared" si="1"/>
        <v>1997.3039983908563</v>
      </c>
      <c r="O85" s="78"/>
      <c r="P85" s="79">
        <v>5991.9119951725688</v>
      </c>
    </row>
    <row r="86" spans="1:16" ht="18" customHeight="1" x14ac:dyDescent="0.3">
      <c r="A86" s="37"/>
      <c r="B86" s="38"/>
      <c r="C86" s="99" t="s">
        <v>144</v>
      </c>
      <c r="D86" s="71"/>
      <c r="E86" s="71"/>
      <c r="F86" s="126"/>
      <c r="G86" s="68">
        <v>3</v>
      </c>
      <c r="H86" s="73" t="s">
        <v>164</v>
      </c>
      <c r="I86" s="75"/>
      <c r="J86" s="73" t="s">
        <v>164</v>
      </c>
      <c r="K86" s="101" t="s">
        <v>169</v>
      </c>
      <c r="L86" s="106"/>
      <c r="M86" s="85"/>
      <c r="N86" s="82">
        <f t="shared" si="1"/>
        <v>6001.6836259103184</v>
      </c>
      <c r="O86" s="78"/>
      <c r="P86" s="79">
        <v>18005.050877730955</v>
      </c>
    </row>
    <row r="87" spans="1:16" ht="18" customHeight="1" x14ac:dyDescent="0.3">
      <c r="A87" s="37"/>
      <c r="B87" s="38"/>
      <c r="C87" s="57"/>
      <c r="D87" s="51"/>
      <c r="E87" s="51"/>
      <c r="F87" s="62"/>
      <c r="G87" s="71"/>
      <c r="H87" s="76"/>
      <c r="I87" s="77"/>
      <c r="J87" s="96"/>
      <c r="K87" s="46"/>
      <c r="L87" s="47"/>
      <c r="M87" s="85"/>
      <c r="N87" s="81"/>
      <c r="O87" s="80"/>
      <c r="P87" s="81"/>
    </row>
    <row r="88" spans="1:16" ht="18" customHeight="1" x14ac:dyDescent="0.3">
      <c r="A88" s="37"/>
      <c r="B88" s="38"/>
      <c r="C88" s="129" t="s">
        <v>53</v>
      </c>
      <c r="D88" s="71"/>
      <c r="E88" s="71"/>
      <c r="F88" s="126"/>
      <c r="G88" s="71"/>
      <c r="H88" s="39"/>
      <c r="I88" s="40"/>
      <c r="J88" s="96"/>
      <c r="K88" s="109"/>
      <c r="L88" s="110"/>
      <c r="M88" s="85"/>
      <c r="N88" s="81"/>
      <c r="O88" s="80"/>
      <c r="P88" s="81"/>
    </row>
    <row r="89" spans="1:16" ht="18" customHeight="1" x14ac:dyDescent="0.3">
      <c r="A89" s="37"/>
      <c r="B89" s="38"/>
      <c r="C89" s="57" t="s">
        <v>145</v>
      </c>
      <c r="D89" s="51"/>
      <c r="E89" s="51"/>
      <c r="F89" s="62"/>
      <c r="G89" s="68">
        <v>2</v>
      </c>
      <c r="H89" s="101" t="s">
        <v>164</v>
      </c>
      <c r="I89" s="113"/>
      <c r="J89" s="101" t="s">
        <v>164</v>
      </c>
      <c r="K89" s="101" t="s">
        <v>180</v>
      </c>
      <c r="L89" s="47"/>
      <c r="M89" s="85"/>
      <c r="N89" s="82">
        <f t="shared" ref="N89:N90" si="2">+P89/G89</f>
        <v>20073.5</v>
      </c>
      <c r="O89" s="78"/>
      <c r="P89" s="79">
        <v>40147</v>
      </c>
    </row>
    <row r="90" spans="1:16" ht="18" customHeight="1" x14ac:dyDescent="0.3">
      <c r="A90" s="37"/>
      <c r="B90" s="38"/>
      <c r="C90" s="99" t="s">
        <v>146</v>
      </c>
      <c r="D90" s="71"/>
      <c r="E90" s="71"/>
      <c r="F90" s="126"/>
      <c r="G90" s="68">
        <v>4</v>
      </c>
      <c r="H90" s="73" t="s">
        <v>164</v>
      </c>
      <c r="I90" s="75"/>
      <c r="J90" s="73" t="s">
        <v>164</v>
      </c>
      <c r="K90" s="101" t="s">
        <v>169</v>
      </c>
      <c r="L90" s="47"/>
      <c r="M90" s="85"/>
      <c r="N90" s="82">
        <f t="shared" si="2"/>
        <v>1035.75</v>
      </c>
      <c r="O90" s="78"/>
      <c r="P90" s="79">
        <v>4143</v>
      </c>
    </row>
    <row r="91" spans="1:16" ht="18" customHeight="1" x14ac:dyDescent="0.3">
      <c r="A91" s="37"/>
      <c r="B91" s="38"/>
      <c r="C91" s="57"/>
      <c r="D91" s="51"/>
      <c r="E91" s="51"/>
      <c r="F91" s="62"/>
      <c r="G91" s="71"/>
      <c r="H91" s="76"/>
      <c r="I91" s="77"/>
      <c r="J91" s="96"/>
      <c r="K91" s="105"/>
      <c r="L91" s="106"/>
      <c r="M91" s="85"/>
      <c r="N91" s="81"/>
      <c r="O91" s="80"/>
      <c r="P91" s="81"/>
    </row>
    <row r="92" spans="1:16" ht="18" customHeight="1" x14ac:dyDescent="0.3">
      <c r="A92" s="37"/>
      <c r="B92" s="38"/>
      <c r="C92" s="129" t="s">
        <v>56</v>
      </c>
      <c r="D92" s="71"/>
      <c r="E92" s="71"/>
      <c r="F92" s="126"/>
      <c r="G92" s="71"/>
      <c r="H92" s="39"/>
      <c r="I92" s="40"/>
      <c r="J92" s="96"/>
      <c r="K92" s="109"/>
      <c r="L92" s="110"/>
      <c r="M92" s="85"/>
      <c r="N92" s="81"/>
      <c r="O92" s="80"/>
      <c r="P92" s="81"/>
    </row>
    <row r="93" spans="1:16" ht="18" customHeight="1" x14ac:dyDescent="0.3">
      <c r="A93" s="37"/>
      <c r="B93" s="38"/>
      <c r="C93" s="57" t="s">
        <v>147</v>
      </c>
      <c r="D93" s="51"/>
      <c r="E93" s="51"/>
      <c r="F93" s="62"/>
      <c r="G93" s="68">
        <v>1</v>
      </c>
      <c r="H93" s="101" t="s">
        <v>164</v>
      </c>
      <c r="I93" s="113"/>
      <c r="J93" s="101" t="s">
        <v>164</v>
      </c>
      <c r="K93" s="101" t="s">
        <v>181</v>
      </c>
      <c r="L93" s="47"/>
      <c r="M93" s="85"/>
      <c r="N93" s="82">
        <f t="shared" ref="N93" si="3">+P93/G93</f>
        <v>1134</v>
      </c>
      <c r="O93" s="78"/>
      <c r="P93" s="79">
        <v>1134</v>
      </c>
    </row>
    <row r="94" spans="1:16" ht="18" customHeight="1" x14ac:dyDescent="0.3">
      <c r="A94" s="37"/>
      <c r="B94" s="38"/>
      <c r="C94" s="99"/>
      <c r="D94" s="71"/>
      <c r="E94" s="71"/>
      <c r="F94" s="126"/>
      <c r="G94" s="71"/>
      <c r="H94" s="39"/>
      <c r="I94" s="40"/>
      <c r="J94" s="96"/>
      <c r="K94" s="105"/>
      <c r="L94" s="106"/>
      <c r="M94" s="85"/>
      <c r="N94" s="81"/>
      <c r="O94" s="80"/>
      <c r="P94" s="81"/>
    </row>
    <row r="95" spans="1:16" ht="18" customHeight="1" x14ac:dyDescent="0.3">
      <c r="A95" s="37"/>
      <c r="B95" s="38"/>
      <c r="C95" s="65" t="s">
        <v>63</v>
      </c>
      <c r="D95" s="51"/>
      <c r="E95" s="51"/>
      <c r="F95" s="62"/>
      <c r="G95" s="71"/>
      <c r="H95" s="39"/>
      <c r="I95" s="40"/>
      <c r="J95" s="96"/>
      <c r="K95" s="109"/>
      <c r="L95" s="110"/>
      <c r="M95" s="85"/>
      <c r="N95" s="81"/>
      <c r="O95" s="80"/>
      <c r="P95" s="81"/>
    </row>
    <row r="96" spans="1:16" ht="18" customHeight="1" x14ac:dyDescent="0.3">
      <c r="A96" s="37"/>
      <c r="B96" s="38"/>
      <c r="C96" s="99" t="s">
        <v>148</v>
      </c>
      <c r="D96" s="71"/>
      <c r="E96" s="71"/>
      <c r="F96" s="126"/>
      <c r="G96" s="68">
        <v>4</v>
      </c>
      <c r="H96" s="101" t="s">
        <v>84</v>
      </c>
      <c r="I96" s="113"/>
      <c r="J96" s="101" t="s">
        <v>84</v>
      </c>
      <c r="K96" s="99" t="s">
        <v>182</v>
      </c>
      <c r="L96" s="47"/>
      <c r="M96" s="85"/>
      <c r="N96" s="82">
        <f t="shared" ref="N96:N98" si="4">+P96/G96</f>
        <v>1038.2244295552184</v>
      </c>
      <c r="O96" s="78"/>
      <c r="P96" s="79">
        <v>4152.8977182208737</v>
      </c>
    </row>
    <row r="97" spans="1:16" ht="18" customHeight="1" x14ac:dyDescent="0.3">
      <c r="A97" s="37"/>
      <c r="B97" s="38"/>
      <c r="C97" s="57" t="s">
        <v>149</v>
      </c>
      <c r="D97" s="51"/>
      <c r="E97" s="51"/>
      <c r="F97" s="62"/>
      <c r="G97" s="68">
        <v>2</v>
      </c>
      <c r="H97" s="73" t="s">
        <v>157</v>
      </c>
      <c r="I97" s="75"/>
      <c r="J97" s="112" t="s">
        <v>164</v>
      </c>
      <c r="K97" s="101" t="s">
        <v>183</v>
      </c>
      <c r="L97" s="47"/>
      <c r="M97" s="85"/>
      <c r="N97" s="82">
        <f t="shared" si="4"/>
        <v>297.86159053148998</v>
      </c>
      <c r="O97" s="78"/>
      <c r="P97" s="79">
        <v>595.72318106297996</v>
      </c>
    </row>
    <row r="98" spans="1:16" ht="18" customHeight="1" x14ac:dyDescent="0.3">
      <c r="A98" s="37"/>
      <c r="B98" s="38"/>
      <c r="C98" s="99" t="s">
        <v>137</v>
      </c>
      <c r="D98" s="71"/>
      <c r="E98" s="71"/>
      <c r="F98" s="126"/>
      <c r="G98" s="68">
        <v>8</v>
      </c>
      <c r="H98" s="73" t="s">
        <v>84</v>
      </c>
      <c r="I98" s="75"/>
      <c r="J98" s="73" t="s">
        <v>84</v>
      </c>
      <c r="K98" s="101" t="s">
        <v>169</v>
      </c>
      <c r="L98" s="47"/>
      <c r="M98" s="85"/>
      <c r="N98" s="82">
        <f t="shared" si="4"/>
        <v>1281.4223875895184</v>
      </c>
      <c r="O98" s="78"/>
      <c r="P98" s="79">
        <v>10251.379100716147</v>
      </c>
    </row>
    <row r="99" spans="1:16" ht="18" customHeight="1" x14ac:dyDescent="0.3">
      <c r="A99" s="37"/>
      <c r="B99" s="38"/>
      <c r="C99" s="57"/>
      <c r="D99" s="51"/>
      <c r="E99" s="51"/>
      <c r="F99" s="62"/>
      <c r="G99" s="68"/>
      <c r="H99" s="76"/>
      <c r="I99" s="77"/>
      <c r="J99" s="96"/>
      <c r="K99" s="105"/>
      <c r="L99" s="106"/>
      <c r="M99" s="85"/>
      <c r="N99" s="81"/>
      <c r="O99" s="80"/>
      <c r="P99" s="81"/>
    </row>
    <row r="100" spans="1:16" ht="18" customHeight="1" x14ac:dyDescent="0.3">
      <c r="A100" s="37"/>
      <c r="B100" s="38"/>
      <c r="C100" s="129" t="s">
        <v>64</v>
      </c>
      <c r="D100" s="71"/>
      <c r="E100" s="71"/>
      <c r="F100" s="126"/>
      <c r="G100" s="71"/>
      <c r="H100" s="39"/>
      <c r="I100" s="40"/>
      <c r="J100" s="96"/>
      <c r="K100" s="109"/>
      <c r="L100" s="110"/>
      <c r="M100" s="85"/>
      <c r="N100" s="81"/>
      <c r="O100" s="80"/>
      <c r="P100" s="81"/>
    </row>
    <row r="101" spans="1:16" ht="18" customHeight="1" x14ac:dyDescent="0.3">
      <c r="A101" s="37"/>
      <c r="B101" s="38"/>
      <c r="C101" s="54" t="s">
        <v>150</v>
      </c>
      <c r="D101" s="48"/>
      <c r="E101" s="48"/>
      <c r="F101" s="59"/>
      <c r="G101" s="68">
        <v>71</v>
      </c>
      <c r="H101" s="92" t="s">
        <v>157</v>
      </c>
      <c r="I101" s="67"/>
      <c r="J101" s="92" t="s">
        <v>157</v>
      </c>
      <c r="K101" s="99" t="s">
        <v>171</v>
      </c>
      <c r="L101" s="47"/>
      <c r="M101" s="85"/>
      <c r="N101" s="82">
        <f t="shared" ref="N101:N133" si="5">+P101/G101</f>
        <v>2.5873239436619717</v>
      </c>
      <c r="O101" s="78"/>
      <c r="P101" s="79">
        <v>183.7</v>
      </c>
    </row>
    <row r="102" spans="1:16" ht="18" customHeight="1" x14ac:dyDescent="0.3">
      <c r="A102" s="37"/>
      <c r="B102" s="38"/>
      <c r="C102" s="101" t="s">
        <v>151</v>
      </c>
      <c r="D102" s="120"/>
      <c r="E102" s="120"/>
      <c r="F102" s="113"/>
      <c r="G102" s="68">
        <v>2</v>
      </c>
      <c r="H102" s="92" t="s">
        <v>157</v>
      </c>
      <c r="I102" s="67"/>
      <c r="J102" s="92" t="s">
        <v>157</v>
      </c>
      <c r="K102" s="57" t="s">
        <v>171</v>
      </c>
      <c r="L102" s="108"/>
      <c r="M102" s="85"/>
      <c r="N102" s="82">
        <f t="shared" si="5"/>
        <v>4.66</v>
      </c>
      <c r="O102" s="78"/>
      <c r="P102" s="79">
        <v>9.32</v>
      </c>
    </row>
    <row r="103" spans="1:16" ht="18" customHeight="1" x14ac:dyDescent="0.3">
      <c r="A103" s="37"/>
      <c r="B103" s="38"/>
      <c r="C103" s="54" t="s">
        <v>152</v>
      </c>
      <c r="D103" s="48"/>
      <c r="E103" s="48"/>
      <c r="F103" s="59"/>
      <c r="G103" s="68">
        <v>1</v>
      </c>
      <c r="H103" s="92" t="s">
        <v>52</v>
      </c>
      <c r="I103" s="67"/>
      <c r="J103" s="92" t="s">
        <v>52</v>
      </c>
      <c r="K103" s="101" t="s">
        <v>169</v>
      </c>
      <c r="L103" s="47"/>
      <c r="M103" s="85"/>
      <c r="N103" s="82">
        <f t="shared" si="5"/>
        <v>865.43</v>
      </c>
      <c r="O103" s="78"/>
      <c r="P103" s="79">
        <v>865.43</v>
      </c>
    </row>
    <row r="104" spans="1:16" ht="18" customHeight="1" x14ac:dyDescent="0.3">
      <c r="A104" s="37"/>
      <c r="B104" s="38"/>
      <c r="C104" s="101" t="s">
        <v>153</v>
      </c>
      <c r="D104" s="120"/>
      <c r="E104" s="120"/>
      <c r="F104" s="113"/>
      <c r="G104" s="68">
        <v>1</v>
      </c>
      <c r="H104" s="92" t="s">
        <v>52</v>
      </c>
      <c r="I104" s="67"/>
      <c r="J104" s="92" t="s">
        <v>52</v>
      </c>
      <c r="K104" s="57" t="s">
        <v>177</v>
      </c>
      <c r="L104" s="108"/>
      <c r="M104" s="85"/>
      <c r="N104" s="82">
        <f t="shared" si="5"/>
        <v>3062.07</v>
      </c>
      <c r="O104" s="78"/>
      <c r="P104" s="79">
        <v>3062.07</v>
      </c>
    </row>
    <row r="105" spans="1:16" ht="18" customHeight="1" x14ac:dyDescent="0.3">
      <c r="A105" s="37"/>
      <c r="B105" s="38"/>
      <c r="C105" s="54" t="s">
        <v>154</v>
      </c>
      <c r="D105" s="48"/>
      <c r="E105" s="48"/>
      <c r="F105" s="59"/>
      <c r="G105" s="68">
        <v>1</v>
      </c>
      <c r="H105" s="92" t="s">
        <v>52</v>
      </c>
      <c r="I105" s="67"/>
      <c r="J105" s="92" t="s">
        <v>52</v>
      </c>
      <c r="K105" s="101" t="s">
        <v>169</v>
      </c>
      <c r="L105" s="47"/>
      <c r="M105" s="85"/>
      <c r="N105" s="82">
        <f t="shared" si="5"/>
        <v>439.85</v>
      </c>
      <c r="O105" s="78"/>
      <c r="P105" s="79">
        <v>439.85</v>
      </c>
    </row>
    <row r="106" spans="1:16" ht="18" customHeight="1" x14ac:dyDescent="0.3">
      <c r="A106" s="37"/>
      <c r="B106" s="38"/>
      <c r="C106" s="99" t="s">
        <v>110</v>
      </c>
      <c r="D106" s="71"/>
      <c r="E106" s="71"/>
      <c r="F106" s="126"/>
      <c r="G106" s="68">
        <v>195</v>
      </c>
      <c r="H106" s="92" t="s">
        <v>163</v>
      </c>
      <c r="I106" s="67"/>
      <c r="J106" s="112" t="s">
        <v>163</v>
      </c>
      <c r="K106" s="57" t="s">
        <v>175</v>
      </c>
      <c r="L106" s="108"/>
      <c r="M106" s="85"/>
      <c r="N106" s="82">
        <f t="shared" si="5"/>
        <v>4.2422400000000007</v>
      </c>
      <c r="O106" s="78"/>
      <c r="P106" s="79">
        <v>827.23680000000013</v>
      </c>
    </row>
    <row r="107" spans="1:16" ht="18" customHeight="1" x14ac:dyDescent="0.3">
      <c r="A107" s="37"/>
      <c r="B107" s="38"/>
      <c r="C107" s="57" t="s">
        <v>111</v>
      </c>
      <c r="D107" s="51"/>
      <c r="E107" s="51"/>
      <c r="F107" s="62"/>
      <c r="G107" s="68">
        <v>147</v>
      </c>
      <c r="H107" s="92" t="s">
        <v>163</v>
      </c>
      <c r="I107" s="67"/>
      <c r="J107" s="112" t="s">
        <v>163</v>
      </c>
      <c r="K107" s="99" t="s">
        <v>176</v>
      </c>
      <c r="L107" s="47"/>
      <c r="M107" s="85"/>
      <c r="N107" s="82">
        <f t="shared" si="5"/>
        <v>2.2968779591836737</v>
      </c>
      <c r="O107" s="78"/>
      <c r="P107" s="79">
        <v>337.64106000000004</v>
      </c>
    </row>
    <row r="108" spans="1:16" ht="18" customHeight="1" x14ac:dyDescent="0.3">
      <c r="A108" s="37"/>
      <c r="B108" s="38"/>
      <c r="C108" s="99" t="s">
        <v>112</v>
      </c>
      <c r="D108" s="71"/>
      <c r="E108" s="71"/>
      <c r="F108" s="126"/>
      <c r="G108" s="68">
        <v>5</v>
      </c>
      <c r="H108" s="92" t="s">
        <v>163</v>
      </c>
      <c r="I108" s="67"/>
      <c r="J108" s="112" t="s">
        <v>163</v>
      </c>
      <c r="K108" s="57" t="s">
        <v>176</v>
      </c>
      <c r="L108" s="108"/>
      <c r="M108" s="85"/>
      <c r="N108" s="82">
        <f t="shared" si="5"/>
        <v>19.340490000000003</v>
      </c>
      <c r="O108" s="78"/>
      <c r="P108" s="79">
        <v>96.702450000000013</v>
      </c>
    </row>
    <row r="109" spans="1:16" ht="18" customHeight="1" x14ac:dyDescent="0.3">
      <c r="A109" s="37"/>
      <c r="B109" s="38"/>
      <c r="C109" s="57" t="s">
        <v>113</v>
      </c>
      <c r="D109" s="51"/>
      <c r="E109" s="51"/>
      <c r="F109" s="62"/>
      <c r="G109" s="68">
        <v>195</v>
      </c>
      <c r="H109" s="92" t="s">
        <v>163</v>
      </c>
      <c r="I109" s="67"/>
      <c r="J109" s="112" t="s">
        <v>163</v>
      </c>
      <c r="K109" s="101" t="s">
        <v>177</v>
      </c>
      <c r="L109" s="47"/>
      <c r="M109" s="85"/>
      <c r="N109" s="82">
        <f t="shared" si="5"/>
        <v>1.5466500000000003</v>
      </c>
      <c r="O109" s="78"/>
      <c r="P109" s="79">
        <v>301.59675000000004</v>
      </c>
    </row>
    <row r="110" spans="1:16" ht="18" customHeight="1" x14ac:dyDescent="0.3">
      <c r="A110" s="37"/>
      <c r="B110" s="38"/>
      <c r="C110" s="99" t="s">
        <v>114</v>
      </c>
      <c r="D110" s="71"/>
      <c r="E110" s="71"/>
      <c r="F110" s="126"/>
      <c r="G110" s="68">
        <v>51</v>
      </c>
      <c r="H110" s="92" t="s">
        <v>163</v>
      </c>
      <c r="I110" s="67"/>
      <c r="J110" s="112" t="s">
        <v>163</v>
      </c>
      <c r="K110" s="54" t="s">
        <v>169</v>
      </c>
      <c r="L110" s="108"/>
      <c r="M110" s="85"/>
      <c r="N110" s="82">
        <f t="shared" si="5"/>
        <v>89.076819973718784</v>
      </c>
      <c r="O110" s="78"/>
      <c r="P110" s="79">
        <v>4542.9178186596582</v>
      </c>
    </row>
    <row r="111" spans="1:16" ht="18" customHeight="1" x14ac:dyDescent="0.3">
      <c r="A111" s="37"/>
      <c r="B111" s="38"/>
      <c r="C111" s="57" t="s">
        <v>124</v>
      </c>
      <c r="D111" s="51"/>
      <c r="E111" s="51"/>
      <c r="F111" s="62"/>
      <c r="G111" s="68">
        <v>12</v>
      </c>
      <c r="H111" s="92" t="s">
        <v>163</v>
      </c>
      <c r="I111" s="67"/>
      <c r="J111" s="112" t="s">
        <v>164</v>
      </c>
      <c r="K111" s="101" t="s">
        <v>169</v>
      </c>
      <c r="L111" s="47"/>
      <c r="M111" s="85"/>
      <c r="N111" s="82">
        <f t="shared" si="5"/>
        <v>1290.2783333333334</v>
      </c>
      <c r="O111" s="78"/>
      <c r="P111" s="79">
        <v>15483.34</v>
      </c>
    </row>
    <row r="112" spans="1:16" ht="18" customHeight="1" x14ac:dyDescent="0.3">
      <c r="A112" s="37"/>
      <c r="B112" s="38"/>
      <c r="C112" s="99" t="s">
        <v>125</v>
      </c>
      <c r="D112" s="71"/>
      <c r="E112" s="71"/>
      <c r="F112" s="126"/>
      <c r="G112" s="68">
        <v>75</v>
      </c>
      <c r="H112" s="92" t="s">
        <v>163</v>
      </c>
      <c r="I112" s="67"/>
      <c r="J112" s="112" t="s">
        <v>164</v>
      </c>
      <c r="K112" s="57" t="s">
        <v>176</v>
      </c>
      <c r="L112" s="108"/>
      <c r="M112" s="85"/>
      <c r="N112" s="82">
        <f t="shared" si="5"/>
        <v>2.5503611038107752</v>
      </c>
      <c r="O112" s="78"/>
      <c r="P112" s="79">
        <v>191.27708278580815</v>
      </c>
    </row>
    <row r="113" spans="1:16" ht="18" customHeight="1" x14ac:dyDescent="0.3">
      <c r="A113" s="37"/>
      <c r="B113" s="38"/>
      <c r="C113" s="57" t="s">
        <v>155</v>
      </c>
      <c r="D113" s="51"/>
      <c r="E113" s="51"/>
      <c r="F113" s="62"/>
      <c r="G113" s="68">
        <v>1</v>
      </c>
      <c r="H113" s="92" t="s">
        <v>163</v>
      </c>
      <c r="I113" s="67"/>
      <c r="J113" s="112" t="s">
        <v>164</v>
      </c>
      <c r="K113" s="101" t="s">
        <v>169</v>
      </c>
      <c r="L113" s="47"/>
      <c r="M113" s="85"/>
      <c r="N113" s="82">
        <f t="shared" si="5"/>
        <v>417.58226018396846</v>
      </c>
      <c r="O113" s="78"/>
      <c r="P113" s="79">
        <v>417.58226018396846</v>
      </c>
    </row>
    <row r="114" spans="1:16" ht="18" customHeight="1" x14ac:dyDescent="0.3">
      <c r="A114" s="37"/>
      <c r="B114" s="38"/>
      <c r="C114" s="99" t="s">
        <v>132</v>
      </c>
      <c r="D114" s="71"/>
      <c r="E114" s="71"/>
      <c r="F114" s="126"/>
      <c r="G114" s="68">
        <v>1</v>
      </c>
      <c r="H114" s="92" t="s">
        <v>163</v>
      </c>
      <c r="I114" s="67"/>
      <c r="J114" s="112" t="s">
        <v>164</v>
      </c>
      <c r="K114" s="54" t="s">
        <v>169</v>
      </c>
      <c r="L114" s="108"/>
      <c r="M114" s="85"/>
      <c r="N114" s="82">
        <f t="shared" si="5"/>
        <v>595.79753022339025</v>
      </c>
      <c r="O114" s="78"/>
      <c r="P114" s="79">
        <v>595.79753022339025</v>
      </c>
    </row>
    <row r="115" spans="1:16" ht="18" customHeight="1" x14ac:dyDescent="0.3">
      <c r="A115" s="37"/>
      <c r="B115" s="38"/>
      <c r="C115" s="57" t="s">
        <v>133</v>
      </c>
      <c r="D115" s="51"/>
      <c r="E115" s="51"/>
      <c r="F115" s="62"/>
      <c r="G115" s="68">
        <v>8</v>
      </c>
      <c r="H115" s="92" t="s">
        <v>163</v>
      </c>
      <c r="I115" s="67"/>
      <c r="J115" s="112" t="s">
        <v>164</v>
      </c>
      <c r="K115" s="102" t="s">
        <v>169</v>
      </c>
      <c r="L115" s="47"/>
      <c r="M115" s="85"/>
      <c r="N115" s="82">
        <f t="shared" si="5"/>
        <v>227.03943232588702</v>
      </c>
      <c r="O115" s="78"/>
      <c r="P115" s="79">
        <v>1816.3154586070962</v>
      </c>
    </row>
    <row r="116" spans="1:16" ht="18" customHeight="1" x14ac:dyDescent="0.3">
      <c r="A116" s="37"/>
      <c r="B116" s="38"/>
      <c r="C116" s="99" t="s">
        <v>134</v>
      </c>
      <c r="D116" s="71"/>
      <c r="E116" s="71"/>
      <c r="F116" s="126"/>
      <c r="G116" s="68">
        <v>8</v>
      </c>
      <c r="H116" s="92" t="s">
        <v>163</v>
      </c>
      <c r="I116" s="67"/>
      <c r="J116" s="112" t="s">
        <v>164</v>
      </c>
      <c r="K116" s="73" t="s">
        <v>169</v>
      </c>
      <c r="L116" s="47"/>
      <c r="M116" s="85"/>
      <c r="N116" s="82">
        <f t="shared" si="5"/>
        <v>259.11347503285151</v>
      </c>
      <c r="O116" s="78"/>
      <c r="P116" s="79">
        <v>2072.9078002628121</v>
      </c>
    </row>
    <row r="117" spans="1:16" ht="18" customHeight="1" x14ac:dyDescent="0.3">
      <c r="A117" s="37"/>
      <c r="B117" s="38"/>
      <c r="C117" s="57" t="s">
        <v>135</v>
      </c>
      <c r="D117" s="51"/>
      <c r="E117" s="51"/>
      <c r="F117" s="62"/>
      <c r="G117" s="68">
        <v>8</v>
      </c>
      <c r="H117" s="92" t="s">
        <v>163</v>
      </c>
      <c r="I117" s="67"/>
      <c r="J117" s="112" t="s">
        <v>164</v>
      </c>
      <c r="K117" s="101" t="s">
        <v>169</v>
      </c>
      <c r="L117" s="47"/>
      <c r="M117" s="85"/>
      <c r="N117" s="82">
        <f t="shared" si="5"/>
        <v>119.69044415243101</v>
      </c>
      <c r="O117" s="78"/>
      <c r="P117" s="79">
        <v>957.5235532194481</v>
      </c>
    </row>
    <row r="118" spans="1:16" ht="18" customHeight="1" x14ac:dyDescent="0.3">
      <c r="A118" s="37"/>
      <c r="B118" s="38"/>
      <c r="C118" s="99" t="s">
        <v>136</v>
      </c>
      <c r="D118" s="71"/>
      <c r="E118" s="71"/>
      <c r="F118" s="126"/>
      <c r="G118" s="68">
        <v>2</v>
      </c>
      <c r="H118" s="92" t="s">
        <v>163</v>
      </c>
      <c r="I118" s="67"/>
      <c r="J118" s="112" t="s">
        <v>164</v>
      </c>
      <c r="K118" s="54" t="s">
        <v>169</v>
      </c>
      <c r="L118" s="108"/>
      <c r="M118" s="85"/>
      <c r="N118" s="82">
        <f t="shared" si="5"/>
        <v>446.95194480946122</v>
      </c>
      <c r="O118" s="78"/>
      <c r="P118" s="79">
        <v>893.90388961892245</v>
      </c>
    </row>
    <row r="119" spans="1:16" ht="18" customHeight="1" x14ac:dyDescent="0.3">
      <c r="A119" s="37"/>
      <c r="B119" s="38"/>
      <c r="C119" s="57" t="s">
        <v>115</v>
      </c>
      <c r="D119" s="51"/>
      <c r="E119" s="51"/>
      <c r="F119" s="62"/>
      <c r="G119" s="68">
        <v>1</v>
      </c>
      <c r="H119" s="92" t="s">
        <v>163</v>
      </c>
      <c r="I119" s="67"/>
      <c r="J119" s="112" t="s">
        <v>164</v>
      </c>
      <c r="K119" s="102" t="s">
        <v>169</v>
      </c>
      <c r="L119" s="110"/>
      <c r="M119" s="85"/>
      <c r="N119" s="82">
        <f t="shared" si="5"/>
        <v>299.84260249671485</v>
      </c>
      <c r="O119" s="78"/>
      <c r="P119" s="79">
        <v>299.84260249671485</v>
      </c>
    </row>
    <row r="120" spans="1:16" ht="18" customHeight="1" x14ac:dyDescent="0.3">
      <c r="A120" s="37"/>
      <c r="B120" s="38"/>
      <c r="C120" s="99" t="s">
        <v>116</v>
      </c>
      <c r="D120" s="71"/>
      <c r="E120" s="71"/>
      <c r="F120" s="126"/>
      <c r="G120" s="68">
        <v>5</v>
      </c>
      <c r="H120" s="92" t="s">
        <v>163</v>
      </c>
      <c r="I120" s="67"/>
      <c r="J120" s="112" t="s">
        <v>164</v>
      </c>
      <c r="K120" s="101" t="s">
        <v>169</v>
      </c>
      <c r="L120" s="47"/>
      <c r="M120" s="85"/>
      <c r="N120" s="82">
        <f t="shared" si="5"/>
        <v>321.81662680683314</v>
      </c>
      <c r="O120" s="78"/>
      <c r="P120" s="79">
        <v>1609.0831340341656</v>
      </c>
    </row>
    <row r="121" spans="1:16" ht="18" customHeight="1" x14ac:dyDescent="0.3">
      <c r="A121" s="37"/>
      <c r="B121" s="38"/>
      <c r="C121" s="57" t="s">
        <v>117</v>
      </c>
      <c r="D121" s="51"/>
      <c r="E121" s="51"/>
      <c r="F121" s="62"/>
      <c r="G121" s="68">
        <v>8</v>
      </c>
      <c r="H121" s="92" t="s">
        <v>163</v>
      </c>
      <c r="I121" s="67"/>
      <c r="J121" s="112" t="s">
        <v>164</v>
      </c>
      <c r="K121" s="54" t="s">
        <v>169</v>
      </c>
      <c r="L121" s="108"/>
      <c r="M121" s="85"/>
      <c r="N121" s="82">
        <f t="shared" si="5"/>
        <v>204.64925164257559</v>
      </c>
      <c r="O121" s="78"/>
      <c r="P121" s="79">
        <v>1637.1940131406047</v>
      </c>
    </row>
    <row r="122" spans="1:16" ht="18" customHeight="1" x14ac:dyDescent="0.3">
      <c r="A122" s="37"/>
      <c r="B122" s="38"/>
      <c r="C122" s="99" t="s">
        <v>118</v>
      </c>
      <c r="D122" s="71"/>
      <c r="E122" s="71"/>
      <c r="F122" s="126"/>
      <c r="G122" s="68">
        <v>8</v>
      </c>
      <c r="H122" s="92" t="s">
        <v>163</v>
      </c>
      <c r="I122" s="67"/>
      <c r="J122" s="112" t="s">
        <v>164</v>
      </c>
      <c r="K122" s="101" t="s">
        <v>169</v>
      </c>
      <c r="L122" s="47"/>
      <c r="M122" s="85"/>
      <c r="N122" s="82">
        <f t="shared" si="5"/>
        <v>89.096176084099881</v>
      </c>
      <c r="O122" s="78"/>
      <c r="P122" s="79">
        <v>712.76940867279905</v>
      </c>
    </row>
    <row r="123" spans="1:16" ht="18" customHeight="1" x14ac:dyDescent="0.3">
      <c r="A123" s="37"/>
      <c r="B123" s="38"/>
      <c r="C123" s="57" t="s">
        <v>119</v>
      </c>
      <c r="D123" s="51"/>
      <c r="E123" s="51"/>
      <c r="F123" s="62"/>
      <c r="G123" s="68">
        <v>8</v>
      </c>
      <c r="H123" s="92" t="s">
        <v>163</v>
      </c>
      <c r="I123" s="67"/>
      <c r="J123" s="112" t="s">
        <v>164</v>
      </c>
      <c r="K123" s="54" t="s">
        <v>169</v>
      </c>
      <c r="L123" s="108"/>
      <c r="M123" s="85"/>
      <c r="N123" s="82">
        <f t="shared" si="5"/>
        <v>228.36242247043364</v>
      </c>
      <c r="O123" s="78"/>
      <c r="P123" s="79">
        <v>1826.8993797634691</v>
      </c>
    </row>
    <row r="124" spans="1:16" ht="18" customHeight="1" x14ac:dyDescent="0.3">
      <c r="A124" s="37"/>
      <c r="B124" s="38"/>
      <c r="C124" s="99" t="s">
        <v>120</v>
      </c>
      <c r="D124" s="71"/>
      <c r="E124" s="71"/>
      <c r="F124" s="126"/>
      <c r="G124" s="68">
        <v>8</v>
      </c>
      <c r="H124" s="92" t="s">
        <v>163</v>
      </c>
      <c r="I124" s="67"/>
      <c r="J124" s="112" t="s">
        <v>164</v>
      </c>
      <c r="K124" s="101" t="s">
        <v>169</v>
      </c>
      <c r="L124" s="47"/>
      <c r="M124" s="85"/>
      <c r="N124" s="82">
        <f t="shared" si="5"/>
        <v>219.2021432325887</v>
      </c>
      <c r="O124" s="78"/>
      <c r="P124" s="79">
        <v>1753.6171458607096</v>
      </c>
    </row>
    <row r="125" spans="1:16" ht="18" customHeight="1" x14ac:dyDescent="0.3">
      <c r="A125" s="37"/>
      <c r="B125" s="38"/>
      <c r="C125" s="57" t="s">
        <v>121</v>
      </c>
      <c r="D125" s="51"/>
      <c r="E125" s="51"/>
      <c r="F125" s="62"/>
      <c r="G125" s="68">
        <v>4</v>
      </c>
      <c r="H125" s="92" t="s">
        <v>163</v>
      </c>
      <c r="I125" s="67"/>
      <c r="J125" s="112" t="s">
        <v>164</v>
      </c>
      <c r="K125" s="57" t="s">
        <v>175</v>
      </c>
      <c r="L125" s="108"/>
      <c r="M125" s="85"/>
      <c r="N125" s="82">
        <f t="shared" si="5"/>
        <v>114.61333639947438</v>
      </c>
      <c r="O125" s="78"/>
      <c r="P125" s="79">
        <v>458.45334559789751</v>
      </c>
    </row>
    <row r="126" spans="1:16" ht="18" customHeight="1" x14ac:dyDescent="0.3">
      <c r="A126" s="37"/>
      <c r="B126" s="38"/>
      <c r="C126" s="99" t="s">
        <v>122</v>
      </c>
      <c r="D126" s="71"/>
      <c r="E126" s="71"/>
      <c r="F126" s="126"/>
      <c r="G126" s="68">
        <v>12</v>
      </c>
      <c r="H126" s="92" t="s">
        <v>163</v>
      </c>
      <c r="I126" s="67"/>
      <c r="J126" s="112" t="s">
        <v>164</v>
      </c>
      <c r="K126" s="99" t="s">
        <v>175</v>
      </c>
      <c r="L126" s="47"/>
      <c r="M126" s="85"/>
      <c r="N126" s="82">
        <f t="shared" si="5"/>
        <v>100.26174835742444</v>
      </c>
      <c r="O126" s="78"/>
      <c r="P126" s="79">
        <v>1203.1409802890932</v>
      </c>
    </row>
    <row r="127" spans="1:16" ht="18" customHeight="1" x14ac:dyDescent="0.3">
      <c r="A127" s="37"/>
      <c r="B127" s="38"/>
      <c r="C127" s="57" t="s">
        <v>123</v>
      </c>
      <c r="D127" s="51"/>
      <c r="E127" s="51"/>
      <c r="F127" s="62"/>
      <c r="G127" s="68">
        <v>8</v>
      </c>
      <c r="H127" s="92" t="s">
        <v>163</v>
      </c>
      <c r="I127" s="67"/>
      <c r="J127" s="112" t="s">
        <v>164</v>
      </c>
      <c r="K127" s="57" t="s">
        <v>175</v>
      </c>
      <c r="L127" s="108"/>
      <c r="M127" s="85"/>
      <c r="N127" s="82">
        <f t="shared" si="5"/>
        <v>72.378303547963213</v>
      </c>
      <c r="O127" s="78"/>
      <c r="P127" s="79">
        <v>579.02642838370571</v>
      </c>
    </row>
    <row r="128" spans="1:16" ht="18" customHeight="1" x14ac:dyDescent="0.3">
      <c r="A128" s="37"/>
      <c r="B128" s="38"/>
      <c r="C128" s="99" t="s">
        <v>126</v>
      </c>
      <c r="D128" s="71"/>
      <c r="E128" s="71"/>
      <c r="F128" s="126"/>
      <c r="G128" s="68">
        <v>11</v>
      </c>
      <c r="H128" s="92" t="s">
        <v>164</v>
      </c>
      <c r="I128" s="67"/>
      <c r="J128" s="92" t="s">
        <v>164</v>
      </c>
      <c r="K128" s="99" t="s">
        <v>171</v>
      </c>
      <c r="L128" s="47"/>
      <c r="M128" s="85"/>
      <c r="N128" s="82">
        <f t="shared" si="5"/>
        <v>1.7217260183968461</v>
      </c>
      <c r="O128" s="78"/>
      <c r="P128" s="79">
        <v>18.938986202365307</v>
      </c>
    </row>
    <row r="129" spans="1:16" ht="18" customHeight="1" x14ac:dyDescent="0.3">
      <c r="A129" s="37"/>
      <c r="B129" s="38"/>
      <c r="C129" s="57" t="s">
        <v>127</v>
      </c>
      <c r="D129" s="51"/>
      <c r="E129" s="51"/>
      <c r="F129" s="62"/>
      <c r="G129" s="68">
        <v>27</v>
      </c>
      <c r="H129" s="92" t="s">
        <v>164</v>
      </c>
      <c r="I129" s="67"/>
      <c r="J129" s="92" t="s">
        <v>164</v>
      </c>
      <c r="K129" s="57" t="s">
        <v>171</v>
      </c>
      <c r="L129" s="108"/>
      <c r="M129" s="85"/>
      <c r="N129" s="82">
        <f t="shared" si="5"/>
        <v>2.0943311432325888</v>
      </c>
      <c r="O129" s="78"/>
      <c r="P129" s="79">
        <v>56.546940867279893</v>
      </c>
    </row>
    <row r="130" spans="1:16" ht="18" customHeight="1" x14ac:dyDescent="0.3">
      <c r="A130" s="37"/>
      <c r="B130" s="38"/>
      <c r="C130" s="99" t="s">
        <v>128</v>
      </c>
      <c r="D130" s="71"/>
      <c r="E130" s="71"/>
      <c r="F130" s="126"/>
      <c r="G130" s="68">
        <v>128</v>
      </c>
      <c r="H130" s="92" t="s">
        <v>164</v>
      </c>
      <c r="I130" s="67"/>
      <c r="J130" s="92" t="s">
        <v>164</v>
      </c>
      <c r="K130" s="99" t="s">
        <v>171</v>
      </c>
      <c r="L130" s="47"/>
      <c r="M130" s="85"/>
      <c r="N130" s="82">
        <f t="shared" si="5"/>
        <v>2.5917831800262814</v>
      </c>
      <c r="O130" s="78"/>
      <c r="P130" s="79">
        <v>331.74824704336402</v>
      </c>
    </row>
    <row r="131" spans="1:16" ht="18" customHeight="1" x14ac:dyDescent="0.3">
      <c r="A131" s="37"/>
      <c r="B131" s="38"/>
      <c r="C131" s="57" t="s">
        <v>129</v>
      </c>
      <c r="D131" s="51"/>
      <c r="E131" s="51"/>
      <c r="F131" s="62"/>
      <c r="G131" s="68">
        <v>27</v>
      </c>
      <c r="H131" s="92" t="s">
        <v>164</v>
      </c>
      <c r="I131" s="67"/>
      <c r="J131" s="92" t="s">
        <v>164</v>
      </c>
      <c r="K131" s="98" t="s">
        <v>171</v>
      </c>
      <c r="L131" s="106"/>
      <c r="M131" s="85"/>
      <c r="N131" s="82">
        <f t="shared" si="5"/>
        <v>7.0707871222076228</v>
      </c>
      <c r="O131" s="78"/>
      <c r="P131" s="79">
        <v>190.91125229960582</v>
      </c>
    </row>
    <row r="132" spans="1:16" ht="18" customHeight="1" x14ac:dyDescent="0.3">
      <c r="A132" s="171"/>
      <c r="B132" s="172"/>
      <c r="C132" s="99" t="s">
        <v>130</v>
      </c>
      <c r="D132" s="71"/>
      <c r="E132" s="71"/>
      <c r="F132" s="126"/>
      <c r="G132" s="68">
        <v>185</v>
      </c>
      <c r="H132" s="92" t="s">
        <v>164</v>
      </c>
      <c r="I132" s="67"/>
      <c r="J132" s="92" t="s">
        <v>164</v>
      </c>
      <c r="K132" s="101" t="s">
        <v>172</v>
      </c>
      <c r="L132" s="67"/>
      <c r="M132" s="85"/>
      <c r="N132" s="82">
        <f t="shared" si="5"/>
        <v>0.18485085413929039</v>
      </c>
      <c r="O132" s="78"/>
      <c r="P132" s="79">
        <v>34.197408015768723</v>
      </c>
    </row>
    <row r="133" spans="1:16" ht="18" customHeight="1" thickBot="1" x14ac:dyDescent="0.35">
      <c r="A133" s="173"/>
      <c r="B133" s="174"/>
      <c r="C133" s="63" t="s">
        <v>131</v>
      </c>
      <c r="D133" s="52"/>
      <c r="E133" s="52"/>
      <c r="F133" s="64"/>
      <c r="G133" s="72">
        <v>200</v>
      </c>
      <c r="H133" s="93" t="s">
        <v>164</v>
      </c>
      <c r="I133" s="94"/>
      <c r="J133" s="93" t="s">
        <v>164</v>
      </c>
      <c r="K133" s="97" t="s">
        <v>173</v>
      </c>
      <c r="L133" s="111"/>
      <c r="M133" s="88"/>
      <c r="N133" s="89">
        <f t="shared" si="5"/>
        <v>0.46261103810775295</v>
      </c>
      <c r="O133" s="83"/>
      <c r="P133" s="84">
        <v>92.522207621550592</v>
      </c>
    </row>
    <row r="134" spans="1:16" ht="15" thickBot="1" x14ac:dyDescent="0.35">
      <c r="A134" s="9"/>
      <c r="B134" s="9"/>
      <c r="C134" s="9"/>
      <c r="D134" s="9"/>
      <c r="E134" s="9"/>
      <c r="F134" s="9"/>
      <c r="G134" s="9"/>
      <c r="H134" s="9"/>
      <c r="I134" s="135" t="s">
        <v>34</v>
      </c>
      <c r="J134" s="136"/>
      <c r="K134" s="136"/>
      <c r="L134" s="136"/>
      <c r="M134" s="136"/>
      <c r="N134" s="31"/>
      <c r="O134" s="143">
        <f>SUM(P27:P133)</f>
        <v>611591.34298091964</v>
      </c>
      <c r="P134" s="144"/>
    </row>
    <row r="135" spans="1:16" x14ac:dyDescent="0.3">
      <c r="A135" s="147"/>
      <c r="B135" s="148"/>
      <c r="C135" s="148"/>
      <c r="D135" s="148"/>
      <c r="E135" s="148"/>
      <c r="F135" s="148"/>
      <c r="G135" s="149"/>
      <c r="H135" s="9"/>
      <c r="I135" s="137" t="s">
        <v>35</v>
      </c>
      <c r="J135" s="138"/>
      <c r="K135" s="138"/>
      <c r="L135" s="138"/>
      <c r="M135" s="138"/>
      <c r="N135" s="32"/>
      <c r="O135" s="145"/>
      <c r="P135" s="146"/>
    </row>
    <row r="136" spans="1:16" x14ac:dyDescent="0.3">
      <c r="A136" s="150"/>
      <c r="B136" s="151"/>
      <c r="C136" s="152"/>
      <c r="D136" s="152"/>
      <c r="E136" s="152"/>
      <c r="F136" s="152"/>
      <c r="G136" s="153"/>
      <c r="H136" s="9"/>
      <c r="I136" s="29"/>
      <c r="J136" s="30"/>
      <c r="K136" s="30"/>
      <c r="L136" s="30"/>
      <c r="M136" s="30"/>
      <c r="N136" s="32"/>
      <c r="O136" s="145"/>
      <c r="P136" s="146"/>
    </row>
    <row r="137" spans="1:16" ht="15" thickBot="1" x14ac:dyDescent="0.35">
      <c r="A137" s="130" t="s">
        <v>36</v>
      </c>
      <c r="B137" s="131"/>
      <c r="C137" s="131"/>
      <c r="D137" s="131"/>
      <c r="E137" s="131"/>
      <c r="F137" s="131"/>
      <c r="G137" s="132"/>
      <c r="H137" s="9"/>
      <c r="I137" s="139"/>
      <c r="J137" s="140"/>
      <c r="K137" s="140"/>
      <c r="L137" s="140"/>
      <c r="M137" s="140"/>
      <c r="N137" s="35"/>
      <c r="O137" s="145"/>
      <c r="P137" s="146"/>
    </row>
    <row r="138" spans="1:16" ht="15" thickBot="1" x14ac:dyDescent="0.35">
      <c r="A138" s="9"/>
      <c r="B138" s="9"/>
      <c r="C138" s="9"/>
      <c r="D138" s="9"/>
      <c r="E138" s="9"/>
      <c r="F138" s="9"/>
      <c r="G138" s="9"/>
      <c r="H138" s="9"/>
      <c r="I138" s="141" t="s">
        <v>42</v>
      </c>
      <c r="J138" s="142"/>
      <c r="K138" s="142"/>
      <c r="L138" s="142"/>
      <c r="M138" s="142"/>
      <c r="N138" s="33"/>
      <c r="O138" s="133"/>
      <c r="P138" s="134"/>
    </row>
  </sheetData>
  <sheetProtection selectLockedCells="1"/>
  <mergeCells count="60">
    <mergeCell ref="A26:B26"/>
    <mergeCell ref="A27:B27"/>
    <mergeCell ref="F9:H9"/>
    <mergeCell ref="F10:H10"/>
    <mergeCell ref="F11:H11"/>
    <mergeCell ref="C25:F25"/>
    <mergeCell ref="O26:P26"/>
    <mergeCell ref="K25:L25"/>
    <mergeCell ref="I15:P15"/>
    <mergeCell ref="I19:L19"/>
    <mergeCell ref="I20:L20"/>
    <mergeCell ref="I21:L21"/>
    <mergeCell ref="I22:L22"/>
    <mergeCell ref="I16:M16"/>
    <mergeCell ref="I17:M17"/>
    <mergeCell ref="I18:M18"/>
    <mergeCell ref="A132:B132"/>
    <mergeCell ref="A133:B133"/>
    <mergeCell ref="M13:P13"/>
    <mergeCell ref="A21:D21"/>
    <mergeCell ref="A22:D22"/>
    <mergeCell ref="A15:H15"/>
    <mergeCell ref="A16:D16"/>
    <mergeCell ref="A17:D17"/>
    <mergeCell ref="A18:D18"/>
    <mergeCell ref="A19:D19"/>
    <mergeCell ref="A20:D20"/>
    <mergeCell ref="H26:I26"/>
    <mergeCell ref="O25:P25"/>
    <mergeCell ref="M25:N25"/>
    <mergeCell ref="H25:I25"/>
    <mergeCell ref="A25:B25"/>
    <mergeCell ref="K1:P1"/>
    <mergeCell ref="A1:D12"/>
    <mergeCell ref="O2:P2"/>
    <mergeCell ref="O3:P3"/>
    <mergeCell ref="M12:P12"/>
    <mergeCell ref="M7:P7"/>
    <mergeCell ref="M10:P10"/>
    <mergeCell ref="M5:P5"/>
    <mergeCell ref="F12:H12"/>
    <mergeCell ref="M6:P6"/>
    <mergeCell ref="M8:P8"/>
    <mergeCell ref="M9:P9"/>
    <mergeCell ref="M11:P11"/>
    <mergeCell ref="F6:H6"/>
    <mergeCell ref="F7:H7"/>
    <mergeCell ref="F8:H8"/>
    <mergeCell ref="A137:G137"/>
    <mergeCell ref="O138:P138"/>
    <mergeCell ref="I134:M134"/>
    <mergeCell ref="I135:M135"/>
    <mergeCell ref="I137:M137"/>
    <mergeCell ref="I138:M138"/>
    <mergeCell ref="O134:P134"/>
    <mergeCell ref="O135:P135"/>
    <mergeCell ref="O136:P136"/>
    <mergeCell ref="O137:P137"/>
    <mergeCell ref="A135:G135"/>
    <mergeCell ref="A136:G136"/>
  </mergeCells>
  <phoneticPr fontId="21" type="noConversion"/>
  <hyperlinks>
    <hyperlink ref="F12" r:id="rId1" xr:uid="{7CE2934F-10A8-48A6-B694-DF15B7B75819}"/>
  </hyperlinks>
  <pageMargins left="0.67708333333333337" right="0.7" top="0.21875" bottom="0.35416666666666669" header="0.3" footer="0.3"/>
  <pageSetup paperSize="9" scale="22" orientation="landscape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0FF5-ABEC-4E53-9322-441037C37329}">
  <dimension ref="A2:G36"/>
  <sheetViews>
    <sheetView workbookViewId="0">
      <selection activeCell="A24" sqref="A24:A26"/>
    </sheetView>
  </sheetViews>
  <sheetFormatPr defaultRowHeight="14.4" x14ac:dyDescent="0.3"/>
  <cols>
    <col min="1" max="1" width="21.6640625" bestFit="1" customWidth="1"/>
    <col min="2" max="2" width="47.21875" bestFit="1" customWidth="1"/>
    <col min="3" max="3" width="32.109375" customWidth="1"/>
    <col min="4" max="4" width="21.6640625" customWidth="1"/>
    <col min="5" max="5" width="4.88671875" bestFit="1" customWidth="1"/>
    <col min="6" max="6" width="17.33203125" customWidth="1"/>
    <col min="7" max="7" width="18.33203125" customWidth="1"/>
  </cols>
  <sheetData>
    <row r="2" spans="1:7" x14ac:dyDescent="0.3">
      <c r="D2" t="s">
        <v>54</v>
      </c>
      <c r="E2" t="s">
        <v>58</v>
      </c>
      <c r="F2" t="s">
        <v>55</v>
      </c>
    </row>
    <row r="3" spans="1:7" x14ac:dyDescent="0.3">
      <c r="A3" s="41" t="s">
        <v>61</v>
      </c>
      <c r="B3" s="41"/>
      <c r="C3" s="41"/>
    </row>
    <row r="4" spans="1:7" ht="28.8" x14ac:dyDescent="0.3">
      <c r="A4" s="4" t="s">
        <v>57</v>
      </c>
      <c r="B4" s="4"/>
      <c r="C4" s="4"/>
      <c r="D4">
        <v>1</v>
      </c>
      <c r="E4" t="s">
        <v>59</v>
      </c>
      <c r="F4" s="42">
        <f>448308+5020</f>
        <v>453328</v>
      </c>
      <c r="G4" s="42">
        <f>+D4*F4</f>
        <v>453328</v>
      </c>
    </row>
    <row r="5" spans="1:7" x14ac:dyDescent="0.3">
      <c r="A5" s="4"/>
      <c r="B5" s="4" t="s">
        <v>69</v>
      </c>
      <c r="C5" s="4" t="s">
        <v>52</v>
      </c>
      <c r="F5" s="42"/>
      <c r="G5" s="42"/>
    </row>
    <row r="6" spans="1:7" x14ac:dyDescent="0.3">
      <c r="A6" s="4"/>
      <c r="B6" s="4" t="s">
        <v>70</v>
      </c>
      <c r="C6" s="4" t="s">
        <v>52</v>
      </c>
      <c r="F6" s="42"/>
      <c r="G6" s="42"/>
    </row>
    <row r="7" spans="1:7" x14ac:dyDescent="0.3">
      <c r="A7" s="4"/>
      <c r="B7" s="4" t="s">
        <v>68</v>
      </c>
      <c r="C7" s="4" t="s">
        <v>52</v>
      </c>
      <c r="F7" s="42"/>
      <c r="G7" s="42"/>
    </row>
    <row r="8" spans="1:7" x14ac:dyDescent="0.3">
      <c r="A8" s="4"/>
      <c r="B8" s="4" t="s">
        <v>78</v>
      </c>
      <c r="C8" s="4"/>
      <c r="F8" s="42"/>
      <c r="G8" s="42"/>
    </row>
    <row r="9" spans="1:7" x14ac:dyDescent="0.3">
      <c r="A9" s="4"/>
      <c r="B9" s="4" t="s">
        <v>79</v>
      </c>
      <c r="C9" s="4"/>
      <c r="F9" s="42"/>
      <c r="G9" s="42"/>
    </row>
    <row r="10" spans="1:7" x14ac:dyDescent="0.3">
      <c r="A10" s="4"/>
      <c r="B10" s="4" t="s">
        <v>80</v>
      </c>
      <c r="C10" s="4"/>
      <c r="F10" s="42"/>
      <c r="G10" s="42"/>
    </row>
    <row r="11" spans="1:7" x14ac:dyDescent="0.3">
      <c r="A11" s="4"/>
      <c r="B11" s="4" t="s">
        <v>81</v>
      </c>
      <c r="C11" s="4"/>
      <c r="F11" s="42"/>
      <c r="G11" s="42"/>
    </row>
    <row r="12" spans="1:7" x14ac:dyDescent="0.3">
      <c r="A12" s="4"/>
      <c r="B12" s="4" t="s">
        <v>82</v>
      </c>
      <c r="C12" s="4"/>
      <c r="F12" s="42"/>
      <c r="G12" s="42"/>
    </row>
    <row r="13" spans="1:7" x14ac:dyDescent="0.3">
      <c r="A13" s="4"/>
      <c r="B13" s="4"/>
      <c r="C13" s="4"/>
      <c r="F13" s="42"/>
      <c r="G13" s="42"/>
    </row>
    <row r="14" spans="1:7" x14ac:dyDescent="0.3">
      <c r="A14" s="4"/>
      <c r="B14" s="4"/>
      <c r="C14" s="4"/>
      <c r="F14" s="42"/>
      <c r="G14" s="42"/>
    </row>
    <row r="15" spans="1:7" x14ac:dyDescent="0.3">
      <c r="A15" s="4"/>
      <c r="B15" s="4"/>
      <c r="C15" s="4"/>
      <c r="F15" s="42"/>
      <c r="G15" s="42"/>
    </row>
    <row r="16" spans="1:7" x14ac:dyDescent="0.3">
      <c r="A16" s="4"/>
      <c r="B16" s="4"/>
      <c r="C16" s="4"/>
      <c r="F16" s="42"/>
      <c r="G16" s="42"/>
    </row>
    <row r="17" spans="1:7" x14ac:dyDescent="0.3">
      <c r="A17" s="4"/>
      <c r="B17" s="4"/>
      <c r="C17" s="4"/>
      <c r="F17" s="42"/>
      <c r="G17" s="42"/>
    </row>
    <row r="18" spans="1:7" x14ac:dyDescent="0.3">
      <c r="A18" s="4"/>
      <c r="B18" s="4"/>
      <c r="C18" s="4"/>
      <c r="F18" s="42"/>
      <c r="G18" s="42"/>
    </row>
    <row r="19" spans="1:7" x14ac:dyDescent="0.3">
      <c r="A19" t="s">
        <v>86</v>
      </c>
      <c r="D19">
        <v>1</v>
      </c>
      <c r="E19" t="s">
        <v>59</v>
      </c>
      <c r="F19" s="42">
        <v>83430</v>
      </c>
      <c r="G19" s="42">
        <f t="shared" ref="G19:G21" si="0">+D19*F19</f>
        <v>83430</v>
      </c>
    </row>
    <row r="20" spans="1:7" x14ac:dyDescent="0.3">
      <c r="A20" t="s">
        <v>53</v>
      </c>
      <c r="D20">
        <v>2</v>
      </c>
      <c r="E20" t="s">
        <v>59</v>
      </c>
      <c r="F20" s="42">
        <v>22145</v>
      </c>
      <c r="G20" s="42">
        <f t="shared" si="0"/>
        <v>44290</v>
      </c>
    </row>
    <row r="21" spans="1:7" x14ac:dyDescent="0.3">
      <c r="A21" t="s">
        <v>56</v>
      </c>
      <c r="D21">
        <v>1</v>
      </c>
      <c r="E21" t="s">
        <v>60</v>
      </c>
      <c r="F21" s="42">
        <v>1134</v>
      </c>
      <c r="G21" s="42">
        <f t="shared" si="0"/>
        <v>1134</v>
      </c>
    </row>
    <row r="22" spans="1:7" ht="15" thickBot="1" x14ac:dyDescent="0.35">
      <c r="A22" s="41" t="s">
        <v>65</v>
      </c>
      <c r="B22" s="41"/>
      <c r="C22" s="41"/>
      <c r="F22" s="42"/>
      <c r="G22" s="44">
        <f>SUM(G4:G21)</f>
        <v>582182</v>
      </c>
    </row>
    <row r="23" spans="1:7" x14ac:dyDescent="0.3">
      <c r="A23" s="41" t="s">
        <v>62</v>
      </c>
      <c r="B23" s="41"/>
      <c r="C23" s="41"/>
      <c r="F23" s="42"/>
      <c r="G23" s="42"/>
    </row>
    <row r="24" spans="1:7" x14ac:dyDescent="0.3">
      <c r="A24" t="s">
        <v>63</v>
      </c>
      <c r="D24">
        <v>1</v>
      </c>
      <c r="E24" t="s">
        <v>60</v>
      </c>
      <c r="F24" s="42">
        <v>15000</v>
      </c>
      <c r="G24" s="42">
        <f>+F24*D24</f>
        <v>15000</v>
      </c>
    </row>
    <row r="25" spans="1:7" x14ac:dyDescent="0.3">
      <c r="B25" t="s">
        <v>71</v>
      </c>
      <c r="F25" s="42"/>
      <c r="G25" s="42"/>
    </row>
    <row r="26" spans="1:7" x14ac:dyDescent="0.3">
      <c r="A26" t="s">
        <v>64</v>
      </c>
      <c r="D26">
        <v>1</v>
      </c>
      <c r="E26" t="s">
        <v>60</v>
      </c>
      <c r="F26" s="42">
        <v>43900</v>
      </c>
      <c r="G26" s="42">
        <f>+F26*D26</f>
        <v>43900</v>
      </c>
    </row>
    <row r="27" spans="1:7" x14ac:dyDescent="0.3">
      <c r="B27" s="41" t="s">
        <v>72</v>
      </c>
      <c r="F27" s="42"/>
      <c r="G27" s="42"/>
    </row>
    <row r="28" spans="1:7" x14ac:dyDescent="0.3">
      <c r="B28" s="45" t="s">
        <v>73</v>
      </c>
      <c r="F28" s="42"/>
      <c r="G28" s="42"/>
    </row>
    <row r="29" spans="1:7" x14ac:dyDescent="0.3">
      <c r="B29" s="45" t="s">
        <v>74</v>
      </c>
      <c r="F29" s="42"/>
      <c r="G29" s="42"/>
    </row>
    <row r="30" spans="1:7" x14ac:dyDescent="0.3">
      <c r="B30" s="45" t="s">
        <v>75</v>
      </c>
      <c r="F30" s="42"/>
      <c r="G30" s="42"/>
    </row>
    <row r="31" spans="1:7" x14ac:dyDescent="0.3">
      <c r="B31" s="45" t="s">
        <v>76</v>
      </c>
      <c r="F31" s="42"/>
      <c r="G31" s="42"/>
    </row>
    <row r="32" spans="1:7" x14ac:dyDescent="0.3">
      <c r="B32" s="45" t="s">
        <v>77</v>
      </c>
      <c r="F32" s="42"/>
      <c r="G32" s="42"/>
    </row>
    <row r="33" spans="1:7" x14ac:dyDescent="0.3">
      <c r="F33" s="42"/>
      <c r="G33" s="42"/>
    </row>
    <row r="34" spans="1:7" ht="15" thickBot="1" x14ac:dyDescent="0.35">
      <c r="A34" s="41" t="s">
        <v>66</v>
      </c>
      <c r="B34" s="41"/>
      <c r="C34" s="41"/>
      <c r="F34" s="42"/>
      <c r="G34" s="43">
        <f>SUM(G24:G26)</f>
        <v>58900</v>
      </c>
    </row>
    <row r="36" spans="1:7" ht="15" thickBot="1" x14ac:dyDescent="0.35">
      <c r="A36" s="41" t="s">
        <v>67</v>
      </c>
      <c r="B36" s="41"/>
      <c r="C36" s="41"/>
      <c r="G36" s="44">
        <f>+G34+G22</f>
        <v>641082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6" ma:contentTypeDescription="Create a new document." ma:contentTypeScope="" ma:versionID="2d8f34e3b96d8ea4e84209c2bda98382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c56040e4ce3e325a1b751403a1560e35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Props1.xml><?xml version="1.0" encoding="utf-8"?>
<ds:datastoreItem xmlns:ds="http://schemas.openxmlformats.org/officeDocument/2006/customXml" ds:itemID="{4A1B1CB4-28CB-4071-8A76-175D2243B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E7383E-09DB-446A-8871-6E380BB29F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7902A8-316D-4F37-A1F8-ADE2F0D0E8A4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1f061318-f1a5-42bb-aac8-e8d6559b4f63"/>
    <ds:schemaRef ds:uri="http://www.w3.org/XML/1998/namespace"/>
    <ds:schemaRef ds:uri="http://purl.org/dc/elements/1.1/"/>
    <ds:schemaRef ds:uri="http://schemas.microsoft.com/office/2006/documentManagement/types"/>
    <ds:schemaRef ds:uri="6a210089-c58c-4d3c-90e2-d2e3abe229fb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Pro-Forma Invoice</vt:lpstr>
      <vt:lpstr>Sheet1</vt:lpstr>
      <vt:lpstr>'Pro-Forma Invoice'!Print_Area</vt:lpstr>
    </vt:vector>
  </TitlesOfParts>
  <Manager/>
  <Company>DRA Mineral Projects (Pty)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Lizelle McManus</dc:creator>
  <cp:keywords/>
  <dc:description/>
  <cp:lastModifiedBy>Gary Noeth</cp:lastModifiedBy>
  <cp:revision/>
  <cp:lastPrinted>2021-05-25T09:10:21Z</cp:lastPrinted>
  <dcterms:created xsi:type="dcterms:W3CDTF">2013-08-07T14:18:43Z</dcterms:created>
  <dcterms:modified xsi:type="dcterms:W3CDTF">2021-06-07T09:25:04Z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  <property fmtid="{D5CDD505-2E9C-101B-9397-08002B2CF9AE}" pid="3" name="AuthorIds_UIVersion_512">
    <vt:lpwstr>237</vt:lpwstr>
  </property>
</Properties>
</file>