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E BINENE\Desktop\"/>
    </mc:Choice>
  </mc:AlternateContent>
  <bookViews>
    <workbookView xWindow="0" yWindow="0" windowWidth="20490" windowHeight="7650"/>
  </bookViews>
  <sheets>
    <sheet name="发票" sheetId="1" r:id="rId1"/>
    <sheet name="装箱单" sheetId="2" r:id="rId2"/>
  </sheets>
  <definedNames>
    <definedName name="_xlnm._FilterDatabase" localSheetId="0" hidden="1">发票!#REF!</definedName>
    <definedName name="_xlnm.Print_Area" localSheetId="0">发票!$A$1:$J$44</definedName>
    <definedName name="_xlnm.Print_Area" localSheetId="1">装箱单!$A$1:$L$43</definedName>
  </definedNames>
  <calcPr calcId="162913"/>
</workbook>
</file>

<file path=xl/calcChain.xml><?xml version="1.0" encoding="utf-8"?>
<calcChain xmlns="http://schemas.openxmlformats.org/spreadsheetml/2006/main">
  <c r="I39" i="2" l="1"/>
  <c r="H37" i="2"/>
  <c r="G37" i="2"/>
  <c r="C37" i="2"/>
  <c r="B37" i="2"/>
  <c r="A37" i="2"/>
  <c r="H36" i="2"/>
  <c r="G36" i="2"/>
  <c r="C36" i="2"/>
  <c r="B36" i="2"/>
  <c r="A36" i="2"/>
  <c r="H35" i="2"/>
  <c r="G35" i="2"/>
  <c r="C35" i="2"/>
  <c r="B35" i="2"/>
  <c r="A35" i="2"/>
  <c r="H34" i="2"/>
  <c r="G34" i="2"/>
  <c r="C34" i="2"/>
  <c r="B34" i="2"/>
  <c r="A34" i="2"/>
  <c r="H33" i="2"/>
  <c r="G33" i="2"/>
  <c r="C33" i="2"/>
  <c r="B33" i="2"/>
  <c r="A33" i="2"/>
  <c r="L32" i="2"/>
  <c r="L39" i="2" s="1"/>
  <c r="K32" i="2"/>
  <c r="K39" i="2" s="1"/>
  <c r="J32" i="2"/>
  <c r="J39" i="2" s="1"/>
  <c r="I32" i="2"/>
  <c r="H32" i="2"/>
  <c r="G32" i="2"/>
  <c r="C32" i="2"/>
  <c r="B32" i="2"/>
  <c r="A32" i="2"/>
  <c r="H31" i="2"/>
  <c r="G31" i="2"/>
  <c r="C31" i="2"/>
  <c r="B31" i="2"/>
  <c r="A31" i="2"/>
  <c r="H30" i="2"/>
  <c r="G30" i="2"/>
  <c r="C30" i="2"/>
  <c r="B30" i="2"/>
  <c r="A30" i="2"/>
  <c r="G29" i="2"/>
  <c r="C29" i="2"/>
  <c r="B29" i="2"/>
  <c r="A29" i="2"/>
  <c r="H28" i="2"/>
  <c r="G28" i="2"/>
  <c r="C28" i="2"/>
  <c r="B28" i="2"/>
  <c r="A28" i="2"/>
  <c r="G27" i="2"/>
  <c r="C27" i="2"/>
  <c r="B27" i="2"/>
  <c r="A27" i="2"/>
  <c r="H26" i="2"/>
  <c r="G26" i="2"/>
  <c r="C26" i="2"/>
  <c r="B26" i="2"/>
  <c r="A26" i="2"/>
  <c r="H25" i="2"/>
  <c r="G25" i="2"/>
  <c r="C25" i="2"/>
  <c r="B25" i="2"/>
  <c r="A25" i="2"/>
  <c r="H24" i="2"/>
  <c r="G24" i="2"/>
  <c r="C24" i="2"/>
  <c r="B24" i="2"/>
  <c r="A24" i="2"/>
  <c r="H23" i="2"/>
  <c r="G23" i="2"/>
  <c r="C23" i="2"/>
  <c r="B23" i="2"/>
  <c r="A23" i="2"/>
  <c r="H22" i="2"/>
  <c r="G22" i="2"/>
  <c r="C22" i="2"/>
  <c r="B22" i="2"/>
  <c r="A22" i="2"/>
  <c r="H21" i="2"/>
  <c r="G21" i="2"/>
  <c r="C21" i="2"/>
  <c r="B21" i="2"/>
  <c r="A21" i="2"/>
  <c r="H20" i="2"/>
  <c r="G20" i="2"/>
  <c r="C20" i="2"/>
  <c r="B20" i="2"/>
  <c r="A20" i="2"/>
  <c r="H19" i="2"/>
  <c r="G19" i="2"/>
  <c r="C19" i="2"/>
  <c r="B19" i="2"/>
  <c r="A19" i="2"/>
  <c r="H18" i="2"/>
  <c r="G18" i="2"/>
  <c r="C18" i="2"/>
  <c r="B18" i="2"/>
  <c r="A18" i="2"/>
  <c r="H17" i="2"/>
  <c r="G17" i="2"/>
  <c r="C17" i="2"/>
  <c r="B17" i="2"/>
  <c r="A17" i="2"/>
  <c r="H16" i="2"/>
  <c r="G16" i="2"/>
  <c r="C16" i="2"/>
  <c r="B16" i="2"/>
  <c r="A16" i="2"/>
  <c r="H15" i="2"/>
  <c r="G15" i="2"/>
  <c r="C15" i="2"/>
  <c r="B15" i="2"/>
  <c r="A15" i="2"/>
  <c r="H14" i="2"/>
  <c r="G14" i="2"/>
  <c r="C14" i="2"/>
  <c r="B14" i="2"/>
  <c r="A14" i="2"/>
  <c r="A9" i="2"/>
  <c r="A8" i="2"/>
  <c r="A7" i="2"/>
  <c r="A6" i="2"/>
  <c r="A5" i="2"/>
  <c r="A4" i="2"/>
  <c r="A3" i="2"/>
  <c r="J2" i="2"/>
  <c r="G2" i="2"/>
  <c r="A2" i="2"/>
  <c r="J39" i="1"/>
  <c r="J36" i="1"/>
  <c r="J35" i="1"/>
  <c r="J34" i="1"/>
  <c r="J33" i="1"/>
  <c r="J32" i="1"/>
  <c r="J31" i="1"/>
  <c r="J30" i="1"/>
  <c r="J29" i="1"/>
  <c r="J28" i="1"/>
  <c r="H28" i="1"/>
  <c r="H29" i="2" s="1"/>
  <c r="J27" i="1"/>
  <c r="H26" i="1"/>
  <c r="J26" i="1" s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38" i="1" s="1"/>
  <c r="J41" i="1" s="1"/>
  <c r="H27" i="2" l="1"/>
</calcChain>
</file>

<file path=xl/sharedStrings.xml><?xml version="1.0" encoding="utf-8"?>
<sst xmlns="http://schemas.openxmlformats.org/spreadsheetml/2006/main" count="168" uniqueCount="115">
  <si>
    <r>
      <rPr>
        <b/>
        <sz val="14"/>
        <color rgb="FF000000"/>
        <rFont val="宋体"/>
        <charset val="134"/>
      </rPr>
      <t xml:space="preserve">商业发票
</t>
    </r>
    <r>
      <rPr>
        <b/>
        <sz val="14"/>
        <color rgb="FF000000"/>
        <rFont val="Arial"/>
        <charset val="134"/>
      </rPr>
      <t>commercial invoice</t>
    </r>
  </si>
  <si>
    <r>
      <rPr>
        <sz val="11"/>
        <color rgb="FF000000"/>
        <rFont val="Arial"/>
        <charset val="134"/>
      </rPr>
      <t>DATE(</t>
    </r>
    <r>
      <rPr>
        <sz val="11"/>
        <color rgb="FF000000"/>
        <rFont val="宋体"/>
        <charset val="134"/>
      </rPr>
      <t>日期</t>
    </r>
    <r>
      <rPr>
        <sz val="11"/>
        <color rgb="FF000000"/>
        <rFont val="Arial"/>
        <charset val="134"/>
      </rPr>
      <t>)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Arial"/>
        <charset val="134"/>
      </rPr>
      <t>2021-4-27</t>
    </r>
  </si>
  <si>
    <r>
      <rPr>
        <sz val="11"/>
        <color rgb="FF000000"/>
        <rFont val="Arial"/>
        <charset val="134"/>
      </rPr>
      <t>CONTRACT №.:(</t>
    </r>
    <r>
      <rPr>
        <sz val="11"/>
        <color rgb="FF000000"/>
        <rFont val="宋体"/>
        <charset val="134"/>
      </rPr>
      <t>合同号</t>
    </r>
    <r>
      <rPr>
        <sz val="11"/>
        <color rgb="FF000000"/>
        <rFont val="Arial"/>
        <charset val="134"/>
      </rPr>
      <t>)</t>
    </r>
    <r>
      <rPr>
        <sz val="11"/>
        <color rgb="FF000000"/>
        <rFont val="宋体"/>
        <charset val="134"/>
      </rPr>
      <t>：</t>
    </r>
  </si>
  <si>
    <t xml:space="preserve">
 CCST-CCR-CK-2021-0055/0046/0057/0058/0060/0061/0072/0056/0069/0070/0079/0085/0087/0091</t>
  </si>
  <si>
    <r>
      <rPr>
        <sz val="11"/>
        <color rgb="FF000000"/>
        <rFont val="Arial"/>
        <charset val="134"/>
      </rPr>
      <t xml:space="preserve">INVOICE </t>
    </r>
    <r>
      <rPr>
        <sz val="11"/>
        <color rgb="FF000000"/>
        <rFont val="Segoe UI Symbol"/>
        <charset val="134"/>
      </rPr>
      <t>№</t>
    </r>
    <r>
      <rPr>
        <sz val="11"/>
        <color indexed="20"/>
        <rFont val="宋体"/>
        <charset val="134"/>
      </rPr>
      <t>. (</t>
    </r>
    <r>
      <rPr>
        <sz val="11"/>
        <color rgb="FF000000"/>
        <rFont val="宋体"/>
        <charset val="134"/>
      </rPr>
      <t>发票号</t>
    </r>
    <r>
      <rPr>
        <sz val="11"/>
        <color rgb="FF000000"/>
        <rFont val="Arial"/>
        <charset val="134"/>
      </rPr>
      <t>)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Arial"/>
        <charset val="134"/>
      </rPr>
      <t>CHENGTUN2012021040027</t>
    </r>
  </si>
  <si>
    <r>
      <rPr>
        <sz val="11"/>
        <color rgb="FF000000"/>
        <rFont val="Arial"/>
        <charset val="134"/>
      </rPr>
      <t>The consignor(</t>
    </r>
    <r>
      <rPr>
        <sz val="11"/>
        <color rgb="FF000000"/>
        <rFont val="宋体"/>
        <charset val="134"/>
      </rPr>
      <t>发货人</t>
    </r>
    <r>
      <rPr>
        <sz val="11"/>
        <color rgb="FF000000"/>
        <rFont val="Arial"/>
        <charset val="134"/>
      </rPr>
      <t>)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Arial"/>
        <charset val="134"/>
      </rPr>
      <t xml:space="preserve">CHENGTUN GLOBAL RESOURCES INVESTMENT LIMITED </t>
    </r>
    <r>
      <rPr>
        <sz val="11"/>
        <color rgb="FF000000"/>
        <rFont val="宋体"/>
        <charset val="134"/>
      </rPr>
      <t>盛屯环球资源投资有限公司</t>
    </r>
  </si>
  <si>
    <t>ADD: ROOM 1501 15/F.,SPA CENTRE 53-55 LOCKHART ROAD,WANCHAI HONGKONG</t>
  </si>
  <si>
    <r>
      <rPr>
        <sz val="11"/>
        <color rgb="FF000000"/>
        <rFont val="Arial"/>
        <charset val="134"/>
      </rPr>
      <t>Tel (</t>
    </r>
    <r>
      <rPr>
        <sz val="11"/>
        <color rgb="FF000000"/>
        <rFont val="宋体"/>
        <charset val="134"/>
      </rPr>
      <t>电话</t>
    </r>
    <r>
      <rPr>
        <sz val="11"/>
        <color rgb="FF000000"/>
        <rFont val="Arial"/>
        <charset val="134"/>
      </rPr>
      <t>)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Arial"/>
        <charset val="134"/>
      </rPr>
      <t>+86 13880480166   email:yjguang@163.com</t>
    </r>
  </si>
  <si>
    <r>
      <rPr>
        <sz val="11"/>
        <color rgb="FF000000"/>
        <rFont val="Arial"/>
        <charset val="134"/>
      </rPr>
      <t>The consignee (</t>
    </r>
    <r>
      <rPr>
        <sz val="11"/>
        <color rgb="FF000000"/>
        <rFont val="宋体"/>
        <charset val="134"/>
      </rPr>
      <t>收货人</t>
    </r>
    <r>
      <rPr>
        <sz val="11"/>
        <color rgb="FF000000"/>
        <rFont val="Arial"/>
        <charset val="134"/>
      </rPr>
      <t>)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Arial"/>
        <charset val="134"/>
      </rPr>
      <t xml:space="preserve">CHENGTUN CONGO RESSOURCES SARL                                                                               </t>
    </r>
  </si>
  <si>
    <r>
      <rPr>
        <sz val="11"/>
        <color rgb="FF000000"/>
        <rFont val="Arial"/>
        <charset val="134"/>
      </rPr>
      <t>ADD(</t>
    </r>
    <r>
      <rPr>
        <sz val="11"/>
        <color rgb="FF000000"/>
        <rFont val="宋体"/>
        <charset val="134"/>
      </rPr>
      <t>地址</t>
    </r>
    <r>
      <rPr>
        <sz val="11"/>
        <color rgb="FF000000"/>
        <rFont val="Arial"/>
        <charset val="134"/>
      </rPr>
      <t>)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Arial"/>
        <charset val="134"/>
      </rPr>
      <t>158AV CHEMIN PUBLIQUE QUARTIER MUSOMPO COMMUNE MANIKA KOLWEZI REP DEM CONGO</t>
    </r>
  </si>
  <si>
    <r>
      <rPr>
        <sz val="11"/>
        <color rgb="FF000000"/>
        <rFont val="Arial"/>
        <charset val="134"/>
      </rPr>
      <t>Тel(</t>
    </r>
    <r>
      <rPr>
        <sz val="11"/>
        <color rgb="FF000000"/>
        <rFont val="宋体"/>
        <charset val="134"/>
      </rPr>
      <t>电话</t>
    </r>
    <r>
      <rPr>
        <sz val="11"/>
        <color rgb="FF000000"/>
        <rFont val="Arial"/>
        <charset val="134"/>
      </rPr>
      <t>)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Arial"/>
        <charset val="134"/>
      </rPr>
      <t>00243897118151 baiyaccr@gmail.com</t>
    </r>
  </si>
  <si>
    <r>
      <rPr>
        <sz val="12"/>
        <color rgb="FF000000"/>
        <rFont val="Franklin Gothic Medium"/>
        <charset val="134"/>
      </rPr>
      <t>B/L №. (</t>
    </r>
    <r>
      <rPr>
        <sz val="12"/>
        <color rgb="FF000000"/>
        <rFont val="宋体"/>
        <charset val="134"/>
      </rPr>
      <t>运单号</t>
    </r>
    <r>
      <rPr>
        <sz val="12"/>
        <color rgb="FF000000"/>
        <rFont val="Franklin Gothic Medium"/>
        <charset val="134"/>
      </rPr>
      <t>)</t>
    </r>
    <r>
      <rPr>
        <sz val="12"/>
        <color rgb="FF000000"/>
        <rFont val="宋体"/>
        <charset val="134"/>
      </rPr>
      <t>：</t>
    </r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</si>
  <si>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</si>
  <si>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</si>
  <si>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</si>
  <si>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</si>
  <si>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</si>
  <si>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</si>
  <si>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</si>
  <si>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</si>
  <si>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</si>
  <si>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</si>
  <si>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>电子式电动执行器</t>
  </si>
  <si>
    <t xml:space="preserve">Electronic electric actuator </t>
  </si>
  <si>
    <t>台/Piece</t>
  </si>
  <si>
    <t>电动滚筒</t>
  </si>
  <si>
    <t xml:space="preserve">Electric drum </t>
  </si>
  <si>
    <t>液位传感器</t>
  </si>
  <si>
    <t xml:space="preserve">Liquid level sensor </t>
  </si>
  <si>
    <t>套/Piece</t>
  </si>
  <si>
    <t>隔膜计量泵</t>
  </si>
  <si>
    <t xml:space="preserve">Pump </t>
  </si>
  <si>
    <t>泵壳</t>
  </si>
  <si>
    <t>Pump housing</t>
  </si>
  <si>
    <t>泵头</t>
  </si>
  <si>
    <t xml:space="preserve"> Pump head</t>
  </si>
  <si>
    <t>轴承箱</t>
  </si>
  <si>
    <t xml:space="preserve"> Bearing box </t>
  </si>
  <si>
    <t>件/Piece</t>
  </si>
  <si>
    <t>空滤芯</t>
  </si>
  <si>
    <t xml:space="preserve">Filter element </t>
  </si>
  <si>
    <t>只/Piece</t>
  </si>
  <si>
    <t>油滤芯</t>
  </si>
  <si>
    <t>泵</t>
  </si>
  <si>
    <t>滑环</t>
  </si>
  <si>
    <t xml:space="preserve">Slip ring </t>
  </si>
  <si>
    <t>个/Piece</t>
  </si>
  <si>
    <t>过滤器</t>
  </si>
  <si>
    <t xml:space="preserve">Filter </t>
  </si>
  <si>
    <t>油封</t>
  </si>
  <si>
    <t xml:space="preserve">Oil seal </t>
  </si>
  <si>
    <t>4016931000</t>
  </si>
  <si>
    <t>轴套</t>
  </si>
  <si>
    <t xml:space="preserve">Shaft sleeve </t>
  </si>
  <si>
    <t>主轴</t>
  </si>
  <si>
    <t xml:space="preserve">Spindle </t>
  </si>
  <si>
    <t>根/Piece</t>
  </si>
  <si>
    <t>密封</t>
  </si>
  <si>
    <t xml:space="preserve">Seal </t>
  </si>
  <si>
    <t>平衡盘</t>
  </si>
  <si>
    <t xml:space="preserve">Balance plate </t>
  </si>
  <si>
    <t>轴承环</t>
  </si>
  <si>
    <t xml:space="preserve">Bearing ring </t>
  </si>
  <si>
    <t>搅拌器</t>
  </si>
  <si>
    <t xml:space="preserve">Stirrer </t>
  </si>
  <si>
    <t>直流大电流隔离开关</t>
  </si>
  <si>
    <t xml:space="preserve">Switch </t>
  </si>
  <si>
    <t>硫磺皮带</t>
  </si>
  <si>
    <t xml:space="preserve">Sulfur Belt </t>
  </si>
  <si>
    <t>米/M</t>
  </si>
  <si>
    <t>托辊</t>
  </si>
  <si>
    <t xml:space="preserve">Roller </t>
  </si>
  <si>
    <t>手动搬运车</t>
  </si>
  <si>
    <t xml:space="preserve">Hand Pallet Truck </t>
  </si>
  <si>
    <t>翻板装置总成</t>
  </si>
  <si>
    <t xml:space="preserve">Turnover device assembly </t>
  </si>
  <si>
    <t>FOB(USD)</t>
  </si>
  <si>
    <t>FREIGHT(USD)</t>
  </si>
  <si>
    <t>INSURANCE(USD)</t>
  </si>
  <si>
    <t>TOTAL AMOUNT CIP KOLWEZI(USD)</t>
  </si>
  <si>
    <r>
      <rPr>
        <sz val="11"/>
        <color rgb="FF000000"/>
        <rFont val="Arial"/>
        <charset val="134"/>
      </rPr>
      <t>(</t>
    </r>
    <r>
      <rPr>
        <sz val="11"/>
        <color rgb="FF000000"/>
        <rFont val="宋体"/>
        <charset val="134"/>
      </rPr>
      <t>签字</t>
    </r>
    <r>
      <rPr>
        <sz val="11"/>
        <color rgb="FF000000"/>
        <rFont val="Arial"/>
        <charset val="134"/>
      </rPr>
      <t>)signature</t>
    </r>
  </si>
  <si>
    <r>
      <rPr>
        <sz val="11"/>
        <color rgb="FF000000"/>
        <rFont val="Arial"/>
        <charset val="134"/>
      </rPr>
      <t xml:space="preserve"> (</t>
    </r>
    <r>
      <rPr>
        <sz val="11"/>
        <color rgb="FF000000"/>
        <rFont val="宋体"/>
        <charset val="134"/>
      </rPr>
      <t>盖章</t>
    </r>
    <r>
      <rPr>
        <sz val="11"/>
        <color rgb="FF000000"/>
        <rFont val="Arial"/>
        <charset val="134"/>
      </rPr>
      <t>)stamp</t>
    </r>
  </si>
  <si>
    <r>
      <rPr>
        <b/>
        <sz val="14"/>
        <rFont val="Arial"/>
        <charset val="134"/>
      </rPr>
      <t xml:space="preserve"> </t>
    </r>
    <r>
      <rPr>
        <b/>
        <sz val="14"/>
        <rFont val="宋体"/>
        <charset val="134"/>
      </rPr>
      <t>装箱单</t>
    </r>
    <r>
      <rPr>
        <b/>
        <sz val="14"/>
        <rFont val="Arial"/>
        <charset val="134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</si>
  <si>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</si>
  <si>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</si>
  <si>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</si>
  <si>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</si>
  <si>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</si>
  <si>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</si>
  <si>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</si>
  <si>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</si>
  <si>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</si>
  <si>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</si>
  <si>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</si>
  <si>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</si>
  <si>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</si>
  <si>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</si>
  <si>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</si>
  <si>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</si>
  <si>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</si>
  <si>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</si>
  <si>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</si>
  <si>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</si>
  <si>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</si>
  <si>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</si>
  <si>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</si>
  <si>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</si>
  <si>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</si>
  <si>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CCR</t>
  </si>
  <si>
    <t>木箱</t>
  </si>
  <si>
    <t>铁箱/钢架木板/纸箱</t>
  </si>
  <si>
    <t>裸装+木箱</t>
  </si>
  <si>
    <t>TOTAL</t>
  </si>
  <si>
    <t>(签字)signature</t>
  </si>
  <si>
    <t>(盖章)stamp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</si>
</sst>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5" formatCode="[$-409]d\-mmm;@"/>
    <numFmt numFmtId="169" formatCode="0_);[Red]\(0\)"/>
    <numFmt numFmtId="170" formatCode="0.000_ "/>
    <numFmt numFmtId="171" formatCode="0.00_ "/>
    <numFmt numFmtId="172" formatCode="0.00_);[Red]\(0.00\)"/>
    <numFmt numFmtId="173" formatCode="0_ "/>
    <numFmt numFmtId="174" formatCode="0.000_);[Red]\(0.000\)"/>
    <numFmt numFmtId="175" formatCode="0.0_ "/>
  </numFmts>
  <fonts count="28">
    <font>
      <sz val="12"/>
      <name val="宋体"/>
      <charset val="134"/>
    </font>
    <font>
      <sz val="11"/>
      <name val="Arial"/>
      <charset val="134"/>
    </font>
    <font>
      <b/>
      <sz val="14"/>
      <name val="Arial"/>
      <charset val="134"/>
    </font>
    <font>
      <sz val="10"/>
      <name val="等线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indexed="8"/>
      <name val="Arial"/>
      <charset val="134"/>
    </font>
    <font>
      <sz val="11"/>
      <color rgb="FF000000"/>
      <name val="Arial"/>
      <charset val="134"/>
    </font>
    <font>
      <sz val="10"/>
      <color rgb="FF000000"/>
      <name val="宋体"/>
      <charset val="134"/>
    </font>
    <font>
      <sz val="14"/>
      <color rgb="FF000000"/>
      <name val="Arial"/>
      <charset val="134"/>
    </font>
    <font>
      <sz val="12"/>
      <color rgb="FF000000"/>
      <name val="宋体"/>
      <charset val="134"/>
    </font>
    <font>
      <b/>
      <sz val="14"/>
      <color rgb="FF000000"/>
      <name val="Arial"/>
      <charset val="134"/>
    </font>
    <font>
      <sz val="12"/>
      <color rgb="FF000000"/>
      <name val="Franklin Gothic Medium"/>
      <charset val="134"/>
    </font>
    <font>
      <b/>
      <sz val="10"/>
      <color rgb="FF000000"/>
      <name val="宋体"/>
      <charset val="134"/>
    </font>
    <font>
      <sz val="13"/>
      <color rgb="FF000000"/>
      <name val="宋体"/>
      <charset val="134"/>
    </font>
    <font>
      <sz val="13"/>
      <color rgb="FF000000"/>
      <name val="Arial"/>
      <charset val="134"/>
    </font>
    <font>
      <sz val="12"/>
      <color rgb="FF000000"/>
      <name val="Times New Roman"/>
      <charset val="134"/>
    </font>
    <font>
      <sz val="9"/>
      <name val="宋体"/>
      <charset val="134"/>
    </font>
    <font>
      <sz val="11"/>
      <color rgb="FF000000"/>
      <name val="Times New Roman"/>
      <charset val="134"/>
    </font>
    <font>
      <sz val="9"/>
      <color indexed="8"/>
      <name val="宋体"/>
      <charset val="134"/>
    </font>
    <font>
      <sz val="9"/>
      <color rgb="FF000000"/>
      <name val="宋体"/>
      <charset val="134"/>
    </font>
    <font>
      <sz val="10"/>
      <name val="Arial"/>
      <charset val="134"/>
    </font>
    <font>
      <sz val="10"/>
      <name val="Verdana"/>
      <charset val="134"/>
    </font>
    <font>
      <b/>
      <sz val="14"/>
      <name val="宋体"/>
      <charset val="134"/>
    </font>
    <font>
      <b/>
      <sz val="14"/>
      <color rgb="FF000000"/>
      <name val="宋体"/>
      <charset val="134"/>
    </font>
    <font>
      <sz val="11"/>
      <color rgb="FF000000"/>
      <name val="Segoe UI Symbol"/>
      <charset val="134"/>
    </font>
    <font>
      <sz val="11"/>
      <color indexed="20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6">
    <xf numFmtId="165" fontId="0" fillId="0" borderId="0">
      <alignment vertical="center"/>
    </xf>
    <xf numFmtId="165" fontId="21" fillId="0" borderId="0">
      <protection locked="0"/>
    </xf>
    <xf numFmtId="165" fontId="21" fillId="0" borderId="0">
      <protection locked="0"/>
    </xf>
    <xf numFmtId="165" fontId="22" fillId="0" borderId="0">
      <protection locked="0"/>
    </xf>
    <xf numFmtId="165" fontId="27" fillId="0" borderId="0">
      <protection locked="0"/>
    </xf>
    <xf numFmtId="165" fontId="4" fillId="0" borderId="0">
      <protection locked="0"/>
    </xf>
  </cellStyleXfs>
  <cellXfs count="182">
    <xf numFmtId="165" fontId="0" fillId="0" borderId="0" xfId="0">
      <alignment vertical="center"/>
    </xf>
    <xf numFmtId="165" fontId="1" fillId="2" borderId="0" xfId="0" applyFont="1" applyFill="1">
      <alignment vertical="center"/>
    </xf>
    <xf numFmtId="165" fontId="0" fillId="2" borderId="0" xfId="0" applyFill="1" applyBorder="1">
      <alignment vertical="center"/>
    </xf>
    <xf numFmtId="169" fontId="0" fillId="2" borderId="0" xfId="0" applyNumberFormat="1" applyFill="1">
      <alignment vertical="center"/>
    </xf>
    <xf numFmtId="165" fontId="0" fillId="2" borderId="0" xfId="0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165" fontId="0" fillId="2" borderId="0" xfId="0" applyFill="1">
      <alignment vertical="center"/>
    </xf>
    <xf numFmtId="165" fontId="1" fillId="2" borderId="1" xfId="2" applyFont="1" applyFill="1" applyBorder="1" applyAlignment="1" applyProtection="1">
      <alignment horizontal="center" vertical="center"/>
    </xf>
    <xf numFmtId="165" fontId="1" fillId="2" borderId="2" xfId="2" applyFont="1" applyFill="1" applyBorder="1" applyAlignment="1" applyProtection="1">
      <alignment horizontal="center" vertical="center"/>
    </xf>
    <xf numFmtId="165" fontId="0" fillId="2" borderId="9" xfId="2" applyFont="1" applyFill="1" applyBorder="1" applyAlignment="1" applyProtection="1">
      <alignment horizontal="center" vertical="center"/>
    </xf>
    <xf numFmtId="169" fontId="0" fillId="2" borderId="1" xfId="2" applyNumberFormat="1" applyFont="1" applyFill="1" applyBorder="1" applyAlignment="1" applyProtection="1">
      <alignment horizontal="center" vertical="center"/>
    </xf>
    <xf numFmtId="169" fontId="0" fillId="2" borderId="1" xfId="2" applyNumberFormat="1" applyFont="1" applyFill="1" applyBorder="1" applyAlignment="1" applyProtection="1">
      <alignment horizontal="center" vertical="center" wrapText="1"/>
    </xf>
    <xf numFmtId="165" fontId="0" fillId="2" borderId="1" xfId="2" applyNumberFormat="1" applyFont="1" applyFill="1" applyBorder="1" applyAlignment="1" applyProtection="1">
      <alignment horizontal="center" vertical="center"/>
    </xf>
    <xf numFmtId="165" fontId="0" fillId="2" borderId="1" xfId="2" applyFont="1" applyFill="1" applyBorder="1" applyAlignment="1" applyProtection="1">
      <alignment horizontal="center" vertical="center"/>
    </xf>
    <xf numFmtId="165" fontId="0" fillId="2" borderId="9" xfId="2" applyNumberFormat="1" applyFont="1" applyFill="1" applyBorder="1" applyAlignment="1" applyProtection="1">
      <alignment horizontal="center" vertical="center"/>
    </xf>
    <xf numFmtId="165" fontId="0" fillId="2" borderId="10" xfId="2" applyFont="1" applyFill="1" applyBorder="1" applyAlignment="1" applyProtection="1">
      <alignment horizontal="center" vertical="center"/>
    </xf>
    <xf numFmtId="165" fontId="0" fillId="2" borderId="11" xfId="2" applyFont="1" applyFill="1" applyBorder="1" applyAlignment="1" applyProtection="1">
      <alignment horizontal="center" vertical="center"/>
    </xf>
    <xf numFmtId="49" fontId="1" fillId="2" borderId="1" xfId="1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 applyProtection="1">
      <alignment horizontal="center" vertical="center" wrapText="1"/>
    </xf>
    <xf numFmtId="169" fontId="1" fillId="2" borderId="1" xfId="0" applyNumberFormat="1" applyFont="1" applyFill="1" applyBorder="1" applyAlignment="1">
      <alignment horizontal="center" vertical="center"/>
    </xf>
    <xf numFmtId="165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69" fontId="1" fillId="2" borderId="1" xfId="2" applyNumberFormat="1" applyFont="1" applyFill="1" applyBorder="1" applyAlignment="1" applyProtection="1">
      <alignment horizontal="center" vertical="center"/>
    </xf>
    <xf numFmtId="165" fontId="1" fillId="2" borderId="0" xfId="0" applyFont="1" applyFill="1" applyBorder="1" applyAlignment="1">
      <alignment horizontal="center" vertical="center"/>
    </xf>
    <xf numFmtId="165" fontId="1" fillId="2" borderId="13" xfId="0" applyFont="1" applyFill="1" applyBorder="1" applyAlignment="1">
      <alignment horizontal="center" vertical="center"/>
    </xf>
    <xf numFmtId="169" fontId="0" fillId="2" borderId="9" xfId="2" applyNumberFormat="1" applyFont="1" applyFill="1" applyBorder="1" applyAlignment="1" applyProtection="1">
      <alignment horizontal="center" vertical="center"/>
    </xf>
    <xf numFmtId="170" fontId="0" fillId="2" borderId="9" xfId="2" applyNumberFormat="1" applyFont="1" applyFill="1" applyBorder="1" applyAlignment="1" applyProtection="1">
      <alignment horizontal="center" vertical="center"/>
    </xf>
    <xf numFmtId="165" fontId="0" fillId="2" borderId="1" xfId="2" applyFont="1" applyFill="1" applyBorder="1" applyAlignment="1" applyProtection="1">
      <alignment horizontal="center" vertical="center" wrapText="1"/>
    </xf>
    <xf numFmtId="170" fontId="0" fillId="2" borderId="1" xfId="2" applyNumberFormat="1" applyFont="1" applyFill="1" applyBorder="1" applyAlignment="1" applyProtection="1">
      <alignment horizontal="center" vertical="center"/>
    </xf>
    <xf numFmtId="169" fontId="0" fillId="2" borderId="11" xfId="2" applyNumberFormat="1" applyFont="1" applyFill="1" applyBorder="1" applyAlignment="1" applyProtection="1">
      <alignment horizontal="center" vertical="center"/>
    </xf>
    <xf numFmtId="169" fontId="6" fillId="2" borderId="1" xfId="0" applyNumberFormat="1" applyFont="1" applyFill="1" applyBorder="1" applyAlignment="1">
      <alignment horizontal="center" vertical="center" wrapText="1"/>
    </xf>
    <xf numFmtId="172" fontId="6" fillId="2" borderId="1" xfId="0" applyNumberFormat="1" applyFont="1" applyFill="1" applyBorder="1" applyAlignment="1">
      <alignment horizontal="center" vertical="center" wrapText="1"/>
    </xf>
    <xf numFmtId="49" fontId="0" fillId="2" borderId="0" xfId="0" applyNumberFormat="1" applyFill="1">
      <alignment vertical="center"/>
    </xf>
    <xf numFmtId="172" fontId="1" fillId="2" borderId="1" xfId="0" applyNumberFormat="1" applyFont="1" applyFill="1" applyBorder="1" applyAlignment="1">
      <alignment horizontal="center" vertical="center" wrapText="1"/>
    </xf>
    <xf numFmtId="0" fontId="1" fillId="2" borderId="1" xfId="1" applyNumberFormat="1" applyFont="1" applyFill="1" applyBorder="1" applyAlignment="1" applyProtection="1">
      <alignment horizontal="center" vertical="center" wrapText="1"/>
    </xf>
    <xf numFmtId="169" fontId="6" fillId="2" borderId="1" xfId="0" applyNumberFormat="1" applyFont="1" applyFill="1" applyBorder="1" applyAlignment="1">
      <alignment horizontal="center" vertical="center"/>
    </xf>
    <xf numFmtId="172" fontId="6" fillId="2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>
      <alignment vertical="center"/>
    </xf>
    <xf numFmtId="165" fontId="0" fillId="2" borderId="0" xfId="0" applyNumberFormat="1" applyFill="1" applyBorder="1">
      <alignment vertical="center"/>
    </xf>
    <xf numFmtId="165" fontId="7" fillId="2" borderId="0" xfId="0" applyFont="1" applyFill="1">
      <alignment vertical="center"/>
    </xf>
    <xf numFmtId="165" fontId="8" fillId="2" borderId="0" xfId="0" applyFont="1" applyFill="1">
      <alignment vertical="center"/>
    </xf>
    <xf numFmtId="165" fontId="9" fillId="2" borderId="0" xfId="0" applyFont="1" applyFill="1">
      <alignment vertical="center"/>
    </xf>
    <xf numFmtId="165" fontId="10" fillId="2" borderId="0" xfId="0" applyFont="1" applyFill="1" applyAlignment="1">
      <alignment horizontal="center" vertical="center"/>
    </xf>
    <xf numFmtId="165" fontId="4" fillId="2" borderId="0" xfId="0" applyFont="1" applyFill="1" applyAlignment="1">
      <alignment horizontal="center" vertical="center"/>
    </xf>
    <xf numFmtId="165" fontId="10" fillId="2" borderId="0" xfId="0" applyFont="1" applyFill="1">
      <alignment vertical="center"/>
    </xf>
    <xf numFmtId="165" fontId="10" fillId="2" borderId="0" xfId="0" applyNumberFormat="1" applyFont="1" applyFill="1" applyAlignment="1">
      <alignment horizontal="center" vertical="center"/>
    </xf>
    <xf numFmtId="172" fontId="10" fillId="2" borderId="0" xfId="0" applyNumberFormat="1" applyFont="1" applyFill="1" applyAlignment="1">
      <alignment horizontal="center" vertical="center"/>
    </xf>
    <xf numFmtId="165" fontId="7" fillId="2" borderId="6" xfId="1" applyFont="1" applyFill="1" applyBorder="1" applyAlignment="1" applyProtection="1">
      <alignment vertical="center"/>
    </xf>
    <xf numFmtId="165" fontId="7" fillId="2" borderId="7" xfId="1" applyFont="1" applyFill="1" applyBorder="1" applyAlignment="1" applyProtection="1">
      <alignment horizontal="center" vertical="center"/>
    </xf>
    <xf numFmtId="165" fontId="7" fillId="2" borderId="7" xfId="1" applyFont="1" applyFill="1" applyBorder="1" applyAlignment="1" applyProtection="1">
      <alignment vertical="center"/>
    </xf>
    <xf numFmtId="165" fontId="7" fillId="2" borderId="7" xfId="1" applyNumberFormat="1" applyFont="1" applyFill="1" applyBorder="1" applyAlignment="1" applyProtection="1">
      <alignment vertical="center"/>
    </xf>
    <xf numFmtId="165" fontId="7" fillId="2" borderId="7" xfId="1" applyNumberFormat="1" applyFont="1" applyFill="1" applyBorder="1" applyAlignment="1" applyProtection="1">
      <alignment horizontal="center" vertical="center"/>
    </xf>
    <xf numFmtId="165" fontId="7" fillId="2" borderId="1" xfId="1" applyFont="1" applyFill="1" applyBorder="1" applyAlignment="1" applyProtection="1">
      <alignment horizontal="left" vertical="center"/>
    </xf>
    <xf numFmtId="165" fontId="7" fillId="2" borderId="1" xfId="1" applyFont="1" applyFill="1" applyBorder="1" applyAlignment="1" applyProtection="1">
      <alignment horizontal="center" vertical="center"/>
    </xf>
    <xf numFmtId="165" fontId="7" fillId="2" borderId="1" xfId="1" applyNumberFormat="1" applyFont="1" applyFill="1" applyBorder="1" applyAlignment="1" applyProtection="1">
      <alignment horizontal="center" vertical="center"/>
    </xf>
    <xf numFmtId="165" fontId="7" fillId="2" borderId="1" xfId="1" applyFont="1" applyFill="1" applyBorder="1" applyAlignment="1" applyProtection="1">
      <alignment horizontal="left"/>
    </xf>
    <xf numFmtId="165" fontId="7" fillId="2" borderId="1" xfId="1" applyFont="1" applyFill="1" applyBorder="1" applyAlignment="1" applyProtection="1">
      <alignment horizontal="center"/>
    </xf>
    <xf numFmtId="165" fontId="7" fillId="2" borderId="1" xfId="1" applyNumberFormat="1" applyFont="1" applyFill="1" applyBorder="1" applyAlignment="1" applyProtection="1">
      <alignment horizontal="center"/>
    </xf>
    <xf numFmtId="165" fontId="7" fillId="2" borderId="6" xfId="1" applyFont="1" applyFill="1" applyBorder="1" applyAlignment="1" applyProtection="1">
      <alignment horizontal="left" vertical="center"/>
    </xf>
    <xf numFmtId="165" fontId="7" fillId="2" borderId="7" xfId="1" applyFont="1" applyFill="1" applyBorder="1" applyAlignment="1" applyProtection="1">
      <alignment horizontal="left" vertical="center"/>
    </xf>
    <xf numFmtId="165" fontId="12" fillId="2" borderId="6" xfId="1" applyNumberFormat="1" applyFont="1" applyFill="1" applyBorder="1" applyAlignment="1" applyProtection="1">
      <alignment horizontal="left"/>
    </xf>
    <xf numFmtId="165" fontId="12" fillId="2" borderId="7" xfId="1" applyNumberFormat="1" applyFont="1" applyFill="1" applyBorder="1" applyAlignment="1" applyProtection="1">
      <alignment horizontal="center"/>
    </xf>
    <xf numFmtId="165" fontId="12" fillId="2" borderId="7" xfId="1" applyNumberFormat="1" applyFont="1" applyFill="1" applyBorder="1" applyAlignment="1" applyProtection="1">
      <alignment horizontal="left"/>
    </xf>
    <xf numFmtId="165" fontId="12" fillId="2" borderId="2" xfId="1" applyNumberFormat="1" applyFont="1" applyFill="1" applyBorder="1" applyAlignment="1" applyProtection="1">
      <alignment horizontal="left"/>
    </xf>
    <xf numFmtId="169" fontId="13" fillId="2" borderId="1" xfId="1" applyNumberFormat="1" applyFont="1" applyFill="1" applyBorder="1" applyAlignment="1" applyProtection="1">
      <alignment horizontal="center" vertical="center"/>
    </xf>
    <xf numFmtId="165" fontId="8" fillId="2" borderId="9" xfId="1" applyFont="1" applyFill="1" applyBorder="1" applyAlignment="1" applyProtection="1">
      <alignment horizontal="center" vertical="center" wrapText="1"/>
    </xf>
    <xf numFmtId="165" fontId="4" fillId="2" borderId="9" xfId="1" applyFont="1" applyFill="1" applyBorder="1" applyAlignment="1" applyProtection="1">
      <alignment horizontal="center" vertical="center" wrapText="1"/>
    </xf>
    <xf numFmtId="165" fontId="4" fillId="2" borderId="9" xfId="1" applyNumberFormat="1" applyFont="1" applyFill="1" applyBorder="1" applyAlignment="1" applyProtection="1">
      <alignment horizontal="center" vertical="center" wrapText="1"/>
    </xf>
    <xf numFmtId="165" fontId="4" fillId="2" borderId="10" xfId="1" applyNumberFormat="1" applyFont="1" applyFill="1" applyBorder="1" applyAlignment="1" applyProtection="1">
      <alignment horizontal="center" vertical="center" wrapText="1"/>
    </xf>
    <xf numFmtId="165" fontId="4" fillId="2" borderId="1" xfId="1" applyFont="1" applyFill="1" applyBorder="1" applyAlignment="1" applyProtection="1">
      <alignment horizontal="center" vertical="center" wrapText="1"/>
    </xf>
    <xf numFmtId="165" fontId="4" fillId="2" borderId="1" xfId="1" applyNumberFormat="1" applyFont="1" applyFill="1" applyBorder="1" applyAlignment="1" applyProtection="1">
      <alignment horizontal="center" vertical="center" wrapText="1"/>
    </xf>
    <xf numFmtId="169" fontId="4" fillId="2" borderId="1" xfId="1" applyNumberFormat="1" applyFont="1" applyFill="1" applyBorder="1" applyAlignment="1" applyProtection="1">
      <alignment horizontal="center" vertical="center" wrapText="1"/>
    </xf>
    <xf numFmtId="165" fontId="10" fillId="2" borderId="1" xfId="0" applyFont="1" applyFill="1" applyBorder="1" applyAlignment="1">
      <alignment horizontal="center" vertical="top" wrapText="1"/>
    </xf>
    <xf numFmtId="165" fontId="8" fillId="2" borderId="1" xfId="0" applyFont="1" applyFill="1" applyBorder="1" applyAlignment="1">
      <alignment horizontal="center" vertical="center" wrapText="1"/>
    </xf>
    <xf numFmtId="169" fontId="7" fillId="2" borderId="1" xfId="3" applyNumberFormat="1" applyFont="1" applyFill="1" applyBorder="1" applyAlignment="1" applyProtection="1">
      <alignment horizontal="center" vertical="center" wrapText="1"/>
    </xf>
    <xf numFmtId="165" fontId="4" fillId="2" borderId="1" xfId="0" applyFont="1" applyFill="1" applyBorder="1" applyAlignment="1">
      <alignment horizontal="center" vertical="center"/>
    </xf>
    <xf numFmtId="169" fontId="7" fillId="2" borderId="1" xfId="0" applyNumberFormat="1" applyFont="1" applyFill="1" applyBorder="1" applyAlignment="1">
      <alignment horizontal="center" vertical="center"/>
    </xf>
    <xf numFmtId="165" fontId="4" fillId="2" borderId="1" xfId="0" applyFont="1" applyFill="1" applyBorder="1" applyAlignment="1">
      <alignment horizontal="center" vertical="center" wrapText="1"/>
    </xf>
    <xf numFmtId="172" fontId="7" fillId="2" borderId="1" xfId="0" applyNumberFormat="1" applyFont="1" applyFill="1" applyBorder="1" applyAlignment="1">
      <alignment horizontal="center" vertical="center"/>
    </xf>
    <xf numFmtId="165" fontId="7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/>
    </xf>
    <xf numFmtId="0" fontId="15" fillId="2" borderId="1" xfId="0" applyNumberFormat="1" applyFont="1" applyFill="1" applyBorder="1" applyAlignment="1">
      <alignment horizontal="left" vertical="center" wrapText="1"/>
    </xf>
    <xf numFmtId="0" fontId="10" fillId="2" borderId="0" xfId="0" applyNumberFormat="1" applyFont="1" applyFill="1" applyAlignment="1">
      <alignment horizontal="center" vertical="center"/>
    </xf>
    <xf numFmtId="173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 wrapText="1"/>
    </xf>
    <xf numFmtId="165" fontId="8" fillId="2" borderId="1" xfId="0" applyFont="1" applyFill="1" applyBorder="1" applyAlignment="1">
      <alignment horizontal="center" vertical="center"/>
    </xf>
    <xf numFmtId="49" fontId="4" fillId="2" borderId="10" xfId="1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16" fillId="2" borderId="1" xfId="0" applyNumberFormat="1" applyFont="1" applyFill="1" applyBorder="1" applyAlignment="1">
      <alignment horizontal="left" vertical="center" wrapText="1"/>
    </xf>
    <xf numFmtId="174" fontId="7" fillId="2" borderId="1" xfId="0" applyNumberFormat="1" applyFont="1" applyFill="1" applyBorder="1" applyAlignment="1">
      <alignment horizontal="center" vertical="center"/>
    </xf>
    <xf numFmtId="165" fontId="17" fillId="2" borderId="1" xfId="0" applyFont="1" applyFill="1" applyBorder="1" applyAlignment="1">
      <alignment horizontal="center" vertical="center" wrapText="1"/>
    </xf>
    <xf numFmtId="0" fontId="18" fillId="2" borderId="1" xfId="0" applyNumberFormat="1" applyFont="1" applyFill="1" applyBorder="1">
      <alignment vertical="center"/>
    </xf>
    <xf numFmtId="165" fontId="19" fillId="0" borderId="1" xfId="0" applyFont="1" applyBorder="1" applyAlignment="1">
      <alignment horizontal="center" vertical="center" wrapText="1"/>
    </xf>
    <xf numFmtId="165" fontId="20" fillId="2" borderId="1" xfId="5" applyFont="1" applyFill="1" applyBorder="1" applyAlignment="1" applyProtection="1">
      <alignment horizontal="center" vertical="center"/>
    </xf>
    <xf numFmtId="165" fontId="7" fillId="2" borderId="0" xfId="1" applyFont="1" applyFill="1" applyBorder="1" applyAlignment="1" applyProtection="1">
      <alignment horizontal="center" vertical="center"/>
    </xf>
    <xf numFmtId="165" fontId="7" fillId="2" borderId="0" xfId="1" applyFont="1" applyFill="1" applyBorder="1" applyAlignment="1" applyProtection="1">
      <alignment horizontal="center"/>
    </xf>
    <xf numFmtId="165" fontId="7" fillId="2" borderId="0" xfId="0" applyNumberFormat="1" applyFont="1" applyFill="1" applyBorder="1" applyAlignment="1">
      <alignment horizontal="center" vertical="center"/>
    </xf>
    <xf numFmtId="165" fontId="7" fillId="2" borderId="0" xfId="1" applyNumberFormat="1" applyFont="1" applyFill="1" applyBorder="1" applyAlignment="1" applyProtection="1">
      <alignment horizontal="center"/>
    </xf>
    <xf numFmtId="165" fontId="7" fillId="2" borderId="0" xfId="1" applyNumberFormat="1" applyFont="1" applyFill="1" applyBorder="1" applyAlignment="1" applyProtection="1">
      <alignment horizontal="center" vertical="center"/>
    </xf>
    <xf numFmtId="165" fontId="10" fillId="2" borderId="0" xfId="0" applyFont="1" applyFill="1" applyAlignment="1">
      <alignment horizontal="left" vertical="center"/>
    </xf>
    <xf numFmtId="175" fontId="7" fillId="2" borderId="1" xfId="1" applyNumberFormat="1" applyFont="1" applyFill="1" applyBorder="1" applyAlignment="1" applyProtection="1">
      <alignment horizontal="left" vertical="center"/>
    </xf>
    <xf numFmtId="169" fontId="7" fillId="2" borderId="1" xfId="1" applyNumberFormat="1" applyFont="1" applyFill="1" applyBorder="1" applyAlignment="1" applyProtection="1">
      <alignment horizontal="left" vertical="center"/>
    </xf>
    <xf numFmtId="175" fontId="7" fillId="2" borderId="1" xfId="1" applyNumberFormat="1" applyFont="1" applyFill="1" applyBorder="1" applyAlignment="1" applyProtection="1">
      <alignment horizontal="left"/>
    </xf>
    <xf numFmtId="169" fontId="7" fillId="2" borderId="1" xfId="1" applyNumberFormat="1" applyFont="1" applyFill="1" applyBorder="1" applyAlignment="1" applyProtection="1">
      <alignment horizontal="left"/>
    </xf>
    <xf numFmtId="171" fontId="7" fillId="2" borderId="1" xfId="1" applyNumberFormat="1" applyFont="1" applyFill="1" applyBorder="1" applyAlignment="1" applyProtection="1">
      <alignment horizontal="left"/>
    </xf>
    <xf numFmtId="175" fontId="7" fillId="2" borderId="1" xfId="1" applyNumberFormat="1" applyFont="1" applyFill="1" applyBorder="1" applyAlignment="1" applyProtection="1">
      <alignment horizontal="left" vertical="center" wrapText="1"/>
    </xf>
    <xf numFmtId="169" fontId="7" fillId="2" borderId="1" xfId="1" applyNumberFormat="1" applyFont="1" applyFill="1" applyBorder="1" applyAlignment="1" applyProtection="1">
      <alignment horizontal="left" vertical="center" wrapText="1"/>
    </xf>
    <xf numFmtId="175" fontId="7" fillId="2" borderId="7" xfId="1" applyNumberFormat="1" applyFont="1" applyFill="1" applyBorder="1" applyAlignment="1" applyProtection="1">
      <alignment horizontal="left" vertical="center"/>
    </xf>
    <xf numFmtId="169" fontId="7" fillId="2" borderId="2" xfId="1" applyNumberFormat="1" applyFont="1" applyFill="1" applyBorder="1" applyAlignment="1" applyProtection="1">
      <alignment horizontal="left" vertical="center"/>
    </xf>
    <xf numFmtId="175" fontId="12" fillId="2" borderId="1" xfId="1" applyNumberFormat="1" applyFont="1" applyFill="1" applyBorder="1" applyAlignment="1" applyProtection="1">
      <alignment horizontal="left"/>
    </xf>
    <xf numFmtId="169" fontId="12" fillId="2" borderId="1" xfId="1" applyNumberFormat="1" applyFont="1" applyFill="1" applyBorder="1" applyAlignment="1" applyProtection="1">
      <alignment horizontal="left"/>
    </xf>
    <xf numFmtId="172" fontId="4" fillId="2" borderId="11" xfId="1" applyNumberFormat="1" applyFont="1" applyFill="1" applyBorder="1" applyAlignment="1" applyProtection="1">
      <alignment horizontal="center" vertical="center" wrapText="1"/>
    </xf>
    <xf numFmtId="169" fontId="4" fillId="2" borderId="9" xfId="1" applyNumberFormat="1" applyFont="1" applyFill="1" applyBorder="1" applyAlignment="1" applyProtection="1">
      <alignment horizontal="center" vertical="center" wrapText="1"/>
    </xf>
    <xf numFmtId="172" fontId="7" fillId="2" borderId="1" xfId="4" applyNumberFormat="1" applyFont="1" applyFill="1" applyBorder="1" applyAlignment="1" applyProtection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/>
    </xf>
    <xf numFmtId="172" fontId="7" fillId="2" borderId="0" xfId="1" applyNumberFormat="1" applyFont="1" applyFill="1" applyBorder="1" applyAlignment="1" applyProtection="1">
      <alignment horizontal="center" vertical="center"/>
    </xf>
    <xf numFmtId="169" fontId="7" fillId="2" borderId="0" xfId="1" applyNumberFormat="1" applyFont="1" applyFill="1" applyBorder="1" applyAlignment="1" applyProtection="1">
      <alignment horizontal="center" vertical="center"/>
    </xf>
    <xf numFmtId="165" fontId="11" fillId="2" borderId="6" xfId="1" applyFont="1" applyFill="1" applyBorder="1" applyAlignment="1" applyProtection="1">
      <alignment horizontal="center" vertical="center" wrapText="1"/>
    </xf>
    <xf numFmtId="165" fontId="11" fillId="2" borderId="7" xfId="1" applyFont="1" applyFill="1" applyBorder="1" applyAlignment="1" applyProtection="1">
      <alignment horizontal="center" vertical="center" wrapText="1"/>
    </xf>
    <xf numFmtId="165" fontId="11" fillId="2" borderId="2" xfId="1" applyFont="1" applyFill="1" applyBorder="1" applyAlignment="1" applyProtection="1">
      <alignment horizontal="center" vertical="center" wrapText="1"/>
    </xf>
    <xf numFmtId="165" fontId="7" fillId="2" borderId="6" xfId="1" applyNumberFormat="1" applyFont="1" applyFill="1" applyBorder="1" applyAlignment="1" applyProtection="1">
      <alignment horizontal="center" vertical="center" wrapText="1"/>
    </xf>
    <xf numFmtId="165" fontId="7" fillId="2" borderId="7" xfId="1" applyNumberFormat="1" applyFont="1" applyFill="1" applyBorder="1" applyAlignment="1" applyProtection="1">
      <alignment horizontal="center" vertical="center" wrapText="1"/>
    </xf>
    <xf numFmtId="165" fontId="7" fillId="2" borderId="2" xfId="1" applyNumberFormat="1" applyFont="1" applyFill="1" applyBorder="1" applyAlignment="1" applyProtection="1">
      <alignment horizontal="center" vertical="center" wrapText="1"/>
    </xf>
    <xf numFmtId="165" fontId="7" fillId="2" borderId="6" xfId="1" applyFont="1" applyFill="1" applyBorder="1" applyAlignment="1" applyProtection="1">
      <alignment horizontal="left" vertical="center" wrapText="1"/>
    </xf>
    <xf numFmtId="165" fontId="7" fillId="2" borderId="7" xfId="1" applyFont="1" applyFill="1" applyBorder="1" applyAlignment="1" applyProtection="1">
      <alignment horizontal="left" vertical="center" wrapText="1"/>
    </xf>
    <xf numFmtId="165" fontId="7" fillId="2" borderId="2" xfId="1" applyFont="1" applyFill="1" applyBorder="1" applyAlignment="1" applyProtection="1">
      <alignment horizontal="left" vertical="center" wrapText="1"/>
    </xf>
    <xf numFmtId="165" fontId="7" fillId="2" borderId="6" xfId="1" applyFont="1" applyFill="1" applyBorder="1" applyAlignment="1" applyProtection="1">
      <alignment horizontal="right" vertical="center" wrapText="1"/>
    </xf>
    <xf numFmtId="165" fontId="7" fillId="2" borderId="7" xfId="1" applyFont="1" applyFill="1" applyBorder="1" applyAlignment="1" applyProtection="1">
      <alignment horizontal="right" vertical="center" wrapText="1"/>
    </xf>
    <xf numFmtId="165" fontId="7" fillId="2" borderId="2" xfId="1" applyFont="1" applyFill="1" applyBorder="1" applyAlignment="1" applyProtection="1">
      <alignment horizontal="right" vertical="center" wrapText="1"/>
    </xf>
    <xf numFmtId="165" fontId="2" fillId="2" borderId="0" xfId="2" applyFont="1" applyFill="1" applyBorder="1" applyAlignment="1" applyProtection="1">
      <alignment horizontal="center" vertical="center" wrapText="1"/>
    </xf>
    <xf numFmtId="165" fontId="2" fillId="2" borderId="0" xfId="2" applyNumberFormat="1" applyFont="1" applyFill="1" applyBorder="1" applyAlignment="1" applyProtection="1">
      <alignment horizontal="center" vertical="center" wrapText="1"/>
    </xf>
    <xf numFmtId="170" fontId="2" fillId="2" borderId="0" xfId="2" applyNumberFormat="1" applyFont="1" applyFill="1" applyBorder="1" applyAlignment="1" applyProtection="1">
      <alignment horizontal="center" vertical="center" wrapText="1"/>
    </xf>
    <xf numFmtId="165" fontId="1" fillId="2" borderId="1" xfId="2" applyFont="1" applyFill="1" applyBorder="1" applyAlignment="1" applyProtection="1">
      <alignment horizontal="left" vertical="center"/>
    </xf>
    <xf numFmtId="165" fontId="1" fillId="2" borderId="1" xfId="2" applyNumberFormat="1" applyFont="1" applyFill="1" applyBorder="1" applyAlignment="1" applyProtection="1">
      <alignment horizontal="center" vertical="center"/>
    </xf>
    <xf numFmtId="165" fontId="1" fillId="2" borderId="1" xfId="2" applyFont="1" applyFill="1" applyBorder="1" applyAlignment="1" applyProtection="1">
      <alignment horizontal="center" vertical="center"/>
    </xf>
    <xf numFmtId="165" fontId="1" fillId="2" borderId="6" xfId="2" applyFont="1" applyFill="1" applyBorder="1" applyAlignment="1" applyProtection="1">
      <alignment horizontal="center" vertical="center" wrapText="1"/>
    </xf>
    <xf numFmtId="165" fontId="1" fillId="2" borderId="7" xfId="2" applyFont="1" applyFill="1" applyBorder="1" applyAlignment="1" applyProtection="1">
      <alignment horizontal="center" vertical="center" wrapText="1"/>
    </xf>
    <xf numFmtId="165" fontId="1" fillId="2" borderId="2" xfId="2" applyFont="1" applyFill="1" applyBorder="1" applyAlignment="1" applyProtection="1">
      <alignment horizontal="center" vertical="center" wrapText="1"/>
    </xf>
    <xf numFmtId="165" fontId="1" fillId="2" borderId="3" xfId="2" applyFont="1" applyFill="1" applyBorder="1" applyAlignment="1" applyProtection="1">
      <alignment horizontal="left" vertical="center" wrapText="1"/>
    </xf>
    <xf numFmtId="165" fontId="1" fillId="2" borderId="4" xfId="2" applyNumberFormat="1" applyFont="1" applyFill="1" applyBorder="1" applyAlignment="1" applyProtection="1">
      <alignment horizontal="center" vertical="center"/>
    </xf>
    <xf numFmtId="165" fontId="1" fillId="2" borderId="4" xfId="2" applyFont="1" applyFill="1" applyBorder="1" applyAlignment="1" applyProtection="1">
      <alignment horizontal="left" vertical="center"/>
    </xf>
    <xf numFmtId="165" fontId="1" fillId="2" borderId="4" xfId="2" applyFont="1" applyFill="1" applyBorder="1" applyAlignment="1" applyProtection="1">
      <alignment horizontal="center" vertical="center"/>
    </xf>
    <xf numFmtId="170" fontId="1" fillId="2" borderId="4" xfId="2" applyNumberFormat="1" applyFont="1" applyFill="1" applyBorder="1" applyAlignment="1" applyProtection="1">
      <alignment horizontal="center" vertical="center"/>
    </xf>
    <xf numFmtId="165" fontId="1" fillId="2" borderId="5" xfId="2" applyFont="1" applyFill="1" applyBorder="1" applyAlignment="1" applyProtection="1">
      <alignment horizontal="left" vertical="center"/>
    </xf>
    <xf numFmtId="170" fontId="1" fillId="2" borderId="1" xfId="2" applyNumberFormat="1" applyFont="1" applyFill="1" applyBorder="1" applyAlignment="1" applyProtection="1">
      <alignment horizontal="center" vertical="center"/>
    </xf>
    <xf numFmtId="165" fontId="1" fillId="2" borderId="6" xfId="1" applyFont="1" applyFill="1" applyBorder="1" applyAlignment="1" applyProtection="1">
      <alignment horizontal="left" vertical="center"/>
    </xf>
    <xf numFmtId="165" fontId="1" fillId="2" borderId="7" xfId="1" applyNumberFormat="1" applyFont="1" applyFill="1" applyBorder="1" applyAlignment="1" applyProtection="1">
      <alignment horizontal="center" vertical="center"/>
    </xf>
    <xf numFmtId="165" fontId="1" fillId="2" borderId="7" xfId="1" applyFont="1" applyFill="1" applyBorder="1" applyAlignment="1" applyProtection="1">
      <alignment horizontal="left" vertical="center"/>
    </xf>
    <xf numFmtId="171" fontId="1" fillId="2" borderId="7" xfId="1" applyNumberFormat="1" applyFont="1" applyFill="1" applyBorder="1" applyAlignment="1" applyProtection="1">
      <alignment horizontal="left" vertical="center"/>
    </xf>
    <xf numFmtId="169" fontId="1" fillId="2" borderId="2" xfId="1" applyNumberFormat="1" applyFont="1" applyFill="1" applyBorder="1" applyAlignment="1" applyProtection="1">
      <alignment horizontal="left" vertical="center"/>
    </xf>
    <xf numFmtId="165" fontId="1" fillId="2" borderId="5" xfId="2" applyFont="1" applyFill="1" applyBorder="1" applyAlignment="1" applyProtection="1">
      <alignment horizontal="left" vertical="center" wrapText="1"/>
    </xf>
    <xf numFmtId="165" fontId="1" fillId="2" borderId="1" xfId="2" applyNumberFormat="1" applyFont="1" applyFill="1" applyBorder="1" applyAlignment="1" applyProtection="1">
      <alignment horizontal="center" vertical="center" wrapText="1"/>
    </xf>
    <xf numFmtId="165" fontId="1" fillId="2" borderId="1" xfId="2" applyFont="1" applyFill="1" applyBorder="1" applyAlignment="1" applyProtection="1">
      <alignment horizontal="left" vertical="center" wrapText="1"/>
    </xf>
    <xf numFmtId="165" fontId="1" fillId="2" borderId="1" xfId="2" applyFont="1" applyFill="1" applyBorder="1" applyAlignment="1" applyProtection="1">
      <alignment horizontal="center" vertical="center" wrapText="1"/>
    </xf>
    <xf numFmtId="170" fontId="1" fillId="2" borderId="1" xfId="2" applyNumberFormat="1" applyFont="1" applyFill="1" applyBorder="1" applyAlignment="1" applyProtection="1">
      <alignment horizontal="center" vertical="center" wrapText="1"/>
    </xf>
    <xf numFmtId="165" fontId="0" fillId="2" borderId="8" xfId="2" applyFont="1" applyFill="1" applyBorder="1" applyAlignment="1" applyProtection="1">
      <alignment horizontal="left"/>
    </xf>
    <xf numFmtId="165" fontId="0" fillId="2" borderId="7" xfId="2" applyFont="1" applyFill="1" applyBorder="1" applyAlignment="1" applyProtection="1">
      <alignment horizontal="left"/>
    </xf>
    <xf numFmtId="165" fontId="0" fillId="2" borderId="2" xfId="2" applyFont="1" applyFill="1" applyBorder="1" applyAlignment="1" applyProtection="1">
      <alignment horizontal="left"/>
    </xf>
    <xf numFmtId="165" fontId="0" fillId="2" borderId="0" xfId="0" applyFont="1" applyFill="1" applyAlignment="1">
      <alignment horizontal="left" vertical="center"/>
    </xf>
    <xf numFmtId="49" fontId="5" fillId="2" borderId="9" xfId="1" applyNumberFormat="1" applyFont="1" applyFill="1" applyBorder="1" applyAlignment="1" applyProtection="1">
      <alignment horizontal="center" vertical="center" wrapText="1"/>
    </xf>
    <xf numFmtId="49" fontId="5" fillId="2" borderId="12" xfId="1" applyNumberFormat="1" applyFont="1" applyFill="1" applyBorder="1" applyAlignment="1" applyProtection="1">
      <alignment horizontal="center" vertical="center" wrapText="1"/>
    </xf>
    <xf numFmtId="49" fontId="5" fillId="2" borderId="4" xfId="1" applyNumberFormat="1" applyFont="1" applyFill="1" applyBorder="1" applyAlignment="1" applyProtection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1" fillId="2" borderId="9" xfId="1" applyNumberFormat="1" applyFont="1" applyFill="1" applyBorder="1" applyAlignment="1" applyProtection="1">
      <alignment horizontal="center" vertical="center" wrapText="1"/>
    </xf>
    <xf numFmtId="0" fontId="1" fillId="2" borderId="12" xfId="1" applyNumberFormat="1" applyFont="1" applyFill="1" applyBorder="1" applyAlignment="1" applyProtection="1">
      <alignment horizontal="center" vertical="center" wrapText="1"/>
    </xf>
    <xf numFmtId="0" fontId="1" fillId="2" borderId="4" xfId="1" applyNumberFormat="1" applyFont="1" applyFill="1" applyBorder="1" applyAlignment="1" applyProtection="1">
      <alignment horizontal="center" vertical="center" wrapText="1"/>
    </xf>
    <xf numFmtId="169" fontId="6" fillId="2" borderId="9" xfId="0" applyNumberFormat="1" applyFont="1" applyFill="1" applyBorder="1" applyAlignment="1">
      <alignment horizontal="center" vertical="center" wrapText="1"/>
    </xf>
    <xf numFmtId="169" fontId="6" fillId="2" borderId="12" xfId="0" applyNumberFormat="1" applyFont="1" applyFill="1" applyBorder="1" applyAlignment="1">
      <alignment horizontal="center" vertical="center" wrapText="1"/>
    </xf>
    <xf numFmtId="169" fontId="6" fillId="2" borderId="4" xfId="0" applyNumberFormat="1" applyFont="1" applyFill="1" applyBorder="1" applyAlignment="1">
      <alignment horizontal="center" vertical="center" wrapText="1"/>
    </xf>
    <xf numFmtId="172" fontId="6" fillId="2" borderId="9" xfId="0" applyNumberFormat="1" applyFont="1" applyFill="1" applyBorder="1" applyAlignment="1">
      <alignment horizontal="center" vertical="center" wrapText="1"/>
    </xf>
    <xf numFmtId="172" fontId="6" fillId="2" borderId="12" xfId="0" applyNumberFormat="1" applyFont="1" applyFill="1" applyBorder="1" applyAlignment="1">
      <alignment horizontal="center" vertical="center" wrapText="1"/>
    </xf>
    <xf numFmtId="172" fontId="6" fillId="2" borderId="4" xfId="0" applyNumberFormat="1" applyFont="1" applyFill="1" applyBorder="1" applyAlignment="1">
      <alignment horizontal="center" vertical="center" wrapText="1"/>
    </xf>
    <xf numFmtId="172" fontId="1" fillId="2" borderId="9" xfId="0" applyNumberFormat="1" applyFont="1" applyFill="1" applyBorder="1" applyAlignment="1">
      <alignment horizontal="center" vertical="center" wrapText="1"/>
    </xf>
    <xf numFmtId="172" fontId="1" fillId="2" borderId="12" xfId="0" applyNumberFormat="1" applyFont="1" applyFill="1" applyBorder="1" applyAlignment="1">
      <alignment horizontal="center" vertical="center" wrapText="1"/>
    </xf>
    <xf numFmtId="172" fontId="1" fillId="2" borderId="4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常规 20" xfId="3"/>
    <cellStyle name="常规 4" xfId="4"/>
    <cellStyle name="常规 4 2" xfId="5"/>
    <cellStyle name="常规 6" xfId="1"/>
    <cellStyle name="常规 6 4" xfId="2"/>
  </cellStyles>
  <dxfs count="20"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  <dxf>
      <font>
        <sz val="12"/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K1" sqref="K1"/>
    </sheetView>
  </sheetViews>
  <sheetFormatPr baseColWidth="10" defaultColWidth="9" defaultRowHeight="14.25"/>
  <cols>
    <col min="1" max="1" width="6.375" style="45" customWidth="1"/>
    <col min="2" max="2" width="19.125" style="46" customWidth="1"/>
    <col min="3" max="3" width="7.125" style="47" customWidth="1"/>
    <col min="4" max="4" width="18.125" style="47" customWidth="1"/>
    <col min="5" max="5" width="19.625" style="48" customWidth="1"/>
    <col min="6" max="6" width="15.75" style="47" customWidth="1"/>
    <col min="7" max="7" width="8.375" style="45" customWidth="1"/>
    <col min="8" max="8" width="10.75" style="45" customWidth="1"/>
    <col min="9" max="9" width="15.125" style="49" customWidth="1"/>
    <col min="10" max="10" width="13.25" style="45" customWidth="1"/>
    <col min="11" max="16384" width="9" style="47"/>
  </cols>
  <sheetData>
    <row r="1" spans="1:10" ht="38.25" customHeight="1">
      <c r="A1" s="122" t="s">
        <v>0</v>
      </c>
      <c r="B1" s="123"/>
      <c r="C1" s="123"/>
      <c r="D1" s="123"/>
      <c r="E1" s="123"/>
      <c r="F1" s="123"/>
      <c r="G1" s="123"/>
      <c r="H1" s="123"/>
      <c r="I1" s="123"/>
      <c r="J1" s="124"/>
    </row>
    <row r="2" spans="1:10" s="42" customFormat="1" ht="72" customHeight="1">
      <c r="A2" s="50" t="s">
        <v>1</v>
      </c>
      <c r="B2" s="51"/>
      <c r="C2" s="52"/>
      <c r="D2" s="53"/>
      <c r="E2" s="54"/>
      <c r="F2" s="50" t="s">
        <v>2</v>
      </c>
      <c r="H2" s="125" t="s">
        <v>3</v>
      </c>
      <c r="I2" s="126"/>
      <c r="J2" s="127"/>
    </row>
    <row r="3" spans="1:10" s="42" customFormat="1" ht="27" customHeight="1">
      <c r="A3" s="55" t="s">
        <v>4</v>
      </c>
      <c r="B3" s="56"/>
      <c r="C3" s="55"/>
      <c r="D3" s="57"/>
      <c r="E3" s="57"/>
      <c r="F3" s="57"/>
      <c r="G3" s="55"/>
      <c r="H3" s="57"/>
      <c r="I3" s="105"/>
      <c r="J3" s="106"/>
    </row>
    <row r="4" spans="1:10" s="42" customFormat="1" ht="27" customHeight="1">
      <c r="A4" s="55" t="s">
        <v>5</v>
      </c>
      <c r="B4" s="56"/>
      <c r="C4" s="55"/>
      <c r="D4" s="57"/>
      <c r="E4" s="57"/>
      <c r="F4" s="57"/>
      <c r="G4" s="55"/>
      <c r="H4" s="57"/>
      <c r="I4" s="105"/>
      <c r="J4" s="106"/>
    </row>
    <row r="5" spans="1:10" s="42" customFormat="1" ht="27" customHeight="1">
      <c r="A5" s="58" t="s">
        <v>6</v>
      </c>
      <c r="B5" s="59"/>
      <c r="C5" s="58"/>
      <c r="D5" s="60"/>
      <c r="E5" s="60"/>
      <c r="F5" s="60"/>
      <c r="G5" s="58"/>
      <c r="H5" s="60"/>
      <c r="I5" s="107"/>
      <c r="J5" s="108"/>
    </row>
    <row r="6" spans="1:10" s="42" customFormat="1" ht="27" customHeight="1">
      <c r="A6" s="58" t="s">
        <v>7</v>
      </c>
      <c r="B6" s="60"/>
      <c r="C6" s="58"/>
      <c r="D6" s="60"/>
      <c r="E6" s="60"/>
      <c r="F6" s="60"/>
      <c r="G6" s="58"/>
      <c r="H6" s="60"/>
      <c r="I6" s="109"/>
      <c r="J6" s="108"/>
    </row>
    <row r="7" spans="1:10" s="42" customFormat="1" ht="27" customHeight="1">
      <c r="A7" s="128" t="s">
        <v>8</v>
      </c>
      <c r="B7" s="129"/>
      <c r="C7" s="129"/>
      <c r="D7" s="129"/>
      <c r="E7" s="129"/>
      <c r="F7" s="129"/>
      <c r="G7" s="129"/>
      <c r="H7" s="130"/>
      <c r="I7" s="110"/>
      <c r="J7" s="111"/>
    </row>
    <row r="8" spans="1:10" s="42" customFormat="1" ht="24" customHeight="1">
      <c r="A8" s="128" t="s">
        <v>9</v>
      </c>
      <c r="B8" s="129"/>
      <c r="C8" s="129"/>
      <c r="D8" s="129"/>
      <c r="E8" s="129"/>
      <c r="F8" s="129"/>
      <c r="G8" s="129"/>
      <c r="H8" s="130"/>
      <c r="I8" s="110"/>
      <c r="J8" s="111"/>
    </row>
    <row r="9" spans="1:10" s="42" customFormat="1" ht="23.25" customHeight="1">
      <c r="A9" s="61" t="s">
        <v>10</v>
      </c>
      <c r="B9" s="51"/>
      <c r="C9" s="62"/>
      <c r="D9" s="54"/>
      <c r="E9" s="54"/>
      <c r="F9" s="54"/>
      <c r="G9" s="62"/>
      <c r="H9" s="54"/>
      <c r="I9" s="112"/>
      <c r="J9" s="113"/>
    </row>
    <row r="10" spans="1:10" ht="23.25" customHeight="1">
      <c r="A10" s="63" t="s">
        <v>11</v>
      </c>
      <c r="B10" s="64"/>
      <c r="C10" s="65"/>
      <c r="D10" s="65"/>
      <c r="E10" s="64"/>
      <c r="F10" s="65"/>
      <c r="G10" s="65"/>
      <c r="H10" s="66"/>
      <c r="I10" s="114"/>
      <c r="J10" s="115"/>
    </row>
    <row r="11" spans="1:10" ht="21" customHeight="1">
      <c r="A11" s="67">
        <v>1</v>
      </c>
      <c r="B11" s="67">
        <v>2</v>
      </c>
      <c r="C11" s="67">
        <v>3</v>
      </c>
      <c r="D11" s="67">
        <v>4</v>
      </c>
      <c r="E11" s="67">
        <v>5</v>
      </c>
      <c r="F11" s="67">
        <v>6</v>
      </c>
      <c r="G11" s="67">
        <v>7</v>
      </c>
      <c r="H11" s="67">
        <v>8</v>
      </c>
      <c r="I11" s="67">
        <v>9</v>
      </c>
      <c r="J11" s="67">
        <v>10</v>
      </c>
    </row>
    <row r="12" spans="1:10" s="43" customFormat="1" ht="36.950000000000003" customHeight="1">
      <c r="A12" s="68" t="s">
        <v>12</v>
      </c>
      <c r="B12" s="69" t="s">
        <v>13</v>
      </c>
      <c r="C12" s="68" t="s">
        <v>14</v>
      </c>
      <c r="D12" s="70" t="s">
        <v>15</v>
      </c>
      <c r="E12" s="70" t="s">
        <v>16</v>
      </c>
      <c r="F12" s="71" t="s">
        <v>17</v>
      </c>
      <c r="G12" s="72" t="s">
        <v>18</v>
      </c>
      <c r="H12" s="73" t="s">
        <v>19</v>
      </c>
      <c r="I12" s="116" t="s">
        <v>20</v>
      </c>
      <c r="J12" s="117" t="s">
        <v>21</v>
      </c>
    </row>
    <row r="13" spans="1:10" s="44" customFormat="1" ht="32.450000000000003" customHeight="1">
      <c r="A13" s="74">
        <v>1</v>
      </c>
      <c r="B13" s="75" t="s">
        <v>22</v>
      </c>
      <c r="C13" s="19"/>
      <c r="D13" s="76" t="s">
        <v>23</v>
      </c>
      <c r="E13" s="76"/>
      <c r="F13" s="77">
        <v>8543709990</v>
      </c>
      <c r="G13" s="78" t="s">
        <v>24</v>
      </c>
      <c r="H13" s="79">
        <v>5</v>
      </c>
      <c r="I13" s="118">
        <v>202.4</v>
      </c>
      <c r="J13" s="81">
        <f t="shared" ref="J13:J36" si="0">I13*H13</f>
        <v>1012</v>
      </c>
    </row>
    <row r="14" spans="1:10" s="44" customFormat="1" ht="32.450000000000003" customHeight="1">
      <c r="A14" s="74">
        <v>2</v>
      </c>
      <c r="B14" s="76" t="s">
        <v>25</v>
      </c>
      <c r="C14" s="19"/>
      <c r="D14" s="44" t="s">
        <v>26</v>
      </c>
      <c r="E14" s="80"/>
      <c r="F14" s="77">
        <v>8431390000</v>
      </c>
      <c r="G14" s="78" t="s">
        <v>24</v>
      </c>
      <c r="H14" s="81">
        <v>2</v>
      </c>
      <c r="I14" s="118">
        <v>2202.13</v>
      </c>
      <c r="J14" s="81">
        <f t="shared" si="0"/>
        <v>4404.26</v>
      </c>
    </row>
    <row r="15" spans="1:10" s="44" customFormat="1" ht="32.450000000000003" customHeight="1">
      <c r="A15" s="74">
        <v>3</v>
      </c>
      <c r="B15" s="76" t="s">
        <v>27</v>
      </c>
      <c r="C15" s="19"/>
      <c r="D15" s="82" t="s">
        <v>28</v>
      </c>
      <c r="E15" s="82"/>
      <c r="F15" s="77">
        <v>9032900090</v>
      </c>
      <c r="G15" s="78" t="s">
        <v>29</v>
      </c>
      <c r="H15" s="81">
        <v>4</v>
      </c>
      <c r="I15" s="118">
        <v>161.91999999999999</v>
      </c>
      <c r="J15" s="81">
        <f t="shared" si="0"/>
        <v>647.67999999999995</v>
      </c>
    </row>
    <row r="16" spans="1:10" s="44" customFormat="1" ht="32.450000000000003" customHeight="1">
      <c r="A16" s="74">
        <v>4</v>
      </c>
      <c r="B16" s="76" t="s">
        <v>30</v>
      </c>
      <c r="C16" s="83"/>
      <c r="D16" s="82" t="s">
        <v>31</v>
      </c>
      <c r="E16" s="76"/>
      <c r="F16" s="77">
        <v>8413190000</v>
      </c>
      <c r="G16" s="78" t="s">
        <v>24</v>
      </c>
      <c r="H16" s="79">
        <v>2</v>
      </c>
      <c r="I16" s="118">
        <v>2353.94</v>
      </c>
      <c r="J16" s="81">
        <f t="shared" si="0"/>
        <v>4707.88</v>
      </c>
    </row>
    <row r="17" spans="1:10" s="44" customFormat="1" ht="32.450000000000003" customHeight="1">
      <c r="A17" s="74">
        <v>5</v>
      </c>
      <c r="B17" s="84" t="s">
        <v>32</v>
      </c>
      <c r="C17" s="19"/>
      <c r="D17" s="76" t="s">
        <v>33</v>
      </c>
      <c r="E17" s="85"/>
      <c r="F17" s="86">
        <v>8413910000</v>
      </c>
      <c r="G17" s="78" t="s">
        <v>29</v>
      </c>
      <c r="H17" s="87">
        <v>5</v>
      </c>
      <c r="I17" s="118">
        <v>441.24</v>
      </c>
      <c r="J17" s="81">
        <f t="shared" si="0"/>
        <v>2206.1999999999998</v>
      </c>
    </row>
    <row r="18" spans="1:10" s="44" customFormat="1" ht="32.450000000000003" customHeight="1">
      <c r="A18" s="74">
        <v>6</v>
      </c>
      <c r="B18" s="75" t="s">
        <v>34</v>
      </c>
      <c r="C18" s="19"/>
      <c r="D18" s="76" t="s">
        <v>35</v>
      </c>
      <c r="E18" s="76"/>
      <c r="F18" s="86">
        <v>8413910000</v>
      </c>
      <c r="G18" s="78" t="s">
        <v>24</v>
      </c>
      <c r="H18" s="79">
        <v>2</v>
      </c>
      <c r="I18" s="118">
        <v>320.93</v>
      </c>
      <c r="J18" s="81">
        <f t="shared" si="0"/>
        <v>641.86</v>
      </c>
    </row>
    <row r="19" spans="1:10" s="44" customFormat="1" ht="32.450000000000003" customHeight="1">
      <c r="A19" s="74">
        <v>7</v>
      </c>
      <c r="B19" s="76" t="s">
        <v>36</v>
      </c>
      <c r="C19" s="19"/>
      <c r="D19" s="82" t="s">
        <v>37</v>
      </c>
      <c r="E19" s="82"/>
      <c r="F19" s="77">
        <v>7326901900</v>
      </c>
      <c r="G19" s="78" t="s">
        <v>38</v>
      </c>
      <c r="H19" s="79">
        <v>3</v>
      </c>
      <c r="I19" s="118">
        <v>125.49</v>
      </c>
      <c r="J19" s="81">
        <f t="shared" si="0"/>
        <v>376.46999999999997</v>
      </c>
    </row>
    <row r="20" spans="1:10" s="44" customFormat="1" ht="32.450000000000003" customHeight="1">
      <c r="A20" s="74">
        <v>8</v>
      </c>
      <c r="B20" s="76" t="s">
        <v>39</v>
      </c>
      <c r="C20" s="19"/>
      <c r="D20" s="88" t="s">
        <v>40</v>
      </c>
      <c r="E20" s="82"/>
      <c r="F20" s="77">
        <v>8421999090</v>
      </c>
      <c r="G20" s="78" t="s">
        <v>41</v>
      </c>
      <c r="H20" s="79">
        <v>10</v>
      </c>
      <c r="I20" s="118">
        <v>301.98</v>
      </c>
      <c r="J20" s="81">
        <f t="shared" si="0"/>
        <v>3019.8</v>
      </c>
    </row>
    <row r="21" spans="1:10" s="44" customFormat="1" ht="32.450000000000003" customHeight="1">
      <c r="A21" s="74">
        <v>9</v>
      </c>
      <c r="B21" s="76" t="s">
        <v>42</v>
      </c>
      <c r="C21" s="19"/>
      <c r="D21" s="88" t="s">
        <v>40</v>
      </c>
      <c r="E21" s="82"/>
      <c r="F21" s="77">
        <v>8421999090</v>
      </c>
      <c r="G21" s="78" t="s">
        <v>41</v>
      </c>
      <c r="H21" s="79">
        <v>30</v>
      </c>
      <c r="I21" s="118">
        <v>162.19</v>
      </c>
      <c r="J21" s="81">
        <f t="shared" si="0"/>
        <v>4865.7</v>
      </c>
    </row>
    <row r="22" spans="1:10" s="44" customFormat="1" ht="32.450000000000003" customHeight="1">
      <c r="A22" s="74">
        <v>10</v>
      </c>
      <c r="B22" s="89" t="s">
        <v>43</v>
      </c>
      <c r="C22" s="19"/>
      <c r="D22" s="76" t="s">
        <v>31</v>
      </c>
      <c r="E22" s="76"/>
      <c r="F22" s="77">
        <v>8413709990</v>
      </c>
      <c r="G22" s="78" t="s">
        <v>24</v>
      </c>
      <c r="H22" s="79">
        <v>1</v>
      </c>
      <c r="I22" s="118">
        <v>777.22</v>
      </c>
      <c r="J22" s="81">
        <f t="shared" si="0"/>
        <v>777.22</v>
      </c>
    </row>
    <row r="23" spans="1:10" s="44" customFormat="1" ht="32.450000000000003" customHeight="1">
      <c r="A23" s="74">
        <v>11</v>
      </c>
      <c r="B23" s="84" t="s">
        <v>44</v>
      </c>
      <c r="C23" s="19"/>
      <c r="D23" s="82" t="s">
        <v>45</v>
      </c>
      <c r="E23" s="85"/>
      <c r="F23" s="77">
        <v>8503009090</v>
      </c>
      <c r="G23" s="78" t="s">
        <v>46</v>
      </c>
      <c r="H23" s="79">
        <v>3</v>
      </c>
      <c r="I23" s="118">
        <v>80.959999999999994</v>
      </c>
      <c r="J23" s="81">
        <f t="shared" si="0"/>
        <v>242.88</v>
      </c>
    </row>
    <row r="24" spans="1:10" s="44" customFormat="1" ht="32.450000000000003" customHeight="1">
      <c r="A24" s="74">
        <v>12</v>
      </c>
      <c r="B24" s="76" t="s">
        <v>47</v>
      </c>
      <c r="C24" s="19"/>
      <c r="D24" s="82" t="s">
        <v>48</v>
      </c>
      <c r="E24" s="82"/>
      <c r="F24" s="77">
        <v>8421299090</v>
      </c>
      <c r="G24" s="78" t="s">
        <v>46</v>
      </c>
      <c r="H24" s="81">
        <v>2</v>
      </c>
      <c r="I24" s="118">
        <v>618.22</v>
      </c>
      <c r="J24" s="81">
        <f t="shared" si="0"/>
        <v>1236.44</v>
      </c>
    </row>
    <row r="25" spans="1:10" s="44" customFormat="1" ht="32.450000000000003" customHeight="1">
      <c r="A25" s="74">
        <v>13</v>
      </c>
      <c r="B25" s="84" t="s">
        <v>49</v>
      </c>
      <c r="C25" s="68"/>
      <c r="D25" s="82" t="s">
        <v>50</v>
      </c>
      <c r="E25" s="85"/>
      <c r="F25" s="90" t="s">
        <v>51</v>
      </c>
      <c r="G25" s="78" t="s">
        <v>29</v>
      </c>
      <c r="H25" s="81">
        <v>6</v>
      </c>
      <c r="I25" s="118">
        <v>136.34</v>
      </c>
      <c r="J25" s="81">
        <f t="shared" si="0"/>
        <v>818.04</v>
      </c>
    </row>
    <row r="26" spans="1:10" s="44" customFormat="1" ht="32.450000000000003" customHeight="1">
      <c r="A26" s="74">
        <v>14</v>
      </c>
      <c r="B26" s="91" t="s">
        <v>52</v>
      </c>
      <c r="C26" s="19"/>
      <c r="D26" s="82" t="s">
        <v>53</v>
      </c>
      <c r="E26" s="85"/>
      <c r="F26" s="77">
        <v>8414909090</v>
      </c>
      <c r="G26" s="78" t="s">
        <v>46</v>
      </c>
      <c r="H26" s="81">
        <f>2+5+4+4</f>
        <v>15</v>
      </c>
      <c r="I26" s="118">
        <v>213.71</v>
      </c>
      <c r="J26" s="81">
        <f t="shared" si="0"/>
        <v>3205.65</v>
      </c>
    </row>
    <row r="27" spans="1:10" s="44" customFormat="1" ht="32.450000000000003" customHeight="1">
      <c r="A27" s="74">
        <v>15</v>
      </c>
      <c r="B27" s="84" t="s">
        <v>54</v>
      </c>
      <c r="C27" s="92"/>
      <c r="D27" s="82" t="s">
        <v>55</v>
      </c>
      <c r="E27" s="93"/>
      <c r="F27" s="77">
        <v>8414909090</v>
      </c>
      <c r="G27" s="78" t="s">
        <v>56</v>
      </c>
      <c r="H27" s="94">
        <v>1</v>
      </c>
      <c r="I27" s="118">
        <v>1923.95</v>
      </c>
      <c r="J27" s="81">
        <f t="shared" si="0"/>
        <v>1923.95</v>
      </c>
    </row>
    <row r="28" spans="1:10" s="44" customFormat="1" ht="32.450000000000003" customHeight="1">
      <c r="A28" s="74">
        <v>16</v>
      </c>
      <c r="B28" s="84" t="s">
        <v>57</v>
      </c>
      <c r="C28" s="19"/>
      <c r="D28" s="82" t="s">
        <v>58</v>
      </c>
      <c r="E28" s="85"/>
      <c r="F28" s="77">
        <v>8414909090</v>
      </c>
      <c r="G28" s="78" t="s">
        <v>29</v>
      </c>
      <c r="H28" s="81">
        <f>2+10+2+2</f>
        <v>16</v>
      </c>
      <c r="I28" s="118">
        <v>347.1</v>
      </c>
      <c r="J28" s="81">
        <f t="shared" si="0"/>
        <v>5553.6</v>
      </c>
    </row>
    <row r="29" spans="1:10" s="44" customFormat="1" ht="32.450000000000003" customHeight="1">
      <c r="A29" s="74">
        <v>17</v>
      </c>
      <c r="B29" s="84" t="s">
        <v>59</v>
      </c>
      <c r="C29" s="19"/>
      <c r="D29" s="82" t="s">
        <v>60</v>
      </c>
      <c r="E29" s="85"/>
      <c r="F29" s="77">
        <v>8414909090</v>
      </c>
      <c r="G29" s="78" t="s">
        <v>46</v>
      </c>
      <c r="H29" s="81">
        <v>2</v>
      </c>
      <c r="I29" s="118">
        <v>467.79</v>
      </c>
      <c r="J29" s="81">
        <f t="shared" si="0"/>
        <v>935.58</v>
      </c>
    </row>
    <row r="30" spans="1:10" s="44" customFormat="1" ht="32.450000000000003" customHeight="1">
      <c r="A30" s="74">
        <v>18</v>
      </c>
      <c r="B30" s="84" t="s">
        <v>61</v>
      </c>
      <c r="C30" s="19"/>
      <c r="D30" s="82" t="s">
        <v>62</v>
      </c>
      <c r="E30" s="85"/>
      <c r="F30" s="77">
        <v>8483900090</v>
      </c>
      <c r="G30" s="78" t="s">
        <v>46</v>
      </c>
      <c r="H30" s="81">
        <v>4</v>
      </c>
      <c r="I30" s="118">
        <v>100.55</v>
      </c>
      <c r="J30" s="81">
        <f t="shared" ref="J30" si="1">I30*H30</f>
        <v>402.2</v>
      </c>
    </row>
    <row r="31" spans="1:10" s="44" customFormat="1" ht="32.450000000000003" customHeight="1">
      <c r="A31" s="74">
        <v>19</v>
      </c>
      <c r="B31" s="95" t="s">
        <v>63</v>
      </c>
      <c r="C31" s="19"/>
      <c r="D31" s="82" t="s">
        <v>64</v>
      </c>
      <c r="E31" s="80"/>
      <c r="F31" s="77">
        <v>8479820090</v>
      </c>
      <c r="G31" s="78" t="s">
        <v>24</v>
      </c>
      <c r="H31" s="81">
        <v>2</v>
      </c>
      <c r="I31" s="118">
        <v>10201.06</v>
      </c>
      <c r="J31" s="81">
        <f t="shared" si="0"/>
        <v>20402.12</v>
      </c>
    </row>
    <row r="32" spans="1:10" s="44" customFormat="1" ht="32.450000000000003" customHeight="1">
      <c r="A32" s="74">
        <v>20</v>
      </c>
      <c r="B32" s="95" t="s">
        <v>65</v>
      </c>
      <c r="C32" s="19"/>
      <c r="D32" s="82" t="s">
        <v>66</v>
      </c>
      <c r="E32" s="96"/>
      <c r="F32" s="77">
        <v>8537209000</v>
      </c>
      <c r="G32" s="78" t="s">
        <v>24</v>
      </c>
      <c r="H32" s="81">
        <v>1</v>
      </c>
      <c r="I32" s="118">
        <v>4274.7299999999996</v>
      </c>
      <c r="J32" s="81">
        <f t="shared" si="0"/>
        <v>4274.7299999999996</v>
      </c>
    </row>
    <row r="33" spans="1:10" s="44" customFormat="1" ht="32.450000000000003" customHeight="1">
      <c r="A33" s="74">
        <v>21</v>
      </c>
      <c r="B33" s="97" t="s">
        <v>67</v>
      </c>
      <c r="C33" s="19"/>
      <c r="D33" s="82" t="s">
        <v>68</v>
      </c>
      <c r="E33" s="93"/>
      <c r="F33" s="77">
        <v>4010190000</v>
      </c>
      <c r="G33" s="78" t="s">
        <v>69</v>
      </c>
      <c r="H33" s="81">
        <v>150</v>
      </c>
      <c r="I33" s="118">
        <v>12.95</v>
      </c>
      <c r="J33" s="81">
        <f t="shared" si="0"/>
        <v>1942.5</v>
      </c>
    </row>
    <row r="34" spans="1:10" s="44" customFormat="1" ht="32.450000000000003" customHeight="1">
      <c r="A34" s="74">
        <v>22</v>
      </c>
      <c r="B34" s="97" t="s">
        <v>70</v>
      </c>
      <c r="C34" s="19"/>
      <c r="D34" s="82" t="s">
        <v>71</v>
      </c>
      <c r="E34" s="82"/>
      <c r="F34" s="77">
        <v>8431390000</v>
      </c>
      <c r="G34" s="78" t="s">
        <v>46</v>
      </c>
      <c r="H34" s="81">
        <v>40</v>
      </c>
      <c r="I34" s="118">
        <v>4.45</v>
      </c>
      <c r="J34" s="81">
        <f t="shared" si="0"/>
        <v>178</v>
      </c>
    </row>
    <row r="35" spans="1:10" s="44" customFormat="1" ht="32.450000000000003" customHeight="1">
      <c r="A35" s="74">
        <v>23</v>
      </c>
      <c r="B35" s="84" t="s">
        <v>72</v>
      </c>
      <c r="C35" s="19"/>
      <c r="D35" s="82" t="s">
        <v>73</v>
      </c>
      <c r="E35" s="85"/>
      <c r="F35" s="77">
        <v>8427900000</v>
      </c>
      <c r="G35" s="78" t="s">
        <v>24</v>
      </c>
      <c r="H35" s="81">
        <v>2</v>
      </c>
      <c r="I35" s="118">
        <v>129.54</v>
      </c>
      <c r="J35" s="81">
        <f t="shared" si="0"/>
        <v>259.08</v>
      </c>
    </row>
    <row r="36" spans="1:10" s="44" customFormat="1" ht="32.450000000000003" customHeight="1">
      <c r="A36" s="74">
        <v>24</v>
      </c>
      <c r="B36" s="98" t="s">
        <v>74</v>
      </c>
      <c r="C36" s="19"/>
      <c r="D36" s="82" t="s">
        <v>75</v>
      </c>
      <c r="E36" s="85"/>
      <c r="F36" s="77">
        <v>8479909090</v>
      </c>
      <c r="G36" s="78" t="s">
        <v>29</v>
      </c>
      <c r="H36" s="81">
        <v>2</v>
      </c>
      <c r="I36" s="118">
        <v>9121.86</v>
      </c>
      <c r="J36" s="81">
        <f t="shared" si="0"/>
        <v>18243.72</v>
      </c>
    </row>
    <row r="37" spans="1:10" s="44" customFormat="1" ht="32.450000000000003" customHeight="1">
      <c r="A37" s="74"/>
      <c r="B37" s="76"/>
      <c r="C37" s="19"/>
      <c r="D37" s="82"/>
      <c r="E37" s="82"/>
      <c r="F37" s="77"/>
      <c r="G37" s="78"/>
      <c r="H37" s="81"/>
      <c r="I37" s="118"/>
      <c r="J37" s="81"/>
    </row>
    <row r="38" spans="1:10" ht="32.450000000000003" customHeight="1">
      <c r="A38" s="131" t="s">
        <v>76</v>
      </c>
      <c r="B38" s="132"/>
      <c r="C38" s="132"/>
      <c r="D38" s="132"/>
      <c r="E38" s="132"/>
      <c r="F38" s="132"/>
      <c r="G38" s="132"/>
      <c r="H38" s="132"/>
      <c r="I38" s="133"/>
      <c r="J38" s="119">
        <f>SUM(J13:J37)</f>
        <v>82277.56</v>
      </c>
    </row>
    <row r="39" spans="1:10" ht="32.450000000000003" customHeight="1">
      <c r="A39" s="131" t="s">
        <v>77</v>
      </c>
      <c r="B39" s="132"/>
      <c r="C39" s="132"/>
      <c r="D39" s="132"/>
      <c r="E39" s="132"/>
      <c r="F39" s="132"/>
      <c r="G39" s="132"/>
      <c r="H39" s="132"/>
      <c r="I39" s="133"/>
      <c r="J39" s="119">
        <f>(2000+7825)*1</f>
        <v>9825</v>
      </c>
    </row>
    <row r="40" spans="1:10" ht="32.450000000000003" customHeight="1">
      <c r="A40" s="131" t="s">
        <v>78</v>
      </c>
      <c r="B40" s="132"/>
      <c r="C40" s="132"/>
      <c r="D40" s="132"/>
      <c r="E40" s="132"/>
      <c r="F40" s="132"/>
      <c r="G40" s="132"/>
      <c r="H40" s="132"/>
      <c r="I40" s="133"/>
      <c r="J40" s="119">
        <v>146.62</v>
      </c>
    </row>
    <row r="41" spans="1:10" ht="32.450000000000003" customHeight="1">
      <c r="A41" s="131" t="s">
        <v>79</v>
      </c>
      <c r="B41" s="132"/>
      <c r="C41" s="132"/>
      <c r="D41" s="132"/>
      <c r="E41" s="132"/>
      <c r="F41" s="132"/>
      <c r="G41" s="132"/>
      <c r="H41" s="132"/>
      <c r="I41" s="133"/>
      <c r="J41" s="119">
        <f>SUM(J38:J40)</f>
        <v>92249.18</v>
      </c>
    </row>
    <row r="42" spans="1:10" ht="15" customHeight="1">
      <c r="A42" s="99"/>
      <c r="B42" s="100" t="s">
        <v>80</v>
      </c>
      <c r="C42" s="100"/>
      <c r="D42" s="101"/>
      <c r="E42" s="102"/>
      <c r="F42" s="102"/>
      <c r="G42" s="99"/>
      <c r="H42" s="103"/>
      <c r="I42" s="120"/>
      <c r="J42" s="121"/>
    </row>
    <row r="43" spans="1:10" ht="35.25" customHeight="1">
      <c r="A43" s="99"/>
      <c r="B43" s="100" t="s">
        <v>81</v>
      </c>
      <c r="C43" s="100"/>
      <c r="D43" s="101"/>
      <c r="E43" s="102"/>
      <c r="F43" s="102"/>
      <c r="G43" s="99"/>
      <c r="H43" s="103"/>
      <c r="I43" s="120"/>
      <c r="J43" s="121"/>
    </row>
    <row r="44" spans="1:10" ht="24.75" customHeight="1">
      <c r="A44" s="99"/>
      <c r="B44" s="45"/>
      <c r="C44" s="100"/>
      <c r="D44" s="102"/>
      <c r="E44" s="102"/>
      <c r="F44" s="102"/>
      <c r="G44" s="99"/>
      <c r="H44" s="103"/>
      <c r="I44" s="120"/>
      <c r="J44" s="121"/>
    </row>
    <row r="45" spans="1:10">
      <c r="A45" s="104"/>
      <c r="B45" s="45"/>
      <c r="C45" s="104"/>
      <c r="D45" s="104"/>
    </row>
  </sheetData>
  <mergeCells count="8">
    <mergeCell ref="A39:I39"/>
    <mergeCell ref="A40:I40"/>
    <mergeCell ref="A41:I41"/>
    <mergeCell ref="A1:J1"/>
    <mergeCell ref="H2:J2"/>
    <mergeCell ref="A7:H7"/>
    <mergeCell ref="A8:H8"/>
    <mergeCell ref="A38:I38"/>
  </mergeCells>
  <conditionalFormatting sqref="E14">
    <cfRule type="duplicateValues" dxfId="19" priority="25"/>
  </conditionalFormatting>
  <conditionalFormatting sqref="E15">
    <cfRule type="duplicateValues" dxfId="18" priority="22"/>
  </conditionalFormatting>
  <conditionalFormatting sqref="E17">
    <cfRule type="duplicateValues" dxfId="17" priority="19"/>
  </conditionalFormatting>
  <conditionalFormatting sqref="E19">
    <cfRule type="duplicateValues" dxfId="16" priority="28"/>
  </conditionalFormatting>
  <conditionalFormatting sqref="E22">
    <cfRule type="duplicateValues" dxfId="15" priority="169"/>
  </conditionalFormatting>
  <conditionalFormatting sqref="E23">
    <cfRule type="duplicateValues" dxfId="14" priority="17"/>
  </conditionalFormatting>
  <conditionalFormatting sqref="E24">
    <cfRule type="duplicateValues" dxfId="13" priority="173"/>
  </conditionalFormatting>
  <conditionalFormatting sqref="E25">
    <cfRule type="duplicateValues" dxfId="12" priority="8"/>
  </conditionalFormatting>
  <conditionalFormatting sqref="E26">
    <cfRule type="duplicateValues" dxfId="11" priority="7"/>
  </conditionalFormatting>
  <conditionalFormatting sqref="E27">
    <cfRule type="duplicateValues" dxfId="10" priority="15"/>
  </conditionalFormatting>
  <conditionalFormatting sqref="E28">
    <cfRule type="duplicateValues" dxfId="9" priority="14"/>
  </conditionalFormatting>
  <conditionalFormatting sqref="E29">
    <cfRule type="duplicateValues" dxfId="8" priority="11"/>
  </conditionalFormatting>
  <conditionalFormatting sqref="E30">
    <cfRule type="duplicateValues" dxfId="7" priority="1"/>
  </conditionalFormatting>
  <conditionalFormatting sqref="E31">
    <cfRule type="duplicateValues" dxfId="6" priority="172"/>
  </conditionalFormatting>
  <conditionalFormatting sqref="E32">
    <cfRule type="duplicateValues" dxfId="5" priority="12"/>
  </conditionalFormatting>
  <conditionalFormatting sqref="E33">
    <cfRule type="duplicateValues" dxfId="4" priority="3"/>
  </conditionalFormatting>
  <conditionalFormatting sqref="E34">
    <cfRule type="duplicateValues" dxfId="3" priority="24"/>
  </conditionalFormatting>
  <conditionalFormatting sqref="E37">
    <cfRule type="duplicateValues" dxfId="2" priority="177"/>
  </conditionalFormatting>
  <conditionalFormatting sqref="E20:E21">
    <cfRule type="duplicateValues" dxfId="1" priority="174"/>
  </conditionalFormatting>
  <conditionalFormatting sqref="E35:E36">
    <cfRule type="duplicateValues" dxfId="0" priority="178"/>
  </conditionalFormatting>
  <pageMargins left="0.74791666666666701" right="0.74791666666666701" top="0.98402777777777795" bottom="0.98402777777777795" header="0.51180555555555596" footer="0.51180555555555596"/>
  <pageSetup paperSize="9" scale="5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0" zoomScale="86" zoomScaleNormal="86" workbookViewId="0">
      <selection activeCell="R17" sqref="R17"/>
    </sheetView>
  </sheetViews>
  <sheetFormatPr baseColWidth="10" defaultColWidth="9" defaultRowHeight="14.25"/>
  <cols>
    <col min="1" max="1" width="9" style="3" customWidth="1"/>
    <col min="2" max="2" width="17" style="4" customWidth="1"/>
    <col min="3" max="3" width="18.125" style="4" customWidth="1"/>
    <col min="4" max="4" width="12.625" style="4" customWidth="1"/>
    <col min="5" max="5" width="8" style="4" customWidth="1"/>
    <col min="6" max="6" width="11.25" style="4" customWidth="1"/>
    <col min="7" max="7" width="10.625" style="4" customWidth="1"/>
    <col min="8" max="8" width="8.5" style="4" customWidth="1"/>
    <col min="9" max="9" width="8.5" style="5" customWidth="1"/>
    <col min="10" max="10" width="11.625" style="4" customWidth="1"/>
    <col min="11" max="11" width="11.125" style="4" customWidth="1"/>
    <col min="12" max="12" width="14.5" style="4" customWidth="1"/>
    <col min="13" max="16384" width="9" style="6"/>
  </cols>
  <sheetData>
    <row r="1" spans="1:13" s="1" customFormat="1" ht="48" customHeight="1">
      <c r="A1" s="134" t="s">
        <v>82</v>
      </c>
      <c r="B1" s="135"/>
      <c r="C1" s="134"/>
      <c r="D1" s="135"/>
      <c r="E1" s="134"/>
      <c r="F1" s="134"/>
      <c r="G1" s="134"/>
      <c r="H1" s="134"/>
      <c r="I1" s="134"/>
      <c r="J1" s="134"/>
      <c r="K1" s="135"/>
      <c r="L1" s="136"/>
    </row>
    <row r="2" spans="1:13" s="1" customFormat="1" ht="59.25" customHeight="1">
      <c r="A2" s="137" t="str">
        <f>发票!A2</f>
        <v>DATE(日期)：2021-4-27</v>
      </c>
      <c r="B2" s="138"/>
      <c r="C2" s="137"/>
      <c r="D2" s="138"/>
      <c r="E2" s="137"/>
      <c r="F2" s="139"/>
      <c r="G2" s="8" t="str">
        <f>发票!F2</f>
        <v>CONTRACT №.:(合同号)：</v>
      </c>
      <c r="H2" s="7"/>
      <c r="I2" s="25"/>
      <c r="J2" s="140" t="str">
        <f>发票!H2</f>
        <v xml:space="preserve">
 CCST-CCR-CK-2021-0055/0046/0057/0058/0060/0061/0072/0056/0069/0070/0079/0085/0087/0091</v>
      </c>
      <c r="K2" s="141"/>
      <c r="L2" s="142"/>
    </row>
    <row r="3" spans="1:13" s="1" customFormat="1" ht="31.5" customHeight="1">
      <c r="A3" s="143" t="str">
        <f>发票!A3</f>
        <v>INVOICE №. (发票号)：CHENGTUN2012021040027</v>
      </c>
      <c r="B3" s="144"/>
      <c r="C3" s="145"/>
      <c r="D3" s="144"/>
      <c r="E3" s="145"/>
      <c r="F3" s="146"/>
      <c r="G3" s="137"/>
      <c r="H3" s="137"/>
      <c r="I3" s="137"/>
      <c r="J3" s="146"/>
      <c r="K3" s="144"/>
      <c r="L3" s="147"/>
    </row>
    <row r="4" spans="1:13" s="1" customFormat="1" ht="39" customHeight="1">
      <c r="A4" s="148" t="str">
        <f>发票!A4</f>
        <v>The consignor(发货人)：CHENGTUN GLOBAL RESOURCES INVESTMENT LIMITED 盛屯环球资源投资有限公司</v>
      </c>
      <c r="B4" s="138"/>
      <c r="C4" s="137"/>
      <c r="D4" s="138"/>
      <c r="E4" s="137"/>
      <c r="F4" s="139"/>
      <c r="G4" s="137"/>
      <c r="H4" s="137"/>
      <c r="I4" s="137"/>
      <c r="J4" s="139"/>
      <c r="K4" s="138"/>
      <c r="L4" s="149"/>
    </row>
    <row r="5" spans="1:13" s="1" customFormat="1" ht="39" customHeight="1">
      <c r="A5" s="148" t="str">
        <f>发票!A5</f>
        <v>ADD: ROOM 1501 15/F.,SPA CENTRE 53-55 LOCKHART ROAD,WANCHAI HONGKONG</v>
      </c>
      <c r="B5" s="138"/>
      <c r="C5" s="137"/>
      <c r="D5" s="138"/>
      <c r="E5" s="137"/>
      <c r="F5" s="139"/>
      <c r="G5" s="137"/>
      <c r="H5" s="137"/>
      <c r="I5" s="137"/>
      <c r="J5" s="139"/>
      <c r="K5" s="138"/>
      <c r="L5" s="149"/>
    </row>
    <row r="6" spans="1:13" s="1" customFormat="1" ht="36.75" customHeight="1">
      <c r="A6" s="150" t="str">
        <f>发票!A6</f>
        <v>Tel (电话)：+86 13880480166   email:yjguang@163.com</v>
      </c>
      <c r="B6" s="151"/>
      <c r="C6" s="152"/>
      <c r="D6" s="151"/>
      <c r="E6" s="151"/>
      <c r="F6" s="151"/>
      <c r="G6" s="152"/>
      <c r="H6" s="151"/>
      <c r="I6" s="153"/>
      <c r="J6" s="154"/>
      <c r="K6" s="26"/>
      <c r="L6" s="27"/>
    </row>
    <row r="7" spans="1:13" s="1" customFormat="1" ht="39" customHeight="1">
      <c r="A7" s="155" t="str">
        <f>发票!A7</f>
        <v xml:space="preserve">The consignee (收货人)：CHENGTUN CONGO RESSOURCES SARL                                                                               </v>
      </c>
      <c r="B7" s="156"/>
      <c r="C7" s="157"/>
      <c r="D7" s="156"/>
      <c r="E7" s="157"/>
      <c r="F7" s="158"/>
      <c r="G7" s="157"/>
      <c r="H7" s="157"/>
      <c r="I7" s="157"/>
      <c r="J7" s="158"/>
      <c r="K7" s="156"/>
      <c r="L7" s="159"/>
    </row>
    <row r="8" spans="1:13" s="1" customFormat="1" ht="39" customHeight="1">
      <c r="A8" s="155" t="str">
        <f>发票!A8</f>
        <v>ADD(地址)：158AV CHEMIN PUBLIQUE QUARTIER MUSOMPO COMMUNE MANIKA KOLWEZI REP DEM CONGO</v>
      </c>
      <c r="B8" s="156"/>
      <c r="C8" s="157"/>
      <c r="D8" s="156"/>
      <c r="E8" s="157"/>
      <c r="F8" s="158"/>
      <c r="G8" s="157"/>
      <c r="H8" s="157"/>
      <c r="I8" s="157"/>
      <c r="J8" s="158"/>
      <c r="K8" s="156"/>
      <c r="L8" s="159"/>
    </row>
    <row r="9" spans="1:13" s="1" customFormat="1" ht="39" customHeight="1">
      <c r="A9" s="148" t="str">
        <f>发票!A9</f>
        <v>Тel(电话)：00243897118151 baiyaccr@gmail.com</v>
      </c>
      <c r="B9" s="138"/>
      <c r="C9" s="137"/>
      <c r="D9" s="138"/>
      <c r="E9" s="137"/>
      <c r="F9" s="139"/>
      <c r="G9" s="137"/>
      <c r="H9" s="137"/>
      <c r="I9" s="137"/>
      <c r="J9" s="139"/>
      <c r="K9" s="138"/>
      <c r="L9" s="149"/>
    </row>
    <row r="10" spans="1:13" ht="26.25" customHeight="1">
      <c r="A10" s="160" t="s">
        <v>83</v>
      </c>
      <c r="B10" s="161"/>
      <c r="C10" s="161"/>
      <c r="D10" s="161"/>
      <c r="E10" s="161"/>
      <c r="F10" s="162"/>
      <c r="G10" s="9"/>
      <c r="H10" s="9"/>
      <c r="I10" s="28"/>
      <c r="J10" s="9"/>
      <c r="K10" s="14"/>
      <c r="L10" s="29"/>
    </row>
    <row r="11" spans="1:13" ht="24" customHeight="1">
      <c r="A11" s="10">
        <v>1</v>
      </c>
      <c r="B11" s="10">
        <v>2</v>
      </c>
      <c r="C11" s="10">
        <v>3</v>
      </c>
      <c r="D11" s="10">
        <v>4</v>
      </c>
      <c r="E11" s="10">
        <v>5</v>
      </c>
      <c r="F11" s="10">
        <v>6</v>
      </c>
      <c r="G11" s="10">
        <v>7</v>
      </c>
      <c r="H11" s="10">
        <v>8</v>
      </c>
      <c r="I11" s="10">
        <v>9</v>
      </c>
      <c r="J11" s="10">
        <v>10</v>
      </c>
      <c r="K11" s="10">
        <v>11</v>
      </c>
      <c r="L11" s="10">
        <v>12</v>
      </c>
    </row>
    <row r="12" spans="1:13" ht="42" customHeight="1">
      <c r="A12" s="11" t="s">
        <v>84</v>
      </c>
      <c r="B12" s="12" t="s">
        <v>85</v>
      </c>
      <c r="C12" s="13" t="s">
        <v>86</v>
      </c>
      <c r="D12" s="14" t="s">
        <v>87</v>
      </c>
      <c r="E12" s="13" t="s">
        <v>88</v>
      </c>
      <c r="F12" s="13" t="s">
        <v>89</v>
      </c>
      <c r="G12" s="9" t="s">
        <v>90</v>
      </c>
      <c r="H12" s="9" t="s">
        <v>91</v>
      </c>
      <c r="I12" s="10" t="s">
        <v>92</v>
      </c>
      <c r="J12" s="30" t="s">
        <v>93</v>
      </c>
      <c r="K12" s="12" t="s">
        <v>94</v>
      </c>
      <c r="L12" s="31" t="s">
        <v>95</v>
      </c>
    </row>
    <row r="13" spans="1:13" ht="27.95" customHeight="1">
      <c r="A13" s="11" t="s">
        <v>96</v>
      </c>
      <c r="B13" s="14" t="s">
        <v>97</v>
      </c>
      <c r="C13" s="15" t="s">
        <v>98</v>
      </c>
      <c r="D13" s="12" t="s">
        <v>99</v>
      </c>
      <c r="E13" s="16" t="s">
        <v>100</v>
      </c>
      <c r="F13" s="15" t="s">
        <v>101</v>
      </c>
      <c r="G13" s="9" t="s">
        <v>102</v>
      </c>
      <c r="H13" s="9" t="s">
        <v>103</v>
      </c>
      <c r="I13" s="32" t="s">
        <v>104</v>
      </c>
      <c r="J13" s="9" t="s">
        <v>105</v>
      </c>
      <c r="K13" s="14" t="s">
        <v>106</v>
      </c>
      <c r="L13" s="29" t="s">
        <v>107</v>
      </c>
    </row>
    <row r="14" spans="1:13" ht="28.5" customHeight="1">
      <c r="A14" s="11">
        <f>发票!A13</f>
        <v>1</v>
      </c>
      <c r="B14" s="17" t="str">
        <f>发票!B13</f>
        <v>电子式电动执行器</v>
      </c>
      <c r="C14" s="17" t="str">
        <f>发票!D13</f>
        <v xml:space="preserve">Electronic electric actuator </v>
      </c>
      <c r="D14" s="18"/>
      <c r="E14" s="17" t="s">
        <v>108</v>
      </c>
      <c r="F14" s="19" t="s">
        <v>109</v>
      </c>
      <c r="G14" s="17" t="str">
        <f>发票!G13</f>
        <v>台/Piece</v>
      </c>
      <c r="H14" s="17">
        <f>发票!H13</f>
        <v>5</v>
      </c>
      <c r="I14" s="33">
        <v>5</v>
      </c>
      <c r="J14" s="34">
        <v>115</v>
      </c>
      <c r="K14" s="34">
        <v>135</v>
      </c>
      <c r="L14" s="34">
        <v>0.42</v>
      </c>
      <c r="M14" s="35"/>
    </row>
    <row r="15" spans="1:13" ht="28.5" customHeight="1">
      <c r="A15" s="11">
        <f>发票!A14</f>
        <v>2</v>
      </c>
      <c r="B15" s="17" t="str">
        <f>发票!B14</f>
        <v>电动滚筒</v>
      </c>
      <c r="C15" s="17" t="str">
        <f>发票!D14</f>
        <v xml:space="preserve">Electric drum </v>
      </c>
      <c r="D15" s="18"/>
      <c r="E15" s="17" t="s">
        <v>108</v>
      </c>
      <c r="F15" s="19" t="s">
        <v>109</v>
      </c>
      <c r="G15" s="17" t="str">
        <f>发票!G14</f>
        <v>台/Piece</v>
      </c>
      <c r="H15" s="17">
        <f>发票!H14</f>
        <v>2</v>
      </c>
      <c r="I15" s="33">
        <v>2</v>
      </c>
      <c r="J15" s="36">
        <v>2200</v>
      </c>
      <c r="K15" s="34">
        <v>2360</v>
      </c>
      <c r="L15" s="34">
        <v>3.45</v>
      </c>
      <c r="M15" s="35"/>
    </row>
    <row r="16" spans="1:13" ht="28.5" customHeight="1">
      <c r="A16" s="11">
        <f>发票!A15</f>
        <v>3</v>
      </c>
      <c r="B16" s="17" t="str">
        <f>发票!B15</f>
        <v>液位传感器</v>
      </c>
      <c r="C16" s="17" t="str">
        <f>发票!D15</f>
        <v xml:space="preserve">Liquid level sensor </v>
      </c>
      <c r="D16" s="18"/>
      <c r="E16" s="17" t="s">
        <v>108</v>
      </c>
      <c r="F16" s="19" t="s">
        <v>109</v>
      </c>
      <c r="G16" s="17" t="str">
        <f>发票!G15</f>
        <v>套/Piece</v>
      </c>
      <c r="H16" s="17">
        <f>发票!H15</f>
        <v>4</v>
      </c>
      <c r="I16" s="33">
        <v>1</v>
      </c>
      <c r="J16" s="36">
        <v>7</v>
      </c>
      <c r="K16" s="34">
        <v>18</v>
      </c>
      <c r="L16" s="34">
        <v>0.12</v>
      </c>
      <c r="M16" s="35"/>
    </row>
    <row r="17" spans="1:13" ht="28.5" customHeight="1">
      <c r="A17" s="11">
        <f>发票!A16</f>
        <v>4</v>
      </c>
      <c r="B17" s="17" t="str">
        <f>发票!B16</f>
        <v>隔膜计量泵</v>
      </c>
      <c r="C17" s="17" t="str">
        <f>发票!D16</f>
        <v xml:space="preserve">Pump </v>
      </c>
      <c r="D17" s="17"/>
      <c r="E17" s="17" t="s">
        <v>108</v>
      </c>
      <c r="F17" s="19" t="s">
        <v>109</v>
      </c>
      <c r="G17" s="17" t="str">
        <f>发票!G16</f>
        <v>台/Piece</v>
      </c>
      <c r="H17" s="17">
        <f>发票!H16</f>
        <v>2</v>
      </c>
      <c r="I17" s="33">
        <v>2</v>
      </c>
      <c r="J17" s="34">
        <v>425</v>
      </c>
      <c r="K17" s="34">
        <v>445</v>
      </c>
      <c r="L17" s="34">
        <v>1.28</v>
      </c>
      <c r="M17" s="35"/>
    </row>
    <row r="18" spans="1:13" ht="28.5" customHeight="1">
      <c r="A18" s="11">
        <f>发票!A17</f>
        <v>5</v>
      </c>
      <c r="B18" s="17" t="str">
        <f>发票!B17</f>
        <v>泵壳</v>
      </c>
      <c r="C18" s="17" t="str">
        <f>发票!D17</f>
        <v>Pump housing</v>
      </c>
      <c r="D18" s="18"/>
      <c r="E18" s="17" t="s">
        <v>108</v>
      </c>
      <c r="F18" s="164" t="s">
        <v>109</v>
      </c>
      <c r="G18" s="17" t="str">
        <f>发票!G17</f>
        <v>套/Piece</v>
      </c>
      <c r="H18" s="17">
        <f>发票!H17</f>
        <v>5</v>
      </c>
      <c r="I18" s="170">
        <v>2</v>
      </c>
      <c r="J18" s="34">
        <v>1050</v>
      </c>
      <c r="K18" s="176">
        <v>1250</v>
      </c>
      <c r="L18" s="176">
        <v>1.97</v>
      </c>
      <c r="M18" s="35"/>
    </row>
    <row r="19" spans="1:13" ht="28.5" customHeight="1">
      <c r="A19" s="11">
        <f>发票!A18</f>
        <v>6</v>
      </c>
      <c r="B19" s="17" t="str">
        <f>发票!B18</f>
        <v>泵头</v>
      </c>
      <c r="C19" s="17" t="str">
        <f>发票!D18</f>
        <v xml:space="preserve"> Pump head</v>
      </c>
      <c r="D19" s="18"/>
      <c r="E19" s="17" t="s">
        <v>108</v>
      </c>
      <c r="F19" s="165"/>
      <c r="G19" s="17" t="str">
        <f>发票!G18</f>
        <v>台/Piece</v>
      </c>
      <c r="H19" s="17">
        <f>发票!H18</f>
        <v>2</v>
      </c>
      <c r="I19" s="171"/>
      <c r="J19" s="34">
        <v>70</v>
      </c>
      <c r="K19" s="177"/>
      <c r="L19" s="177"/>
      <c r="M19" s="35"/>
    </row>
    <row r="20" spans="1:13" ht="28.5" customHeight="1">
      <c r="A20" s="11">
        <f>发票!A19</f>
        <v>7</v>
      </c>
      <c r="B20" s="17" t="str">
        <f>发票!B19</f>
        <v>轴承箱</v>
      </c>
      <c r="C20" s="17" t="str">
        <f>发票!D19</f>
        <v xml:space="preserve"> Bearing box </v>
      </c>
      <c r="D20" s="18"/>
      <c r="E20" s="17" t="s">
        <v>108</v>
      </c>
      <c r="F20" s="166"/>
      <c r="G20" s="17" t="str">
        <f>发票!G19</f>
        <v>件/Piece</v>
      </c>
      <c r="H20" s="17">
        <f>发票!H19</f>
        <v>3</v>
      </c>
      <c r="I20" s="172"/>
      <c r="J20" s="34">
        <v>15</v>
      </c>
      <c r="K20" s="178"/>
      <c r="L20" s="178"/>
      <c r="M20" s="35"/>
    </row>
    <row r="21" spans="1:13" ht="28.5" customHeight="1">
      <c r="A21" s="11">
        <f>发票!A20</f>
        <v>8</v>
      </c>
      <c r="B21" s="17" t="str">
        <f>发票!B20</f>
        <v>空滤芯</v>
      </c>
      <c r="C21" s="17" t="str">
        <f>发票!D20</f>
        <v xml:space="preserve">Filter element </v>
      </c>
      <c r="D21" s="18"/>
      <c r="E21" s="17" t="s">
        <v>108</v>
      </c>
      <c r="F21" s="164" t="s">
        <v>109</v>
      </c>
      <c r="G21" s="17" t="str">
        <f>发票!G20</f>
        <v>只/Piece</v>
      </c>
      <c r="H21" s="17">
        <f>发票!H20</f>
        <v>10</v>
      </c>
      <c r="I21" s="170">
        <v>1</v>
      </c>
      <c r="J21" s="34">
        <v>311</v>
      </c>
      <c r="K21" s="176">
        <v>730</v>
      </c>
      <c r="L21" s="176">
        <v>2.78</v>
      </c>
      <c r="M21" s="35"/>
    </row>
    <row r="22" spans="1:13" ht="28.5" customHeight="1">
      <c r="A22" s="11">
        <f>发票!A21</f>
        <v>9</v>
      </c>
      <c r="B22" s="17" t="str">
        <f>发票!B21</f>
        <v>油滤芯</v>
      </c>
      <c r="C22" s="17" t="str">
        <f>发票!D21</f>
        <v xml:space="preserve">Filter element </v>
      </c>
      <c r="D22" s="18"/>
      <c r="E22" s="17" t="s">
        <v>108</v>
      </c>
      <c r="F22" s="165"/>
      <c r="G22" s="17" t="str">
        <f>发票!G21</f>
        <v>只/Piece</v>
      </c>
      <c r="H22" s="17">
        <f>发票!H21</f>
        <v>30</v>
      </c>
      <c r="I22" s="171"/>
      <c r="J22" s="34">
        <v>350</v>
      </c>
      <c r="K22" s="177"/>
      <c r="L22" s="177"/>
      <c r="M22" s="35"/>
    </row>
    <row r="23" spans="1:13" ht="28.5" customHeight="1">
      <c r="A23" s="11">
        <f>发票!A22</f>
        <v>10</v>
      </c>
      <c r="B23" s="17" t="str">
        <f>发票!B22</f>
        <v>泵</v>
      </c>
      <c r="C23" s="17" t="str">
        <f>发票!D22</f>
        <v xml:space="preserve">Pump </v>
      </c>
      <c r="D23" s="18"/>
      <c r="E23" s="17" t="s">
        <v>108</v>
      </c>
      <c r="F23" s="20" t="s">
        <v>109</v>
      </c>
      <c r="G23" s="17" t="str">
        <f>发票!G22</f>
        <v>台/Piece</v>
      </c>
      <c r="H23" s="17">
        <f>发票!H22</f>
        <v>1</v>
      </c>
      <c r="I23" s="37">
        <v>1</v>
      </c>
      <c r="J23" s="36">
        <v>176</v>
      </c>
      <c r="K23" s="34">
        <v>200</v>
      </c>
      <c r="L23" s="34">
        <v>0.28000000000000003</v>
      </c>
      <c r="M23" s="35"/>
    </row>
    <row r="24" spans="1:13" ht="28.5" customHeight="1">
      <c r="A24" s="11">
        <f>发票!A23</f>
        <v>11</v>
      </c>
      <c r="B24" s="17" t="str">
        <f>发票!B23</f>
        <v>滑环</v>
      </c>
      <c r="C24" s="17" t="str">
        <f>发票!D23</f>
        <v xml:space="preserve">Slip ring </v>
      </c>
      <c r="D24" s="18"/>
      <c r="E24" s="17" t="s">
        <v>108</v>
      </c>
      <c r="F24" s="19" t="s">
        <v>109</v>
      </c>
      <c r="G24" s="17" t="str">
        <f>发票!G23</f>
        <v>个/Piece</v>
      </c>
      <c r="H24" s="17">
        <f>发票!H23</f>
        <v>3</v>
      </c>
      <c r="I24" s="33">
        <v>1</v>
      </c>
      <c r="J24" s="36">
        <v>55</v>
      </c>
      <c r="K24" s="36">
        <v>60</v>
      </c>
      <c r="L24" s="36">
        <v>0.1</v>
      </c>
      <c r="M24" s="35"/>
    </row>
    <row r="25" spans="1:13" ht="28.5" customHeight="1">
      <c r="A25" s="11">
        <f>发票!A24</f>
        <v>12</v>
      </c>
      <c r="B25" s="17" t="str">
        <f>发票!B24</f>
        <v>过滤器</v>
      </c>
      <c r="C25" s="17" t="str">
        <f>发票!D24</f>
        <v xml:space="preserve">Filter </v>
      </c>
      <c r="D25" s="18"/>
      <c r="E25" s="17" t="s">
        <v>108</v>
      </c>
      <c r="F25" s="167" t="s">
        <v>109</v>
      </c>
      <c r="G25" s="17" t="str">
        <f>发票!G24</f>
        <v>个/Piece</v>
      </c>
      <c r="H25" s="17">
        <f>发票!H24</f>
        <v>2</v>
      </c>
      <c r="I25" s="173">
        <v>1</v>
      </c>
      <c r="J25" s="36">
        <v>2</v>
      </c>
      <c r="K25" s="179">
        <v>555</v>
      </c>
      <c r="L25" s="179">
        <v>0.84</v>
      </c>
      <c r="M25" s="35"/>
    </row>
    <row r="26" spans="1:13" ht="28.5" customHeight="1">
      <c r="A26" s="11">
        <f>发票!A25</f>
        <v>13</v>
      </c>
      <c r="B26" s="17" t="str">
        <f>发票!B25</f>
        <v>油封</v>
      </c>
      <c r="C26" s="17" t="str">
        <f>发票!D25</f>
        <v xml:space="preserve">Oil seal </v>
      </c>
      <c r="D26" s="18"/>
      <c r="E26" s="17" t="s">
        <v>108</v>
      </c>
      <c r="F26" s="168"/>
      <c r="G26" s="17" t="str">
        <f>发票!G25</f>
        <v>套/Piece</v>
      </c>
      <c r="H26" s="17">
        <f>发票!H25</f>
        <v>6</v>
      </c>
      <c r="I26" s="174"/>
      <c r="J26" s="36">
        <v>32</v>
      </c>
      <c r="K26" s="180"/>
      <c r="L26" s="180"/>
      <c r="M26" s="35"/>
    </row>
    <row r="27" spans="1:13" ht="28.5" customHeight="1">
      <c r="A27" s="11">
        <f>发票!A26</f>
        <v>14</v>
      </c>
      <c r="B27" s="17" t="str">
        <f>发票!B26</f>
        <v>轴套</v>
      </c>
      <c r="C27" s="17" t="str">
        <f>发票!D26</f>
        <v xml:space="preserve">Shaft sleeve </v>
      </c>
      <c r="D27" s="18"/>
      <c r="E27" s="17" t="s">
        <v>108</v>
      </c>
      <c r="F27" s="168"/>
      <c r="G27" s="17" t="str">
        <f>发票!G26</f>
        <v>个/Piece</v>
      </c>
      <c r="H27" s="17">
        <f>发票!H26</f>
        <v>15</v>
      </c>
      <c r="I27" s="174"/>
      <c r="J27" s="36">
        <v>90</v>
      </c>
      <c r="K27" s="180"/>
      <c r="L27" s="180"/>
      <c r="M27" s="35"/>
    </row>
    <row r="28" spans="1:13" ht="28.5" customHeight="1">
      <c r="A28" s="11">
        <f>发票!A27</f>
        <v>15</v>
      </c>
      <c r="B28" s="17" t="str">
        <f>发票!B27</f>
        <v>主轴</v>
      </c>
      <c r="C28" s="17" t="str">
        <f>发票!D27</f>
        <v xml:space="preserve">Spindle </v>
      </c>
      <c r="D28" s="18"/>
      <c r="E28" s="17" t="s">
        <v>108</v>
      </c>
      <c r="F28" s="168"/>
      <c r="G28" s="17" t="str">
        <f>发票!G27</f>
        <v>根/Piece</v>
      </c>
      <c r="H28" s="17">
        <f>发票!H27</f>
        <v>1</v>
      </c>
      <c r="I28" s="174"/>
      <c r="J28" s="36">
        <v>175</v>
      </c>
      <c r="K28" s="180"/>
      <c r="L28" s="180"/>
      <c r="M28" s="35"/>
    </row>
    <row r="29" spans="1:13" ht="28.5" customHeight="1">
      <c r="A29" s="11">
        <f>发票!A28</f>
        <v>16</v>
      </c>
      <c r="B29" s="17" t="str">
        <f>发票!B28</f>
        <v>密封</v>
      </c>
      <c r="C29" s="17" t="str">
        <f>发票!D28</f>
        <v xml:space="preserve">Seal </v>
      </c>
      <c r="D29" s="18"/>
      <c r="E29" s="17" t="s">
        <v>108</v>
      </c>
      <c r="F29" s="168"/>
      <c r="G29" s="17" t="str">
        <f>发票!G28</f>
        <v>套/Piece</v>
      </c>
      <c r="H29" s="17">
        <f>发票!H28</f>
        <v>16</v>
      </c>
      <c r="I29" s="174"/>
      <c r="J29" s="36">
        <v>170</v>
      </c>
      <c r="K29" s="180"/>
      <c r="L29" s="180"/>
      <c r="M29" s="35"/>
    </row>
    <row r="30" spans="1:13" ht="28.5" customHeight="1">
      <c r="A30" s="11">
        <f>发票!A29</f>
        <v>17</v>
      </c>
      <c r="B30" s="17" t="str">
        <f>发票!B29</f>
        <v>平衡盘</v>
      </c>
      <c r="C30" s="17" t="str">
        <f>发票!D29</f>
        <v xml:space="preserve">Balance plate </v>
      </c>
      <c r="D30" s="18"/>
      <c r="E30" s="17" t="s">
        <v>108</v>
      </c>
      <c r="F30" s="168"/>
      <c r="G30" s="17" t="str">
        <f>发票!G29</f>
        <v>个/Piece</v>
      </c>
      <c r="H30" s="17">
        <f>发票!H29</f>
        <v>2</v>
      </c>
      <c r="I30" s="174"/>
      <c r="J30" s="36">
        <v>35</v>
      </c>
      <c r="K30" s="180"/>
      <c r="L30" s="180"/>
      <c r="M30" s="35"/>
    </row>
    <row r="31" spans="1:13" ht="28.5" customHeight="1">
      <c r="A31" s="11">
        <f>发票!A30</f>
        <v>18</v>
      </c>
      <c r="B31" s="17" t="str">
        <f>发票!B30</f>
        <v>轴承环</v>
      </c>
      <c r="C31" s="17" t="str">
        <f>发票!D30</f>
        <v xml:space="preserve">Bearing ring </v>
      </c>
      <c r="D31" s="18"/>
      <c r="E31" s="17" t="s">
        <v>108</v>
      </c>
      <c r="F31" s="169"/>
      <c r="G31" s="17" t="str">
        <f>发票!G30</f>
        <v>个/Piece</v>
      </c>
      <c r="H31" s="17">
        <f>发票!H30</f>
        <v>4</v>
      </c>
      <c r="I31" s="175"/>
      <c r="J31" s="36">
        <v>16</v>
      </c>
      <c r="K31" s="181"/>
      <c r="L31" s="181"/>
      <c r="M31" s="35"/>
    </row>
    <row r="32" spans="1:13" ht="28.5" customHeight="1">
      <c r="A32" s="11">
        <f>发票!A31</f>
        <v>19</v>
      </c>
      <c r="B32" s="17" t="str">
        <f>发票!B31</f>
        <v>搅拌器</v>
      </c>
      <c r="C32" s="17" t="str">
        <f>发票!D31</f>
        <v xml:space="preserve">Stirrer </v>
      </c>
      <c r="D32" s="18"/>
      <c r="E32" s="17" t="s">
        <v>108</v>
      </c>
      <c r="F32" s="19" t="s">
        <v>110</v>
      </c>
      <c r="G32" s="17" t="str">
        <f>发票!G31</f>
        <v>台/Piece</v>
      </c>
      <c r="H32" s="17">
        <f>发票!H31</f>
        <v>2</v>
      </c>
      <c r="I32" s="33">
        <f>2+1+25</f>
        <v>28</v>
      </c>
      <c r="J32" s="36">
        <f>5208+430+400.3</f>
        <v>6038.3</v>
      </c>
      <c r="K32" s="36">
        <f>7040+460+425</f>
        <v>7925</v>
      </c>
      <c r="L32" s="36">
        <f>17.75+1.28+3.72</f>
        <v>22.75</v>
      </c>
      <c r="M32" s="35"/>
    </row>
    <row r="33" spans="1:15" ht="28.5" customHeight="1">
      <c r="A33" s="11">
        <f>发票!A32</f>
        <v>20</v>
      </c>
      <c r="B33" s="17" t="str">
        <f>发票!B32</f>
        <v>直流大电流隔离开关</v>
      </c>
      <c r="C33" s="17" t="str">
        <f>发票!D32</f>
        <v xml:space="preserve">Switch </v>
      </c>
      <c r="D33" s="18"/>
      <c r="E33" s="17" t="s">
        <v>108</v>
      </c>
      <c r="F33" s="19" t="s">
        <v>109</v>
      </c>
      <c r="G33" s="17" t="str">
        <f>发票!G32</f>
        <v>台/Piece</v>
      </c>
      <c r="H33" s="17">
        <f>发票!H32</f>
        <v>1</v>
      </c>
      <c r="I33" s="33">
        <v>1</v>
      </c>
      <c r="J33" s="36">
        <v>300</v>
      </c>
      <c r="K33" s="36">
        <v>350</v>
      </c>
      <c r="L33" s="36">
        <v>0.73</v>
      </c>
      <c r="M33" s="35"/>
    </row>
    <row r="34" spans="1:15" ht="28.5" customHeight="1">
      <c r="A34" s="11">
        <f>发票!A33</f>
        <v>21</v>
      </c>
      <c r="B34" s="17" t="str">
        <f>发票!B33</f>
        <v>硫磺皮带</v>
      </c>
      <c r="C34" s="17" t="str">
        <f>发票!D33</f>
        <v xml:space="preserve">Sulfur Belt </v>
      </c>
      <c r="D34" s="18"/>
      <c r="E34" s="17" t="s">
        <v>108</v>
      </c>
      <c r="F34" s="167" t="s">
        <v>111</v>
      </c>
      <c r="G34" s="17" t="str">
        <f>发票!G33</f>
        <v>米/M</v>
      </c>
      <c r="H34" s="17">
        <f>发票!H33</f>
        <v>150</v>
      </c>
      <c r="I34" s="173">
        <v>2</v>
      </c>
      <c r="J34" s="36">
        <v>1000</v>
      </c>
      <c r="K34" s="179">
        <v>1230</v>
      </c>
      <c r="L34" s="179">
        <v>2.15</v>
      </c>
      <c r="M34" s="35"/>
    </row>
    <row r="35" spans="1:15" ht="28.5" customHeight="1">
      <c r="A35" s="11">
        <f>发票!A34</f>
        <v>22</v>
      </c>
      <c r="B35" s="17" t="str">
        <f>发票!B34</f>
        <v>托辊</v>
      </c>
      <c r="C35" s="17" t="str">
        <f>发票!D34</f>
        <v xml:space="preserve">Roller </v>
      </c>
      <c r="D35" s="18"/>
      <c r="E35" s="17" t="s">
        <v>108</v>
      </c>
      <c r="F35" s="169"/>
      <c r="G35" s="17" t="str">
        <f>发票!G34</f>
        <v>个/Piece</v>
      </c>
      <c r="H35" s="17">
        <f>发票!H34</f>
        <v>40</v>
      </c>
      <c r="I35" s="175"/>
      <c r="J35" s="36">
        <v>200</v>
      </c>
      <c r="K35" s="181"/>
      <c r="L35" s="181"/>
      <c r="M35" s="35"/>
    </row>
    <row r="36" spans="1:15" ht="28.5" customHeight="1">
      <c r="A36" s="11">
        <f>发票!A35</f>
        <v>23</v>
      </c>
      <c r="B36" s="17" t="str">
        <f>发票!B35</f>
        <v>手动搬运车</v>
      </c>
      <c r="C36" s="17" t="str">
        <f>发票!D35</f>
        <v xml:space="preserve">Hand Pallet Truck </v>
      </c>
      <c r="D36" s="18"/>
      <c r="E36" s="17" t="s">
        <v>108</v>
      </c>
      <c r="F36" s="19" t="s">
        <v>109</v>
      </c>
      <c r="G36" s="17" t="str">
        <f>发票!G35</f>
        <v>台/Piece</v>
      </c>
      <c r="H36" s="17">
        <f>发票!H35</f>
        <v>2</v>
      </c>
      <c r="I36" s="33">
        <v>1</v>
      </c>
      <c r="J36" s="36">
        <v>150</v>
      </c>
      <c r="K36" s="36">
        <v>190</v>
      </c>
      <c r="L36" s="36">
        <v>1.19</v>
      </c>
      <c r="M36" s="35"/>
    </row>
    <row r="37" spans="1:15" ht="28.5" customHeight="1">
      <c r="A37" s="11">
        <f>发票!A36</f>
        <v>24</v>
      </c>
      <c r="B37" s="17" t="str">
        <f>发票!B36</f>
        <v>翻板装置总成</v>
      </c>
      <c r="C37" s="17" t="str">
        <f>发票!D36</f>
        <v xml:space="preserve">Turnover device assembly </v>
      </c>
      <c r="D37" s="18"/>
      <c r="E37" s="17" t="s">
        <v>108</v>
      </c>
      <c r="F37" s="19" t="s">
        <v>109</v>
      </c>
      <c r="G37" s="17" t="str">
        <f>发票!G36</f>
        <v>套/Piece</v>
      </c>
      <c r="H37" s="17">
        <f>发票!H36</f>
        <v>2</v>
      </c>
      <c r="I37" s="33">
        <v>1</v>
      </c>
      <c r="J37" s="36">
        <v>290</v>
      </c>
      <c r="K37" s="36">
        <v>430</v>
      </c>
      <c r="L37" s="36">
        <v>1.69</v>
      </c>
      <c r="M37" s="35"/>
    </row>
    <row r="38" spans="1:15" ht="28.5" customHeight="1">
      <c r="A38" s="11"/>
      <c r="B38" s="17"/>
      <c r="C38" s="17"/>
      <c r="D38" s="18"/>
      <c r="E38" s="17"/>
      <c r="F38" s="19"/>
      <c r="G38" s="17"/>
      <c r="H38" s="17"/>
      <c r="I38" s="33"/>
      <c r="J38" s="36"/>
      <c r="K38" s="36"/>
      <c r="L38" s="36"/>
      <c r="M38" s="35"/>
    </row>
    <row r="39" spans="1:15" s="2" customFormat="1" ht="28.5" customHeight="1">
      <c r="A39" s="21"/>
      <c r="B39" s="22"/>
      <c r="C39" s="23"/>
      <c r="D39" s="23"/>
      <c r="E39" s="23"/>
      <c r="F39" s="23"/>
      <c r="G39" s="24"/>
      <c r="H39" s="24" t="s">
        <v>112</v>
      </c>
      <c r="I39" s="38">
        <f>SUM(I14:I38)</f>
        <v>49</v>
      </c>
      <c r="J39" s="39">
        <f t="shared" ref="J39:L39" si="0">SUM(J14:J38)</f>
        <v>13272.3</v>
      </c>
      <c r="K39" s="39">
        <f t="shared" si="0"/>
        <v>15878</v>
      </c>
      <c r="L39" s="39">
        <f t="shared" si="0"/>
        <v>39.749999999999986</v>
      </c>
      <c r="M39" s="40"/>
      <c r="N39" s="41"/>
      <c r="O39" s="41"/>
    </row>
    <row r="40" spans="1:15" ht="28.5" customHeight="1">
      <c r="B40" s="4" t="s">
        <v>113</v>
      </c>
    </row>
    <row r="41" spans="1:15" ht="28.5" customHeight="1">
      <c r="B41" s="4" t="s">
        <v>114</v>
      </c>
    </row>
    <row r="44" spans="1:15">
      <c r="A44" s="163"/>
      <c r="B44" s="163"/>
      <c r="C44" s="163"/>
      <c r="D44" s="163"/>
    </row>
  </sheetData>
  <mergeCells count="28">
    <mergeCell ref="L18:L20"/>
    <mergeCell ref="L21:L22"/>
    <mergeCell ref="L25:L31"/>
    <mergeCell ref="L34:L35"/>
    <mergeCell ref="I18:I20"/>
    <mergeCell ref="I21:I22"/>
    <mergeCell ref="I25:I31"/>
    <mergeCell ref="I34:I35"/>
    <mergeCell ref="K18:K20"/>
    <mergeCell ref="K21:K22"/>
    <mergeCell ref="K25:K31"/>
    <mergeCell ref="K34:K35"/>
    <mergeCell ref="A10:F10"/>
    <mergeCell ref="A44:D44"/>
    <mergeCell ref="F18:F20"/>
    <mergeCell ref="F21:F22"/>
    <mergeCell ref="F25:F31"/>
    <mergeCell ref="F34:F35"/>
    <mergeCell ref="A5:L5"/>
    <mergeCell ref="A6:J6"/>
    <mergeCell ref="A7:L7"/>
    <mergeCell ref="A8:L8"/>
    <mergeCell ref="A9:L9"/>
    <mergeCell ref="A1:L1"/>
    <mergeCell ref="A2:F2"/>
    <mergeCell ref="J2:L2"/>
    <mergeCell ref="A3:L3"/>
    <mergeCell ref="A4:L4"/>
  </mergeCells>
  <pageMargins left="0.74791666666666701" right="0.74791666666666701" top="0.98402777777777795" bottom="0.98402777777777795" header="0.51180555555555596" footer="0.51180555555555596"/>
  <pageSetup paperSize="9" scale="54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发票</vt:lpstr>
      <vt:lpstr>装箱单</vt:lpstr>
      <vt:lpstr>发票!Zone_d_impression</vt:lpstr>
      <vt:lpstr>装箱单!Zone_d_impression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CHARLES</cp:lastModifiedBy>
  <dcterms:created xsi:type="dcterms:W3CDTF">2016-05-02T16:03:00Z</dcterms:created>
  <dcterms:modified xsi:type="dcterms:W3CDTF">2021-04-30T17:08:06Z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7cd2c6403a954c8ba057908d8903f9b1</vt:lpwstr>
  </property>
</Properties>
</file>