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报关箱单" sheetId="1" r:id="rId1"/>
    <sheet name="清关发票" sheetId="2" r:id="rId2"/>
  </sheets>
  <externalReferences>
    <externalReference r:id="rId3"/>
  </externalReferences>
  <definedNames>
    <definedName name="_xlnm._FilterDatabase" localSheetId="0" hidden="1">报关箱单!$A$17:$I$58</definedName>
    <definedName name="_xlnm._FilterDatabase" localSheetId="1" hidden="1">清关发票!$A$17:$N$63</definedName>
  </definedNames>
  <calcPr calcId="144525"/>
</workbook>
</file>

<file path=xl/sharedStrings.xml><?xml version="1.0" encoding="utf-8"?>
<sst xmlns="http://schemas.openxmlformats.org/spreadsheetml/2006/main" count="154" uniqueCount="89">
  <si>
    <t>LIST OF PACKAGES</t>
  </si>
  <si>
    <t>箱件清单</t>
  </si>
  <si>
    <t>项目名称：刚果金民主共和国DIKULUSHI矿</t>
  </si>
  <si>
    <t>发票号:</t>
  </si>
  <si>
    <t>origin: China</t>
  </si>
  <si>
    <t>2) INVOICE NO.:</t>
  </si>
  <si>
    <t>由中国运至刚果金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</si>
  <si>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</si>
  <si>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FROM CHINA TO DRC</t>
  </si>
  <si>
    <t>3) INVOICE DATE:</t>
  </si>
  <si>
    <t>TO:</t>
  </si>
  <si>
    <t xml:space="preserve">Everbright Mining SARL </t>
  </si>
  <si>
    <t>4) P.O.L.:</t>
  </si>
  <si>
    <t>CHINA</t>
  </si>
  <si>
    <r>
      <rPr>
        <b/>
        <sz val="9"/>
        <rFont val="Times New Roman"/>
        <charset val="134"/>
      </rPr>
      <t>Dikulushi Mine, 23 kilometres west of Lake Mweru and 50 kilometres north of Kilwa in the Moero Sector of Pweto Territory,Katanga Province, Democratic Republic of Congo     Contact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Mr.Liujiaqing                                              Phone Number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+243 812 291 783,   email:liujiaqing@jchxmc.com</t>
    </r>
  </si>
  <si>
    <t>5)ORIGIN OF COUNTRY</t>
  </si>
  <si>
    <t>6) SHIPPING MARK: BMT</t>
  </si>
  <si>
    <t>7) VESSEL:</t>
  </si>
  <si>
    <t>8) TERMS: CIF</t>
  </si>
  <si>
    <t>9) B/L NO.:</t>
  </si>
  <si>
    <t>10) TOTAL:</t>
  </si>
  <si>
    <t>DETAILS AS FOLLOWING</t>
  </si>
  <si>
    <r>
      <rPr>
        <b/>
        <sz val="9"/>
        <rFont val="Lingoes Unicode"/>
        <charset val="134"/>
      </rPr>
      <t>序号</t>
    </r>
  </si>
  <si>
    <t>货物名称</t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</si>
  <si>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</si>
  <si>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</si>
  <si>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</si>
  <si>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</si>
  <si>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</si>
  <si>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</si>
  <si>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</si>
  <si>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</si>
  <si>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</si>
  <si>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</si>
  <si>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</si>
  <si>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</si>
  <si>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3M 3N11CN pre-filtered cotton</t>
  </si>
  <si>
    <t>3M 3001CN Organic Gas Filter Kit</t>
  </si>
  <si>
    <t xml:space="preserve">3m3200 respirator (medium and large) </t>
  </si>
  <si>
    <t xml:space="preserve">3m385cn filter cover (for 3301cn filter box) </t>
  </si>
  <si>
    <t xml:space="preserve">3m3001cn organic vapor cartridge </t>
  </si>
  <si>
    <t xml:space="preserve">3m3n11cn P1 pre filter cotton (for 3301cn) </t>
  </si>
  <si>
    <t xml:space="preserve">10kV heat shrinkable outdoor terminal </t>
  </si>
  <si>
    <t xml:space="preserve">10kV heat shrinkable intermediate joint </t>
  </si>
  <si>
    <t xml:space="preserve">Cable </t>
  </si>
  <si>
    <t xml:space="preserve">Mine vertical pump </t>
  </si>
  <si>
    <t xml:space="preserve">Hose </t>
  </si>
  <si>
    <t xml:space="preserve">Buoy </t>
  </si>
  <si>
    <t xml:space="preserve">Rubber boat </t>
  </si>
  <si>
    <t xml:space="preserve">Quick coupling </t>
  </si>
  <si>
    <t xml:space="preserve">Adapter </t>
  </si>
  <si>
    <t xml:space="preserve">inner hexagon spanner </t>
  </si>
  <si>
    <t xml:space="preserve">Torque wrench </t>
  </si>
  <si>
    <t xml:space="preserve">scissors </t>
  </si>
  <si>
    <t xml:space="preserve">electromagnetic flowmeter  </t>
  </si>
  <si>
    <t xml:space="preserve">Submersible pump </t>
  </si>
  <si>
    <t xml:space="preserve">Water pump </t>
  </si>
  <si>
    <t xml:space="preserve">Thickener </t>
  </si>
  <si>
    <t xml:space="preserve">Safety clip </t>
  </si>
  <si>
    <t xml:space="preserve">Oil filter </t>
  </si>
  <si>
    <t xml:space="preserve">Bypass filter </t>
  </si>
  <si>
    <t xml:space="preserve">Fuel filter </t>
  </si>
  <si>
    <t xml:space="preserve">Air cleaner </t>
  </si>
  <si>
    <t xml:space="preserve">Water filter </t>
  </si>
  <si>
    <t xml:space="preserve">Fan belt </t>
  </si>
  <si>
    <t xml:space="preserve">Generator belt </t>
  </si>
  <si>
    <t xml:space="preserve">Intermediate relay </t>
  </si>
  <si>
    <t>Fuse</t>
  </si>
  <si>
    <t>TOTAL</t>
  </si>
  <si>
    <t>SIGNATURE:</t>
  </si>
  <si>
    <t>DATE:</t>
  </si>
  <si>
    <t>BEIJING MENERGY TRADING LIMITED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</si>
  <si>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</si>
  <si>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</si>
  <si>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</si>
  <si>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</si>
  <si>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</si>
  <si>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</si>
  <si>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</si>
  <si>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</si>
  <si>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</si>
  <si>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</si>
  <si>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</si>
  <si>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</si>
  <si>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</si>
  <si>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</si>
  <si>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</si>
  <si>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</si>
  <si>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cif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</si>
</sst>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d\-mmm\-yy;@"/>
    <numFmt numFmtId="177" formatCode="[$-409]d/mmm/yy;@"/>
    <numFmt numFmtId="178" formatCode="0.00_ "/>
    <numFmt numFmtId="179" formatCode="0.00_);[Red]\(0.00\)"/>
    <numFmt numFmtId="180" formatCode="#,##0.00_ "/>
    <numFmt numFmtId="181" formatCode="m/d/yyyy;@"/>
  </numFmts>
  <fonts count="38">
    <font>
      <sz val="11"/>
      <color indexed="8"/>
      <name val="宋体"/>
      <charset val="134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6"/>
      <name val="Times New Roman"/>
      <charset val="134"/>
    </font>
    <font>
      <b/>
      <sz val="14"/>
      <name val="宋体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name val="宋体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sz val="9"/>
      <color indexed="8"/>
      <name val="Times New Roman"/>
      <charset val="134"/>
    </font>
    <font>
      <sz val="12"/>
      <name val="Times New Roman"/>
      <charset val="134"/>
    </font>
    <font>
      <sz val="9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name val="VNI-Helve-Condense"/>
      <charset val="134"/>
    </font>
    <font>
      <b/>
      <u/>
      <sz val="16"/>
      <name val="宋体"/>
      <charset val="134"/>
    </font>
    <font>
      <b/>
      <sz val="9"/>
      <name val="Lingoes Unicode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9" borderId="12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3" fillId="16" borderId="14" applyNumberFormat="0" applyAlignment="0" applyProtection="0">
      <alignment vertical="center"/>
    </xf>
    <xf numFmtId="0" fontId="25" fillId="16" borderId="7" applyNumberFormat="0" applyAlignment="0" applyProtection="0">
      <alignment vertical="center"/>
    </xf>
    <xf numFmtId="0" fontId="32" fillId="31" borderId="13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9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176" fontId="2" fillId="2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176" fontId="10" fillId="2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58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176" fontId="2" fillId="2" borderId="0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right" vertical="center" wrapText="1"/>
    </xf>
    <xf numFmtId="179" fontId="2" fillId="2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79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43" fontId="1" fillId="0" borderId="4" xfId="8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3" fontId="2" fillId="0" borderId="2" xfId="8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43" fontId="2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horizontal="center" vertical="center"/>
    </xf>
    <xf numFmtId="43" fontId="1" fillId="2" borderId="0" xfId="8" applyFont="1" applyFill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/>
    </xf>
    <xf numFmtId="180" fontId="1" fillId="2" borderId="0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81" fontId="2" fillId="0" borderId="0" xfId="0" applyNumberFormat="1" applyFont="1" applyFill="1" applyBorder="1" applyAlignment="1">
      <alignment horizontal="center" vertical="center"/>
    </xf>
    <xf numFmtId="40" fontId="1" fillId="0" borderId="0" xfId="0" applyNumberFormat="1" applyFont="1" applyFill="1" applyBorder="1" applyAlignment="1"/>
    <xf numFmtId="178" fontId="2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/>
    <xf numFmtId="178" fontId="1" fillId="0" borderId="0" xfId="0" applyNumberFormat="1" applyFont="1" applyFill="1" applyBorder="1" applyAlignment="1">
      <alignment horizontal="center" vertical="center" wrapText="1"/>
    </xf>
    <xf numFmtId="40" fontId="2" fillId="0" borderId="0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vertical="top"/>
      <protection locked="0"/>
    </xf>
    <xf numFmtId="178" fontId="3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178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 wrapText="1"/>
    </xf>
    <xf numFmtId="178" fontId="2" fillId="0" borderId="0" xfId="0" applyNumberFormat="1" applyFont="1" applyFill="1" applyBorder="1" applyAlignment="1">
      <alignment horizontal="left" vertical="center"/>
    </xf>
    <xf numFmtId="177" fontId="2" fillId="0" borderId="0" xfId="0" applyNumberFormat="1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horizontal="right" vertical="center"/>
    </xf>
    <xf numFmtId="178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78" fontId="2" fillId="0" borderId="3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178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8" fontId="1" fillId="0" borderId="2" xfId="0" applyNumberFormat="1" applyFont="1" applyFill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>
      <alignment horizontal="center" vertical="center" wrapText="1"/>
    </xf>
    <xf numFmtId="178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uis-xu\&#36152;&#26131;&#37096;&#20849;&#20139;&#25991;&#20214;\2021&#24180;&#25991;&#26723;\&#21018;&#26524;&#37329;\EMBMT20210309S-23%20&#30005;&#32518;&#21450;&#28508;&#27700;&#27893;%204x40HC\EMBMT20210309S-23&#160;&#26032;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装箱单#单据头(FBillHead)"/>
      <sheetName val="汇总"/>
      <sheetName val="报关单"/>
      <sheetName val="报关发票"/>
      <sheetName val="报关箱单"/>
      <sheetName val="清关发票"/>
      <sheetName val="Sheet1"/>
    </sheetNames>
    <sheetDataSet>
      <sheetData sheetId="0"/>
      <sheetData sheetId="1">
        <row r="2">
          <cell r="D2" t="str">
            <v>9020000000</v>
          </cell>
          <cell r="E2" t="str">
            <v>3M 3N11CN 预过滤棉</v>
          </cell>
          <cell r="F2">
            <v>2000</v>
          </cell>
          <cell r="G2" t="str">
            <v>片</v>
          </cell>
        </row>
        <row r="2">
          <cell r="M2">
            <v>755.366105865275</v>
          </cell>
        </row>
        <row r="2">
          <cell r="Q2">
            <v>8</v>
          </cell>
          <cell r="R2">
            <v>9.09</v>
          </cell>
        </row>
        <row r="2">
          <cell r="T2">
            <v>1</v>
          </cell>
          <cell r="U2">
            <v>1.48</v>
          </cell>
        </row>
        <row r="3">
          <cell r="D3" t="str">
            <v>9020000000</v>
          </cell>
          <cell r="E3" t="str">
            <v>3M 3001CN有机气体滤毒盒</v>
          </cell>
          <cell r="F3">
            <v>600</v>
          </cell>
          <cell r="G3" t="str">
            <v>个</v>
          </cell>
        </row>
        <row r="3">
          <cell r="M3">
            <v>1807.21340828267</v>
          </cell>
        </row>
        <row r="3">
          <cell r="Q3">
            <v>48</v>
          </cell>
          <cell r="R3">
            <v>54.55</v>
          </cell>
        </row>
        <row r="4">
          <cell r="D4" t="str">
            <v>9020000000</v>
          </cell>
          <cell r="E4" t="str">
            <v>3M3200呼吸防护面具（中大号）</v>
          </cell>
          <cell r="F4">
            <v>300</v>
          </cell>
          <cell r="G4" t="str">
            <v>个</v>
          </cell>
        </row>
        <row r="4">
          <cell r="M4">
            <v>2143.5873773008</v>
          </cell>
        </row>
        <row r="4">
          <cell r="Q4">
            <v>54</v>
          </cell>
          <cell r="R4">
            <v>61.36</v>
          </cell>
        </row>
        <row r="5">
          <cell r="D5" t="str">
            <v>9020000000</v>
          </cell>
          <cell r="E5" t="str">
            <v>3M385CN滤棉盖（用于3301CN滤毒盒）</v>
          </cell>
          <cell r="F5">
            <v>300</v>
          </cell>
          <cell r="G5" t="str">
            <v>个</v>
          </cell>
        </row>
        <row r="5">
          <cell r="M5">
            <v>165.708439474195</v>
          </cell>
        </row>
        <row r="6">
          <cell r="D6" t="str">
            <v>9020000000</v>
          </cell>
          <cell r="E6" t="str">
            <v>3M3001CN有机蒸气滤毒盒</v>
          </cell>
          <cell r="F6">
            <v>300</v>
          </cell>
          <cell r="G6" t="str">
            <v>个</v>
          </cell>
        </row>
        <row r="6">
          <cell r="M6">
            <v>903.606704141335</v>
          </cell>
        </row>
        <row r="7">
          <cell r="D7" t="str">
            <v>9020000000</v>
          </cell>
          <cell r="E7" t="str">
            <v>3M3N11CN P1预过滤棉（用于3301CN）</v>
          </cell>
          <cell r="F7">
            <v>300</v>
          </cell>
          <cell r="G7" t="str">
            <v>片</v>
          </cell>
        </row>
        <row r="7">
          <cell r="M7">
            <v>98.4336456705686</v>
          </cell>
        </row>
        <row r="8">
          <cell r="D8" t="str">
            <v>8536901900</v>
          </cell>
          <cell r="E8" t="str">
            <v>10KV热缩户外终端</v>
          </cell>
          <cell r="F8">
            <v>7</v>
          </cell>
          <cell r="G8" t="str">
            <v>套</v>
          </cell>
        </row>
        <row r="8">
          <cell r="M8">
            <v>213.536187619607</v>
          </cell>
        </row>
        <row r="8">
          <cell r="Q8">
            <v>13</v>
          </cell>
          <cell r="R8">
            <v>16.21</v>
          </cell>
        </row>
        <row r="8">
          <cell r="T8">
            <v>8</v>
          </cell>
          <cell r="U8">
            <v>26.62</v>
          </cell>
        </row>
        <row r="9">
          <cell r="D9" t="str">
            <v>8536901900</v>
          </cell>
          <cell r="E9" t="str">
            <v>10KV热缩中间接头</v>
          </cell>
          <cell r="F9">
            <v>3</v>
          </cell>
          <cell r="G9" t="str">
            <v>套</v>
          </cell>
        </row>
        <row r="9">
          <cell r="M9">
            <v>178.670957638981</v>
          </cell>
        </row>
        <row r="9">
          <cell r="Q9">
            <v>5</v>
          </cell>
          <cell r="R9">
            <v>6.23</v>
          </cell>
        </row>
        <row r="10">
          <cell r="D10" t="str">
            <v>8544492100</v>
          </cell>
          <cell r="E10" t="str">
            <v>电缆</v>
          </cell>
          <cell r="F10">
            <v>3984</v>
          </cell>
          <cell r="G10" t="str">
            <v>米</v>
          </cell>
        </row>
        <row r="10">
          <cell r="M10">
            <v>125894.381966924</v>
          </cell>
        </row>
        <row r="10">
          <cell r="Q10">
            <v>12924.24</v>
          </cell>
          <cell r="R10">
            <v>13599.8</v>
          </cell>
        </row>
        <row r="11">
          <cell r="D11" t="str">
            <v>8413709190</v>
          </cell>
          <cell r="E11" t="str">
            <v>矿用立泵 </v>
          </cell>
          <cell r="F11">
            <v>5</v>
          </cell>
          <cell r="G11" t="str">
            <v>套</v>
          </cell>
        </row>
        <row r="11">
          <cell r="M11">
            <v>212926.084226408</v>
          </cell>
        </row>
        <row r="11">
          <cell r="Q11">
            <v>11189</v>
          </cell>
          <cell r="R11">
            <v>12997</v>
          </cell>
        </row>
        <row r="11">
          <cell r="T11">
            <v>14</v>
          </cell>
          <cell r="U11">
            <v>42.63</v>
          </cell>
        </row>
        <row r="12">
          <cell r="D12" t="str">
            <v>3917390000</v>
          </cell>
          <cell r="E12" t="str">
            <v>软管</v>
          </cell>
          <cell r="F12">
            <v>2000</v>
          </cell>
          <cell r="G12" t="str">
            <v>米</v>
          </cell>
        </row>
        <row r="12">
          <cell r="M12">
            <v>61736.6528832196</v>
          </cell>
        </row>
        <row r="12">
          <cell r="Q12">
            <v>7265</v>
          </cell>
          <cell r="R12">
            <v>7436.13</v>
          </cell>
        </row>
        <row r="12">
          <cell r="T12">
            <v>21</v>
          </cell>
          <cell r="U12">
            <v>38.6</v>
          </cell>
        </row>
        <row r="13">
          <cell r="D13" t="str">
            <v>3926909090</v>
          </cell>
          <cell r="E13" t="str">
            <v>浮筒</v>
          </cell>
          <cell r="F13">
            <v>30</v>
          </cell>
          <cell r="G13" t="str">
            <v>台</v>
          </cell>
        </row>
        <row r="13">
          <cell r="M13">
            <v>2941.56993149458</v>
          </cell>
        </row>
        <row r="13">
          <cell r="Q13">
            <v>420</v>
          </cell>
          <cell r="R13">
            <v>480</v>
          </cell>
        </row>
        <row r="14">
          <cell r="D14" t="str">
            <v>4017002000</v>
          </cell>
          <cell r="E14" t="str">
            <v>橡皮艇</v>
          </cell>
          <cell r="F14">
            <v>1</v>
          </cell>
          <cell r="G14" t="str">
            <v>台</v>
          </cell>
        </row>
        <row r="14">
          <cell r="M14">
            <v>261.472882799518</v>
          </cell>
        </row>
        <row r="14">
          <cell r="Q14">
            <v>70</v>
          </cell>
          <cell r="R14">
            <v>74.52</v>
          </cell>
        </row>
        <row r="15">
          <cell r="D15" t="str">
            <v>7609000000</v>
          </cell>
          <cell r="E15" t="str">
            <v>快速接头</v>
          </cell>
          <cell r="F15">
            <v>72</v>
          </cell>
          <cell r="G15" t="str">
            <v>个</v>
          </cell>
        </row>
        <row r="15">
          <cell r="M15">
            <v>22748.1408035581</v>
          </cell>
        </row>
        <row r="15">
          <cell r="Q15">
            <v>1195</v>
          </cell>
          <cell r="R15">
            <v>1214.29</v>
          </cell>
        </row>
        <row r="16">
          <cell r="D16" t="str">
            <v>7609000000</v>
          </cell>
          <cell r="E16" t="str">
            <v>快速接头</v>
          </cell>
          <cell r="F16">
            <v>40</v>
          </cell>
          <cell r="G16" t="str">
            <v>个</v>
          </cell>
        </row>
        <row r="16">
          <cell r="M16">
            <v>12637.8560019767</v>
          </cell>
        </row>
        <row r="16">
          <cell r="Q16">
            <v>600</v>
          </cell>
          <cell r="R16">
            <v>624.58</v>
          </cell>
        </row>
        <row r="17">
          <cell r="D17" t="str">
            <v>7609000000</v>
          </cell>
          <cell r="E17" t="str">
            <v>转换接头 </v>
          </cell>
          <cell r="F17">
            <v>7</v>
          </cell>
          <cell r="G17" t="str">
            <v>个</v>
          </cell>
        </row>
        <row r="17">
          <cell r="M17">
            <v>1830.31017959663</v>
          </cell>
        </row>
        <row r="17">
          <cell r="Q17">
            <v>320</v>
          </cell>
          <cell r="R17">
            <v>340.65</v>
          </cell>
        </row>
        <row r="18">
          <cell r="D18" t="str">
            <v>8204110000</v>
          </cell>
          <cell r="E18" t="str">
            <v> 内六角扳手</v>
          </cell>
          <cell r="F18">
            <v>20</v>
          </cell>
          <cell r="G18" t="str">
            <v>把</v>
          </cell>
        </row>
        <row r="18">
          <cell r="M18">
            <v>21.7894068999598</v>
          </cell>
        </row>
        <row r="18">
          <cell r="Q18">
            <v>20</v>
          </cell>
          <cell r="R18">
            <v>21.29</v>
          </cell>
        </row>
        <row r="19">
          <cell r="D19" t="str">
            <v>8204110000</v>
          </cell>
          <cell r="E19" t="str">
            <v> 扭力扳手</v>
          </cell>
          <cell r="F19">
            <v>2</v>
          </cell>
          <cell r="G19" t="str">
            <v>把</v>
          </cell>
        </row>
        <row r="19">
          <cell r="M19">
            <v>108.947034499799</v>
          </cell>
        </row>
        <row r="19">
          <cell r="Q19">
            <v>20</v>
          </cell>
          <cell r="R19">
            <v>21.29</v>
          </cell>
        </row>
        <row r="20">
          <cell r="D20" t="str">
            <v>8213000000</v>
          </cell>
          <cell r="E20" t="str">
            <v>剪刀 </v>
          </cell>
          <cell r="F20">
            <v>3</v>
          </cell>
          <cell r="G20" t="str">
            <v>把</v>
          </cell>
        </row>
        <row r="20">
          <cell r="M20">
            <v>43.5788137999197</v>
          </cell>
        </row>
        <row r="20">
          <cell r="Q20">
            <v>15</v>
          </cell>
          <cell r="R20">
            <v>15.97</v>
          </cell>
        </row>
        <row r="21">
          <cell r="D21" t="str">
            <v>9026100000</v>
          </cell>
          <cell r="E21" t="str">
            <v> 电磁流量计</v>
          </cell>
          <cell r="F21">
            <v>2</v>
          </cell>
          <cell r="G21" t="str">
            <v>台</v>
          </cell>
        </row>
        <row r="21">
          <cell r="M21">
            <v>2124.46717274609</v>
          </cell>
        </row>
        <row r="21">
          <cell r="Q21">
            <v>20</v>
          </cell>
          <cell r="R21">
            <v>21.28</v>
          </cell>
        </row>
        <row r="22">
          <cell r="D22" t="str">
            <v>8413709190</v>
          </cell>
          <cell r="E22" t="str">
            <v>潜水泵</v>
          </cell>
          <cell r="F22">
            <v>10</v>
          </cell>
          <cell r="G22" t="str">
            <v>台</v>
          </cell>
        </row>
        <row r="22">
          <cell r="M22">
            <v>11748.2032340141</v>
          </cell>
        </row>
        <row r="22">
          <cell r="Q22">
            <v>923</v>
          </cell>
          <cell r="R22">
            <v>1021</v>
          </cell>
        </row>
        <row r="22">
          <cell r="T22">
            <v>11</v>
          </cell>
          <cell r="U22">
            <v>0.82</v>
          </cell>
        </row>
        <row r="23">
          <cell r="D23" t="str">
            <v>8413709190</v>
          </cell>
          <cell r="E23" t="str">
            <v>水泵 </v>
          </cell>
          <cell r="F23">
            <v>2</v>
          </cell>
          <cell r="G23" t="str">
            <v>台</v>
          </cell>
        </row>
        <row r="23">
          <cell r="M23">
            <v>6486.70643411805</v>
          </cell>
        </row>
        <row r="23">
          <cell r="Q23">
            <v>750</v>
          </cell>
          <cell r="R23">
            <v>750</v>
          </cell>
        </row>
        <row r="23">
          <cell r="T23">
            <v>1</v>
          </cell>
          <cell r="U23">
            <v>1.08</v>
          </cell>
        </row>
        <row r="24">
          <cell r="D24" t="str">
            <v>8413709190</v>
          </cell>
          <cell r="E24" t="str">
            <v>水泵 </v>
          </cell>
          <cell r="F24">
            <v>2</v>
          </cell>
          <cell r="G24" t="str">
            <v>台</v>
          </cell>
        </row>
        <row r="24">
          <cell r="M24">
            <v>7072.84147972697</v>
          </cell>
        </row>
        <row r="24">
          <cell r="Q24">
            <v>890</v>
          </cell>
          <cell r="R24">
            <v>890</v>
          </cell>
        </row>
        <row r="24">
          <cell r="T24">
            <v>1</v>
          </cell>
          <cell r="U24">
            <v>1.18</v>
          </cell>
        </row>
        <row r="25">
          <cell r="D25" t="str">
            <v>8474100000</v>
          </cell>
          <cell r="E25" t="str">
            <v> 浓密机</v>
          </cell>
          <cell r="F25">
            <v>1</v>
          </cell>
          <cell r="G25" t="str">
            <v>台</v>
          </cell>
        </row>
        <row r="25">
          <cell r="M25">
            <v>37057.7890499342</v>
          </cell>
        </row>
        <row r="25">
          <cell r="Q25">
            <v>3727</v>
          </cell>
          <cell r="R25">
            <v>6727</v>
          </cell>
        </row>
        <row r="25">
          <cell r="T25">
            <v>3</v>
          </cell>
          <cell r="U25">
            <v>34.16</v>
          </cell>
        </row>
        <row r="26">
          <cell r="D26" t="str">
            <v>6307200000</v>
          </cell>
          <cell r="E26" t="str">
            <v>安全背夹</v>
          </cell>
          <cell r="F26">
            <v>30</v>
          </cell>
          <cell r="G26" t="str">
            <v>件</v>
          </cell>
        </row>
        <row r="26">
          <cell r="M26">
            <v>206.999365549619</v>
          </cell>
        </row>
        <row r="26">
          <cell r="Q26">
            <v>22.2</v>
          </cell>
          <cell r="R26">
            <v>23</v>
          </cell>
        </row>
        <row r="26">
          <cell r="T26">
            <v>1</v>
          </cell>
          <cell r="U26">
            <v>0.048</v>
          </cell>
        </row>
        <row r="27">
          <cell r="D27" t="str">
            <v>8421230000</v>
          </cell>
          <cell r="E27" t="str">
            <v>机油滤清器</v>
          </cell>
          <cell r="F27">
            <v>504</v>
          </cell>
          <cell r="G27" t="str">
            <v>件</v>
          </cell>
        </row>
        <row r="27">
          <cell r="M27">
            <v>8016.75858663323</v>
          </cell>
        </row>
        <row r="27">
          <cell r="Q27">
            <v>745</v>
          </cell>
          <cell r="R27">
            <v>827.78</v>
          </cell>
        </row>
        <row r="27">
          <cell r="T27">
            <v>3</v>
          </cell>
          <cell r="U27">
            <v>19.49</v>
          </cell>
        </row>
        <row r="28">
          <cell r="D28" t="str">
            <v>8421230000</v>
          </cell>
          <cell r="E28" t="str">
            <v>机油滤清器</v>
          </cell>
          <cell r="F28">
            <v>56</v>
          </cell>
          <cell r="G28" t="str">
            <v>件</v>
          </cell>
        </row>
        <row r="28">
          <cell r="M28">
            <v>890.750954070359</v>
          </cell>
        </row>
        <row r="28">
          <cell r="Q28">
            <v>75</v>
          </cell>
          <cell r="R28">
            <v>82.12</v>
          </cell>
        </row>
        <row r="29">
          <cell r="D29" t="str">
            <v>8421230000</v>
          </cell>
          <cell r="E29" t="str">
            <v>旁通机滤</v>
          </cell>
          <cell r="F29">
            <v>112</v>
          </cell>
          <cell r="G29" t="str">
            <v>件</v>
          </cell>
        </row>
        <row r="29">
          <cell r="M29">
            <v>1683.8853652289</v>
          </cell>
        </row>
        <row r="29">
          <cell r="Q29">
            <v>200</v>
          </cell>
          <cell r="R29">
            <v>218.98</v>
          </cell>
        </row>
        <row r="30">
          <cell r="D30" t="str">
            <v>8421230000</v>
          </cell>
          <cell r="E30" t="str">
            <v>燃油滤清器</v>
          </cell>
          <cell r="F30">
            <v>232</v>
          </cell>
          <cell r="G30" t="str">
            <v>件</v>
          </cell>
        </row>
        <row r="30">
          <cell r="M30">
            <v>4954.03955277487</v>
          </cell>
        </row>
        <row r="30">
          <cell r="Q30">
            <v>250</v>
          </cell>
          <cell r="R30">
            <v>273.72</v>
          </cell>
        </row>
        <row r="31">
          <cell r="D31" t="str">
            <v>8421230000</v>
          </cell>
          <cell r="E31" t="str">
            <v>空气滤清器</v>
          </cell>
          <cell r="F31">
            <v>80</v>
          </cell>
          <cell r="G31" t="str">
            <v>件</v>
          </cell>
        </row>
        <row r="31">
          <cell r="M31">
            <v>3451.44205295364</v>
          </cell>
        </row>
        <row r="31">
          <cell r="Q31">
            <v>488</v>
          </cell>
          <cell r="R31">
            <v>600</v>
          </cell>
        </row>
        <row r="32">
          <cell r="D32" t="str">
            <v>8421230000</v>
          </cell>
          <cell r="E32" t="str">
            <v>空气滤清器</v>
          </cell>
          <cell r="F32">
            <v>32</v>
          </cell>
          <cell r="G32" t="str">
            <v>件</v>
          </cell>
        </row>
        <row r="32">
          <cell r="M32">
            <v>1380.57682118146</v>
          </cell>
        </row>
        <row r="32">
          <cell r="Q32">
            <v>200</v>
          </cell>
          <cell r="R32">
            <v>222.22</v>
          </cell>
        </row>
        <row r="33">
          <cell r="D33" t="str">
            <v>8421230000</v>
          </cell>
          <cell r="E33" t="str">
            <v>水滤（水过滤器）</v>
          </cell>
          <cell r="F33">
            <v>112</v>
          </cell>
          <cell r="G33" t="str">
            <v>件</v>
          </cell>
        </row>
        <row r="33">
          <cell r="M33">
            <v>1610.67295804503</v>
          </cell>
        </row>
        <row r="33">
          <cell r="Q33">
            <v>50</v>
          </cell>
          <cell r="R33">
            <v>54.74</v>
          </cell>
        </row>
        <row r="34">
          <cell r="D34" t="str">
            <v>4010310000</v>
          </cell>
          <cell r="E34" t="str">
            <v>风扇皮带</v>
          </cell>
          <cell r="F34">
            <v>24</v>
          </cell>
          <cell r="G34" t="str">
            <v>件</v>
          </cell>
        </row>
        <row r="34">
          <cell r="M34">
            <v>2475.27662383544</v>
          </cell>
        </row>
        <row r="34">
          <cell r="Q34">
            <v>50</v>
          </cell>
          <cell r="R34">
            <v>54.74</v>
          </cell>
        </row>
        <row r="35">
          <cell r="D35" t="str">
            <v>4010310000</v>
          </cell>
          <cell r="E35" t="str">
            <v>发电机皮带</v>
          </cell>
          <cell r="F35">
            <v>24</v>
          </cell>
          <cell r="G35" t="str">
            <v>件</v>
          </cell>
        </row>
        <row r="35">
          <cell r="M35">
            <v>453.219663519165</v>
          </cell>
        </row>
        <row r="35">
          <cell r="Q35">
            <v>50</v>
          </cell>
          <cell r="R35">
            <v>54.74</v>
          </cell>
        </row>
        <row r="36">
          <cell r="D36" t="str">
            <v>8537109090</v>
          </cell>
          <cell r="E36" t="str">
            <v>中间继电器</v>
          </cell>
          <cell r="F36">
            <v>12</v>
          </cell>
          <cell r="G36" t="str">
            <v>件</v>
          </cell>
        </row>
        <row r="36">
          <cell r="M36">
            <v>49.6798477319085</v>
          </cell>
        </row>
        <row r="36">
          <cell r="Q36">
            <v>5</v>
          </cell>
          <cell r="R36">
            <v>5.47</v>
          </cell>
        </row>
        <row r="37">
          <cell r="D37" t="str">
            <v>8536100000</v>
          </cell>
          <cell r="E37" t="str">
            <v>保险丝</v>
          </cell>
          <cell r="F37">
            <v>12</v>
          </cell>
          <cell r="G37" t="str">
            <v>卷</v>
          </cell>
        </row>
        <row r="37">
          <cell r="M37">
            <v>33.9914747639374</v>
          </cell>
        </row>
        <row r="37">
          <cell r="Q37">
            <v>5</v>
          </cell>
          <cell r="R37">
            <v>5.49</v>
          </cell>
        </row>
      </sheetData>
      <sheetData sheetId="2">
        <row r="13">
          <cell r="A13" t="str">
            <v>EMBMT20210309S-23</v>
          </cell>
        </row>
      </sheetData>
      <sheetData sheetId="3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EMBMT20210309S-23</v>
          </cell>
        </row>
        <row r="8">
          <cell r="H8">
            <v>44251</v>
          </cell>
        </row>
        <row r="59">
          <cell r="H59">
            <v>79713.0938206382</v>
          </cell>
        </row>
        <row r="60">
          <cell r="H60">
            <v>590.825628353397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tabSelected="1" topLeftCell="A7" workbookViewId="0">
      <selection activeCell="L18" sqref="L18"/>
    </sheetView>
  </sheetViews>
  <sheetFormatPr defaultColWidth="7.75" defaultRowHeight="10.8"/>
  <cols>
    <col min="1" max="1" width="5.75" style="76" customWidth="1"/>
    <col min="2" max="2" width="13.8796296296296" style="76" customWidth="1"/>
    <col min="3" max="3" width="19.25" style="76" customWidth="1"/>
    <col min="4" max="4" width="12.6296296296296" style="76" customWidth="1"/>
    <col min="5" max="5" width="12.1296296296296" style="76" customWidth="1"/>
    <col min="6" max="6" width="9.12962962962963" style="76" customWidth="1"/>
    <col min="7" max="7" width="9" style="76" customWidth="1"/>
    <col min="8" max="8" width="8.5" style="76" customWidth="1"/>
    <col min="9" max="9" width="10.1296296296296" style="76" customWidth="1"/>
    <col min="10" max="16384" width="7.75" style="76"/>
  </cols>
  <sheetData>
    <row r="1" ht="17.4" spans="1:9">
      <c r="A1" s="9" t="str">
        <f>[1]报关发票!A1</f>
        <v>BEIJING MENERGY TRADING LIMITED</v>
      </c>
      <c r="B1" s="9"/>
      <c r="C1" s="9"/>
      <c r="D1" s="9"/>
      <c r="E1" s="77"/>
      <c r="F1" s="8"/>
      <c r="G1" s="9"/>
      <c r="H1" s="9"/>
      <c r="I1" s="9"/>
    </row>
    <row r="2" ht="36" customHeight="1" spans="1:9">
      <c r="A2" s="10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10"/>
      <c r="C2" s="10"/>
      <c r="D2" s="10"/>
      <c r="E2" s="78"/>
      <c r="F2" s="10"/>
      <c r="G2" s="10"/>
      <c r="H2" s="10"/>
      <c r="I2" s="10"/>
    </row>
    <row r="3" ht="17.4" spans="1:9">
      <c r="A3" s="79" t="str">
        <f>[1]报关发票!A3</f>
        <v>北京众诚城商贸有限公司</v>
      </c>
      <c r="B3" s="9"/>
      <c r="C3" s="9"/>
      <c r="D3" s="9"/>
      <c r="E3" s="77"/>
      <c r="F3" s="8"/>
      <c r="G3" s="9"/>
      <c r="H3" s="9"/>
      <c r="I3" s="9"/>
    </row>
    <row r="4" ht="17.4" spans="1:9">
      <c r="A4" s="9" t="s">
        <v>0</v>
      </c>
      <c r="B4" s="9"/>
      <c r="C4" s="9"/>
      <c r="D4" s="9"/>
      <c r="E4" s="77"/>
      <c r="F4" s="8"/>
      <c r="G4" s="9"/>
      <c r="H4" s="9"/>
      <c r="I4" s="9"/>
    </row>
    <row r="5" ht="18.15" spans="1:9">
      <c r="A5" s="79" t="s">
        <v>1</v>
      </c>
      <c r="B5" s="9"/>
      <c r="C5" s="9"/>
      <c r="D5" s="9"/>
      <c r="E5" s="77"/>
      <c r="F5" s="8"/>
      <c r="G5" s="9"/>
      <c r="H5" s="9"/>
      <c r="I5" s="9"/>
    </row>
    <row r="6" ht="11.4" spans="1:9">
      <c r="A6" s="16" t="s">
        <v>2</v>
      </c>
      <c r="B6" s="16"/>
      <c r="C6" s="16"/>
      <c r="D6" s="80"/>
      <c r="E6" s="81" t="s">
        <v>3</v>
      </c>
      <c r="F6" s="81"/>
      <c r="G6" s="82" t="str">
        <f>[1]报关发票!G6</f>
        <v>EMBMT20210309S-23</v>
      </c>
      <c r="H6" s="82"/>
      <c r="I6" s="82"/>
    </row>
    <row r="7" ht="11.4" spans="1:9">
      <c r="A7" s="20" t="s">
        <v>4</v>
      </c>
      <c r="B7" s="20"/>
      <c r="C7" s="20"/>
      <c r="D7" s="28"/>
      <c r="E7" s="83" t="s">
        <v>5</v>
      </c>
      <c r="F7" s="83"/>
      <c r="G7" s="23" t="str">
        <f>G6</f>
        <v>EMBMT20210309S-23</v>
      </c>
      <c r="H7" s="23"/>
      <c r="I7" s="23"/>
    </row>
    <row r="8" ht="12" spans="1:9">
      <c r="A8" s="24" t="s">
        <v>6</v>
      </c>
      <c r="B8" s="24"/>
      <c r="C8" s="24"/>
      <c r="D8" s="28"/>
      <c r="E8" s="83" t="s">
        <v>7</v>
      </c>
      <c r="F8" s="26"/>
      <c r="G8" s="26"/>
      <c r="H8" s="84">
        <f>[1]报关发票!H8</f>
        <v>44251</v>
      </c>
      <c r="I8" s="84"/>
    </row>
    <row r="9" ht="11.4" spans="1:9">
      <c r="A9" s="20" t="s">
        <v>8</v>
      </c>
      <c r="B9" s="20"/>
      <c r="C9" s="20"/>
      <c r="D9" s="28"/>
      <c r="E9" s="83" t="s">
        <v>9</v>
      </c>
      <c r="F9" s="26"/>
      <c r="G9" s="26"/>
      <c r="H9" s="84">
        <f>H8</f>
        <v>44251</v>
      </c>
      <c r="I9" s="84"/>
    </row>
    <row r="10" ht="11.4" spans="1:9">
      <c r="A10" s="29" t="s">
        <v>10</v>
      </c>
      <c r="B10" s="20" t="s">
        <v>11</v>
      </c>
      <c r="C10" s="20"/>
      <c r="D10" s="28"/>
      <c r="E10" s="83" t="s">
        <v>12</v>
      </c>
      <c r="F10" s="26"/>
      <c r="G10" s="26"/>
      <c r="H10" s="84" t="s">
        <v>13</v>
      </c>
      <c r="I10" s="84"/>
    </row>
    <row r="11" ht="87" customHeight="1" spans="1:9">
      <c r="A11" s="32" t="s">
        <v>14</v>
      </c>
      <c r="B11" s="32"/>
      <c r="C11" s="32"/>
      <c r="D11" s="28"/>
      <c r="E11" s="67" t="s">
        <v>15</v>
      </c>
      <c r="F11" s="22"/>
      <c r="G11" s="22"/>
      <c r="H11" s="84" t="s">
        <v>13</v>
      </c>
      <c r="I11" s="84"/>
    </row>
    <row r="12" ht="13.2" spans="1:9">
      <c r="A12" s="38" t="s">
        <v>16</v>
      </c>
      <c r="B12" s="38"/>
      <c r="C12" s="38"/>
      <c r="D12" s="38"/>
      <c r="E12" s="83" t="s">
        <v>17</v>
      </c>
      <c r="F12" s="26"/>
      <c r="G12" s="85"/>
      <c r="H12" s="85"/>
      <c r="I12" s="85"/>
    </row>
    <row r="13" ht="13.2" spans="1:9">
      <c r="A13" s="38" t="s">
        <v>18</v>
      </c>
      <c r="B13" s="38"/>
      <c r="C13" s="38"/>
      <c r="D13" s="38"/>
      <c r="E13" s="83" t="s">
        <v>19</v>
      </c>
      <c r="F13" s="26"/>
      <c r="G13" s="85"/>
      <c r="H13" s="85"/>
      <c r="I13" s="85"/>
    </row>
    <row r="14" ht="11.4" spans="1:9">
      <c r="A14" s="26" t="s">
        <v>20</v>
      </c>
      <c r="B14" s="26"/>
      <c r="C14" s="44"/>
      <c r="D14" s="44"/>
      <c r="E14" s="44"/>
      <c r="F14" s="44"/>
      <c r="G14" s="44"/>
      <c r="H14" s="44"/>
      <c r="I14" s="44"/>
    </row>
    <row r="15" ht="12.15" spans="1:9">
      <c r="A15" s="26" t="s">
        <v>21</v>
      </c>
      <c r="B15" s="26"/>
      <c r="C15" s="26"/>
      <c r="D15" s="26"/>
      <c r="E15" s="86"/>
      <c r="F15" s="87"/>
      <c r="G15" s="39"/>
      <c r="H15" s="39"/>
      <c r="I15" s="39"/>
    </row>
    <row r="16" ht="12.15" spans="1:9">
      <c r="A16" s="88" t="s">
        <v>22</v>
      </c>
      <c r="B16" s="89" t="s">
        <v>23</v>
      </c>
      <c r="C16" s="89"/>
      <c r="D16" s="90" t="s">
        <v>24</v>
      </c>
      <c r="E16" s="91" t="s">
        <v>25</v>
      </c>
      <c r="F16" s="44" t="s">
        <v>26</v>
      </c>
      <c r="G16" s="43" t="s">
        <v>27</v>
      </c>
      <c r="H16" s="42" t="s">
        <v>28</v>
      </c>
      <c r="I16" s="42"/>
    </row>
    <row r="17" ht="22.8" spans="1:9">
      <c r="A17" s="44" t="s">
        <v>29</v>
      </c>
      <c r="B17" s="46" t="s">
        <v>30</v>
      </c>
      <c r="C17" s="46"/>
      <c r="D17" s="91" t="s">
        <v>31</v>
      </c>
      <c r="E17" s="91" t="s">
        <v>32</v>
      </c>
      <c r="F17" s="44" t="s">
        <v>33</v>
      </c>
      <c r="G17" s="47" t="s">
        <v>34</v>
      </c>
      <c r="H17" s="3" t="s">
        <v>35</v>
      </c>
      <c r="I17" s="3"/>
    </row>
    <row r="18" s="75" customFormat="1" ht="20.1" customHeight="1" spans="1:9">
      <c r="A18" s="48">
        <v>1</v>
      </c>
      <c r="B18" s="48" t="str">
        <f>[1]汇总!E2</f>
        <v>3M 3N11CN 预过滤棉</v>
      </c>
      <c r="C18" s="50" t="s">
        <v>36</v>
      </c>
      <c r="D18" s="48">
        <f>[1]汇总!R2</f>
        <v>9.09</v>
      </c>
      <c r="E18" s="48">
        <f>[1]汇总!Q2</f>
        <v>8</v>
      </c>
      <c r="F18" s="92">
        <f>[1]汇总!U2</f>
        <v>1.48</v>
      </c>
      <c r="G18" s="92">
        <f>[1]汇总!T2</f>
        <v>1</v>
      </c>
      <c r="H18" s="48">
        <f>[1]汇总!F2</f>
        <v>2000</v>
      </c>
      <c r="I18" s="48" t="str">
        <f>[1]汇总!G2</f>
        <v>片</v>
      </c>
    </row>
    <row r="19" s="75" customFormat="1" ht="20.1" customHeight="1" spans="1:9">
      <c r="A19" s="48">
        <v>2</v>
      </c>
      <c r="B19" s="48" t="str">
        <f>[1]汇总!E3</f>
        <v>3M 3001CN有机气体滤毒盒</v>
      </c>
      <c r="C19" s="50" t="s">
        <v>37</v>
      </c>
      <c r="D19" s="48">
        <f>[1]汇总!R3</f>
        <v>54.55</v>
      </c>
      <c r="E19" s="48">
        <f>[1]汇总!Q3</f>
        <v>48</v>
      </c>
      <c r="F19" s="93"/>
      <c r="G19" s="93"/>
      <c r="H19" s="48">
        <f>[1]汇总!F3</f>
        <v>600</v>
      </c>
      <c r="I19" s="48" t="str">
        <f>[1]汇总!G3</f>
        <v>个</v>
      </c>
    </row>
    <row r="20" s="75" customFormat="1" ht="20.1" customHeight="1" spans="1:9">
      <c r="A20" s="48">
        <v>3</v>
      </c>
      <c r="B20" s="48" t="str">
        <f>[1]汇总!E4</f>
        <v>3M3200呼吸防护面具（中大号）</v>
      </c>
      <c r="C20" s="49" t="s">
        <v>38</v>
      </c>
      <c r="D20" s="48">
        <f>[1]汇总!R4</f>
        <v>61.36</v>
      </c>
      <c r="E20" s="48">
        <f>[1]汇总!Q4</f>
        <v>54</v>
      </c>
      <c r="F20" s="93"/>
      <c r="G20" s="93"/>
      <c r="H20" s="48">
        <f>[1]汇总!F4</f>
        <v>300</v>
      </c>
      <c r="I20" s="48" t="str">
        <f>[1]汇总!G4</f>
        <v>个</v>
      </c>
    </row>
    <row r="21" s="75" customFormat="1" ht="20.1" customHeight="1" spans="1:9">
      <c r="A21" s="48">
        <v>4</v>
      </c>
      <c r="B21" s="48" t="str">
        <f>[1]汇总!E5</f>
        <v>3M385CN滤棉盖（用于3301CN滤毒盒）</v>
      </c>
      <c r="C21" s="49" t="s">
        <v>39</v>
      </c>
      <c r="D21" s="48">
        <f>[1]汇总!R5</f>
        <v>0</v>
      </c>
      <c r="E21" s="48">
        <f>[1]汇总!Q5</f>
        <v>0</v>
      </c>
      <c r="F21" s="93"/>
      <c r="G21" s="93"/>
      <c r="H21" s="48">
        <f>[1]汇总!F5</f>
        <v>300</v>
      </c>
      <c r="I21" s="48" t="str">
        <f>[1]汇总!G5</f>
        <v>个</v>
      </c>
    </row>
    <row r="22" s="75" customFormat="1" ht="20.1" customHeight="1" spans="1:9">
      <c r="A22" s="48">
        <v>5</v>
      </c>
      <c r="B22" s="48" t="str">
        <f>[1]汇总!E6</f>
        <v>3M3001CN有机蒸气滤毒盒</v>
      </c>
      <c r="C22" s="49" t="s">
        <v>40</v>
      </c>
      <c r="D22" s="48">
        <f>[1]汇总!R6</f>
        <v>0</v>
      </c>
      <c r="E22" s="48">
        <f>[1]汇总!Q6</f>
        <v>0</v>
      </c>
      <c r="F22" s="93"/>
      <c r="G22" s="93"/>
      <c r="H22" s="48">
        <f>[1]汇总!F6</f>
        <v>300</v>
      </c>
      <c r="I22" s="48" t="str">
        <f>[1]汇总!G6</f>
        <v>个</v>
      </c>
    </row>
    <row r="23" s="75" customFormat="1" ht="20.1" customHeight="1" spans="1:9">
      <c r="A23" s="48">
        <v>6</v>
      </c>
      <c r="B23" s="48" t="str">
        <f>[1]汇总!E7</f>
        <v>3M3N11CN P1预过滤棉（用于3301CN）</v>
      </c>
      <c r="C23" s="49" t="s">
        <v>41</v>
      </c>
      <c r="D23" s="48">
        <f>[1]汇总!R7</f>
        <v>0</v>
      </c>
      <c r="E23" s="48">
        <f>[1]汇总!Q7</f>
        <v>0</v>
      </c>
      <c r="F23" s="93"/>
      <c r="G23" s="93"/>
      <c r="H23" s="48">
        <f>[1]汇总!F7</f>
        <v>300</v>
      </c>
      <c r="I23" s="48" t="str">
        <f>[1]汇总!G7</f>
        <v>片</v>
      </c>
    </row>
    <row r="24" s="75" customFormat="1" ht="20.1" customHeight="1" spans="1:9">
      <c r="A24" s="48">
        <v>7</v>
      </c>
      <c r="B24" s="48" t="str">
        <f>[1]汇总!E8</f>
        <v>10KV热缩户外终端</v>
      </c>
      <c r="C24" s="49" t="s">
        <v>42</v>
      </c>
      <c r="D24" s="48">
        <f>[1]汇总!R8</f>
        <v>16.21</v>
      </c>
      <c r="E24" s="48">
        <f>[1]汇总!Q8</f>
        <v>13</v>
      </c>
      <c r="F24" s="92">
        <f>[1]汇总!U8</f>
        <v>26.62</v>
      </c>
      <c r="G24" s="92">
        <f>[1]汇总!T8</f>
        <v>8</v>
      </c>
      <c r="H24" s="48">
        <f>[1]汇总!F8</f>
        <v>7</v>
      </c>
      <c r="I24" s="48" t="str">
        <f>[1]汇总!G8</f>
        <v>套</v>
      </c>
    </row>
    <row r="25" s="75" customFormat="1" ht="20.1" customHeight="1" spans="1:9">
      <c r="A25" s="48">
        <v>8</v>
      </c>
      <c r="B25" s="48" t="str">
        <f>[1]汇总!E9</f>
        <v>10KV热缩中间接头</v>
      </c>
      <c r="C25" s="49" t="s">
        <v>43</v>
      </c>
      <c r="D25" s="48">
        <f>[1]汇总!R9</f>
        <v>6.23</v>
      </c>
      <c r="E25" s="48">
        <f>[1]汇总!Q9</f>
        <v>5</v>
      </c>
      <c r="F25" s="93"/>
      <c r="G25" s="93"/>
      <c r="H25" s="48">
        <f>[1]汇总!F9</f>
        <v>3</v>
      </c>
      <c r="I25" s="48" t="str">
        <f>[1]汇总!G9</f>
        <v>套</v>
      </c>
    </row>
    <row r="26" s="75" customFormat="1" ht="20.1" customHeight="1" spans="1:9">
      <c r="A26" s="48">
        <v>9</v>
      </c>
      <c r="B26" s="48" t="str">
        <f>[1]汇总!E10</f>
        <v>电缆</v>
      </c>
      <c r="C26" s="49" t="s">
        <v>44</v>
      </c>
      <c r="D26" s="48">
        <f>[1]汇总!R10</f>
        <v>13599.8</v>
      </c>
      <c r="E26" s="48">
        <f>[1]汇总!Q10</f>
        <v>12924.24</v>
      </c>
      <c r="F26" s="93"/>
      <c r="G26" s="93"/>
      <c r="H26" s="48">
        <f>[1]汇总!F10</f>
        <v>3984</v>
      </c>
      <c r="I26" s="48" t="str">
        <f>[1]汇总!G10</f>
        <v>米</v>
      </c>
    </row>
    <row r="27" s="75" customFormat="1" ht="20.1" customHeight="1" spans="1:9">
      <c r="A27" s="48">
        <v>10</v>
      </c>
      <c r="B27" s="48" t="str">
        <f>[1]汇总!E11</f>
        <v>矿用立泵 </v>
      </c>
      <c r="C27" s="49" t="s">
        <v>45</v>
      </c>
      <c r="D27" s="48">
        <f>[1]汇总!R11</f>
        <v>12997</v>
      </c>
      <c r="E27" s="48">
        <f>[1]汇总!Q11</f>
        <v>11189</v>
      </c>
      <c r="F27" s="92">
        <f>[1]汇总!U11</f>
        <v>42.63</v>
      </c>
      <c r="G27" s="92">
        <f>[1]汇总!T11</f>
        <v>14</v>
      </c>
      <c r="H27" s="48">
        <f>[1]汇总!F11</f>
        <v>5</v>
      </c>
      <c r="I27" s="48" t="str">
        <f>[1]汇总!G11</f>
        <v>套</v>
      </c>
    </row>
    <row r="28" s="75" customFormat="1" ht="20.1" customHeight="1" spans="1:9">
      <c r="A28" s="48">
        <v>11</v>
      </c>
      <c r="B28" s="48" t="str">
        <f>[1]汇总!E12</f>
        <v>软管</v>
      </c>
      <c r="C28" s="49" t="s">
        <v>46</v>
      </c>
      <c r="D28" s="48">
        <f>[1]汇总!R12</f>
        <v>7436.13</v>
      </c>
      <c r="E28" s="48">
        <f>[1]汇总!Q12</f>
        <v>7265</v>
      </c>
      <c r="F28" s="92">
        <f>[1]汇总!U12</f>
        <v>38.6</v>
      </c>
      <c r="G28" s="92">
        <f>[1]汇总!T12</f>
        <v>21</v>
      </c>
      <c r="H28" s="48">
        <f>[1]汇总!F12</f>
        <v>2000</v>
      </c>
      <c r="I28" s="48" t="str">
        <f>[1]汇总!G12</f>
        <v>米</v>
      </c>
    </row>
    <row r="29" s="75" customFormat="1" ht="20.1" customHeight="1" spans="1:9">
      <c r="A29" s="48">
        <v>12</v>
      </c>
      <c r="B29" s="48" t="str">
        <f>[1]汇总!E13</f>
        <v>浮筒</v>
      </c>
      <c r="C29" s="49" t="s">
        <v>47</v>
      </c>
      <c r="D29" s="48">
        <f>[1]汇总!R13</f>
        <v>480</v>
      </c>
      <c r="E29" s="48">
        <f>[1]汇总!Q13</f>
        <v>420</v>
      </c>
      <c r="F29" s="93"/>
      <c r="G29" s="93"/>
      <c r="H29" s="48">
        <f>[1]汇总!F13</f>
        <v>30</v>
      </c>
      <c r="I29" s="48" t="str">
        <f>[1]汇总!G13</f>
        <v>台</v>
      </c>
    </row>
    <row r="30" s="75" customFormat="1" ht="20.1" customHeight="1" spans="1:9">
      <c r="A30" s="48">
        <v>13</v>
      </c>
      <c r="B30" s="48" t="str">
        <f>[1]汇总!E14</f>
        <v>橡皮艇</v>
      </c>
      <c r="C30" s="49" t="s">
        <v>48</v>
      </c>
      <c r="D30" s="48">
        <f>[1]汇总!R14</f>
        <v>74.52</v>
      </c>
      <c r="E30" s="48">
        <f>[1]汇总!Q14</f>
        <v>70</v>
      </c>
      <c r="F30" s="93"/>
      <c r="G30" s="93"/>
      <c r="H30" s="48">
        <f>[1]汇总!F14</f>
        <v>1</v>
      </c>
      <c r="I30" s="48" t="str">
        <f>[1]汇总!G14</f>
        <v>台</v>
      </c>
    </row>
    <row r="31" s="75" customFormat="1" ht="20.1" customHeight="1" spans="1:9">
      <c r="A31" s="48">
        <v>14</v>
      </c>
      <c r="B31" s="48" t="str">
        <f>[1]汇总!E15</f>
        <v>快速接头</v>
      </c>
      <c r="C31" s="49" t="s">
        <v>49</v>
      </c>
      <c r="D31" s="48">
        <f>[1]汇总!R15</f>
        <v>1214.29</v>
      </c>
      <c r="E31" s="48">
        <f>[1]汇总!Q15</f>
        <v>1195</v>
      </c>
      <c r="F31" s="93"/>
      <c r="G31" s="93"/>
      <c r="H31" s="48">
        <f>[1]汇总!F15</f>
        <v>72</v>
      </c>
      <c r="I31" s="48" t="str">
        <f>[1]汇总!G15</f>
        <v>个</v>
      </c>
    </row>
    <row r="32" s="75" customFormat="1" ht="20.1" customHeight="1" spans="1:9">
      <c r="A32" s="48">
        <v>15</v>
      </c>
      <c r="B32" s="48" t="str">
        <f>[1]汇总!E16</f>
        <v>快速接头</v>
      </c>
      <c r="C32" s="49" t="s">
        <v>49</v>
      </c>
      <c r="D32" s="48">
        <f>[1]汇总!R16</f>
        <v>624.58</v>
      </c>
      <c r="E32" s="48">
        <f>[1]汇总!Q16</f>
        <v>600</v>
      </c>
      <c r="F32" s="93"/>
      <c r="G32" s="93"/>
      <c r="H32" s="48">
        <f>[1]汇总!F16</f>
        <v>40</v>
      </c>
      <c r="I32" s="48" t="str">
        <f>[1]汇总!G16</f>
        <v>个</v>
      </c>
    </row>
    <row r="33" s="75" customFormat="1" ht="20.1" customHeight="1" spans="1:9">
      <c r="A33" s="48">
        <v>16</v>
      </c>
      <c r="B33" s="48" t="str">
        <f>[1]汇总!E17</f>
        <v>转换接头 </v>
      </c>
      <c r="C33" s="49" t="s">
        <v>50</v>
      </c>
      <c r="D33" s="48">
        <f>[1]汇总!R17</f>
        <v>340.65</v>
      </c>
      <c r="E33" s="48">
        <f>[1]汇总!Q17</f>
        <v>320</v>
      </c>
      <c r="F33" s="93"/>
      <c r="G33" s="93"/>
      <c r="H33" s="48">
        <f>[1]汇总!F17</f>
        <v>7</v>
      </c>
      <c r="I33" s="48" t="str">
        <f>[1]汇总!G17</f>
        <v>个</v>
      </c>
    </row>
    <row r="34" s="75" customFormat="1" ht="20.1" customHeight="1" spans="1:9">
      <c r="A34" s="48">
        <v>17</v>
      </c>
      <c r="B34" s="48" t="str">
        <f>[1]汇总!E18</f>
        <v> 内六角扳手</v>
      </c>
      <c r="C34" s="49" t="s">
        <v>51</v>
      </c>
      <c r="D34" s="48">
        <f>[1]汇总!R18</f>
        <v>21.29</v>
      </c>
      <c r="E34" s="48">
        <f>[1]汇总!Q18</f>
        <v>20</v>
      </c>
      <c r="F34" s="93"/>
      <c r="G34" s="93"/>
      <c r="H34" s="48">
        <f>[1]汇总!F18</f>
        <v>20</v>
      </c>
      <c r="I34" s="48" t="str">
        <f>[1]汇总!G18</f>
        <v>把</v>
      </c>
    </row>
    <row r="35" s="75" customFormat="1" ht="20.1" customHeight="1" spans="1:9">
      <c r="A35" s="48">
        <v>18</v>
      </c>
      <c r="B35" s="48" t="str">
        <f>[1]汇总!E19</f>
        <v> 扭力扳手</v>
      </c>
      <c r="C35" s="49" t="s">
        <v>52</v>
      </c>
      <c r="D35" s="48">
        <f>[1]汇总!R19</f>
        <v>21.29</v>
      </c>
      <c r="E35" s="48">
        <f>[1]汇总!Q19</f>
        <v>20</v>
      </c>
      <c r="F35" s="93"/>
      <c r="G35" s="93"/>
      <c r="H35" s="48">
        <f>[1]汇总!F19</f>
        <v>2</v>
      </c>
      <c r="I35" s="48" t="str">
        <f>[1]汇总!G19</f>
        <v>把</v>
      </c>
    </row>
    <row r="36" s="75" customFormat="1" ht="20.1" customHeight="1" spans="1:9">
      <c r="A36" s="48">
        <v>19</v>
      </c>
      <c r="B36" s="48" t="str">
        <f>[1]汇总!E20</f>
        <v>剪刀 </v>
      </c>
      <c r="C36" s="49" t="s">
        <v>53</v>
      </c>
      <c r="D36" s="48">
        <f>[1]汇总!R20</f>
        <v>15.97</v>
      </c>
      <c r="E36" s="48">
        <f>[1]汇总!Q20</f>
        <v>15</v>
      </c>
      <c r="F36" s="93"/>
      <c r="G36" s="93"/>
      <c r="H36" s="48">
        <f>[1]汇总!F20</f>
        <v>3</v>
      </c>
      <c r="I36" s="48" t="str">
        <f>[1]汇总!G20</f>
        <v>把</v>
      </c>
    </row>
    <row r="37" s="75" customFormat="1" ht="20.1" customHeight="1" spans="1:9">
      <c r="A37" s="48">
        <v>20</v>
      </c>
      <c r="B37" s="48" t="str">
        <f>[1]汇总!E21</f>
        <v> 电磁流量计</v>
      </c>
      <c r="C37" s="49" t="s">
        <v>54</v>
      </c>
      <c r="D37" s="48">
        <f>[1]汇总!R21</f>
        <v>21.28</v>
      </c>
      <c r="E37" s="48">
        <f>[1]汇总!Q21</f>
        <v>20</v>
      </c>
      <c r="F37" s="93"/>
      <c r="G37" s="93"/>
      <c r="H37" s="48">
        <f>[1]汇总!F21</f>
        <v>2</v>
      </c>
      <c r="I37" s="48" t="str">
        <f>[1]汇总!G21</f>
        <v>台</v>
      </c>
    </row>
    <row r="38" s="75" customFormat="1" ht="20.1" customHeight="1" spans="1:9">
      <c r="A38" s="48">
        <v>21</v>
      </c>
      <c r="B38" s="48" t="str">
        <f>[1]汇总!E22</f>
        <v>潜水泵</v>
      </c>
      <c r="C38" s="49" t="s">
        <v>55</v>
      </c>
      <c r="D38" s="48">
        <f>[1]汇总!R22</f>
        <v>1021</v>
      </c>
      <c r="E38" s="48">
        <f>[1]汇总!Q22</f>
        <v>923</v>
      </c>
      <c r="F38" s="92">
        <f>[1]汇总!U22</f>
        <v>0.82</v>
      </c>
      <c r="G38" s="92">
        <f>[1]汇总!T22</f>
        <v>11</v>
      </c>
      <c r="H38" s="48">
        <f>[1]汇总!F22</f>
        <v>10</v>
      </c>
      <c r="I38" s="48" t="str">
        <f>[1]汇总!G22</f>
        <v>台</v>
      </c>
    </row>
    <row r="39" s="75" customFormat="1" ht="20.1" customHeight="1" spans="1:9">
      <c r="A39" s="48">
        <v>22</v>
      </c>
      <c r="B39" s="48" t="str">
        <f>[1]汇总!E23</f>
        <v>水泵 </v>
      </c>
      <c r="C39" s="49" t="s">
        <v>56</v>
      </c>
      <c r="D39" s="48">
        <f>[1]汇总!R23</f>
        <v>750</v>
      </c>
      <c r="E39" s="48">
        <f>[1]汇总!Q23</f>
        <v>750</v>
      </c>
      <c r="F39" s="92">
        <f>[1]汇总!U23</f>
        <v>1.08</v>
      </c>
      <c r="G39" s="92">
        <f>[1]汇总!T23</f>
        <v>1</v>
      </c>
      <c r="H39" s="48">
        <f>[1]汇总!F23</f>
        <v>2</v>
      </c>
      <c r="I39" s="48" t="str">
        <f>[1]汇总!G23</f>
        <v>台</v>
      </c>
    </row>
    <row r="40" s="75" customFormat="1" ht="20.1" customHeight="1" spans="1:9">
      <c r="A40" s="48">
        <v>23</v>
      </c>
      <c r="B40" s="48" t="str">
        <f>[1]汇总!E24</f>
        <v>水泵 </v>
      </c>
      <c r="C40" s="49" t="s">
        <v>56</v>
      </c>
      <c r="D40" s="48">
        <f>[1]汇总!R24</f>
        <v>890</v>
      </c>
      <c r="E40" s="48">
        <f>[1]汇总!Q24</f>
        <v>890</v>
      </c>
      <c r="F40" s="92">
        <f>[1]汇总!U24</f>
        <v>1.18</v>
      </c>
      <c r="G40" s="92">
        <f>[1]汇总!T24</f>
        <v>1</v>
      </c>
      <c r="H40" s="48">
        <f>[1]汇总!F24</f>
        <v>2</v>
      </c>
      <c r="I40" s="48" t="str">
        <f>[1]汇总!G24</f>
        <v>台</v>
      </c>
    </row>
    <row r="41" s="75" customFormat="1" ht="20.1" customHeight="1" spans="1:9">
      <c r="A41" s="48">
        <v>24</v>
      </c>
      <c r="B41" s="48" t="str">
        <f>[1]汇总!E25</f>
        <v> 浓密机</v>
      </c>
      <c r="C41" s="49" t="s">
        <v>57</v>
      </c>
      <c r="D41" s="48">
        <f>[1]汇总!R25</f>
        <v>6727</v>
      </c>
      <c r="E41" s="48">
        <f>[1]汇总!Q25</f>
        <v>3727</v>
      </c>
      <c r="F41" s="92">
        <f>[1]汇总!U25</f>
        <v>34.16</v>
      </c>
      <c r="G41" s="92">
        <f>[1]汇总!T25</f>
        <v>3</v>
      </c>
      <c r="H41" s="48">
        <f>[1]汇总!F25</f>
        <v>1</v>
      </c>
      <c r="I41" s="48" t="str">
        <f>[1]汇总!G25</f>
        <v>台</v>
      </c>
    </row>
    <row r="42" s="75" customFormat="1" ht="20.1" customHeight="1" spans="1:9">
      <c r="A42" s="48">
        <v>25</v>
      </c>
      <c r="B42" s="48" t="str">
        <f>[1]汇总!E26</f>
        <v>安全背夹</v>
      </c>
      <c r="C42" s="49" t="s">
        <v>58</v>
      </c>
      <c r="D42" s="48">
        <f>[1]汇总!R26</f>
        <v>23</v>
      </c>
      <c r="E42" s="48">
        <f>[1]汇总!Q26</f>
        <v>22.2</v>
      </c>
      <c r="F42" s="92">
        <f>[1]汇总!U26</f>
        <v>0.048</v>
      </c>
      <c r="G42" s="92">
        <f>[1]汇总!T26</f>
        <v>1</v>
      </c>
      <c r="H42" s="48">
        <f>[1]汇总!F26</f>
        <v>30</v>
      </c>
      <c r="I42" s="48" t="str">
        <f>[1]汇总!G26</f>
        <v>件</v>
      </c>
    </row>
    <row r="43" s="75" customFormat="1" ht="20.1" customHeight="1" spans="1:9">
      <c r="A43" s="48">
        <v>26</v>
      </c>
      <c r="B43" s="48" t="str">
        <f>[1]汇总!E27</f>
        <v>机油滤清器</v>
      </c>
      <c r="C43" s="49" t="s">
        <v>59</v>
      </c>
      <c r="D43" s="48">
        <f>[1]汇总!R27</f>
        <v>827.78</v>
      </c>
      <c r="E43" s="48">
        <f>[1]汇总!Q27</f>
        <v>745</v>
      </c>
      <c r="F43" s="92">
        <f>[1]汇总!U27</f>
        <v>19.49</v>
      </c>
      <c r="G43" s="92">
        <f>[1]汇总!T27</f>
        <v>3</v>
      </c>
      <c r="H43" s="48">
        <f>[1]汇总!F27</f>
        <v>504</v>
      </c>
      <c r="I43" s="48" t="str">
        <f>[1]汇总!G27</f>
        <v>件</v>
      </c>
    </row>
    <row r="44" s="75" customFormat="1" ht="20.1" customHeight="1" spans="1:9">
      <c r="A44" s="48">
        <v>27</v>
      </c>
      <c r="B44" s="48" t="str">
        <f>[1]汇总!E28</f>
        <v>机油滤清器</v>
      </c>
      <c r="C44" s="49" t="s">
        <v>59</v>
      </c>
      <c r="D44" s="48">
        <f>[1]汇总!R28</f>
        <v>82.12</v>
      </c>
      <c r="E44" s="48">
        <f>[1]汇总!Q28</f>
        <v>75</v>
      </c>
      <c r="F44" s="93"/>
      <c r="G44" s="93"/>
      <c r="H44" s="48">
        <f>[1]汇总!F28</f>
        <v>56</v>
      </c>
      <c r="I44" s="48" t="str">
        <f>[1]汇总!G28</f>
        <v>件</v>
      </c>
    </row>
    <row r="45" s="75" customFormat="1" ht="20.1" customHeight="1" spans="1:9">
      <c r="A45" s="48">
        <v>28</v>
      </c>
      <c r="B45" s="48" t="str">
        <f>[1]汇总!E29</f>
        <v>旁通机滤</v>
      </c>
      <c r="C45" s="49" t="s">
        <v>60</v>
      </c>
      <c r="D45" s="48">
        <f>[1]汇总!R29</f>
        <v>218.98</v>
      </c>
      <c r="E45" s="48">
        <f>[1]汇总!Q29</f>
        <v>200</v>
      </c>
      <c r="F45" s="93"/>
      <c r="G45" s="93"/>
      <c r="H45" s="48">
        <f>[1]汇总!F29</f>
        <v>112</v>
      </c>
      <c r="I45" s="48" t="str">
        <f>[1]汇总!G29</f>
        <v>件</v>
      </c>
    </row>
    <row r="46" s="75" customFormat="1" ht="20.1" customHeight="1" spans="1:9">
      <c r="A46" s="48">
        <v>29</v>
      </c>
      <c r="B46" s="48" t="str">
        <f>[1]汇总!E30</f>
        <v>燃油滤清器</v>
      </c>
      <c r="C46" s="49" t="s">
        <v>61</v>
      </c>
      <c r="D46" s="48">
        <f>[1]汇总!R30</f>
        <v>273.72</v>
      </c>
      <c r="E46" s="48">
        <f>[1]汇总!Q30</f>
        <v>250</v>
      </c>
      <c r="F46" s="93"/>
      <c r="G46" s="93"/>
      <c r="H46" s="48">
        <f>[1]汇总!F30</f>
        <v>232</v>
      </c>
      <c r="I46" s="48" t="str">
        <f>[1]汇总!G30</f>
        <v>件</v>
      </c>
    </row>
    <row r="47" s="75" customFormat="1" ht="20.1" customHeight="1" spans="1:9">
      <c r="A47" s="48">
        <v>30</v>
      </c>
      <c r="B47" s="48" t="str">
        <f>[1]汇总!E31</f>
        <v>空气滤清器</v>
      </c>
      <c r="C47" s="49" t="s">
        <v>62</v>
      </c>
      <c r="D47" s="48">
        <f>[1]汇总!R31</f>
        <v>600</v>
      </c>
      <c r="E47" s="48">
        <f>[1]汇总!Q31</f>
        <v>488</v>
      </c>
      <c r="F47" s="93"/>
      <c r="G47" s="93"/>
      <c r="H47" s="48">
        <f>[1]汇总!F31</f>
        <v>80</v>
      </c>
      <c r="I47" s="48" t="str">
        <f>[1]汇总!G31</f>
        <v>件</v>
      </c>
    </row>
    <row r="48" s="75" customFormat="1" ht="20.1" customHeight="1" spans="1:9">
      <c r="A48" s="48">
        <v>31</v>
      </c>
      <c r="B48" s="48" t="str">
        <f>[1]汇总!E32</f>
        <v>空气滤清器</v>
      </c>
      <c r="C48" s="49" t="s">
        <v>62</v>
      </c>
      <c r="D48" s="48">
        <f>[1]汇总!R32</f>
        <v>222.22</v>
      </c>
      <c r="E48" s="48">
        <f>[1]汇总!Q32</f>
        <v>200</v>
      </c>
      <c r="F48" s="93"/>
      <c r="G48" s="93"/>
      <c r="H48" s="48">
        <f>[1]汇总!F32</f>
        <v>32</v>
      </c>
      <c r="I48" s="48" t="str">
        <f>[1]汇总!G32</f>
        <v>件</v>
      </c>
    </row>
    <row r="49" s="75" customFormat="1" ht="20.1" customHeight="1" spans="1:9">
      <c r="A49" s="48">
        <v>32</v>
      </c>
      <c r="B49" s="48" t="str">
        <f>[1]汇总!E33</f>
        <v>水滤（水过滤器）</v>
      </c>
      <c r="C49" s="49" t="s">
        <v>63</v>
      </c>
      <c r="D49" s="48">
        <f>[1]汇总!R33</f>
        <v>54.74</v>
      </c>
      <c r="E49" s="48">
        <f>[1]汇总!Q33</f>
        <v>50</v>
      </c>
      <c r="F49" s="93"/>
      <c r="G49" s="93"/>
      <c r="H49" s="48">
        <f>[1]汇总!F33</f>
        <v>112</v>
      </c>
      <c r="I49" s="48" t="str">
        <f>[1]汇总!G33</f>
        <v>件</v>
      </c>
    </row>
    <row r="50" s="75" customFormat="1" ht="20.1" customHeight="1" spans="1:9">
      <c r="A50" s="48">
        <v>33</v>
      </c>
      <c r="B50" s="48" t="str">
        <f>[1]汇总!E34</f>
        <v>风扇皮带</v>
      </c>
      <c r="C50" s="49" t="s">
        <v>64</v>
      </c>
      <c r="D50" s="48">
        <f>[1]汇总!R34</f>
        <v>54.74</v>
      </c>
      <c r="E50" s="48">
        <f>[1]汇总!Q34</f>
        <v>50</v>
      </c>
      <c r="F50" s="93"/>
      <c r="G50" s="93"/>
      <c r="H50" s="48">
        <f>[1]汇总!F34</f>
        <v>24</v>
      </c>
      <c r="I50" s="48" t="str">
        <f>[1]汇总!G34</f>
        <v>件</v>
      </c>
    </row>
    <row r="51" s="75" customFormat="1" ht="20.1" customHeight="1" spans="1:9">
      <c r="A51" s="48">
        <v>34</v>
      </c>
      <c r="B51" s="48" t="str">
        <f>[1]汇总!E35</f>
        <v>发电机皮带</v>
      </c>
      <c r="C51" s="49" t="s">
        <v>65</v>
      </c>
      <c r="D51" s="48">
        <f>[1]汇总!R35</f>
        <v>54.74</v>
      </c>
      <c r="E51" s="48">
        <f>[1]汇总!Q35</f>
        <v>50</v>
      </c>
      <c r="F51" s="93"/>
      <c r="G51" s="93"/>
      <c r="H51" s="48">
        <f>[1]汇总!F35</f>
        <v>24</v>
      </c>
      <c r="I51" s="48" t="str">
        <f>[1]汇总!G35</f>
        <v>件</v>
      </c>
    </row>
    <row r="52" s="75" customFormat="1" ht="20.1" customHeight="1" spans="1:9">
      <c r="A52" s="48">
        <v>35</v>
      </c>
      <c r="B52" s="48" t="str">
        <f>[1]汇总!E36</f>
        <v>中间继电器</v>
      </c>
      <c r="C52" s="49" t="s">
        <v>66</v>
      </c>
      <c r="D52" s="48">
        <f>[1]汇总!R36</f>
        <v>5.47</v>
      </c>
      <c r="E52" s="48">
        <f>[1]汇总!Q36</f>
        <v>5</v>
      </c>
      <c r="F52" s="93"/>
      <c r="G52" s="93"/>
      <c r="H52" s="48">
        <f>[1]汇总!F36</f>
        <v>12</v>
      </c>
      <c r="I52" s="48" t="str">
        <f>[1]汇总!G36</f>
        <v>件</v>
      </c>
    </row>
    <row r="53" s="75" customFormat="1" ht="20.1" customHeight="1" spans="1:9">
      <c r="A53" s="48">
        <v>36</v>
      </c>
      <c r="B53" s="48" t="str">
        <f>[1]汇总!E37</f>
        <v>保险丝</v>
      </c>
      <c r="C53" s="49" t="s">
        <v>67</v>
      </c>
      <c r="D53" s="48">
        <f>[1]汇总!R37</f>
        <v>5.49</v>
      </c>
      <c r="E53" s="48">
        <f>[1]汇总!Q37</f>
        <v>5</v>
      </c>
      <c r="F53" s="93"/>
      <c r="G53" s="93"/>
      <c r="H53" s="48">
        <f>[1]汇总!F37</f>
        <v>12</v>
      </c>
      <c r="I53" s="48" t="str">
        <f>[1]汇总!G37</f>
        <v>卷</v>
      </c>
    </row>
    <row r="54" s="75" customFormat="1" ht="20.1" customHeight="1" spans="1:9">
      <c r="A54" s="48"/>
      <c r="B54" s="48"/>
      <c r="C54" s="48"/>
      <c r="D54" s="48"/>
      <c r="E54" s="48"/>
      <c r="F54" s="92"/>
      <c r="G54" s="92"/>
      <c r="H54" s="48"/>
      <c r="I54" s="48"/>
    </row>
    <row r="55" s="75" customFormat="1" ht="20.1" customHeight="1" spans="1:9">
      <c r="A55" s="48"/>
      <c r="B55" s="48"/>
      <c r="C55" s="48"/>
      <c r="D55" s="48"/>
      <c r="E55" s="48"/>
      <c r="F55" s="92"/>
      <c r="G55" s="92"/>
      <c r="H55" s="48"/>
      <c r="I55" s="48"/>
    </row>
    <row r="56" s="75" customFormat="1" ht="20.1" customHeight="1" spans="1:9">
      <c r="A56" s="94"/>
      <c r="B56" s="94"/>
      <c r="C56" s="94"/>
      <c r="D56" s="94"/>
      <c r="E56" s="94"/>
      <c r="F56" s="94"/>
      <c r="G56" s="94"/>
      <c r="H56" s="94"/>
      <c r="I56" s="94"/>
    </row>
    <row r="57" s="75" customFormat="1" ht="20.1" customHeight="1" spans="1:9">
      <c r="A57" s="94"/>
      <c r="B57" s="94"/>
      <c r="C57" s="94"/>
      <c r="D57" s="94"/>
      <c r="E57" s="94"/>
      <c r="F57" s="94"/>
      <c r="G57" s="94"/>
      <c r="H57" s="94"/>
      <c r="I57" s="94"/>
    </row>
    <row r="58" ht="23.55" spans="1:9">
      <c r="A58" s="95" t="s">
        <v>68</v>
      </c>
      <c r="B58" s="53"/>
      <c r="C58" s="53"/>
      <c r="D58" s="96">
        <f t="shared" ref="D58:H58" si="0">SUM(D18:D57)</f>
        <v>48805.24</v>
      </c>
      <c r="E58" s="96">
        <f t="shared" si="0"/>
        <v>42616.44</v>
      </c>
      <c r="F58" s="96">
        <f t="shared" si="0"/>
        <v>166.108</v>
      </c>
      <c r="G58" s="96">
        <f t="shared" si="0"/>
        <v>64</v>
      </c>
      <c r="H58" s="96">
        <f t="shared" si="0"/>
        <v>11221</v>
      </c>
      <c r="I58" s="40"/>
    </row>
    <row r="59" ht="33" customHeight="1" spans="1:9">
      <c r="A59" s="97"/>
      <c r="B59" s="98"/>
      <c r="C59" s="99"/>
      <c r="D59" s="69"/>
      <c r="E59" s="69"/>
      <c r="F59" s="69"/>
      <c r="G59" s="2"/>
      <c r="H59" s="2"/>
      <c r="I59" s="69"/>
    </row>
    <row r="60" ht="18" customHeight="1" spans="1:9">
      <c r="A60" s="97"/>
      <c r="B60" s="99"/>
      <c r="C60" s="99"/>
      <c r="D60" s="69"/>
      <c r="E60" s="69"/>
      <c r="F60" s="69"/>
      <c r="G60" s="2"/>
      <c r="H60" s="2"/>
      <c r="I60" s="69"/>
    </row>
    <row r="61" ht="11.4" spans="1:9">
      <c r="A61" s="3"/>
      <c r="B61" s="56" t="s">
        <v>69</v>
      </c>
      <c r="C61" s="56"/>
      <c r="D61" s="100"/>
      <c r="E61" s="100"/>
      <c r="F61" s="100"/>
      <c r="G61" s="101"/>
      <c r="H61" s="101"/>
      <c r="I61" s="101"/>
    </row>
    <row r="62" ht="11.4" spans="1:9">
      <c r="A62" s="3"/>
      <c r="B62" s="56" t="s">
        <v>70</v>
      </c>
      <c r="C62" s="56"/>
      <c r="D62" s="100"/>
      <c r="E62" s="100"/>
      <c r="F62" s="102">
        <f>H8</f>
        <v>44251</v>
      </c>
      <c r="G62" s="102"/>
      <c r="H62" s="102"/>
      <c r="I62" s="102"/>
    </row>
    <row r="63" ht="12.75" spans="1:9">
      <c r="A63" s="103"/>
      <c r="B63" s="104"/>
      <c r="C63" s="104"/>
      <c r="D63" s="103"/>
      <c r="E63" s="105"/>
      <c r="F63" s="106"/>
      <c r="G63" s="103"/>
      <c r="H63" s="103"/>
      <c r="I63" s="103"/>
    </row>
    <row r="64" ht="16.35" spans="1:9">
      <c r="A64" s="74"/>
      <c r="B64" s="107"/>
      <c r="C64" s="107"/>
      <c r="D64" s="74"/>
      <c r="E64" s="108"/>
      <c r="F64" s="109"/>
      <c r="G64" s="74"/>
      <c r="H64" s="74"/>
      <c r="I64" s="74"/>
    </row>
  </sheetData>
  <autoFilter ref="A17:I58">
    <extLst/>
  </autoFilter>
  <mergeCells count="46">
    <mergeCell ref="A1:I1"/>
    <mergeCell ref="A2:I2"/>
    <mergeCell ref="A3:I3"/>
    <mergeCell ref="A4:I4"/>
    <mergeCell ref="A5:I5"/>
    <mergeCell ref="A6:C6"/>
    <mergeCell ref="E6:F6"/>
    <mergeCell ref="G6:I6"/>
    <mergeCell ref="A7:C7"/>
    <mergeCell ref="G7:I7"/>
    <mergeCell ref="A8:C8"/>
    <mergeCell ref="E8:G8"/>
    <mergeCell ref="H8:I8"/>
    <mergeCell ref="A9:C9"/>
    <mergeCell ref="E9:G9"/>
    <mergeCell ref="H9:I9"/>
    <mergeCell ref="B10:C10"/>
    <mergeCell ref="E10:G10"/>
    <mergeCell ref="H10:I10"/>
    <mergeCell ref="A11:C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61:E61"/>
    <mergeCell ref="D62:E62"/>
    <mergeCell ref="F62:I62"/>
    <mergeCell ref="F18:F23"/>
    <mergeCell ref="F24:F26"/>
    <mergeCell ref="F28:F37"/>
    <mergeCell ref="F43:F53"/>
    <mergeCell ref="G18:G23"/>
    <mergeCell ref="G24:G26"/>
    <mergeCell ref="G28:G37"/>
    <mergeCell ref="G43:G5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123"/>
  <sheetViews>
    <sheetView zoomScale="85" zoomScaleNormal="85" topLeftCell="A34" workbookViewId="0">
      <selection activeCell="D18" sqref="D18:D53"/>
    </sheetView>
  </sheetViews>
  <sheetFormatPr defaultColWidth="10.6296296296296" defaultRowHeight="12"/>
  <cols>
    <col min="1" max="1" width="6.12962962962963" style="4" customWidth="1"/>
    <col min="2" max="2" width="12.75" style="5" customWidth="1"/>
    <col min="3" max="3" width="19.8796296296296" style="5" customWidth="1"/>
    <col min="4" max="4" width="13.5" style="5" customWidth="1"/>
    <col min="5" max="5" width="8.75" style="4" customWidth="1"/>
    <col min="6" max="6" width="9.12962962962963" style="4" customWidth="1"/>
    <col min="7" max="7" width="12.6296296296296" style="6" customWidth="1"/>
    <col min="8" max="8" width="14.8796296296296" style="4" customWidth="1"/>
    <col min="9" max="9" width="10.6296296296296" style="4" hidden="1" customWidth="1"/>
    <col min="10" max="10" width="10.6296296296296" style="7" hidden="1" customWidth="1"/>
    <col min="11" max="12" width="10.6296296296296" style="4" customWidth="1"/>
    <col min="13" max="16384" width="10.6296296296296" style="4"/>
  </cols>
  <sheetData>
    <row r="1" ht="21" customHeight="1" spans="1:8">
      <c r="A1" s="8" t="s">
        <v>71</v>
      </c>
      <c r="B1" s="9"/>
      <c r="C1" s="9"/>
      <c r="D1" s="9"/>
      <c r="E1" s="9"/>
      <c r="F1" s="9"/>
      <c r="G1" s="9"/>
      <c r="H1" s="9"/>
    </row>
    <row r="2" ht="41.1" customHeight="1" spans="1:8">
      <c r="A2" s="10" t="str">
        <f>报关箱单!A2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11"/>
      <c r="C2" s="11"/>
      <c r="D2" s="11"/>
      <c r="E2" s="11"/>
      <c r="F2" s="11"/>
      <c r="G2" s="11"/>
      <c r="H2" s="11"/>
    </row>
    <row r="3" ht="17.4" spans="1:8">
      <c r="A3" s="12" t="s">
        <v>72</v>
      </c>
      <c r="B3" s="13"/>
      <c r="C3" s="13"/>
      <c r="D3" s="13"/>
      <c r="E3" s="13"/>
      <c r="F3" s="13"/>
      <c r="G3" s="13"/>
      <c r="H3" s="13"/>
    </row>
    <row r="4" ht="18.95" customHeight="1" spans="1:8">
      <c r="A4" s="14" t="s">
        <v>73</v>
      </c>
      <c r="B4" s="14"/>
      <c r="C4" s="14"/>
      <c r="D4" s="14"/>
      <c r="E4" s="14"/>
      <c r="F4" s="14"/>
      <c r="G4" s="14"/>
      <c r="H4" s="14"/>
    </row>
    <row r="5" ht="18" customHeight="1" spans="1:11">
      <c r="A5" s="15" t="s">
        <v>74</v>
      </c>
      <c r="B5" s="15"/>
      <c r="C5" s="15"/>
      <c r="D5" s="15"/>
      <c r="E5" s="15"/>
      <c r="F5" s="15"/>
      <c r="G5" s="15"/>
      <c r="H5" s="15"/>
      <c r="K5" s="66"/>
    </row>
    <row r="6" ht="15.75" customHeight="1" spans="1:10">
      <c r="A6" s="16" t="s">
        <v>2</v>
      </c>
      <c r="B6" s="16"/>
      <c r="C6" s="16"/>
      <c r="D6" s="17"/>
      <c r="E6" s="18" t="s">
        <v>75</v>
      </c>
      <c r="F6" s="18"/>
      <c r="G6" s="19" t="str">
        <f>[1]报关单!A13</f>
        <v>EMBMT20210309S-23</v>
      </c>
      <c r="H6" s="19"/>
      <c r="I6" s="22"/>
      <c r="J6" s="67"/>
    </row>
    <row r="7" ht="15.75" customHeight="1" spans="1:8">
      <c r="A7" s="20" t="s">
        <v>4</v>
      </c>
      <c r="B7" s="20"/>
      <c r="C7" s="20"/>
      <c r="D7" s="21"/>
      <c r="E7" s="22" t="s">
        <v>5</v>
      </c>
      <c r="F7" s="22"/>
      <c r="G7" s="23" t="str">
        <f>G6</f>
        <v>EMBMT20210309S-23</v>
      </c>
      <c r="H7" s="23"/>
    </row>
    <row r="8" ht="15.75" customHeight="1" spans="1:8">
      <c r="A8" s="24" t="s">
        <v>6</v>
      </c>
      <c r="B8" s="24"/>
      <c r="C8" s="24"/>
      <c r="D8" s="25"/>
      <c r="E8" s="26" t="s">
        <v>76</v>
      </c>
      <c r="F8" s="26"/>
      <c r="G8" s="26"/>
      <c r="H8" s="27">
        <f>[1]报关发票!H8</f>
        <v>44251</v>
      </c>
    </row>
    <row r="9" ht="15.75" customHeight="1" spans="1:8">
      <c r="A9" s="20" t="s">
        <v>8</v>
      </c>
      <c r="B9" s="20"/>
      <c r="C9" s="20"/>
      <c r="D9" s="28"/>
      <c r="E9" s="26" t="s">
        <v>9</v>
      </c>
      <c r="F9" s="26"/>
      <c r="G9" s="26"/>
      <c r="H9" s="27"/>
    </row>
    <row r="10" ht="15.95" customHeight="1" spans="1:8">
      <c r="A10" s="29" t="s">
        <v>10</v>
      </c>
      <c r="B10" s="20" t="s">
        <v>11</v>
      </c>
      <c r="C10" s="20"/>
      <c r="D10" s="28"/>
      <c r="E10" s="30" t="s">
        <v>12</v>
      </c>
      <c r="F10" s="30"/>
      <c r="G10" s="31" t="s">
        <v>13</v>
      </c>
      <c r="H10" s="31"/>
    </row>
    <row r="11" ht="93.95" customHeight="1" spans="1:8">
      <c r="A11" s="32" t="s">
        <v>14</v>
      </c>
      <c r="B11" s="32"/>
      <c r="C11" s="32"/>
      <c r="D11" s="28"/>
      <c r="E11" s="22" t="str">
        <f>报关箱单!E11</f>
        <v>5)ORIGIN OF COUNTRY</v>
      </c>
      <c r="F11" s="22"/>
      <c r="G11" s="22"/>
      <c r="H11" s="23" t="str">
        <f>报关箱单!H11</f>
        <v>CHINA</v>
      </c>
    </row>
    <row r="12" ht="15" customHeight="1" spans="1:9">
      <c r="A12" s="33" t="s">
        <v>16</v>
      </c>
      <c r="B12" s="33"/>
      <c r="C12" s="33"/>
      <c r="D12" s="33"/>
      <c r="E12" s="26" t="s">
        <v>17</v>
      </c>
      <c r="F12" s="26"/>
      <c r="G12" s="34"/>
      <c r="H12" s="34"/>
      <c r="I12" s="68"/>
    </row>
    <row r="13" ht="15" customHeight="1" spans="1:9">
      <c r="A13" s="35" t="s">
        <v>18</v>
      </c>
      <c r="B13" s="36"/>
      <c r="C13" s="37"/>
      <c r="D13" s="37"/>
      <c r="E13" s="26" t="s">
        <v>19</v>
      </c>
      <c r="F13" s="26"/>
      <c r="G13" s="34"/>
      <c r="H13" s="34"/>
      <c r="I13" s="68"/>
    </row>
    <row r="14" ht="24" customHeight="1" spans="1:8">
      <c r="A14" s="38" t="s">
        <v>77</v>
      </c>
      <c r="B14" s="38"/>
      <c r="C14" s="38"/>
      <c r="D14" s="38"/>
      <c r="E14" s="38"/>
      <c r="F14" s="38"/>
      <c r="G14" s="38"/>
      <c r="H14" s="38"/>
    </row>
    <row r="15" ht="15" customHeight="1" spans="1:8">
      <c r="A15" s="39" t="s">
        <v>21</v>
      </c>
      <c r="B15" s="40"/>
      <c r="C15" s="39"/>
      <c r="D15" s="39"/>
      <c r="E15" s="39"/>
      <c r="F15" s="39"/>
      <c r="G15" s="39"/>
      <c r="H15" s="39"/>
    </row>
    <row r="16" s="1" customFormat="1" ht="15" customHeight="1" spans="1:10">
      <c r="A16" s="3" t="s">
        <v>78</v>
      </c>
      <c r="B16" s="41" t="s">
        <v>79</v>
      </c>
      <c r="C16" s="41" t="s">
        <v>23</v>
      </c>
      <c r="D16" s="41"/>
      <c r="E16" s="42" t="s">
        <v>28</v>
      </c>
      <c r="F16" s="42"/>
      <c r="G16" s="43" t="s">
        <v>80</v>
      </c>
      <c r="H16" s="3" t="s">
        <v>81</v>
      </c>
      <c r="J16" s="64"/>
    </row>
    <row r="17" s="1" customFormat="1" ht="36.95" customHeight="1" spans="1:10">
      <c r="A17" s="44" t="s">
        <v>29</v>
      </c>
      <c r="B17" s="45" t="s">
        <v>82</v>
      </c>
      <c r="C17" s="46" t="s">
        <v>30</v>
      </c>
      <c r="D17" s="46"/>
      <c r="E17" s="44" t="s">
        <v>35</v>
      </c>
      <c r="F17" s="44"/>
      <c r="G17" s="47" t="s">
        <v>83</v>
      </c>
      <c r="H17" s="44" t="s">
        <v>84</v>
      </c>
      <c r="J17" s="64"/>
    </row>
    <row r="18" s="2" customFormat="1" ht="36" customHeight="1" spans="1:10">
      <c r="A18" s="48">
        <v>1</v>
      </c>
      <c r="B18" s="49" t="str">
        <f>[1]汇总!D2</f>
        <v>9020000000</v>
      </c>
      <c r="C18" s="49" t="str">
        <f>[1]汇总!E2</f>
        <v>3M 3N11CN 预过滤棉</v>
      </c>
      <c r="D18" s="50" t="s">
        <v>36</v>
      </c>
      <c r="E18" s="49">
        <f>[1]汇总!F2</f>
        <v>2000</v>
      </c>
      <c r="F18" s="49" t="str">
        <f>[1]汇总!G2</f>
        <v>片</v>
      </c>
      <c r="G18" s="51">
        <f t="shared" ref="G18:G53" si="0">H18/E18</f>
        <v>0.377683052932637</v>
      </c>
      <c r="H18" s="51">
        <f>[1]汇总!M2</f>
        <v>755.366105865275</v>
      </c>
      <c r="I18" s="51"/>
      <c r="J18" s="69"/>
    </row>
    <row r="19" s="2" customFormat="1" ht="42.95" customHeight="1" spans="1:10">
      <c r="A19" s="48">
        <v>2</v>
      </c>
      <c r="B19" s="49" t="str">
        <f>[1]汇总!D3</f>
        <v>9020000000</v>
      </c>
      <c r="C19" s="49" t="str">
        <f>[1]汇总!E3</f>
        <v>3M 3001CN有机气体滤毒盒</v>
      </c>
      <c r="D19" s="50" t="s">
        <v>37</v>
      </c>
      <c r="E19" s="49">
        <f>[1]汇总!F3</f>
        <v>600</v>
      </c>
      <c r="F19" s="49" t="str">
        <f>[1]汇总!G3</f>
        <v>个</v>
      </c>
      <c r="G19" s="51">
        <f t="shared" si="0"/>
        <v>3.01202234713778</v>
      </c>
      <c r="H19" s="51">
        <f>[1]汇总!M3</f>
        <v>1807.21340828267</v>
      </c>
      <c r="I19" s="51"/>
      <c r="J19" s="69"/>
    </row>
    <row r="20" s="2" customFormat="1" ht="27" customHeight="1" spans="1:10">
      <c r="A20" s="48">
        <v>3</v>
      </c>
      <c r="B20" s="49" t="str">
        <f>[1]汇总!D4</f>
        <v>9020000000</v>
      </c>
      <c r="C20" s="49" t="str">
        <f>[1]汇总!E4</f>
        <v>3M3200呼吸防护面具（中大号）</v>
      </c>
      <c r="D20" s="49" t="s">
        <v>38</v>
      </c>
      <c r="E20" s="49">
        <f>[1]汇总!F4</f>
        <v>300</v>
      </c>
      <c r="F20" s="49" t="str">
        <f>[1]汇总!G4</f>
        <v>个</v>
      </c>
      <c r="G20" s="51">
        <f t="shared" si="0"/>
        <v>7.14529125766933</v>
      </c>
      <c r="H20" s="51">
        <f>[1]汇总!M4</f>
        <v>2143.5873773008</v>
      </c>
      <c r="I20" s="51"/>
      <c r="J20" s="69"/>
    </row>
    <row r="21" s="2" customFormat="1" ht="27.95" customHeight="1" spans="1:10">
      <c r="A21" s="48">
        <v>4</v>
      </c>
      <c r="B21" s="49" t="str">
        <f>[1]汇总!D5</f>
        <v>9020000000</v>
      </c>
      <c r="C21" s="49" t="str">
        <f>[1]汇总!E5</f>
        <v>3M385CN滤棉盖（用于3301CN滤毒盒）</v>
      </c>
      <c r="D21" s="49" t="s">
        <v>39</v>
      </c>
      <c r="E21" s="49">
        <f>[1]汇总!F5</f>
        <v>300</v>
      </c>
      <c r="F21" s="49" t="str">
        <f>[1]汇总!G5</f>
        <v>个</v>
      </c>
      <c r="G21" s="51">
        <f t="shared" si="0"/>
        <v>0.552361464913982</v>
      </c>
      <c r="H21" s="51">
        <f>[1]汇总!M5</f>
        <v>165.708439474195</v>
      </c>
      <c r="I21" s="51"/>
      <c r="J21" s="69"/>
    </row>
    <row r="22" s="2" customFormat="1" ht="26.1" customHeight="1" spans="1:10">
      <c r="A22" s="48">
        <v>5</v>
      </c>
      <c r="B22" s="49" t="str">
        <f>[1]汇总!D6</f>
        <v>9020000000</v>
      </c>
      <c r="C22" s="49" t="str">
        <f>[1]汇总!E6</f>
        <v>3M3001CN有机蒸气滤毒盒</v>
      </c>
      <c r="D22" s="49" t="s">
        <v>40</v>
      </c>
      <c r="E22" s="49">
        <f>[1]汇总!F6</f>
        <v>300</v>
      </c>
      <c r="F22" s="49" t="str">
        <f>[1]汇总!G6</f>
        <v>个</v>
      </c>
      <c r="G22" s="51">
        <f t="shared" si="0"/>
        <v>3.01202234713778</v>
      </c>
      <c r="H22" s="51">
        <f>[1]汇总!M6</f>
        <v>903.606704141335</v>
      </c>
      <c r="I22" s="51"/>
      <c r="J22" s="69"/>
    </row>
    <row r="23" s="2" customFormat="1" ht="27.95" customHeight="1" spans="1:10">
      <c r="A23" s="48">
        <v>6</v>
      </c>
      <c r="B23" s="49" t="str">
        <f>[1]汇总!D7</f>
        <v>9020000000</v>
      </c>
      <c r="C23" s="49" t="str">
        <f>[1]汇总!E7</f>
        <v>3M3N11CN P1预过滤棉（用于3301CN）</v>
      </c>
      <c r="D23" s="49" t="s">
        <v>41</v>
      </c>
      <c r="E23" s="49">
        <f>[1]汇总!F7</f>
        <v>300</v>
      </c>
      <c r="F23" s="49" t="str">
        <f>[1]汇总!G7</f>
        <v>片</v>
      </c>
      <c r="G23" s="51">
        <f t="shared" si="0"/>
        <v>0.328112152235229</v>
      </c>
      <c r="H23" s="51">
        <f>[1]汇总!M7</f>
        <v>98.4336456705686</v>
      </c>
      <c r="I23" s="51"/>
      <c r="J23" s="69"/>
    </row>
    <row r="24" s="2" customFormat="1" ht="21" customHeight="1" spans="1:10">
      <c r="A24" s="48">
        <v>7</v>
      </c>
      <c r="B24" s="49" t="str">
        <f>[1]汇总!D8</f>
        <v>8536901900</v>
      </c>
      <c r="C24" s="49" t="str">
        <f>[1]汇总!E8</f>
        <v>10KV热缩户外终端</v>
      </c>
      <c r="D24" s="49" t="s">
        <v>42</v>
      </c>
      <c r="E24" s="49">
        <f>[1]汇总!F8</f>
        <v>7</v>
      </c>
      <c r="F24" s="49" t="str">
        <f>[1]汇总!G8</f>
        <v>套</v>
      </c>
      <c r="G24" s="51">
        <f t="shared" si="0"/>
        <v>30.5051696599438</v>
      </c>
      <c r="H24" s="51">
        <f>[1]汇总!M8</f>
        <v>213.536187619607</v>
      </c>
      <c r="I24" s="51"/>
      <c r="J24" s="69"/>
    </row>
    <row r="25" s="2" customFormat="1" ht="21" customHeight="1" spans="1:10">
      <c r="A25" s="48">
        <v>8</v>
      </c>
      <c r="B25" s="49" t="str">
        <f>[1]汇总!D9</f>
        <v>8536901900</v>
      </c>
      <c r="C25" s="49" t="str">
        <f>[1]汇总!E9</f>
        <v>10KV热缩中间接头</v>
      </c>
      <c r="D25" s="49" t="s">
        <v>43</v>
      </c>
      <c r="E25" s="49">
        <f>[1]汇总!F9</f>
        <v>3</v>
      </c>
      <c r="F25" s="49" t="str">
        <f>[1]汇总!G9</f>
        <v>套</v>
      </c>
      <c r="G25" s="51">
        <f t="shared" si="0"/>
        <v>59.5569858796603</v>
      </c>
      <c r="H25" s="51">
        <f>[1]汇总!M9</f>
        <v>178.670957638981</v>
      </c>
      <c r="I25" s="51"/>
      <c r="J25" s="69"/>
    </row>
    <row r="26" s="2" customFormat="1" ht="21" customHeight="1" spans="1:10">
      <c r="A26" s="48">
        <v>9</v>
      </c>
      <c r="B26" s="49" t="str">
        <f>[1]汇总!D10</f>
        <v>8544492100</v>
      </c>
      <c r="C26" s="49" t="str">
        <f>[1]汇总!E10</f>
        <v>电缆</v>
      </c>
      <c r="D26" s="49" t="s">
        <v>44</v>
      </c>
      <c r="E26" s="49">
        <f>[1]汇总!F10</f>
        <v>3984</v>
      </c>
      <c r="F26" s="49" t="str">
        <f>[1]汇总!G10</f>
        <v>米</v>
      </c>
      <c r="G26" s="51">
        <f t="shared" si="0"/>
        <v>31.5999954736256</v>
      </c>
      <c r="H26" s="51">
        <f>[1]汇总!M10</f>
        <v>125894.381966924</v>
      </c>
      <c r="I26" s="51"/>
      <c r="J26" s="69"/>
    </row>
    <row r="27" s="2" customFormat="1" ht="21" customHeight="1" spans="1:10">
      <c r="A27" s="48">
        <v>10</v>
      </c>
      <c r="B27" s="49" t="str">
        <f>[1]汇总!D11</f>
        <v>8413709190</v>
      </c>
      <c r="C27" s="49" t="str">
        <f>[1]汇总!E11</f>
        <v>矿用立泵 </v>
      </c>
      <c r="D27" s="49" t="s">
        <v>45</v>
      </c>
      <c r="E27" s="49">
        <f>[1]汇总!F11</f>
        <v>5</v>
      </c>
      <c r="F27" s="49" t="str">
        <f>[1]汇总!G11</f>
        <v>套</v>
      </c>
      <c r="G27" s="51">
        <f t="shared" si="0"/>
        <v>42585.2168452815</v>
      </c>
      <c r="H27" s="51">
        <f>[1]汇总!M11</f>
        <v>212926.084226408</v>
      </c>
      <c r="I27" s="51"/>
      <c r="J27" s="69"/>
    </row>
    <row r="28" s="2" customFormat="1" ht="21" customHeight="1" spans="1:10">
      <c r="A28" s="48">
        <v>11</v>
      </c>
      <c r="B28" s="49" t="str">
        <f>[1]汇总!D12</f>
        <v>3917390000</v>
      </c>
      <c r="C28" s="49" t="str">
        <f>[1]汇总!E12</f>
        <v>软管</v>
      </c>
      <c r="D28" s="49" t="s">
        <v>46</v>
      </c>
      <c r="E28" s="49">
        <f>[1]汇总!F12</f>
        <v>2000</v>
      </c>
      <c r="F28" s="49" t="str">
        <f>[1]汇总!G12</f>
        <v>米</v>
      </c>
      <c r="G28" s="51">
        <f t="shared" si="0"/>
        <v>30.8683264416098</v>
      </c>
      <c r="H28" s="51">
        <f>[1]汇总!M12</f>
        <v>61736.6528832196</v>
      </c>
      <c r="I28" s="51"/>
      <c r="J28" s="69"/>
    </row>
    <row r="29" s="2" customFormat="1" ht="21" customHeight="1" spans="1:10">
      <c r="A29" s="48">
        <v>12</v>
      </c>
      <c r="B29" s="49" t="str">
        <f>[1]汇总!D13</f>
        <v>3926909090</v>
      </c>
      <c r="C29" s="49" t="str">
        <f>[1]汇总!E13</f>
        <v>浮筒</v>
      </c>
      <c r="D29" s="49" t="s">
        <v>47</v>
      </c>
      <c r="E29" s="49">
        <f>[1]汇总!F13</f>
        <v>30</v>
      </c>
      <c r="F29" s="49" t="str">
        <f>[1]汇总!G13</f>
        <v>台</v>
      </c>
      <c r="G29" s="51">
        <f t="shared" si="0"/>
        <v>98.0523310498193</v>
      </c>
      <c r="H29" s="51">
        <f>[1]汇总!M13</f>
        <v>2941.56993149458</v>
      </c>
      <c r="I29" s="51"/>
      <c r="J29" s="69"/>
    </row>
    <row r="30" s="2" customFormat="1" ht="21" customHeight="1" spans="1:10">
      <c r="A30" s="48">
        <v>13</v>
      </c>
      <c r="B30" s="49" t="str">
        <f>[1]汇总!D14</f>
        <v>4017002000</v>
      </c>
      <c r="C30" s="49" t="str">
        <f>[1]汇总!E14</f>
        <v>橡皮艇</v>
      </c>
      <c r="D30" s="49" t="s">
        <v>48</v>
      </c>
      <c r="E30" s="49">
        <f>[1]汇总!F14</f>
        <v>1</v>
      </c>
      <c r="F30" s="49" t="str">
        <f>[1]汇总!G14</f>
        <v>台</v>
      </c>
      <c r="G30" s="51">
        <f t="shared" si="0"/>
        <v>261.472882799518</v>
      </c>
      <c r="H30" s="51">
        <f>[1]汇总!M14</f>
        <v>261.472882799518</v>
      </c>
      <c r="I30" s="51"/>
      <c r="J30" s="69"/>
    </row>
    <row r="31" s="2" customFormat="1" ht="21" customHeight="1" spans="1:10">
      <c r="A31" s="48">
        <v>14</v>
      </c>
      <c r="B31" s="49" t="str">
        <f>[1]汇总!D15</f>
        <v>7609000000</v>
      </c>
      <c r="C31" s="49" t="str">
        <f>[1]汇总!E15</f>
        <v>快速接头</v>
      </c>
      <c r="D31" s="49" t="s">
        <v>49</v>
      </c>
      <c r="E31" s="49">
        <f>[1]汇总!F15</f>
        <v>72</v>
      </c>
      <c r="F31" s="49" t="str">
        <f>[1]汇总!G15</f>
        <v>个</v>
      </c>
      <c r="G31" s="51">
        <f t="shared" si="0"/>
        <v>315.946400049418</v>
      </c>
      <c r="H31" s="51">
        <f>[1]汇总!M15</f>
        <v>22748.1408035581</v>
      </c>
      <c r="I31" s="51"/>
      <c r="J31" s="69"/>
    </row>
    <row r="32" s="2" customFormat="1" ht="21" customHeight="1" spans="1:10">
      <c r="A32" s="48">
        <v>15</v>
      </c>
      <c r="B32" s="49" t="str">
        <f>[1]汇总!D16</f>
        <v>7609000000</v>
      </c>
      <c r="C32" s="49" t="str">
        <f>[1]汇总!E16</f>
        <v>快速接头</v>
      </c>
      <c r="D32" s="49" t="s">
        <v>49</v>
      </c>
      <c r="E32" s="49">
        <f>[1]汇总!F16</f>
        <v>40</v>
      </c>
      <c r="F32" s="49" t="str">
        <f>[1]汇总!G16</f>
        <v>个</v>
      </c>
      <c r="G32" s="51">
        <f t="shared" si="0"/>
        <v>315.946400049418</v>
      </c>
      <c r="H32" s="51">
        <f>[1]汇总!M16</f>
        <v>12637.8560019767</v>
      </c>
      <c r="I32" s="51"/>
      <c r="J32" s="69"/>
    </row>
    <row r="33" s="2" customFormat="1" ht="21" customHeight="1" spans="1:10">
      <c r="A33" s="48">
        <v>16</v>
      </c>
      <c r="B33" s="49" t="str">
        <f>[1]汇总!D17</f>
        <v>7609000000</v>
      </c>
      <c r="C33" s="49" t="str">
        <f>[1]汇总!E17</f>
        <v>转换接头 </v>
      </c>
      <c r="D33" s="49" t="s">
        <v>50</v>
      </c>
      <c r="E33" s="49">
        <f>[1]汇总!F17</f>
        <v>7</v>
      </c>
      <c r="F33" s="49" t="str">
        <f>[1]汇总!G17</f>
        <v>个</v>
      </c>
      <c r="G33" s="51">
        <f t="shared" si="0"/>
        <v>261.472882799518</v>
      </c>
      <c r="H33" s="51">
        <f>[1]汇总!M17</f>
        <v>1830.31017959663</v>
      </c>
      <c r="I33" s="51"/>
      <c r="J33" s="69"/>
    </row>
    <row r="34" s="2" customFormat="1" ht="21" customHeight="1" spans="1:10">
      <c r="A34" s="48">
        <v>17</v>
      </c>
      <c r="B34" s="49" t="str">
        <f>[1]汇总!D18</f>
        <v>8204110000</v>
      </c>
      <c r="C34" s="49" t="str">
        <f>[1]汇总!E18</f>
        <v> 内六角扳手</v>
      </c>
      <c r="D34" s="49" t="s">
        <v>51</v>
      </c>
      <c r="E34" s="49">
        <f>[1]汇总!F18</f>
        <v>20</v>
      </c>
      <c r="F34" s="49" t="str">
        <f>[1]汇总!G18</f>
        <v>把</v>
      </c>
      <c r="G34" s="51">
        <f t="shared" si="0"/>
        <v>1.08947034499799</v>
      </c>
      <c r="H34" s="51">
        <f>[1]汇总!M18</f>
        <v>21.7894068999598</v>
      </c>
      <c r="I34" s="51"/>
      <c r="J34" s="69"/>
    </row>
    <row r="35" s="2" customFormat="1" ht="21" customHeight="1" spans="1:10">
      <c r="A35" s="48">
        <v>18</v>
      </c>
      <c r="B35" s="49" t="str">
        <f>[1]汇总!D19</f>
        <v>8204110000</v>
      </c>
      <c r="C35" s="49" t="str">
        <f>[1]汇总!E19</f>
        <v> 扭力扳手</v>
      </c>
      <c r="D35" s="49" t="s">
        <v>52</v>
      </c>
      <c r="E35" s="49">
        <f>[1]汇总!F19</f>
        <v>2</v>
      </c>
      <c r="F35" s="49" t="str">
        <f>[1]汇总!G19</f>
        <v>把</v>
      </c>
      <c r="G35" s="51">
        <f t="shared" si="0"/>
        <v>54.4735172498996</v>
      </c>
      <c r="H35" s="51">
        <f>[1]汇总!M19</f>
        <v>108.947034499799</v>
      </c>
      <c r="I35" s="51"/>
      <c r="J35" s="69"/>
    </row>
    <row r="36" s="2" customFormat="1" ht="21" customHeight="1" spans="1:10">
      <c r="A36" s="48">
        <v>19</v>
      </c>
      <c r="B36" s="49" t="str">
        <f>[1]汇总!D20</f>
        <v>8213000000</v>
      </c>
      <c r="C36" s="49" t="str">
        <f>[1]汇总!E20</f>
        <v>剪刀 </v>
      </c>
      <c r="D36" s="49" t="s">
        <v>53</v>
      </c>
      <c r="E36" s="49">
        <f>[1]汇总!F20</f>
        <v>3</v>
      </c>
      <c r="F36" s="49" t="str">
        <f>[1]汇总!G20</f>
        <v>把</v>
      </c>
      <c r="G36" s="51">
        <f t="shared" si="0"/>
        <v>14.5262712666399</v>
      </c>
      <c r="H36" s="51">
        <f>[1]汇总!M20</f>
        <v>43.5788137999197</v>
      </c>
      <c r="I36" s="51"/>
      <c r="J36" s="69"/>
    </row>
    <row r="37" s="2" customFormat="1" ht="21" customHeight="1" spans="1:10">
      <c r="A37" s="48">
        <v>20</v>
      </c>
      <c r="B37" s="49" t="str">
        <f>[1]汇总!D21</f>
        <v>9026100000</v>
      </c>
      <c r="C37" s="49" t="str">
        <f>[1]汇总!E21</f>
        <v> 电磁流量计</v>
      </c>
      <c r="D37" s="49" t="s">
        <v>54</v>
      </c>
      <c r="E37" s="49">
        <f>[1]汇总!F21</f>
        <v>2</v>
      </c>
      <c r="F37" s="49" t="str">
        <f>[1]汇总!G21</f>
        <v>台</v>
      </c>
      <c r="G37" s="51">
        <f t="shared" si="0"/>
        <v>1062.23358637304</v>
      </c>
      <c r="H37" s="51">
        <f>[1]汇总!M21</f>
        <v>2124.46717274609</v>
      </c>
      <c r="I37" s="51"/>
      <c r="J37" s="69"/>
    </row>
    <row r="38" s="2" customFormat="1" ht="21" customHeight="1" spans="1:10">
      <c r="A38" s="48">
        <v>21</v>
      </c>
      <c r="B38" s="49" t="str">
        <f>[1]汇总!D22</f>
        <v>8413709190</v>
      </c>
      <c r="C38" s="49" t="str">
        <f>[1]汇总!E22</f>
        <v>潜水泵</v>
      </c>
      <c r="D38" s="49" t="s">
        <v>55</v>
      </c>
      <c r="E38" s="49">
        <f>[1]汇总!F22</f>
        <v>10</v>
      </c>
      <c r="F38" s="49" t="str">
        <f>[1]汇总!G22</f>
        <v>台</v>
      </c>
      <c r="G38" s="51">
        <f t="shared" si="0"/>
        <v>1174.82032340141</v>
      </c>
      <c r="H38" s="51">
        <f>[1]汇总!M22</f>
        <v>11748.2032340141</v>
      </c>
      <c r="I38" s="51"/>
      <c r="J38" s="69"/>
    </row>
    <row r="39" s="2" customFormat="1" ht="21" customHeight="1" spans="1:10">
      <c r="A39" s="48">
        <v>22</v>
      </c>
      <c r="B39" s="49" t="str">
        <f>[1]汇总!D23</f>
        <v>8413709190</v>
      </c>
      <c r="C39" s="49" t="str">
        <f>[1]汇总!E23</f>
        <v>水泵 </v>
      </c>
      <c r="D39" s="49" t="s">
        <v>56</v>
      </c>
      <c r="E39" s="49">
        <f>[1]汇总!F23</f>
        <v>2</v>
      </c>
      <c r="F39" s="49" t="str">
        <f>[1]汇总!G23</f>
        <v>台</v>
      </c>
      <c r="G39" s="51">
        <f t="shared" si="0"/>
        <v>3243.35321705902</v>
      </c>
      <c r="H39" s="51">
        <f>[1]汇总!M23</f>
        <v>6486.70643411805</v>
      </c>
      <c r="I39" s="51"/>
      <c r="J39" s="69"/>
    </row>
    <row r="40" s="2" customFormat="1" ht="21" customHeight="1" spans="1:10">
      <c r="A40" s="48">
        <v>23</v>
      </c>
      <c r="B40" s="49" t="str">
        <f>[1]汇总!D24</f>
        <v>8413709190</v>
      </c>
      <c r="C40" s="49" t="str">
        <f>[1]汇总!E24</f>
        <v>水泵 </v>
      </c>
      <c r="D40" s="49" t="s">
        <v>56</v>
      </c>
      <c r="E40" s="49">
        <f>[1]汇总!F24</f>
        <v>2</v>
      </c>
      <c r="F40" s="49" t="str">
        <f>[1]汇总!G24</f>
        <v>台</v>
      </c>
      <c r="G40" s="51">
        <f t="shared" si="0"/>
        <v>3536.42073986348</v>
      </c>
      <c r="H40" s="51">
        <f>[1]汇总!M24</f>
        <v>7072.84147972697</v>
      </c>
      <c r="I40" s="51"/>
      <c r="J40" s="69"/>
    </row>
    <row r="41" s="2" customFormat="1" ht="21" customHeight="1" spans="1:10">
      <c r="A41" s="48">
        <v>24</v>
      </c>
      <c r="B41" s="49" t="str">
        <f>[1]汇总!D25</f>
        <v>8474100000</v>
      </c>
      <c r="C41" s="49" t="str">
        <f>[1]汇总!E25</f>
        <v> 浓密机</v>
      </c>
      <c r="D41" s="49" t="s">
        <v>57</v>
      </c>
      <c r="E41" s="49">
        <f>[1]汇总!F25</f>
        <v>1</v>
      </c>
      <c r="F41" s="49" t="str">
        <f>[1]汇总!G25</f>
        <v>台</v>
      </c>
      <c r="G41" s="51">
        <f t="shared" si="0"/>
        <v>37057.7890499342</v>
      </c>
      <c r="H41" s="51">
        <f>[1]汇总!M25</f>
        <v>37057.7890499342</v>
      </c>
      <c r="I41" s="51"/>
      <c r="J41" s="69"/>
    </row>
    <row r="42" s="2" customFormat="1" ht="21" customHeight="1" spans="1:10">
      <c r="A42" s="48">
        <v>25</v>
      </c>
      <c r="B42" s="49" t="str">
        <f>[1]汇总!D26</f>
        <v>6307200000</v>
      </c>
      <c r="C42" s="49" t="str">
        <f>[1]汇总!E26</f>
        <v>安全背夹</v>
      </c>
      <c r="D42" s="49" t="s">
        <v>58</v>
      </c>
      <c r="E42" s="49">
        <f>[1]汇总!F26</f>
        <v>30</v>
      </c>
      <c r="F42" s="49" t="str">
        <f>[1]汇总!G26</f>
        <v>件</v>
      </c>
      <c r="G42" s="51">
        <f t="shared" si="0"/>
        <v>6.89997885165395</v>
      </c>
      <c r="H42" s="51">
        <f>[1]汇总!M26</f>
        <v>206.999365549619</v>
      </c>
      <c r="I42" s="51"/>
      <c r="J42" s="69"/>
    </row>
    <row r="43" s="2" customFormat="1" ht="21" customHeight="1" spans="1:10">
      <c r="A43" s="48">
        <v>26</v>
      </c>
      <c r="B43" s="49" t="str">
        <f>[1]汇总!D27</f>
        <v>8421230000</v>
      </c>
      <c r="C43" s="49" t="str">
        <f>[1]汇总!E27</f>
        <v>机油滤清器</v>
      </c>
      <c r="D43" s="49" t="s">
        <v>59</v>
      </c>
      <c r="E43" s="49">
        <f>[1]汇总!F27</f>
        <v>504</v>
      </c>
      <c r="F43" s="49" t="str">
        <f>[1]汇总!G27</f>
        <v>件</v>
      </c>
      <c r="G43" s="51">
        <f t="shared" si="0"/>
        <v>15.9062670369707</v>
      </c>
      <c r="H43" s="51">
        <f>[1]汇总!M27</f>
        <v>8016.75858663323</v>
      </c>
      <c r="I43" s="51"/>
      <c r="J43" s="69"/>
    </row>
    <row r="44" s="2" customFormat="1" ht="21" customHeight="1" spans="1:10">
      <c r="A44" s="48">
        <v>27</v>
      </c>
      <c r="B44" s="49" t="str">
        <f>[1]汇总!D28</f>
        <v>8421230000</v>
      </c>
      <c r="C44" s="49" t="str">
        <f>[1]汇总!E28</f>
        <v>机油滤清器</v>
      </c>
      <c r="D44" s="49" t="s">
        <v>59</v>
      </c>
      <c r="E44" s="49">
        <f>[1]汇总!F28</f>
        <v>56</v>
      </c>
      <c r="F44" s="49" t="str">
        <f>[1]汇总!G28</f>
        <v>件</v>
      </c>
      <c r="G44" s="51">
        <f t="shared" si="0"/>
        <v>15.9062670369707</v>
      </c>
      <c r="H44" s="51">
        <f>[1]汇总!M28</f>
        <v>890.750954070359</v>
      </c>
      <c r="I44" s="51"/>
      <c r="J44" s="69"/>
    </row>
    <row r="45" s="2" customFormat="1" ht="21" customHeight="1" spans="1:10">
      <c r="A45" s="48">
        <v>28</v>
      </c>
      <c r="B45" s="49" t="str">
        <f>[1]汇总!D29</f>
        <v>8421230000</v>
      </c>
      <c r="C45" s="49" t="str">
        <f>[1]汇总!E29</f>
        <v>旁通机滤</v>
      </c>
      <c r="D45" s="49" t="s">
        <v>60</v>
      </c>
      <c r="E45" s="49">
        <f>[1]汇总!F29</f>
        <v>112</v>
      </c>
      <c r="F45" s="49" t="str">
        <f>[1]汇总!G29</f>
        <v>件</v>
      </c>
      <c r="G45" s="51">
        <f t="shared" si="0"/>
        <v>15.0346907609723</v>
      </c>
      <c r="H45" s="51">
        <f>[1]汇总!M29</f>
        <v>1683.8853652289</v>
      </c>
      <c r="I45" s="51"/>
      <c r="J45" s="69"/>
    </row>
    <row r="46" s="2" customFormat="1" ht="21" customHeight="1" spans="1:10">
      <c r="A46" s="48">
        <v>29</v>
      </c>
      <c r="B46" s="49" t="str">
        <f>[1]汇总!D30</f>
        <v>8421230000</v>
      </c>
      <c r="C46" s="49" t="str">
        <f>[1]汇总!E30</f>
        <v>燃油滤清器</v>
      </c>
      <c r="D46" s="49" t="s">
        <v>61</v>
      </c>
      <c r="E46" s="49">
        <f>[1]汇总!F30</f>
        <v>232</v>
      </c>
      <c r="F46" s="49" t="str">
        <f>[1]汇总!G30</f>
        <v>件</v>
      </c>
      <c r="G46" s="51">
        <f t="shared" si="0"/>
        <v>21.3536187619607</v>
      </c>
      <c r="H46" s="51">
        <f>[1]汇总!M30</f>
        <v>4954.03955277487</v>
      </c>
      <c r="I46" s="51"/>
      <c r="J46" s="69"/>
    </row>
    <row r="47" s="2" customFormat="1" ht="21" customHeight="1" spans="1:10">
      <c r="A47" s="48">
        <v>30</v>
      </c>
      <c r="B47" s="49" t="str">
        <f>[1]汇总!D31</f>
        <v>8421230000</v>
      </c>
      <c r="C47" s="49" t="str">
        <f>[1]汇总!E31</f>
        <v>空气滤清器</v>
      </c>
      <c r="D47" s="49" t="s">
        <v>62</v>
      </c>
      <c r="E47" s="49">
        <f>[1]汇总!F31</f>
        <v>80</v>
      </c>
      <c r="F47" s="49" t="str">
        <f>[1]汇总!G31</f>
        <v>件</v>
      </c>
      <c r="G47" s="51">
        <f t="shared" si="0"/>
        <v>43.1430256619205</v>
      </c>
      <c r="H47" s="51">
        <f>[1]汇总!M31</f>
        <v>3451.44205295364</v>
      </c>
      <c r="I47" s="51"/>
      <c r="J47" s="69"/>
    </row>
    <row r="48" s="2" customFormat="1" ht="21" customHeight="1" spans="1:10">
      <c r="A48" s="48">
        <v>31</v>
      </c>
      <c r="B48" s="49" t="str">
        <f>[1]汇总!D32</f>
        <v>8421230000</v>
      </c>
      <c r="C48" s="49" t="str">
        <f>[1]汇总!E32</f>
        <v>空气滤清器</v>
      </c>
      <c r="D48" s="49" t="s">
        <v>62</v>
      </c>
      <c r="E48" s="49">
        <f>[1]汇总!F32</f>
        <v>32</v>
      </c>
      <c r="F48" s="49" t="str">
        <f>[1]汇总!G32</f>
        <v>件</v>
      </c>
      <c r="G48" s="51">
        <f t="shared" si="0"/>
        <v>43.1430256619205</v>
      </c>
      <c r="H48" s="51">
        <f>[1]汇总!M32</f>
        <v>1380.57682118146</v>
      </c>
      <c r="I48" s="51"/>
      <c r="J48" s="69"/>
    </row>
    <row r="49" s="2" customFormat="1" ht="21" customHeight="1" spans="1:10">
      <c r="A49" s="48">
        <v>32</v>
      </c>
      <c r="B49" s="49" t="str">
        <f>[1]汇总!D33</f>
        <v>8421230000</v>
      </c>
      <c r="C49" s="49" t="str">
        <f>[1]汇总!E33</f>
        <v>水滤（水过滤器）</v>
      </c>
      <c r="D49" s="49" t="s">
        <v>63</v>
      </c>
      <c r="E49" s="49">
        <f>[1]汇总!F33</f>
        <v>112</v>
      </c>
      <c r="F49" s="49" t="str">
        <f>[1]汇总!G33</f>
        <v>件</v>
      </c>
      <c r="G49" s="51">
        <f t="shared" si="0"/>
        <v>14.3810085539735</v>
      </c>
      <c r="H49" s="51">
        <f>[1]汇总!M33</f>
        <v>1610.67295804503</v>
      </c>
      <c r="I49" s="51"/>
      <c r="J49" s="69"/>
    </row>
    <row r="50" s="2" customFormat="1" ht="21" customHeight="1" spans="1:10">
      <c r="A50" s="48">
        <v>33</v>
      </c>
      <c r="B50" s="49" t="str">
        <f>[1]汇总!D34</f>
        <v>4010310000</v>
      </c>
      <c r="C50" s="49" t="str">
        <f>[1]汇总!E34</f>
        <v>风扇皮带</v>
      </c>
      <c r="D50" s="49" t="s">
        <v>64</v>
      </c>
      <c r="E50" s="49">
        <f>[1]汇总!F34</f>
        <v>24</v>
      </c>
      <c r="F50" s="49" t="str">
        <f>[1]汇总!G34</f>
        <v>件</v>
      </c>
      <c r="G50" s="51">
        <f t="shared" si="0"/>
        <v>103.136525993143</v>
      </c>
      <c r="H50" s="51">
        <f>[1]汇总!M34</f>
        <v>2475.27662383544</v>
      </c>
      <c r="I50" s="51"/>
      <c r="J50" s="69"/>
    </row>
    <row r="51" s="2" customFormat="1" ht="21" customHeight="1" spans="1:10">
      <c r="A51" s="48">
        <v>34</v>
      </c>
      <c r="B51" s="49" t="str">
        <f>[1]汇总!D35</f>
        <v>4010310000</v>
      </c>
      <c r="C51" s="49" t="str">
        <f>[1]汇总!E35</f>
        <v>发电机皮带</v>
      </c>
      <c r="D51" s="49" t="s">
        <v>65</v>
      </c>
      <c r="E51" s="49">
        <f>[1]汇总!F35</f>
        <v>24</v>
      </c>
      <c r="F51" s="49" t="str">
        <f>[1]汇总!G35</f>
        <v>件</v>
      </c>
      <c r="G51" s="51">
        <f t="shared" si="0"/>
        <v>18.8841526466319</v>
      </c>
      <c r="H51" s="51">
        <f>[1]汇总!M35</f>
        <v>453.219663519165</v>
      </c>
      <c r="I51" s="51"/>
      <c r="J51" s="69"/>
    </row>
    <row r="52" s="2" customFormat="1" ht="21" customHeight="1" spans="1:10">
      <c r="A52" s="48">
        <v>35</v>
      </c>
      <c r="B52" s="49" t="str">
        <f>[1]汇总!D36</f>
        <v>8537109090</v>
      </c>
      <c r="C52" s="49" t="str">
        <f>[1]汇总!E36</f>
        <v>中间继电器</v>
      </c>
      <c r="D52" s="49" t="s">
        <v>66</v>
      </c>
      <c r="E52" s="49">
        <f>[1]汇总!F36</f>
        <v>12</v>
      </c>
      <c r="F52" s="49" t="str">
        <f>[1]汇总!G36</f>
        <v>件</v>
      </c>
      <c r="G52" s="51">
        <f t="shared" si="0"/>
        <v>4.13998731099237</v>
      </c>
      <c r="H52" s="51">
        <f>[1]汇总!M36</f>
        <v>49.6798477319085</v>
      </c>
      <c r="I52" s="51"/>
      <c r="J52" s="69"/>
    </row>
    <row r="53" s="2" customFormat="1" ht="21" customHeight="1" spans="1:10">
      <c r="A53" s="48">
        <v>36</v>
      </c>
      <c r="B53" s="49" t="str">
        <f>[1]汇总!D37</f>
        <v>8536100000</v>
      </c>
      <c r="C53" s="49" t="str">
        <f>[1]汇总!E37</f>
        <v>保险丝</v>
      </c>
      <c r="D53" s="49" t="s">
        <v>67</v>
      </c>
      <c r="E53" s="49">
        <f>[1]汇总!F37</f>
        <v>12</v>
      </c>
      <c r="F53" s="49" t="str">
        <f>[1]汇总!G37</f>
        <v>卷</v>
      </c>
      <c r="G53" s="51">
        <f t="shared" si="0"/>
        <v>2.83262289699478</v>
      </c>
      <c r="H53" s="51">
        <f>[1]汇总!M37</f>
        <v>33.9914747639374</v>
      </c>
      <c r="I53" s="51"/>
      <c r="J53" s="69"/>
    </row>
    <row r="54" s="2" customFormat="1" ht="21" customHeight="1" spans="1:10">
      <c r="A54" s="48"/>
      <c r="B54" s="49"/>
      <c r="C54" s="49"/>
      <c r="D54" s="49"/>
      <c r="E54" s="49"/>
      <c r="F54" s="49"/>
      <c r="G54" s="51"/>
      <c r="H54" s="51"/>
      <c r="I54" s="51"/>
      <c r="J54" s="69"/>
    </row>
    <row r="55" s="2" customFormat="1" ht="21" customHeight="1" spans="1:10">
      <c r="A55" s="48"/>
      <c r="B55" s="49"/>
      <c r="C55" s="49"/>
      <c r="D55" s="49"/>
      <c r="E55" s="49"/>
      <c r="F55" s="49"/>
      <c r="G55" s="51"/>
      <c r="H55" s="51"/>
      <c r="I55" s="51"/>
      <c r="J55" s="69"/>
    </row>
    <row r="56" s="2" customFormat="1" ht="21" customHeight="1" spans="1:10">
      <c r="A56" s="48"/>
      <c r="B56" s="49"/>
      <c r="C56" s="49"/>
      <c r="D56" s="49"/>
      <c r="E56" s="49"/>
      <c r="F56" s="49"/>
      <c r="G56" s="51"/>
      <c r="H56" s="51"/>
      <c r="I56" s="51"/>
      <c r="J56" s="69"/>
    </row>
    <row r="57" s="3" customFormat="1" ht="17.1" customHeight="1" spans="1:13">
      <c r="A57" s="40" t="s">
        <v>68</v>
      </c>
      <c r="B57" s="52"/>
      <c r="C57" s="53"/>
      <c r="D57" s="53"/>
      <c r="E57" s="40">
        <f>SUM(E18:E56)</f>
        <v>11221</v>
      </c>
      <c r="F57" s="40"/>
      <c r="G57" s="54"/>
      <c r="H57" s="54">
        <f>SUM(H18:H56)</f>
        <v>537114.207593997</v>
      </c>
      <c r="J57" s="69">
        <f t="shared" ref="J57:J63" si="1">I57/1.0795252161</f>
        <v>0</v>
      </c>
      <c r="M57" s="70"/>
    </row>
    <row r="58" s="1" customFormat="1" ht="12.75" spans="2:10">
      <c r="B58" s="55"/>
      <c r="C58" s="56"/>
      <c r="D58" s="57"/>
      <c r="G58" s="58" t="s">
        <v>85</v>
      </c>
      <c r="H58" s="59"/>
      <c r="J58" s="69">
        <f t="shared" si="1"/>
        <v>0</v>
      </c>
    </row>
    <row r="59" s="1" customFormat="1" spans="2:13">
      <c r="B59" s="55"/>
      <c r="C59" s="56"/>
      <c r="D59" s="57"/>
      <c r="G59" s="58" t="s">
        <v>86</v>
      </c>
      <c r="H59" s="60">
        <f>[1]报关发票!H59</f>
        <v>79713.0938206382</v>
      </c>
      <c r="J59" s="69">
        <f t="shared" si="1"/>
        <v>0</v>
      </c>
      <c r="M59" s="64"/>
    </row>
    <row r="60" s="1" customFormat="1" spans="2:13">
      <c r="B60" s="55"/>
      <c r="C60" s="56"/>
      <c r="D60" s="57"/>
      <c r="G60" s="58" t="s">
        <v>87</v>
      </c>
      <c r="H60" s="60">
        <f>[1]报关发票!H60</f>
        <v>590.825628353397</v>
      </c>
      <c r="J60" s="69">
        <f t="shared" si="1"/>
        <v>0</v>
      </c>
      <c r="M60" s="64"/>
    </row>
    <row r="61" s="1" customFormat="1" spans="2:13">
      <c r="B61" s="61" t="s">
        <v>69</v>
      </c>
      <c r="C61" s="56"/>
      <c r="D61" s="57"/>
      <c r="G61" s="43" t="s">
        <v>88</v>
      </c>
      <c r="H61" s="62">
        <f>H57+H59+H60</f>
        <v>617418.127042989</v>
      </c>
      <c r="J61" s="69">
        <f t="shared" si="1"/>
        <v>0</v>
      </c>
      <c r="M61" s="64"/>
    </row>
    <row r="62" s="1" customFormat="1" spans="2:14">
      <c r="B62" s="56" t="s">
        <v>70</v>
      </c>
      <c r="G62" s="63"/>
      <c r="H62" s="64"/>
      <c r="J62" s="69">
        <f t="shared" si="1"/>
        <v>0</v>
      </c>
      <c r="N62" s="64"/>
    </row>
    <row r="63" s="1" customFormat="1" spans="2:10">
      <c r="B63" s="55"/>
      <c r="G63" s="65">
        <f>H8</f>
        <v>44251</v>
      </c>
      <c r="H63" s="65"/>
      <c r="J63" s="69">
        <f t="shared" si="1"/>
        <v>0</v>
      </c>
    </row>
    <row r="64" s="1" customFormat="1" ht="12.75" spans="2:10">
      <c r="B64" s="55"/>
      <c r="C64" s="57"/>
      <c r="D64" s="57"/>
      <c r="G64" s="43"/>
      <c r="H64" s="43"/>
      <c r="J64" s="64"/>
    </row>
    <row r="65" s="1" customFormat="1" ht="16.35" spans="1:10">
      <c r="A65" s="71"/>
      <c r="B65" s="71"/>
      <c r="C65" s="72"/>
      <c r="D65" s="72"/>
      <c r="E65" s="71"/>
      <c r="F65" s="72"/>
      <c r="G65" s="71"/>
      <c r="H65" s="71"/>
      <c r="I65" s="74"/>
      <c r="J65" s="64"/>
    </row>
    <row r="66" spans="3:4">
      <c r="C66" s="73"/>
      <c r="D66" s="73"/>
    </row>
    <row r="67" spans="3:4">
      <c r="C67" s="73"/>
      <c r="D67" s="73"/>
    </row>
    <row r="68" spans="3:4">
      <c r="C68" s="73"/>
      <c r="D68" s="73"/>
    </row>
    <row r="69" spans="3:4">
      <c r="C69" s="73"/>
      <c r="D69" s="73"/>
    </row>
    <row r="70" spans="3:4">
      <c r="C70" s="73"/>
      <c r="D70" s="73"/>
    </row>
    <row r="71" spans="3:4">
      <c r="C71" s="73"/>
      <c r="D71" s="73"/>
    </row>
    <row r="72" spans="3:4">
      <c r="C72" s="73"/>
      <c r="D72" s="73"/>
    </row>
    <row r="73" spans="3:4">
      <c r="C73" s="73"/>
      <c r="D73" s="73"/>
    </row>
    <row r="74" spans="3:4">
      <c r="C74" s="73"/>
      <c r="D74" s="73"/>
    </row>
    <row r="75" spans="3:4">
      <c r="C75" s="73"/>
      <c r="D75" s="73"/>
    </row>
    <row r="76" spans="3:4">
      <c r="C76" s="73"/>
      <c r="D76" s="73"/>
    </row>
    <row r="77" spans="3:4">
      <c r="C77" s="73"/>
      <c r="D77" s="73"/>
    </row>
    <row r="78" spans="3:4">
      <c r="C78" s="73"/>
      <c r="D78" s="73"/>
    </row>
    <row r="79" spans="3:4">
      <c r="C79" s="73"/>
      <c r="D79" s="73"/>
    </row>
    <row r="80" spans="3:4">
      <c r="C80" s="73"/>
      <c r="D80" s="73"/>
    </row>
    <row r="81" spans="3:4">
      <c r="C81" s="73"/>
      <c r="D81" s="73"/>
    </row>
    <row r="82" spans="3:4">
      <c r="C82" s="73"/>
      <c r="D82" s="73"/>
    </row>
    <row r="83" spans="3:4">
      <c r="C83" s="73"/>
      <c r="D83" s="73"/>
    </row>
    <row r="84" spans="3:4">
      <c r="C84" s="73"/>
      <c r="D84" s="73"/>
    </row>
    <row r="85" spans="3:4">
      <c r="C85" s="73"/>
      <c r="D85" s="73"/>
    </row>
    <row r="86" spans="3:4">
      <c r="C86" s="73"/>
      <c r="D86" s="73"/>
    </row>
    <row r="87" spans="3:4">
      <c r="C87" s="73"/>
      <c r="D87" s="73"/>
    </row>
    <row r="88" spans="3:4">
      <c r="C88" s="73"/>
      <c r="D88" s="73"/>
    </row>
    <row r="89" spans="3:4">
      <c r="C89" s="73"/>
      <c r="D89" s="73"/>
    </row>
    <row r="90" spans="3:4">
      <c r="C90" s="73"/>
      <c r="D90" s="73"/>
    </row>
    <row r="91" spans="3:4">
      <c r="C91" s="73"/>
      <c r="D91" s="73"/>
    </row>
    <row r="92" spans="3:4">
      <c r="C92" s="73"/>
      <c r="D92" s="73"/>
    </row>
    <row r="93" spans="3:4">
      <c r="C93" s="73"/>
      <c r="D93" s="73"/>
    </row>
    <row r="94" spans="3:4">
      <c r="C94" s="73"/>
      <c r="D94" s="73"/>
    </row>
    <row r="95" spans="3:4">
      <c r="C95" s="73"/>
      <c r="D95" s="73"/>
    </row>
    <row r="96" spans="3:4">
      <c r="C96" s="73"/>
      <c r="D96" s="73"/>
    </row>
    <row r="97" spans="3:4">
      <c r="C97" s="73"/>
      <c r="D97" s="73"/>
    </row>
    <row r="98" spans="3:4">
      <c r="C98" s="73"/>
      <c r="D98" s="73"/>
    </row>
    <row r="99" spans="3:4">
      <c r="C99" s="73"/>
      <c r="D99" s="73"/>
    </row>
    <row r="100" spans="3:4">
      <c r="C100" s="73"/>
      <c r="D100" s="73"/>
    </row>
    <row r="101" spans="3:4">
      <c r="C101" s="73"/>
      <c r="D101" s="73"/>
    </row>
    <row r="102" spans="3:4">
      <c r="C102" s="73"/>
      <c r="D102" s="73"/>
    </row>
    <row r="103" spans="3:4">
      <c r="C103" s="73"/>
      <c r="D103" s="73"/>
    </row>
    <row r="104" spans="3:4">
      <c r="C104" s="73"/>
      <c r="D104" s="73"/>
    </row>
    <row r="105" spans="3:4">
      <c r="C105" s="73"/>
      <c r="D105" s="73"/>
    </row>
    <row r="106" spans="3:4">
      <c r="C106" s="73"/>
      <c r="D106" s="73"/>
    </row>
    <row r="107" spans="3:4">
      <c r="C107" s="73"/>
      <c r="D107" s="73"/>
    </row>
    <row r="108" spans="3:4">
      <c r="C108" s="73"/>
      <c r="D108" s="73"/>
    </row>
    <row r="109" spans="3:4">
      <c r="C109" s="73"/>
      <c r="D109" s="73"/>
    </row>
    <row r="110" spans="3:4">
      <c r="C110" s="73"/>
      <c r="D110" s="73"/>
    </row>
    <row r="111" spans="3:4">
      <c r="C111" s="73"/>
      <c r="D111" s="73"/>
    </row>
    <row r="112" spans="3:4">
      <c r="C112" s="73"/>
      <c r="D112" s="73"/>
    </row>
    <row r="113" spans="3:4">
      <c r="C113" s="73"/>
      <c r="D113" s="73"/>
    </row>
    <row r="114" spans="3:4">
      <c r="C114" s="73"/>
      <c r="D114" s="73"/>
    </row>
    <row r="115" spans="3:4">
      <c r="C115" s="73"/>
      <c r="D115" s="73"/>
    </row>
    <row r="116" spans="3:4">
      <c r="C116" s="73"/>
      <c r="D116" s="73"/>
    </row>
    <row r="117" spans="3:4">
      <c r="C117" s="73"/>
      <c r="D117" s="73"/>
    </row>
    <row r="118" spans="3:4">
      <c r="C118" s="73"/>
      <c r="D118" s="73"/>
    </row>
    <row r="119" spans="3:4">
      <c r="C119" s="73"/>
      <c r="D119" s="73"/>
    </row>
    <row r="120" spans="3:4">
      <c r="C120" s="73"/>
      <c r="D120" s="73"/>
    </row>
    <row r="121" spans="3:4">
      <c r="C121" s="73"/>
      <c r="D121" s="73"/>
    </row>
    <row r="122" spans="3:4">
      <c r="C122" s="73"/>
      <c r="D122" s="73"/>
    </row>
    <row r="123" spans="3:4">
      <c r="C123" s="73"/>
      <c r="D123" s="73"/>
    </row>
  </sheetData>
  <autoFilter ref="A17:N63">
    <extLst/>
  </autoFilter>
  <mergeCells count="33">
    <mergeCell ref="A1:H1"/>
    <mergeCell ref="A2:H2"/>
    <mergeCell ref="A3:H3"/>
    <mergeCell ref="A4:H4"/>
    <mergeCell ref="A5:H5"/>
    <mergeCell ref="A6:C6"/>
    <mergeCell ref="E6:F6"/>
    <mergeCell ref="G6:H6"/>
    <mergeCell ref="A7:C7"/>
    <mergeCell ref="G7:H7"/>
    <mergeCell ref="A8:C8"/>
    <mergeCell ref="E8:G8"/>
    <mergeCell ref="A9:C9"/>
    <mergeCell ref="E9:G9"/>
    <mergeCell ref="B10:C10"/>
    <mergeCell ref="E10:F10"/>
    <mergeCell ref="G10:H10"/>
    <mergeCell ref="A11:C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63:H63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报关箱单</vt:lpstr>
      <vt:lpstr>清关发票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2021-03-11T10:14:00Z</dcterms:created>
  <dcterms:modified xsi:type="dcterms:W3CDTF">2021-03-11T10:16:58Z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