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pl" sheetId="1" r:id="rId1"/>
    <sheet name="iv" sheetId="2" r:id="rId2"/>
  </sheets>
  <externalReferences>
    <externalReference r:id="rId3"/>
  </externalReferences>
  <definedNames>
    <definedName name="_xlnm._FilterDatabase" localSheetId="0" hidden="1">pl!$A$17:$I$37</definedName>
    <definedName name="_xlnm._FilterDatabase" localSheetId="1" hidden="1">iv!$A$17:$N$43</definedName>
  </definedNames>
  <calcPr calcId="144525"/>
</workbook>
</file>

<file path=xl/sharedStrings.xml><?xml version="1.0" encoding="utf-8"?>
<sst xmlns="http://schemas.openxmlformats.org/spreadsheetml/2006/main" count="83" uniqueCount="58">
  <si>
    <t>LIST OF PACKAGES</t>
  </si>
  <si>
    <t>箱件清单</t>
  </si>
  <si>
    <t>项目名称：刚果金民主共和国DIKULUSHI矿</t>
  </si>
  <si>
    <t>发票号:</t>
  </si>
  <si>
    <t>origin: China</t>
  </si>
  <si>
    <t>2) INVOICE NO.:</t>
  </si>
  <si>
    <t>由中国运至刚果金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</si>
  <si>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</si>
  <si>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</si>
  <si>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</si>
  <si>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</si>
  <si>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 xml:space="preserve">Everbright Mining SARL </t>
  </si>
  <si>
    <t>4) P.O.L.:</t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</si>
  <si>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   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</t>
    </r>
  </si>
  <si>
    <t>5)ORIGIN OF COUNTRY</t>
  </si>
  <si>
    <t>CHINA</t>
  </si>
  <si>
    <t>6) SHIPPING MARK: BMT</t>
  </si>
  <si>
    <t>7) VESSEL:</t>
  </si>
  <si>
    <t>8) TERMS: CIF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</si>
  <si>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</si>
  <si>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</si>
  <si>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</si>
  <si>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</si>
  <si>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</si>
  <si>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</si>
  <si>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</si>
  <si>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</si>
  <si>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</si>
  <si>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</si>
  <si>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</si>
  <si>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</si>
  <si>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</si>
  <si>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</si>
  <si>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</si>
  <si>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</si>
  <si>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</si>
  <si>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</si>
  <si>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</si>
  <si>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</si>
  <si>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</si>
  <si>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</si>
  <si>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</si>
  <si>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</si>
  <si>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</si>
  <si>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</si>
  <si>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8) TERMS: CPT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</si>
  <si>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</si>
  <si>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</si>
  <si>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</si>
  <si>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</si>
  <si>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</si>
  <si>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</si>
  <si>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</si>
  <si>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</si>
  <si>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</si>
  <si>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</si>
  <si>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</si>
  <si>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CPT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</si>
</sst>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$-409]d\-mmm\-yy;@"/>
    <numFmt numFmtId="177" formatCode="0.00_ "/>
    <numFmt numFmtId="178" formatCode="0.00_);[Red]\(0.00\)"/>
    <numFmt numFmtId="179" formatCode="#,##0.00_ "/>
    <numFmt numFmtId="180" formatCode="m/d/yyyy;@"/>
    <numFmt numFmtId="181" formatCode="[$-409]d/mmm/yy;@"/>
  </numFmts>
  <fonts count="37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name val="VNI-Helve-Condense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9" borderId="14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4" fillId="21" borderId="13" applyNumberFormat="0" applyAlignment="0" applyProtection="0">
      <alignment vertical="center"/>
    </xf>
    <xf numFmtId="0" fontId="28" fillId="21" borderId="8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0" fillId="0" borderId="0"/>
    <xf numFmtId="0" fontId="15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176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176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178" fontId="2" fillId="0" borderId="0" xfId="0" applyNumberFormat="1" applyFont="1" applyFill="1" applyBorder="1" applyAlignment="1">
      <alignment horizontal="left" vertical="center" wrapText="1"/>
    </xf>
    <xf numFmtId="177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1" fillId="0" borderId="0" xfId="0" applyFont="1" applyFill="1" applyBorder="1" applyAlignment="1"/>
    <xf numFmtId="177" fontId="1" fillId="0" borderId="0" xfId="0" applyNumberFormat="1" applyFont="1" applyFill="1" applyBorder="1" applyAlignment="1">
      <alignment horizontal="center" vertical="center" wrapText="1"/>
    </xf>
    <xf numFmtId="40" fontId="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77" fontId="3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 wrapText="1"/>
    </xf>
    <xf numFmtId="177" fontId="2" fillId="0" borderId="0" xfId="0" applyNumberFormat="1" applyFont="1" applyFill="1" applyBorder="1" applyAlignment="1">
      <alignment horizontal="left" vertical="center"/>
    </xf>
    <xf numFmtId="181" fontId="2" fillId="0" borderId="0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77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7.191\&#36152;&#26131;&#37096;&#20849;&#20139;&#25991;&#20214;\2021&#24180;&#25991;&#26723;\&#21018;&#26524;&#37329;\EMBMT20210327S-32%20&#30005;&#32518;&#21464;&#21387;&#22120;%20&#25955;&#36135;\EMBMT20210327S-32%20&#27719;&#24635;-&#21152;&#20215;&#21518;-&#3704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合并汇总"/>
      <sheetName val="汇总"/>
      <sheetName val="报关单"/>
      <sheetName val="报关发票"/>
      <sheetName val="pl"/>
      <sheetName val="iv"/>
    </sheetNames>
    <sheetDataSet>
      <sheetData sheetId="0">
        <row r="4">
          <cell r="D4">
            <v>8537109090</v>
          </cell>
          <cell r="E4" t="str">
            <v>操作控制箱</v>
          </cell>
          <cell r="F4" t="str">
            <v>Operation control box</v>
          </cell>
          <cell r="G4">
            <v>47</v>
          </cell>
          <cell r="H4" t="str">
            <v>台</v>
          </cell>
          <cell r="I4" t="str">
            <v>set</v>
          </cell>
        </row>
        <row r="4">
          <cell r="L4">
            <v>6955.55215384615</v>
          </cell>
        </row>
        <row r="4">
          <cell r="N4">
            <v>456</v>
          </cell>
          <cell r="O4">
            <v>600</v>
          </cell>
          <cell r="P4">
            <v>6</v>
          </cell>
          <cell r="Q4">
            <v>102.54</v>
          </cell>
        </row>
        <row r="5">
          <cell r="D5">
            <v>8537109090</v>
          </cell>
          <cell r="E5" t="str">
            <v>配电柜</v>
          </cell>
          <cell r="F5" t="str">
            <v>Distribution Cabinet</v>
          </cell>
          <cell r="G5">
            <v>1</v>
          </cell>
          <cell r="H5" t="str">
            <v>台</v>
          </cell>
          <cell r="I5" t="str">
            <v>set</v>
          </cell>
        </row>
        <row r="5">
          <cell r="L5">
            <v>1269.23076923077</v>
          </cell>
        </row>
        <row r="5">
          <cell r="N5">
            <v>300</v>
          </cell>
          <cell r="O5">
            <v>390</v>
          </cell>
        </row>
        <row r="6">
          <cell r="D6">
            <v>8537109090</v>
          </cell>
          <cell r="E6" t="str">
            <v>配电箱</v>
          </cell>
          <cell r="F6" t="str">
            <v>Distribution box</v>
          </cell>
          <cell r="G6">
            <v>1</v>
          </cell>
          <cell r="H6" t="str">
            <v>台</v>
          </cell>
          <cell r="I6" t="str">
            <v>set</v>
          </cell>
        </row>
        <row r="6">
          <cell r="L6">
            <v>490.769230769231</v>
          </cell>
        </row>
        <row r="6">
          <cell r="N6">
            <v>58</v>
          </cell>
          <cell r="O6">
            <v>80</v>
          </cell>
        </row>
        <row r="7">
          <cell r="D7">
            <v>8537109090</v>
          </cell>
          <cell r="E7" t="str">
            <v>配电箱</v>
          </cell>
          <cell r="F7" t="str">
            <v>Distribution box</v>
          </cell>
          <cell r="G7">
            <v>1</v>
          </cell>
          <cell r="H7" t="str">
            <v>台</v>
          </cell>
          <cell r="I7" t="str">
            <v>set</v>
          </cell>
        </row>
        <row r="7">
          <cell r="L7">
            <v>186.153846153846</v>
          </cell>
        </row>
        <row r="7">
          <cell r="N7">
            <v>58</v>
          </cell>
          <cell r="O7">
            <v>80</v>
          </cell>
        </row>
        <row r="8">
          <cell r="D8">
            <v>8537209000</v>
          </cell>
          <cell r="E8" t="str">
            <v>箱式变电站</v>
          </cell>
          <cell r="F8" t="str">
            <v>Box-type substation</v>
          </cell>
          <cell r="G8">
            <v>1</v>
          </cell>
          <cell r="H8" t="str">
            <v>台</v>
          </cell>
          <cell r="I8" t="str">
            <v>set</v>
          </cell>
        </row>
        <row r="8">
          <cell r="L8">
            <v>142915.217076923</v>
          </cell>
        </row>
        <row r="8">
          <cell r="N8">
            <v>22149</v>
          </cell>
          <cell r="O8">
            <v>22285</v>
          </cell>
        </row>
        <row r="9">
          <cell r="D9">
            <v>8537109090</v>
          </cell>
          <cell r="E9" t="str">
            <v>照明配电箱</v>
          </cell>
          <cell r="F9" t="str">
            <v>Lighting distribution box</v>
          </cell>
          <cell r="G9">
            <v>1</v>
          </cell>
          <cell r="H9" t="str">
            <v>台</v>
          </cell>
          <cell r="I9" t="str">
            <v>set</v>
          </cell>
        </row>
        <row r="9">
          <cell r="L9">
            <v>490.769230769231</v>
          </cell>
        </row>
        <row r="9">
          <cell r="N9">
            <v>58</v>
          </cell>
          <cell r="O9">
            <v>80</v>
          </cell>
        </row>
        <row r="10">
          <cell r="D10">
            <v>8504210000</v>
          </cell>
          <cell r="E10" t="str">
            <v>变压器</v>
          </cell>
          <cell r="F10" t="str">
            <v>transformer</v>
          </cell>
          <cell r="G10">
            <v>5</v>
          </cell>
          <cell r="H10" t="str">
            <v>台</v>
          </cell>
          <cell r="I10" t="str">
            <v>set</v>
          </cell>
        </row>
        <row r="10">
          <cell r="L10">
            <v>24000</v>
          </cell>
        </row>
        <row r="10">
          <cell r="N10">
            <v>4575</v>
          </cell>
          <cell r="O10">
            <v>4760</v>
          </cell>
          <cell r="P10">
            <v>5</v>
          </cell>
          <cell r="Q10">
            <v>7.39</v>
          </cell>
        </row>
        <row r="11">
          <cell r="D11">
            <v>8544492100</v>
          </cell>
          <cell r="E11" t="str">
            <v>电缆 </v>
          </cell>
          <cell r="F11" t="str">
            <v>cable</v>
          </cell>
          <cell r="G11">
            <v>1565</v>
          </cell>
          <cell r="H11" t="str">
            <v>米</v>
          </cell>
          <cell r="I11" t="str">
            <v>meter</v>
          </cell>
        </row>
        <row r="11">
          <cell r="L11">
            <v>54910.1384615385</v>
          </cell>
        </row>
        <row r="11">
          <cell r="N11">
            <v>7078</v>
          </cell>
          <cell r="O11">
            <v>7445</v>
          </cell>
          <cell r="P11">
            <v>3</v>
          </cell>
          <cell r="Q11">
            <v>14.88</v>
          </cell>
        </row>
        <row r="12">
          <cell r="D12">
            <v>8544492100</v>
          </cell>
          <cell r="E12" t="str">
            <v>电缆 </v>
          </cell>
          <cell r="F12" t="str">
            <v>cable</v>
          </cell>
          <cell r="G12">
            <v>1593</v>
          </cell>
          <cell r="H12" t="str">
            <v>米</v>
          </cell>
          <cell r="I12" t="str">
            <v>meter</v>
          </cell>
        </row>
        <row r="12">
          <cell r="L12">
            <v>14313.3692307692</v>
          </cell>
        </row>
        <row r="12">
          <cell r="N12">
            <v>1220</v>
          </cell>
          <cell r="O12">
            <v>1250</v>
          </cell>
          <cell r="P12">
            <v>1</v>
          </cell>
          <cell r="Q12">
            <v>1.58</v>
          </cell>
        </row>
        <row r="13">
          <cell r="D13">
            <v>8544492100</v>
          </cell>
          <cell r="E13" t="str">
            <v>电缆 </v>
          </cell>
          <cell r="F13" t="str">
            <v>cable</v>
          </cell>
          <cell r="G13">
            <v>2390</v>
          </cell>
          <cell r="H13" t="str">
            <v>米</v>
          </cell>
          <cell r="I13" t="str">
            <v>meter</v>
          </cell>
        </row>
        <row r="13">
          <cell r="L13">
            <v>11109.1876923077</v>
          </cell>
        </row>
        <row r="13">
          <cell r="N13">
            <v>1023</v>
          </cell>
          <cell r="O13">
            <v>1050</v>
          </cell>
          <cell r="P13">
            <v>1</v>
          </cell>
          <cell r="Q13">
            <v>1.58</v>
          </cell>
        </row>
        <row r="14">
          <cell r="D14">
            <v>7312100000</v>
          </cell>
          <cell r="E14" t="str">
            <v>钢丝绳</v>
          </cell>
          <cell r="F14" t="str">
            <v>Wire rope</v>
          </cell>
          <cell r="G14">
            <v>1000</v>
          </cell>
          <cell r="H14" t="str">
            <v>米</v>
          </cell>
          <cell r="I14" t="str">
            <v>meter</v>
          </cell>
        </row>
        <row r="14">
          <cell r="L14">
            <v>609.230769230769</v>
          </cell>
        </row>
        <row r="14">
          <cell r="N14">
            <v>142</v>
          </cell>
          <cell r="O14">
            <v>155</v>
          </cell>
          <cell r="P14">
            <v>1</v>
          </cell>
          <cell r="Q14">
            <v>0.11</v>
          </cell>
        </row>
        <row r="15">
          <cell r="D15">
            <v>8544492100</v>
          </cell>
          <cell r="E15" t="str">
            <v>电缆 </v>
          </cell>
          <cell r="F15" t="str">
            <v>cable</v>
          </cell>
          <cell r="G15">
            <v>3400</v>
          </cell>
          <cell r="H15" t="str">
            <v>米</v>
          </cell>
          <cell r="I15" t="str">
            <v>meter</v>
          </cell>
        </row>
        <row r="15">
          <cell r="L15">
            <v>11904.6907692308</v>
          </cell>
        </row>
        <row r="15">
          <cell r="N15">
            <v>1052</v>
          </cell>
          <cell r="O15">
            <v>1060</v>
          </cell>
          <cell r="P15">
            <v>1</v>
          </cell>
          <cell r="Q15">
            <v>1.52</v>
          </cell>
        </row>
        <row r="16">
          <cell r="D16">
            <v>8414519900</v>
          </cell>
          <cell r="E16" t="str">
            <v>鼓风机</v>
          </cell>
          <cell r="F16" t="str">
            <v>Centrifugal fan</v>
          </cell>
          <cell r="G16">
            <v>2</v>
          </cell>
          <cell r="H16" t="str">
            <v>台</v>
          </cell>
          <cell r="I16" t="str">
            <v>set</v>
          </cell>
        </row>
        <row r="16">
          <cell r="L16">
            <v>44338.4615384615</v>
          </cell>
        </row>
        <row r="16">
          <cell r="N16">
            <v>6680</v>
          </cell>
          <cell r="O16">
            <v>8100</v>
          </cell>
          <cell r="P16">
            <v>2</v>
          </cell>
          <cell r="Q16">
            <v>20.89</v>
          </cell>
        </row>
        <row r="17">
          <cell r="D17">
            <v>8544492100</v>
          </cell>
          <cell r="E17" t="str">
            <v>电缆 </v>
          </cell>
          <cell r="F17" t="str">
            <v>cable</v>
          </cell>
          <cell r="G17">
            <v>1049</v>
          </cell>
          <cell r="H17" t="str">
            <v>米</v>
          </cell>
          <cell r="I17" t="str">
            <v>meter</v>
          </cell>
        </row>
        <row r="17">
          <cell r="L17">
            <v>10604.8630769231</v>
          </cell>
        </row>
        <row r="17">
          <cell r="N17">
            <v>844</v>
          </cell>
          <cell r="O17">
            <v>860</v>
          </cell>
          <cell r="P17">
            <v>1</v>
          </cell>
          <cell r="Q17">
            <v>1.52</v>
          </cell>
        </row>
        <row r="18">
          <cell r="D18">
            <v>8413709190</v>
          </cell>
          <cell r="E18" t="str">
            <v>潜水泵</v>
          </cell>
          <cell r="F18" t="str">
            <v>Submersible pump</v>
          </cell>
          <cell r="G18">
            <v>2</v>
          </cell>
          <cell r="H18" t="str">
            <v>台</v>
          </cell>
          <cell r="I18" t="str">
            <v>set</v>
          </cell>
        </row>
        <row r="18">
          <cell r="L18">
            <v>36364.3076923077</v>
          </cell>
        </row>
        <row r="18">
          <cell r="N18">
            <v>4636</v>
          </cell>
          <cell r="O18">
            <v>5197</v>
          </cell>
          <cell r="P18">
            <v>4</v>
          </cell>
          <cell r="Q18">
            <v>6.41</v>
          </cell>
        </row>
        <row r="19">
          <cell r="D19">
            <v>8483200000</v>
          </cell>
          <cell r="E19" t="str">
            <v>水泵</v>
          </cell>
          <cell r="F19" t="str">
            <v>pump</v>
          </cell>
          <cell r="G19">
            <v>3</v>
          </cell>
          <cell r="H19" t="str">
            <v>套</v>
          </cell>
          <cell r="I19" t="str">
            <v>set</v>
          </cell>
        </row>
        <row r="19">
          <cell r="L19">
            <v>92448.5692307692</v>
          </cell>
        </row>
        <row r="19">
          <cell r="N19">
            <v>16903.13</v>
          </cell>
          <cell r="O19">
            <v>20830</v>
          </cell>
          <cell r="P19">
            <v>5</v>
          </cell>
          <cell r="Q19">
            <v>56.38</v>
          </cell>
        </row>
        <row r="20">
          <cell r="D20" t="str">
            <v>7308900000</v>
          </cell>
          <cell r="E20" t="str">
            <v>电缆桥架</v>
          </cell>
          <cell r="F20" t="str">
            <v>Cable tray</v>
          </cell>
          <cell r="G20">
            <v>260</v>
          </cell>
          <cell r="H20" t="str">
            <v>米</v>
          </cell>
          <cell r="I20" t="str">
            <v>meter</v>
          </cell>
        </row>
        <row r="20">
          <cell r="L20">
            <v>3850.2</v>
          </cell>
        </row>
        <row r="20">
          <cell r="N20">
            <v>1172</v>
          </cell>
          <cell r="O20">
            <v>1220</v>
          </cell>
          <cell r="P20">
            <v>12</v>
          </cell>
          <cell r="Q20">
            <v>7.08</v>
          </cell>
        </row>
      </sheetData>
      <sheetData sheetId="1"/>
      <sheetData sheetId="2">
        <row r="13">
          <cell r="A13" t="str">
            <v>EMBMT20210327S-32 </v>
          </cell>
        </row>
      </sheetData>
      <sheetData sheetId="3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EMBMT20210327S-32 </v>
          </cell>
        </row>
        <row r="8">
          <cell r="H8">
            <v>44279</v>
          </cell>
        </row>
        <row r="38">
          <cell r="H38">
            <v>103076.923076923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tabSelected="1" workbookViewId="0">
      <selection activeCell="N17" sqref="N17"/>
    </sheetView>
  </sheetViews>
  <sheetFormatPr defaultColWidth="7.7037037037037" defaultRowHeight="10.8"/>
  <cols>
    <col min="1" max="1" width="5.77777777777778" style="75" customWidth="1"/>
    <col min="2" max="2" width="13.9259259259259" style="75" customWidth="1"/>
    <col min="3" max="3" width="19.2592592592593" style="75" customWidth="1"/>
    <col min="4" max="4" width="12.5925925925926" style="75" customWidth="1"/>
    <col min="5" max="5" width="12.1481481481481" style="75" customWidth="1"/>
    <col min="6" max="6" width="9.18518518518519" style="75" customWidth="1"/>
    <col min="7" max="7" width="9.03703703703704" style="75" customWidth="1"/>
    <col min="8" max="8" width="8.44444444444444" style="75" customWidth="1"/>
    <col min="9" max="9" width="10.0740740740741" style="75" customWidth="1"/>
    <col min="10" max="16384" width="7.7037037037037" style="75"/>
  </cols>
  <sheetData>
    <row r="1" ht="17.4" spans="1:9">
      <c r="A1" s="9" t="str">
        <f>[1]报关发票!A1</f>
        <v>BEIJING MENERGY TRADING LIMITED</v>
      </c>
      <c r="B1" s="9"/>
      <c r="C1" s="9"/>
      <c r="D1" s="9"/>
      <c r="E1" s="76"/>
      <c r="F1" s="8"/>
      <c r="G1" s="9"/>
      <c r="H1" s="9"/>
      <c r="I1" s="9"/>
    </row>
    <row r="2" ht="36" customHeight="1" spans="1:9">
      <c r="A2" s="10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10"/>
      <c r="C2" s="10"/>
      <c r="D2" s="10"/>
      <c r="E2" s="77"/>
      <c r="F2" s="10"/>
      <c r="G2" s="10"/>
      <c r="H2" s="10"/>
      <c r="I2" s="10"/>
    </row>
    <row r="3" ht="17.4" spans="1:9">
      <c r="A3" s="78" t="str">
        <f>[1]报关发票!A3</f>
        <v>北京众诚城商贸有限公司</v>
      </c>
      <c r="B3" s="9"/>
      <c r="C3" s="9"/>
      <c r="D3" s="9"/>
      <c r="E3" s="76"/>
      <c r="F3" s="8"/>
      <c r="G3" s="9"/>
      <c r="H3" s="9"/>
      <c r="I3" s="9"/>
    </row>
    <row r="4" ht="17.4" spans="1:9">
      <c r="A4" s="9" t="s">
        <v>0</v>
      </c>
      <c r="B4" s="9"/>
      <c r="C4" s="9"/>
      <c r="D4" s="9"/>
      <c r="E4" s="76"/>
      <c r="F4" s="8"/>
      <c r="G4" s="9"/>
      <c r="H4" s="9"/>
      <c r="I4" s="9"/>
    </row>
    <row r="5" ht="18.15" spans="1:9">
      <c r="A5" s="78" t="s">
        <v>1</v>
      </c>
      <c r="B5" s="9"/>
      <c r="C5" s="9"/>
      <c r="D5" s="9"/>
      <c r="E5" s="76"/>
      <c r="F5" s="8"/>
      <c r="G5" s="9"/>
      <c r="H5" s="9"/>
      <c r="I5" s="9"/>
    </row>
    <row r="6" ht="11.4" spans="1:9">
      <c r="A6" s="16" t="s">
        <v>2</v>
      </c>
      <c r="B6" s="16"/>
      <c r="C6" s="16"/>
      <c r="D6" s="79"/>
      <c r="E6" s="80" t="s">
        <v>3</v>
      </c>
      <c r="F6" s="80"/>
      <c r="G6" s="81" t="str">
        <f>[1]报关发票!G6</f>
        <v>EMBMT20210327S-32 </v>
      </c>
      <c r="H6" s="81"/>
      <c r="I6" s="81"/>
    </row>
    <row r="7" ht="11.4" spans="1:9">
      <c r="A7" s="20" t="s">
        <v>4</v>
      </c>
      <c r="B7" s="20"/>
      <c r="C7" s="20"/>
      <c r="D7" s="28"/>
      <c r="E7" s="82" t="s">
        <v>5</v>
      </c>
      <c r="F7" s="82"/>
      <c r="G7" s="23" t="str">
        <f>G6</f>
        <v>EMBMT20210327S-32 </v>
      </c>
      <c r="H7" s="23"/>
      <c r="I7" s="23"/>
    </row>
    <row r="8" ht="12" spans="1:9">
      <c r="A8" s="24" t="s">
        <v>6</v>
      </c>
      <c r="B8" s="24"/>
      <c r="C8" s="24"/>
      <c r="D8" s="28"/>
      <c r="E8" s="82" t="s">
        <v>7</v>
      </c>
      <c r="F8" s="26"/>
      <c r="G8" s="26"/>
      <c r="H8" s="83">
        <f>[1]报关发票!H8</f>
        <v>44279</v>
      </c>
      <c r="I8" s="83"/>
    </row>
    <row r="9" ht="11.4" spans="1:9">
      <c r="A9" s="20" t="s">
        <v>8</v>
      </c>
      <c r="B9" s="20"/>
      <c r="C9" s="20"/>
      <c r="D9" s="28"/>
      <c r="E9" s="82" t="s">
        <v>9</v>
      </c>
      <c r="F9" s="26"/>
      <c r="G9" s="26"/>
      <c r="H9" s="83">
        <f>H8</f>
        <v>44279</v>
      </c>
      <c r="I9" s="83"/>
    </row>
    <row r="10" ht="11.4" spans="1:9">
      <c r="A10" s="29" t="s">
        <v>10</v>
      </c>
      <c r="B10" s="20" t="s">
        <v>11</v>
      </c>
      <c r="C10" s="20"/>
      <c r="D10" s="28"/>
      <c r="E10" s="82" t="s">
        <v>12</v>
      </c>
      <c r="F10" s="26"/>
      <c r="G10" s="26"/>
      <c r="H10" s="83"/>
      <c r="I10" s="83"/>
    </row>
    <row r="11" ht="87" customHeight="1" spans="1:9">
      <c r="A11" s="32" t="s">
        <v>13</v>
      </c>
      <c r="B11" s="32"/>
      <c r="C11" s="32"/>
      <c r="D11" s="28"/>
      <c r="E11" s="33" t="s">
        <v>14</v>
      </c>
      <c r="F11" s="22"/>
      <c r="G11" s="22"/>
      <c r="H11" s="83" t="s">
        <v>15</v>
      </c>
      <c r="I11" s="83"/>
    </row>
    <row r="12" ht="13.2" spans="1:9">
      <c r="A12" s="39" t="s">
        <v>16</v>
      </c>
      <c r="B12" s="39"/>
      <c r="C12" s="39"/>
      <c r="D12" s="39"/>
      <c r="E12" s="82" t="s">
        <v>17</v>
      </c>
      <c r="F12" s="26"/>
      <c r="G12" s="84"/>
      <c r="H12" s="84"/>
      <c r="I12" s="84"/>
    </row>
    <row r="13" ht="13.2" spans="1:9">
      <c r="A13" s="39" t="s">
        <v>18</v>
      </c>
      <c r="B13" s="39"/>
      <c r="C13" s="39"/>
      <c r="D13" s="39"/>
      <c r="E13" s="82" t="s">
        <v>19</v>
      </c>
      <c r="F13" s="26"/>
      <c r="G13" s="84"/>
      <c r="H13" s="84"/>
      <c r="I13" s="84"/>
    </row>
    <row r="14" ht="11.4" spans="1:9">
      <c r="A14" s="26" t="s">
        <v>20</v>
      </c>
      <c r="B14" s="26"/>
      <c r="C14" s="45"/>
      <c r="D14" s="45"/>
      <c r="E14" s="45"/>
      <c r="F14" s="45"/>
      <c r="G14" s="45"/>
      <c r="H14" s="45"/>
      <c r="I14" s="45"/>
    </row>
    <row r="15" ht="12.15" spans="1:9">
      <c r="A15" s="26" t="s">
        <v>21</v>
      </c>
      <c r="B15" s="26"/>
      <c r="C15" s="26"/>
      <c r="D15" s="26"/>
      <c r="E15" s="85"/>
      <c r="F15" s="86"/>
      <c r="G15" s="40"/>
      <c r="H15" s="40"/>
      <c r="I15" s="40"/>
    </row>
    <row r="16" ht="12.15" spans="1:9">
      <c r="A16" s="87" t="s">
        <v>22</v>
      </c>
      <c r="B16" s="88" t="s">
        <v>23</v>
      </c>
      <c r="C16" s="88"/>
      <c r="D16" s="89" t="s">
        <v>24</v>
      </c>
      <c r="E16" s="90" t="s">
        <v>25</v>
      </c>
      <c r="F16" s="45" t="s">
        <v>26</v>
      </c>
      <c r="G16" s="44" t="s">
        <v>27</v>
      </c>
      <c r="H16" s="43" t="s">
        <v>28</v>
      </c>
      <c r="I16" s="43"/>
    </row>
    <row r="17" ht="22.8" spans="1:9">
      <c r="A17" s="45" t="s">
        <v>29</v>
      </c>
      <c r="B17" s="47" t="s">
        <v>30</v>
      </c>
      <c r="C17" s="47"/>
      <c r="D17" s="90" t="s">
        <v>31</v>
      </c>
      <c r="E17" s="90" t="s">
        <v>32</v>
      </c>
      <c r="F17" s="45" t="s">
        <v>33</v>
      </c>
      <c r="G17" s="48" t="s">
        <v>34</v>
      </c>
      <c r="H17" s="3" t="s">
        <v>35</v>
      </c>
      <c r="I17" s="3"/>
    </row>
    <row r="18" s="74" customFormat="1" ht="20" customHeight="1" spans="1:9">
      <c r="A18" s="49">
        <v>1</v>
      </c>
      <c r="B18" s="49" t="str">
        <f>[1]合并汇总!E4</f>
        <v>操作控制箱</v>
      </c>
      <c r="C18" s="49" t="str">
        <f>[1]合并汇总!F4</f>
        <v>Operation control box</v>
      </c>
      <c r="D18" s="49">
        <f>[1]合并汇总!O4</f>
        <v>600</v>
      </c>
      <c r="E18" s="49">
        <f>[1]合并汇总!N4</f>
        <v>456</v>
      </c>
      <c r="F18" s="91">
        <f>[1]合并汇总!Q4</f>
        <v>102.54</v>
      </c>
      <c r="G18" s="91">
        <f>[1]合并汇总!P4</f>
        <v>6</v>
      </c>
      <c r="H18" s="49">
        <f>[1]合并汇总!G4</f>
        <v>47</v>
      </c>
      <c r="I18" s="49" t="str">
        <f>[1]合并汇总!H4&amp;[1]合并汇总!I4</f>
        <v>台set</v>
      </c>
    </row>
    <row r="19" s="74" customFormat="1" ht="20" customHeight="1" spans="1:9">
      <c r="A19" s="49">
        <v>2</v>
      </c>
      <c r="B19" s="49" t="str">
        <f>[1]合并汇总!E5</f>
        <v>配电柜</v>
      </c>
      <c r="C19" s="49" t="str">
        <f>[1]合并汇总!F5</f>
        <v>Distribution Cabinet</v>
      </c>
      <c r="D19" s="49">
        <f>[1]合并汇总!O5</f>
        <v>390</v>
      </c>
      <c r="E19" s="49">
        <f>[1]合并汇总!N5</f>
        <v>300</v>
      </c>
      <c r="F19" s="92"/>
      <c r="G19" s="92"/>
      <c r="H19" s="49">
        <f>[1]合并汇总!G5</f>
        <v>1</v>
      </c>
      <c r="I19" s="49" t="str">
        <f>[1]合并汇总!H5&amp;[1]合并汇总!I5</f>
        <v>台set</v>
      </c>
    </row>
    <row r="20" s="74" customFormat="1" ht="20" customHeight="1" spans="1:9">
      <c r="A20" s="49">
        <v>3</v>
      </c>
      <c r="B20" s="49" t="str">
        <f>[1]合并汇总!E6</f>
        <v>配电箱</v>
      </c>
      <c r="C20" s="49" t="str">
        <f>[1]合并汇总!F6</f>
        <v>Distribution box</v>
      </c>
      <c r="D20" s="49">
        <f>[1]合并汇总!O6</f>
        <v>80</v>
      </c>
      <c r="E20" s="49">
        <f>[1]合并汇总!N6</f>
        <v>58</v>
      </c>
      <c r="F20" s="92"/>
      <c r="G20" s="92"/>
      <c r="H20" s="49">
        <f>[1]合并汇总!G6</f>
        <v>1</v>
      </c>
      <c r="I20" s="49" t="str">
        <f>[1]合并汇总!H6&amp;[1]合并汇总!I6</f>
        <v>台set</v>
      </c>
    </row>
    <row r="21" s="74" customFormat="1" ht="20" customHeight="1" spans="1:9">
      <c r="A21" s="49">
        <v>4</v>
      </c>
      <c r="B21" s="49" t="str">
        <f>[1]合并汇总!E7</f>
        <v>配电箱</v>
      </c>
      <c r="C21" s="49" t="str">
        <f>[1]合并汇总!F7</f>
        <v>Distribution box</v>
      </c>
      <c r="D21" s="49">
        <f>[1]合并汇总!O7</f>
        <v>80</v>
      </c>
      <c r="E21" s="49">
        <f>[1]合并汇总!N7</f>
        <v>58</v>
      </c>
      <c r="F21" s="92"/>
      <c r="G21" s="92"/>
      <c r="H21" s="49">
        <f>[1]合并汇总!G7</f>
        <v>1</v>
      </c>
      <c r="I21" s="49" t="str">
        <f>[1]合并汇总!H7&amp;[1]合并汇总!I7</f>
        <v>台set</v>
      </c>
    </row>
    <row r="22" s="74" customFormat="1" ht="20" customHeight="1" spans="1:9">
      <c r="A22" s="49">
        <v>5</v>
      </c>
      <c r="B22" s="49" t="str">
        <f>[1]合并汇总!E8</f>
        <v>箱式变电站</v>
      </c>
      <c r="C22" s="49" t="str">
        <f>[1]合并汇总!F8</f>
        <v>Box-type substation</v>
      </c>
      <c r="D22" s="49">
        <f>[1]合并汇总!O8</f>
        <v>22285</v>
      </c>
      <c r="E22" s="49">
        <f>[1]合并汇总!N8</f>
        <v>22149</v>
      </c>
      <c r="F22" s="92"/>
      <c r="G22" s="92"/>
      <c r="H22" s="49">
        <f>[1]合并汇总!G8</f>
        <v>1</v>
      </c>
      <c r="I22" s="49" t="str">
        <f>[1]合并汇总!H8&amp;[1]合并汇总!I8</f>
        <v>台set</v>
      </c>
    </row>
    <row r="23" s="74" customFormat="1" ht="20" customHeight="1" spans="1:9">
      <c r="A23" s="49">
        <v>6</v>
      </c>
      <c r="B23" s="49" t="str">
        <f>[1]合并汇总!E9</f>
        <v>照明配电箱</v>
      </c>
      <c r="C23" s="49" t="str">
        <f>[1]合并汇总!F9</f>
        <v>Lighting distribution box</v>
      </c>
      <c r="D23" s="49">
        <f>[1]合并汇总!O9</f>
        <v>80</v>
      </c>
      <c r="E23" s="49">
        <f>[1]合并汇总!N9</f>
        <v>58</v>
      </c>
      <c r="F23" s="92"/>
      <c r="G23" s="92"/>
      <c r="H23" s="49">
        <f>[1]合并汇总!G9</f>
        <v>1</v>
      </c>
      <c r="I23" s="49" t="str">
        <f>[1]合并汇总!H9&amp;[1]合并汇总!I9</f>
        <v>台set</v>
      </c>
    </row>
    <row r="24" s="74" customFormat="1" ht="20" customHeight="1" spans="1:9">
      <c r="A24" s="49">
        <v>7</v>
      </c>
      <c r="B24" s="49" t="str">
        <f>[1]合并汇总!E10</f>
        <v>变压器</v>
      </c>
      <c r="C24" s="49" t="str">
        <f>[1]合并汇总!F10</f>
        <v>transformer</v>
      </c>
      <c r="D24" s="49">
        <f>[1]合并汇总!O10</f>
        <v>4760</v>
      </c>
      <c r="E24" s="49">
        <f>[1]合并汇总!N10</f>
        <v>4575</v>
      </c>
      <c r="F24" s="91">
        <f>[1]合并汇总!Q10</f>
        <v>7.39</v>
      </c>
      <c r="G24" s="91">
        <f>[1]合并汇总!P10</f>
        <v>5</v>
      </c>
      <c r="H24" s="49">
        <f>[1]合并汇总!G10</f>
        <v>5</v>
      </c>
      <c r="I24" s="49" t="str">
        <f>[1]合并汇总!H10&amp;[1]合并汇总!I10</f>
        <v>台set</v>
      </c>
    </row>
    <row r="25" s="74" customFormat="1" ht="20" customHeight="1" spans="1:9">
      <c r="A25" s="49">
        <v>8</v>
      </c>
      <c r="B25" s="49" t="str">
        <f>[1]合并汇总!E11</f>
        <v>电缆 </v>
      </c>
      <c r="C25" s="49" t="str">
        <f>[1]合并汇总!F11</f>
        <v>cable</v>
      </c>
      <c r="D25" s="49">
        <f>[1]合并汇总!O11</f>
        <v>7445</v>
      </c>
      <c r="E25" s="49">
        <f>[1]合并汇总!N11</f>
        <v>7078</v>
      </c>
      <c r="F25" s="91">
        <f>[1]合并汇总!Q11</f>
        <v>14.88</v>
      </c>
      <c r="G25" s="91">
        <f>[1]合并汇总!P11</f>
        <v>3</v>
      </c>
      <c r="H25" s="49">
        <f>[1]合并汇总!G11</f>
        <v>1565</v>
      </c>
      <c r="I25" s="49" t="str">
        <f>[1]合并汇总!H11&amp;[1]合并汇总!I11</f>
        <v>米meter</v>
      </c>
    </row>
    <row r="26" s="74" customFormat="1" ht="20" customHeight="1" spans="1:9">
      <c r="A26" s="49">
        <v>9</v>
      </c>
      <c r="B26" s="49" t="str">
        <f>[1]合并汇总!E12</f>
        <v>电缆 </v>
      </c>
      <c r="C26" s="49" t="str">
        <f>[1]合并汇总!F12</f>
        <v>cable</v>
      </c>
      <c r="D26" s="49">
        <f>[1]合并汇总!O12</f>
        <v>1250</v>
      </c>
      <c r="E26" s="49">
        <f>[1]合并汇总!N12</f>
        <v>1220</v>
      </c>
      <c r="F26" s="91">
        <f>[1]合并汇总!Q12</f>
        <v>1.58</v>
      </c>
      <c r="G26" s="91">
        <f>[1]合并汇总!P12</f>
        <v>1</v>
      </c>
      <c r="H26" s="49">
        <f>[1]合并汇总!G12</f>
        <v>1593</v>
      </c>
      <c r="I26" s="49" t="str">
        <f>[1]合并汇总!H12&amp;[1]合并汇总!I12</f>
        <v>米meter</v>
      </c>
    </row>
    <row r="27" s="74" customFormat="1" ht="20" customHeight="1" spans="1:9">
      <c r="A27" s="49">
        <v>10</v>
      </c>
      <c r="B27" s="49" t="str">
        <f>[1]合并汇总!E13</f>
        <v>电缆 </v>
      </c>
      <c r="C27" s="49" t="str">
        <f>[1]合并汇总!F13</f>
        <v>cable</v>
      </c>
      <c r="D27" s="49">
        <f>[1]合并汇总!O13</f>
        <v>1050</v>
      </c>
      <c r="E27" s="49">
        <f>[1]合并汇总!N13</f>
        <v>1023</v>
      </c>
      <c r="F27" s="91">
        <f>[1]合并汇总!Q13</f>
        <v>1.58</v>
      </c>
      <c r="G27" s="91">
        <f>[1]合并汇总!P13</f>
        <v>1</v>
      </c>
      <c r="H27" s="49">
        <f>[1]合并汇总!G13</f>
        <v>2390</v>
      </c>
      <c r="I27" s="49" t="str">
        <f>[1]合并汇总!H13&amp;[1]合并汇总!I13</f>
        <v>米meter</v>
      </c>
    </row>
    <row r="28" s="74" customFormat="1" ht="20" customHeight="1" spans="1:9">
      <c r="A28" s="49">
        <v>11</v>
      </c>
      <c r="B28" s="49" t="str">
        <f>[1]合并汇总!E14</f>
        <v>钢丝绳</v>
      </c>
      <c r="C28" s="49" t="str">
        <f>[1]合并汇总!F14</f>
        <v>Wire rope</v>
      </c>
      <c r="D28" s="49">
        <f>[1]合并汇总!O14</f>
        <v>155</v>
      </c>
      <c r="E28" s="49">
        <f>[1]合并汇总!N14</f>
        <v>142</v>
      </c>
      <c r="F28" s="91">
        <f>[1]合并汇总!Q14</f>
        <v>0.11</v>
      </c>
      <c r="G28" s="91">
        <f>[1]合并汇总!P14</f>
        <v>1</v>
      </c>
      <c r="H28" s="49">
        <f>[1]合并汇总!G14</f>
        <v>1000</v>
      </c>
      <c r="I28" s="49" t="str">
        <f>[1]合并汇总!H14&amp;[1]合并汇总!I14</f>
        <v>米meter</v>
      </c>
    </row>
    <row r="29" s="74" customFormat="1" ht="20" customHeight="1" spans="1:9">
      <c r="A29" s="49">
        <v>12</v>
      </c>
      <c r="B29" s="49" t="str">
        <f>[1]合并汇总!E15</f>
        <v>电缆 </v>
      </c>
      <c r="C29" s="49" t="str">
        <f>[1]合并汇总!F15</f>
        <v>cable</v>
      </c>
      <c r="D29" s="49">
        <f>[1]合并汇总!O15</f>
        <v>1060</v>
      </c>
      <c r="E29" s="49">
        <f>[1]合并汇总!N15</f>
        <v>1052</v>
      </c>
      <c r="F29" s="91">
        <f>[1]合并汇总!Q15</f>
        <v>1.52</v>
      </c>
      <c r="G29" s="91">
        <f>[1]合并汇总!P15</f>
        <v>1</v>
      </c>
      <c r="H29" s="49">
        <f>[1]合并汇总!G15</f>
        <v>3400</v>
      </c>
      <c r="I29" s="49" t="str">
        <f>[1]合并汇总!H15&amp;[1]合并汇总!I15</f>
        <v>米meter</v>
      </c>
    </row>
    <row r="30" s="74" customFormat="1" ht="20" customHeight="1" spans="1:9">
      <c r="A30" s="49">
        <v>13</v>
      </c>
      <c r="B30" s="49" t="str">
        <f>[1]合并汇总!E16</f>
        <v>鼓风机</v>
      </c>
      <c r="C30" s="49" t="str">
        <f>[1]合并汇总!F16</f>
        <v>Centrifugal fan</v>
      </c>
      <c r="D30" s="49">
        <f>[1]合并汇总!O16</f>
        <v>8100</v>
      </c>
      <c r="E30" s="49">
        <f>[1]合并汇总!N16</f>
        <v>6680</v>
      </c>
      <c r="F30" s="91">
        <f>[1]合并汇总!Q16</f>
        <v>20.89</v>
      </c>
      <c r="G30" s="91">
        <f>[1]合并汇总!P16</f>
        <v>2</v>
      </c>
      <c r="H30" s="49">
        <f>[1]合并汇总!G16</f>
        <v>2</v>
      </c>
      <c r="I30" s="49" t="str">
        <f>[1]合并汇总!H16&amp;[1]合并汇总!I16</f>
        <v>台set</v>
      </c>
    </row>
    <row r="31" s="74" customFormat="1" ht="20" customHeight="1" spans="1:9">
      <c r="A31" s="49">
        <v>14</v>
      </c>
      <c r="B31" s="49" t="str">
        <f>[1]合并汇总!E17</f>
        <v>电缆 </v>
      </c>
      <c r="C31" s="49" t="str">
        <f>[1]合并汇总!F17</f>
        <v>cable</v>
      </c>
      <c r="D31" s="49">
        <f>[1]合并汇总!O17</f>
        <v>860</v>
      </c>
      <c r="E31" s="49">
        <f>[1]合并汇总!N17</f>
        <v>844</v>
      </c>
      <c r="F31" s="91">
        <f>[1]合并汇总!Q17</f>
        <v>1.52</v>
      </c>
      <c r="G31" s="91">
        <f>[1]合并汇总!P17</f>
        <v>1</v>
      </c>
      <c r="H31" s="49">
        <f>[1]合并汇总!G17</f>
        <v>1049</v>
      </c>
      <c r="I31" s="49" t="str">
        <f>[1]合并汇总!H17&amp;[1]合并汇总!I17</f>
        <v>米meter</v>
      </c>
    </row>
    <row r="32" s="74" customFormat="1" ht="20" customHeight="1" spans="1:9">
      <c r="A32" s="49">
        <v>15</v>
      </c>
      <c r="B32" s="49" t="str">
        <f>[1]合并汇总!E18</f>
        <v>潜水泵</v>
      </c>
      <c r="C32" s="49" t="str">
        <f>[1]合并汇总!F18</f>
        <v>Submersible pump</v>
      </c>
      <c r="D32" s="49">
        <f>[1]合并汇总!O18</f>
        <v>5197</v>
      </c>
      <c r="E32" s="49">
        <f>[1]合并汇总!N18</f>
        <v>4636</v>
      </c>
      <c r="F32" s="91">
        <f>[1]合并汇总!Q18</f>
        <v>6.41</v>
      </c>
      <c r="G32" s="91">
        <f>[1]合并汇总!P18</f>
        <v>4</v>
      </c>
      <c r="H32" s="49">
        <f>[1]合并汇总!G18</f>
        <v>2</v>
      </c>
      <c r="I32" s="49" t="str">
        <f>[1]合并汇总!H18&amp;[1]合并汇总!I18</f>
        <v>台set</v>
      </c>
    </row>
    <row r="33" s="74" customFormat="1" ht="20" customHeight="1" spans="1:9">
      <c r="A33" s="49">
        <v>16</v>
      </c>
      <c r="B33" s="49" t="str">
        <f>[1]合并汇总!E19</f>
        <v>水泵</v>
      </c>
      <c r="C33" s="49" t="str">
        <f>[1]合并汇总!F19</f>
        <v>pump</v>
      </c>
      <c r="D33" s="49">
        <f>[1]合并汇总!O19</f>
        <v>20830</v>
      </c>
      <c r="E33" s="49">
        <f>[1]合并汇总!N19</f>
        <v>16903.13</v>
      </c>
      <c r="F33" s="91">
        <f>[1]合并汇总!Q19</f>
        <v>56.38</v>
      </c>
      <c r="G33" s="91">
        <f>[1]合并汇总!P19</f>
        <v>5</v>
      </c>
      <c r="H33" s="49">
        <f>[1]合并汇总!G19</f>
        <v>3</v>
      </c>
      <c r="I33" s="49" t="str">
        <f>[1]合并汇总!H19&amp;[1]合并汇总!I19</f>
        <v>套set</v>
      </c>
    </row>
    <row r="34" s="74" customFormat="1" ht="20" customHeight="1" spans="1:9">
      <c r="A34" s="49">
        <v>17</v>
      </c>
      <c r="B34" s="49" t="str">
        <f>[1]合并汇总!E20</f>
        <v>电缆桥架</v>
      </c>
      <c r="C34" s="49" t="str">
        <f>[1]合并汇总!F20</f>
        <v>Cable tray</v>
      </c>
      <c r="D34" s="49">
        <f>[1]合并汇总!O20</f>
        <v>1220</v>
      </c>
      <c r="E34" s="49">
        <f>[1]合并汇总!N20</f>
        <v>1172</v>
      </c>
      <c r="F34" s="91">
        <f>[1]合并汇总!Q20</f>
        <v>7.08</v>
      </c>
      <c r="G34" s="91">
        <f>[1]合并汇总!P20</f>
        <v>12</v>
      </c>
      <c r="H34" s="49">
        <f>[1]合并汇总!G20</f>
        <v>260</v>
      </c>
      <c r="I34" s="49" t="str">
        <f>[1]合并汇总!H20&amp;[1]合并汇总!I20</f>
        <v>米meter</v>
      </c>
    </row>
    <row r="35" s="74" customFormat="1" ht="20" customHeight="1" spans="1:9">
      <c r="A35" s="93"/>
      <c r="B35" s="93"/>
      <c r="C35" s="93"/>
      <c r="D35" s="93"/>
      <c r="E35" s="93"/>
      <c r="F35" s="93"/>
      <c r="G35" s="93"/>
      <c r="H35" s="93"/>
      <c r="I35" s="93"/>
    </row>
    <row r="36" s="74" customFormat="1" ht="20" customHeight="1" spans="1:9">
      <c r="A36" s="93"/>
      <c r="B36" s="93"/>
      <c r="C36" s="93"/>
      <c r="D36" s="93"/>
      <c r="E36" s="93"/>
      <c r="F36" s="93"/>
      <c r="G36" s="93"/>
      <c r="H36" s="93"/>
      <c r="I36" s="93"/>
    </row>
    <row r="37" ht="23.55" spans="1:9">
      <c r="A37" s="94" t="s">
        <v>36</v>
      </c>
      <c r="B37" s="53"/>
      <c r="C37" s="53"/>
      <c r="D37" s="95">
        <f t="shared" ref="D37:H37" si="0">SUM(D18:D36)</f>
        <v>75442</v>
      </c>
      <c r="E37" s="95">
        <f t="shared" si="0"/>
        <v>68404.13</v>
      </c>
      <c r="F37" s="95">
        <f t="shared" si="0"/>
        <v>221.88</v>
      </c>
      <c r="G37" s="95">
        <f t="shared" si="0"/>
        <v>42</v>
      </c>
      <c r="H37" s="95">
        <f t="shared" si="0"/>
        <v>11321</v>
      </c>
      <c r="I37" s="41"/>
    </row>
    <row r="38" ht="33" customHeight="1" spans="1:9">
      <c r="A38" s="96"/>
      <c r="B38" s="97"/>
      <c r="C38" s="98"/>
      <c r="D38" s="71"/>
      <c r="E38" s="71"/>
      <c r="F38" s="71"/>
      <c r="G38" s="2"/>
      <c r="H38" s="2"/>
      <c r="I38" s="71"/>
    </row>
    <row r="39" ht="18" customHeight="1" spans="1:9">
      <c r="A39" s="96"/>
      <c r="B39" s="98"/>
      <c r="C39" s="98"/>
      <c r="D39" s="71"/>
      <c r="E39" s="71"/>
      <c r="F39" s="71"/>
      <c r="G39" s="2"/>
      <c r="H39" s="2"/>
      <c r="I39" s="71"/>
    </row>
    <row r="40" ht="11.4" spans="1:9">
      <c r="A40" s="3"/>
      <c r="B40" s="56" t="s">
        <v>37</v>
      </c>
      <c r="C40" s="56"/>
      <c r="D40" s="99"/>
      <c r="E40" s="99"/>
      <c r="F40" s="99"/>
      <c r="G40" s="100"/>
      <c r="H40" s="100"/>
      <c r="I40" s="100"/>
    </row>
    <row r="41" ht="11.4" spans="1:9">
      <c r="A41" s="3"/>
      <c r="B41" s="56" t="s">
        <v>38</v>
      </c>
      <c r="C41" s="56"/>
      <c r="D41" s="99"/>
      <c r="E41" s="99"/>
      <c r="F41" s="101">
        <f>H8</f>
        <v>44279</v>
      </c>
      <c r="G41" s="101"/>
      <c r="H41" s="101"/>
      <c r="I41" s="101"/>
    </row>
    <row r="42" ht="12.75" spans="1:9">
      <c r="A42" s="102"/>
      <c r="B42" s="103"/>
      <c r="C42" s="103"/>
      <c r="D42" s="102"/>
      <c r="E42" s="104"/>
      <c r="F42" s="105"/>
      <c r="G42" s="102"/>
      <c r="H42" s="102"/>
      <c r="I42" s="102"/>
    </row>
    <row r="43" ht="16.35" spans="1:9">
      <c r="A43" s="73"/>
      <c r="B43" s="106"/>
      <c r="C43" s="106"/>
      <c r="D43" s="73"/>
      <c r="E43" s="107"/>
      <c r="F43" s="108"/>
      <c r="G43" s="73"/>
      <c r="H43" s="73"/>
      <c r="I43" s="73"/>
    </row>
  </sheetData>
  <autoFilter ref="A17:I37">
    <extLst/>
  </autoFilter>
  <mergeCells count="40">
    <mergeCell ref="A1:I1"/>
    <mergeCell ref="A2:I2"/>
    <mergeCell ref="A3:I3"/>
    <mergeCell ref="A4:I4"/>
    <mergeCell ref="A5:I5"/>
    <mergeCell ref="A6:C6"/>
    <mergeCell ref="E6:F6"/>
    <mergeCell ref="G6:I6"/>
    <mergeCell ref="A7:C7"/>
    <mergeCell ref="G7:I7"/>
    <mergeCell ref="A8:C8"/>
    <mergeCell ref="E8:G8"/>
    <mergeCell ref="H8:I8"/>
    <mergeCell ref="A9:C9"/>
    <mergeCell ref="E9:G9"/>
    <mergeCell ref="H9:I9"/>
    <mergeCell ref="B10:C10"/>
    <mergeCell ref="E10:G10"/>
    <mergeCell ref="H10:I10"/>
    <mergeCell ref="A11:C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40:E40"/>
    <mergeCell ref="D41:E41"/>
    <mergeCell ref="F41:I41"/>
    <mergeCell ref="F18:F23"/>
    <mergeCell ref="G18:G2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103"/>
  <sheetViews>
    <sheetView topLeftCell="A22" workbookViewId="0">
      <selection activeCell="H38" sqref="H38"/>
    </sheetView>
  </sheetViews>
  <sheetFormatPr defaultColWidth="10.6666666666667" defaultRowHeight="12"/>
  <cols>
    <col min="1" max="1" width="6.07407407407407" style="4" customWidth="1"/>
    <col min="2" max="2" width="12.7407407407407" style="5" customWidth="1"/>
    <col min="3" max="3" width="19.8518518518519" style="5" customWidth="1"/>
    <col min="4" max="4" width="11.8518518518519" style="5" customWidth="1"/>
    <col min="5" max="5" width="8.74074074074074" style="4" customWidth="1"/>
    <col min="6" max="6" width="9.18518518518519" style="4" customWidth="1"/>
    <col min="7" max="7" width="12.5925925925926" style="6" customWidth="1"/>
    <col min="8" max="8" width="14.8148148148148" style="4" customWidth="1"/>
    <col min="9" max="9" width="10.6666666666667" style="4" hidden="1" customWidth="1"/>
    <col min="10" max="10" width="10.6666666666667" style="7" hidden="1" customWidth="1"/>
    <col min="11" max="12" width="10.6666666666667" style="4" customWidth="1"/>
    <col min="13" max="16384" width="10.6666666666667" style="4"/>
  </cols>
  <sheetData>
    <row r="1" ht="21" customHeight="1" spans="1:8">
      <c r="A1" s="8" t="s">
        <v>39</v>
      </c>
      <c r="B1" s="9"/>
      <c r="C1" s="9"/>
      <c r="D1" s="9"/>
      <c r="E1" s="9"/>
      <c r="F1" s="9"/>
      <c r="G1" s="9"/>
      <c r="H1" s="9"/>
    </row>
    <row r="2" ht="41.1" customHeight="1" spans="1:8">
      <c r="A2" s="10" t="str">
        <f>pl!A2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11"/>
      <c r="C2" s="11"/>
      <c r="D2" s="11"/>
      <c r="E2" s="11"/>
      <c r="F2" s="11"/>
      <c r="G2" s="11"/>
      <c r="H2" s="11"/>
    </row>
    <row r="3" ht="17.4" spans="1:8">
      <c r="A3" s="12" t="s">
        <v>40</v>
      </c>
      <c r="B3" s="13"/>
      <c r="C3" s="13"/>
      <c r="D3" s="13"/>
      <c r="E3" s="13"/>
      <c r="F3" s="13"/>
      <c r="G3" s="13"/>
      <c r="H3" s="13"/>
    </row>
    <row r="4" ht="18.95" customHeight="1" spans="1:8">
      <c r="A4" s="14" t="s">
        <v>41</v>
      </c>
      <c r="B4" s="14"/>
      <c r="C4" s="14"/>
      <c r="D4" s="14"/>
      <c r="E4" s="14"/>
      <c r="F4" s="14"/>
      <c r="G4" s="14"/>
      <c r="H4" s="14"/>
    </row>
    <row r="5" ht="18" customHeight="1" spans="1:11">
      <c r="A5" s="15" t="s">
        <v>42</v>
      </c>
      <c r="B5" s="15"/>
      <c r="C5" s="15"/>
      <c r="D5" s="15"/>
      <c r="E5" s="15"/>
      <c r="F5" s="15"/>
      <c r="G5" s="15"/>
      <c r="H5" s="15"/>
      <c r="K5" s="69"/>
    </row>
    <row r="6" ht="15.75" customHeight="1" spans="1:10">
      <c r="A6" s="16" t="s">
        <v>2</v>
      </c>
      <c r="B6" s="16"/>
      <c r="C6" s="16"/>
      <c r="D6" s="17"/>
      <c r="E6" s="18" t="s">
        <v>43</v>
      </c>
      <c r="F6" s="18"/>
      <c r="G6" s="19" t="str">
        <f>[1]报关单!A13</f>
        <v>EMBMT20210327S-32 </v>
      </c>
      <c r="H6" s="19"/>
      <c r="I6" s="22"/>
      <c r="J6" s="33"/>
    </row>
    <row r="7" ht="15.75" customHeight="1" spans="1:8">
      <c r="A7" s="20" t="s">
        <v>4</v>
      </c>
      <c r="B7" s="20"/>
      <c r="C7" s="20"/>
      <c r="D7" s="21"/>
      <c r="E7" s="22" t="s">
        <v>5</v>
      </c>
      <c r="F7" s="22"/>
      <c r="G7" s="23" t="str">
        <f>G6</f>
        <v>EMBMT20210327S-32 </v>
      </c>
      <c r="H7" s="23"/>
    </row>
    <row r="8" ht="15.75" customHeight="1" spans="1:8">
      <c r="A8" s="24" t="s">
        <v>6</v>
      </c>
      <c r="B8" s="24"/>
      <c r="C8" s="24"/>
      <c r="D8" s="25"/>
      <c r="E8" s="26" t="s">
        <v>44</v>
      </c>
      <c r="F8" s="26"/>
      <c r="G8" s="26"/>
      <c r="H8" s="27">
        <f>[1]报关发票!H8</f>
        <v>44279</v>
      </c>
    </row>
    <row r="9" ht="15.75" customHeight="1" spans="1:8">
      <c r="A9" s="20" t="s">
        <v>8</v>
      </c>
      <c r="B9" s="20"/>
      <c r="C9" s="20"/>
      <c r="D9" s="28"/>
      <c r="E9" s="26" t="s">
        <v>9</v>
      </c>
      <c r="F9" s="26"/>
      <c r="G9" s="26"/>
      <c r="H9" s="27"/>
    </row>
    <row r="10" ht="15.95" customHeight="1" spans="1:8">
      <c r="A10" s="29" t="s">
        <v>10</v>
      </c>
      <c r="B10" s="20" t="s">
        <v>11</v>
      </c>
      <c r="C10" s="20"/>
      <c r="D10" s="28"/>
      <c r="E10" s="30" t="s">
        <v>12</v>
      </c>
      <c r="F10" s="30"/>
      <c r="G10" s="31" t="s">
        <v>15</v>
      </c>
      <c r="H10" s="31"/>
    </row>
    <row r="11" ht="94" customHeight="1" spans="1:8">
      <c r="A11" s="32" t="s">
        <v>13</v>
      </c>
      <c r="B11" s="32"/>
      <c r="C11" s="32"/>
      <c r="D11" s="28"/>
      <c r="E11" s="33" t="s">
        <v>14</v>
      </c>
      <c r="F11" s="22"/>
      <c r="G11" s="22"/>
      <c r="H11" s="23" t="s">
        <v>15</v>
      </c>
    </row>
    <row r="12" ht="15" customHeight="1" spans="1:9">
      <c r="A12" s="34" t="s">
        <v>16</v>
      </c>
      <c r="B12" s="34"/>
      <c r="C12" s="34"/>
      <c r="D12" s="34"/>
      <c r="E12" s="26" t="s">
        <v>17</v>
      </c>
      <c r="F12" s="26"/>
      <c r="G12" s="35"/>
      <c r="H12" s="35"/>
      <c r="I12" s="70"/>
    </row>
    <row r="13" ht="15" customHeight="1" spans="1:9">
      <c r="A13" s="36" t="s">
        <v>45</v>
      </c>
      <c r="B13" s="37"/>
      <c r="C13" s="38"/>
      <c r="D13" s="38"/>
      <c r="E13" s="26" t="s">
        <v>19</v>
      </c>
      <c r="F13" s="26"/>
      <c r="G13" s="35"/>
      <c r="H13" s="35"/>
      <c r="I13" s="70"/>
    </row>
    <row r="14" ht="24" customHeight="1" spans="1:8">
      <c r="A14" s="39" t="s">
        <v>46</v>
      </c>
      <c r="B14" s="39"/>
      <c r="C14" s="39"/>
      <c r="D14" s="39"/>
      <c r="E14" s="39"/>
      <c r="F14" s="39"/>
      <c r="G14" s="39"/>
      <c r="H14" s="39"/>
    </row>
    <row r="15" ht="15" customHeight="1" spans="1:8">
      <c r="A15" s="40" t="s">
        <v>21</v>
      </c>
      <c r="B15" s="41"/>
      <c r="C15" s="40"/>
      <c r="D15" s="40"/>
      <c r="E15" s="40"/>
      <c r="F15" s="40"/>
      <c r="G15" s="40"/>
      <c r="H15" s="40"/>
    </row>
    <row r="16" s="1" customFormat="1" ht="15" customHeight="1" spans="1:10">
      <c r="A16" s="3" t="s">
        <v>47</v>
      </c>
      <c r="B16" s="42" t="s">
        <v>48</v>
      </c>
      <c r="C16" s="42" t="s">
        <v>23</v>
      </c>
      <c r="D16" s="42"/>
      <c r="E16" s="43" t="s">
        <v>28</v>
      </c>
      <c r="F16" s="43"/>
      <c r="G16" s="44" t="s">
        <v>49</v>
      </c>
      <c r="H16" s="3" t="s">
        <v>50</v>
      </c>
      <c r="J16" s="64"/>
    </row>
    <row r="17" s="1" customFormat="1" ht="36.95" customHeight="1" spans="1:10">
      <c r="A17" s="45" t="s">
        <v>29</v>
      </c>
      <c r="B17" s="46" t="s">
        <v>51</v>
      </c>
      <c r="C17" s="47" t="s">
        <v>30</v>
      </c>
      <c r="D17" s="47"/>
      <c r="E17" s="45" t="s">
        <v>35</v>
      </c>
      <c r="F17" s="45"/>
      <c r="G17" s="48" t="s">
        <v>52</v>
      </c>
      <c r="H17" s="45" t="s">
        <v>53</v>
      </c>
      <c r="J17" s="64"/>
    </row>
    <row r="18" s="2" customFormat="1" ht="21" customHeight="1" spans="1:10">
      <c r="A18" s="49">
        <v>1</v>
      </c>
      <c r="B18" s="50">
        <f>[1]合并汇总!D4</f>
        <v>8537109090</v>
      </c>
      <c r="C18" s="50" t="str">
        <f>[1]合并汇总!E4</f>
        <v>操作控制箱</v>
      </c>
      <c r="D18" s="50" t="str">
        <f>[1]合并汇总!F4</f>
        <v>Operation control box</v>
      </c>
      <c r="E18" s="50">
        <f>[1]合并汇总!G4</f>
        <v>47</v>
      </c>
      <c r="F18" s="50" t="str">
        <f>[1]合并汇总!H4&amp;[1]合并汇总!I4</f>
        <v>台set</v>
      </c>
      <c r="G18" s="51">
        <f t="shared" ref="G18:G34" si="0">H18/E18</f>
        <v>147.990471358429</v>
      </c>
      <c r="H18" s="51">
        <f>[1]合并汇总!L4</f>
        <v>6955.55215384615</v>
      </c>
      <c r="I18" s="51"/>
      <c r="J18" s="71"/>
    </row>
    <row r="19" s="2" customFormat="1" ht="21" customHeight="1" spans="1:10">
      <c r="A19" s="49">
        <v>2</v>
      </c>
      <c r="B19" s="50">
        <f>[1]合并汇总!D5</f>
        <v>8537109090</v>
      </c>
      <c r="C19" s="50" t="str">
        <f>[1]合并汇总!E5</f>
        <v>配电柜</v>
      </c>
      <c r="D19" s="50" t="str">
        <f>[1]合并汇总!F5</f>
        <v>Distribution Cabinet</v>
      </c>
      <c r="E19" s="50">
        <f>[1]合并汇总!G5</f>
        <v>1</v>
      </c>
      <c r="F19" s="50" t="str">
        <f>[1]合并汇总!H5&amp;[1]合并汇总!I5</f>
        <v>台set</v>
      </c>
      <c r="G19" s="51">
        <f t="shared" si="0"/>
        <v>1269.23076923077</v>
      </c>
      <c r="H19" s="51">
        <f>[1]合并汇总!L5</f>
        <v>1269.23076923077</v>
      </c>
      <c r="I19" s="51"/>
      <c r="J19" s="71"/>
    </row>
    <row r="20" s="2" customFormat="1" ht="21" customHeight="1" spans="1:10">
      <c r="A20" s="49">
        <v>3</v>
      </c>
      <c r="B20" s="50">
        <f>[1]合并汇总!D6</f>
        <v>8537109090</v>
      </c>
      <c r="C20" s="50" t="str">
        <f>[1]合并汇总!E6</f>
        <v>配电箱</v>
      </c>
      <c r="D20" s="50" t="str">
        <f>[1]合并汇总!F6</f>
        <v>Distribution box</v>
      </c>
      <c r="E20" s="50">
        <f>[1]合并汇总!G6</f>
        <v>1</v>
      </c>
      <c r="F20" s="50" t="str">
        <f>[1]合并汇总!H6&amp;[1]合并汇总!I6</f>
        <v>台set</v>
      </c>
      <c r="G20" s="51">
        <f t="shared" si="0"/>
        <v>490.769230769231</v>
      </c>
      <c r="H20" s="51">
        <f>[1]合并汇总!L6</f>
        <v>490.769230769231</v>
      </c>
      <c r="I20" s="51"/>
      <c r="J20" s="71"/>
    </row>
    <row r="21" s="2" customFormat="1" ht="21" customHeight="1" spans="1:10">
      <c r="A21" s="49">
        <v>4</v>
      </c>
      <c r="B21" s="50">
        <f>[1]合并汇总!D7</f>
        <v>8537109090</v>
      </c>
      <c r="C21" s="50" t="str">
        <f>[1]合并汇总!E7</f>
        <v>配电箱</v>
      </c>
      <c r="D21" s="50" t="str">
        <f>[1]合并汇总!F7</f>
        <v>Distribution box</v>
      </c>
      <c r="E21" s="50">
        <f>[1]合并汇总!G7</f>
        <v>1</v>
      </c>
      <c r="F21" s="50" t="str">
        <f>[1]合并汇总!H7&amp;[1]合并汇总!I7</f>
        <v>台set</v>
      </c>
      <c r="G21" s="51">
        <f t="shared" si="0"/>
        <v>186.153846153846</v>
      </c>
      <c r="H21" s="51">
        <f>[1]合并汇总!L7</f>
        <v>186.153846153846</v>
      </c>
      <c r="I21" s="51"/>
      <c r="J21" s="71"/>
    </row>
    <row r="22" s="2" customFormat="1" ht="21" customHeight="1" spans="1:10">
      <c r="A22" s="49">
        <v>5</v>
      </c>
      <c r="B22" s="50">
        <f>[1]合并汇总!D8</f>
        <v>8537209000</v>
      </c>
      <c r="C22" s="50" t="str">
        <f>[1]合并汇总!E8</f>
        <v>箱式变电站</v>
      </c>
      <c r="D22" s="50" t="str">
        <f>[1]合并汇总!F8</f>
        <v>Box-type substation</v>
      </c>
      <c r="E22" s="50">
        <f>[1]合并汇总!G8</f>
        <v>1</v>
      </c>
      <c r="F22" s="50" t="str">
        <f>[1]合并汇总!H8&amp;[1]合并汇总!I8</f>
        <v>台set</v>
      </c>
      <c r="G22" s="51">
        <f t="shared" si="0"/>
        <v>142915.217076923</v>
      </c>
      <c r="H22" s="51">
        <f>[1]合并汇总!L8</f>
        <v>142915.217076923</v>
      </c>
      <c r="I22" s="51"/>
      <c r="J22" s="71"/>
    </row>
    <row r="23" s="2" customFormat="1" ht="21" customHeight="1" spans="1:10">
      <c r="A23" s="49">
        <v>6</v>
      </c>
      <c r="B23" s="50">
        <f>[1]合并汇总!D9</f>
        <v>8537109090</v>
      </c>
      <c r="C23" s="50" t="str">
        <f>[1]合并汇总!E9</f>
        <v>照明配电箱</v>
      </c>
      <c r="D23" s="50" t="str">
        <f>[1]合并汇总!F9</f>
        <v>Lighting distribution box</v>
      </c>
      <c r="E23" s="50">
        <f>[1]合并汇总!G9</f>
        <v>1</v>
      </c>
      <c r="F23" s="50" t="str">
        <f>[1]合并汇总!H9&amp;[1]合并汇总!I9</f>
        <v>台set</v>
      </c>
      <c r="G23" s="51">
        <f t="shared" si="0"/>
        <v>490.769230769231</v>
      </c>
      <c r="H23" s="51">
        <f>[1]合并汇总!L9</f>
        <v>490.769230769231</v>
      </c>
      <c r="I23" s="51"/>
      <c r="J23" s="71"/>
    </row>
    <row r="24" s="2" customFormat="1" ht="21" customHeight="1" spans="1:10">
      <c r="A24" s="49">
        <v>7</v>
      </c>
      <c r="B24" s="50">
        <f>[1]合并汇总!D10</f>
        <v>8504210000</v>
      </c>
      <c r="C24" s="50" t="str">
        <f>[1]合并汇总!E10</f>
        <v>变压器</v>
      </c>
      <c r="D24" s="50" t="str">
        <f>[1]合并汇总!F10</f>
        <v>transformer</v>
      </c>
      <c r="E24" s="50">
        <f>[1]合并汇总!G10</f>
        <v>5</v>
      </c>
      <c r="F24" s="50" t="str">
        <f>[1]合并汇总!H10&amp;[1]合并汇总!I10</f>
        <v>台set</v>
      </c>
      <c r="G24" s="51">
        <f t="shared" si="0"/>
        <v>4800</v>
      </c>
      <c r="H24" s="51">
        <f>[1]合并汇总!L10</f>
        <v>24000</v>
      </c>
      <c r="I24" s="51"/>
      <c r="J24" s="71"/>
    </row>
    <row r="25" s="2" customFormat="1" ht="21" customHeight="1" spans="1:10">
      <c r="A25" s="49">
        <v>8</v>
      </c>
      <c r="B25" s="50">
        <f>[1]合并汇总!D11</f>
        <v>8544492100</v>
      </c>
      <c r="C25" s="50" t="str">
        <f>[1]合并汇总!E11</f>
        <v>电缆 </v>
      </c>
      <c r="D25" s="50" t="str">
        <f>[1]合并汇总!F11</f>
        <v>cable</v>
      </c>
      <c r="E25" s="50">
        <f>[1]合并汇总!G11</f>
        <v>1565</v>
      </c>
      <c r="F25" s="50" t="str">
        <f>[1]合并汇总!H11&amp;[1]合并汇总!I11</f>
        <v>米meter</v>
      </c>
      <c r="G25" s="51">
        <f t="shared" si="0"/>
        <v>35.0863504546572</v>
      </c>
      <c r="H25" s="51">
        <f>[1]合并汇总!L11</f>
        <v>54910.1384615385</v>
      </c>
      <c r="I25" s="51"/>
      <c r="J25" s="71"/>
    </row>
    <row r="26" s="2" customFormat="1" ht="21" customHeight="1" spans="1:10">
      <c r="A26" s="49">
        <v>9</v>
      </c>
      <c r="B26" s="50">
        <f>[1]合并汇总!D12</f>
        <v>8544492100</v>
      </c>
      <c r="C26" s="50" t="str">
        <f>[1]合并汇总!E12</f>
        <v>电缆 </v>
      </c>
      <c r="D26" s="50" t="str">
        <f>[1]合并汇总!F12</f>
        <v>cable</v>
      </c>
      <c r="E26" s="50">
        <f>[1]合并汇总!G12</f>
        <v>1593</v>
      </c>
      <c r="F26" s="50" t="str">
        <f>[1]合并汇总!H12&amp;[1]合并汇总!I12</f>
        <v>米meter</v>
      </c>
      <c r="G26" s="51">
        <f t="shared" si="0"/>
        <v>8.98516586991161</v>
      </c>
      <c r="H26" s="51">
        <f>[1]合并汇总!L12</f>
        <v>14313.3692307692</v>
      </c>
      <c r="I26" s="51"/>
      <c r="J26" s="71"/>
    </row>
    <row r="27" s="2" customFormat="1" ht="21" customHeight="1" spans="1:10">
      <c r="A27" s="49">
        <v>10</v>
      </c>
      <c r="B27" s="50">
        <f>[1]合并汇总!D13</f>
        <v>8544492100</v>
      </c>
      <c r="C27" s="50" t="str">
        <f>[1]合并汇总!E13</f>
        <v>电缆 </v>
      </c>
      <c r="D27" s="50" t="str">
        <f>[1]合并汇总!F13</f>
        <v>cable</v>
      </c>
      <c r="E27" s="50">
        <f>[1]合并汇总!G13</f>
        <v>2390</v>
      </c>
      <c r="F27" s="50" t="str">
        <f>[1]合并汇总!H13&amp;[1]合并汇总!I13</f>
        <v>米meter</v>
      </c>
      <c r="G27" s="51">
        <f t="shared" si="0"/>
        <v>4.64819568715803</v>
      </c>
      <c r="H27" s="51">
        <f>[1]合并汇总!L13</f>
        <v>11109.1876923077</v>
      </c>
      <c r="I27" s="51"/>
      <c r="J27" s="71"/>
    </row>
    <row r="28" s="2" customFormat="1" ht="21" customHeight="1" spans="1:10">
      <c r="A28" s="49">
        <v>11</v>
      </c>
      <c r="B28" s="50">
        <f>[1]合并汇总!D14</f>
        <v>7312100000</v>
      </c>
      <c r="C28" s="50" t="str">
        <f>[1]合并汇总!E14</f>
        <v>钢丝绳</v>
      </c>
      <c r="D28" s="50" t="str">
        <f>[1]合并汇总!F14</f>
        <v>Wire rope</v>
      </c>
      <c r="E28" s="50">
        <f>[1]合并汇总!G14</f>
        <v>1000</v>
      </c>
      <c r="F28" s="50" t="str">
        <f>[1]合并汇总!H14&amp;[1]合并汇总!I14</f>
        <v>米meter</v>
      </c>
      <c r="G28" s="51">
        <f t="shared" si="0"/>
        <v>0.609230769230769</v>
      </c>
      <c r="H28" s="51">
        <f>[1]合并汇总!L14</f>
        <v>609.230769230769</v>
      </c>
      <c r="I28" s="51"/>
      <c r="J28" s="71"/>
    </row>
    <row r="29" s="2" customFormat="1" ht="21" customHeight="1" spans="1:10">
      <c r="A29" s="49">
        <v>12</v>
      </c>
      <c r="B29" s="50">
        <f>[1]合并汇总!D15</f>
        <v>8544492100</v>
      </c>
      <c r="C29" s="50" t="str">
        <f>[1]合并汇总!E15</f>
        <v>电缆 </v>
      </c>
      <c r="D29" s="50" t="str">
        <f>[1]合并汇总!F15</f>
        <v>cable</v>
      </c>
      <c r="E29" s="50">
        <f>[1]合并汇总!G15</f>
        <v>3400</v>
      </c>
      <c r="F29" s="50" t="str">
        <f>[1]合并汇总!H15&amp;[1]合并汇总!I15</f>
        <v>米meter</v>
      </c>
      <c r="G29" s="51">
        <f t="shared" si="0"/>
        <v>3.50137963800906</v>
      </c>
      <c r="H29" s="51">
        <f>[1]合并汇总!L15</f>
        <v>11904.6907692308</v>
      </c>
      <c r="I29" s="51"/>
      <c r="J29" s="71"/>
    </row>
    <row r="30" s="2" customFormat="1" ht="21" customHeight="1" spans="1:10">
      <c r="A30" s="49">
        <v>13</v>
      </c>
      <c r="B30" s="50">
        <f>[1]合并汇总!D16</f>
        <v>8414519900</v>
      </c>
      <c r="C30" s="50" t="str">
        <f>[1]合并汇总!E16</f>
        <v>鼓风机</v>
      </c>
      <c r="D30" s="50" t="str">
        <f>[1]合并汇总!F16</f>
        <v>Centrifugal fan</v>
      </c>
      <c r="E30" s="50">
        <f>[1]合并汇总!G16</f>
        <v>2</v>
      </c>
      <c r="F30" s="50" t="str">
        <f>[1]合并汇总!H16&amp;[1]合并汇总!I16</f>
        <v>台set</v>
      </c>
      <c r="G30" s="51">
        <f t="shared" si="0"/>
        <v>22169.2307692308</v>
      </c>
      <c r="H30" s="51">
        <f>[1]合并汇总!L16</f>
        <v>44338.4615384615</v>
      </c>
      <c r="I30" s="51"/>
      <c r="J30" s="71"/>
    </row>
    <row r="31" s="2" customFormat="1" ht="21" customHeight="1" spans="1:10">
      <c r="A31" s="49">
        <v>14</v>
      </c>
      <c r="B31" s="50">
        <f>[1]合并汇总!D17</f>
        <v>8544492100</v>
      </c>
      <c r="C31" s="50" t="str">
        <f>[1]合并汇总!E17</f>
        <v>电缆 </v>
      </c>
      <c r="D31" s="50" t="str">
        <f>[1]合并汇总!F17</f>
        <v>cable</v>
      </c>
      <c r="E31" s="50">
        <f>[1]合并汇总!G17</f>
        <v>1049</v>
      </c>
      <c r="F31" s="50" t="str">
        <f>[1]合并汇总!H17&amp;[1]合并汇总!I17</f>
        <v>米meter</v>
      </c>
      <c r="G31" s="51">
        <f t="shared" si="0"/>
        <v>10.1094976901078</v>
      </c>
      <c r="H31" s="51">
        <f>[1]合并汇总!L17</f>
        <v>10604.8630769231</v>
      </c>
      <c r="I31" s="51"/>
      <c r="J31" s="71"/>
    </row>
    <row r="32" s="2" customFormat="1" ht="21" customHeight="1" spans="1:10">
      <c r="A32" s="49">
        <v>15</v>
      </c>
      <c r="B32" s="50">
        <f>[1]合并汇总!D18</f>
        <v>8413709190</v>
      </c>
      <c r="C32" s="50" t="str">
        <f>[1]合并汇总!E18</f>
        <v>潜水泵</v>
      </c>
      <c r="D32" s="50" t="str">
        <f>[1]合并汇总!F18</f>
        <v>Submersible pump</v>
      </c>
      <c r="E32" s="50">
        <f>[1]合并汇总!G18</f>
        <v>2</v>
      </c>
      <c r="F32" s="50" t="str">
        <f>[1]合并汇总!H18&amp;[1]合并汇总!I18</f>
        <v>台set</v>
      </c>
      <c r="G32" s="51">
        <f t="shared" si="0"/>
        <v>18182.1538461539</v>
      </c>
      <c r="H32" s="51">
        <f>[1]合并汇总!L18</f>
        <v>36364.3076923077</v>
      </c>
      <c r="I32" s="51"/>
      <c r="J32" s="71"/>
    </row>
    <row r="33" s="2" customFormat="1" ht="21" customHeight="1" spans="1:10">
      <c r="A33" s="49">
        <v>16</v>
      </c>
      <c r="B33" s="50">
        <f>[1]合并汇总!D19</f>
        <v>8483200000</v>
      </c>
      <c r="C33" s="50" t="str">
        <f>[1]合并汇总!E19</f>
        <v>水泵</v>
      </c>
      <c r="D33" s="50" t="str">
        <f>[1]合并汇总!F19</f>
        <v>pump</v>
      </c>
      <c r="E33" s="50">
        <f>[1]合并汇总!G19</f>
        <v>3</v>
      </c>
      <c r="F33" s="50" t="str">
        <f>[1]合并汇总!H19&amp;[1]合并汇总!I19</f>
        <v>套set</v>
      </c>
      <c r="G33" s="51">
        <f t="shared" si="0"/>
        <v>30816.1897435897</v>
      </c>
      <c r="H33" s="51">
        <f>[1]合并汇总!L19</f>
        <v>92448.5692307692</v>
      </c>
      <c r="I33" s="51"/>
      <c r="J33" s="71"/>
    </row>
    <row r="34" s="2" customFormat="1" ht="21" customHeight="1" spans="1:10">
      <c r="A34" s="49">
        <v>17</v>
      </c>
      <c r="B34" s="50" t="str">
        <f>[1]合并汇总!D20</f>
        <v>7308900000</v>
      </c>
      <c r="C34" s="50" t="str">
        <f>[1]合并汇总!E20</f>
        <v>电缆桥架</v>
      </c>
      <c r="D34" s="50" t="str">
        <f>[1]合并汇总!F20</f>
        <v>Cable tray</v>
      </c>
      <c r="E34" s="50">
        <f>[1]合并汇总!G20</f>
        <v>260</v>
      </c>
      <c r="F34" s="50" t="str">
        <f>[1]合并汇总!H20&amp;[1]合并汇总!I20</f>
        <v>米meter</v>
      </c>
      <c r="G34" s="51">
        <f t="shared" si="0"/>
        <v>14.8084615384615</v>
      </c>
      <c r="H34" s="51">
        <f>[1]合并汇总!L20</f>
        <v>3850.2</v>
      </c>
      <c r="I34" s="51"/>
      <c r="J34" s="71"/>
    </row>
    <row r="35" s="2" customFormat="1" ht="21" customHeight="1" spans="1:10">
      <c r="A35" s="49"/>
      <c r="B35" s="50"/>
      <c r="C35" s="50"/>
      <c r="D35" s="50"/>
      <c r="E35" s="50"/>
      <c r="F35" s="50"/>
      <c r="G35" s="51"/>
      <c r="H35" s="51"/>
      <c r="I35" s="51"/>
      <c r="J35" s="71"/>
    </row>
    <row r="36" s="2" customFormat="1" ht="21" customHeight="1" spans="1:10">
      <c r="A36" s="49"/>
      <c r="B36" s="50"/>
      <c r="C36" s="50"/>
      <c r="D36" s="50"/>
      <c r="E36" s="50"/>
      <c r="F36" s="50"/>
      <c r="G36" s="51"/>
      <c r="H36" s="51"/>
      <c r="I36" s="51"/>
      <c r="J36" s="71"/>
    </row>
    <row r="37" s="3" customFormat="1" ht="17.1" customHeight="1" spans="1:13">
      <c r="A37" s="41" t="s">
        <v>36</v>
      </c>
      <c r="B37" s="52"/>
      <c r="C37" s="53"/>
      <c r="D37" s="53"/>
      <c r="E37" s="41">
        <f>SUM(E18:E36)</f>
        <v>11321</v>
      </c>
      <c r="F37" s="41"/>
      <c r="G37" s="54"/>
      <c r="H37" s="54">
        <f>SUM(H18:H36)</f>
        <v>456760.710769231</v>
      </c>
      <c r="J37" s="71">
        <f t="shared" ref="J37:J43" si="1">I37/1.0795252161</f>
        <v>0</v>
      </c>
      <c r="M37" s="72"/>
    </row>
    <row r="38" s="1" customFormat="1" ht="12.75" spans="2:10">
      <c r="B38" s="55"/>
      <c r="C38" s="56"/>
      <c r="D38" s="57"/>
      <c r="G38" s="58" t="s">
        <v>54</v>
      </c>
      <c r="H38" s="59"/>
      <c r="J38" s="71">
        <f t="shared" si="1"/>
        <v>0</v>
      </c>
    </row>
    <row r="39" s="1" customFormat="1" spans="2:13">
      <c r="B39" s="55"/>
      <c r="C39" s="56"/>
      <c r="D39" s="57"/>
      <c r="G39" s="58" t="s">
        <v>55</v>
      </c>
      <c r="H39" s="60">
        <f>[1]报关发票!H38</f>
        <v>103076.923076923</v>
      </c>
      <c r="J39" s="71">
        <f t="shared" si="1"/>
        <v>0</v>
      </c>
      <c r="M39" s="64"/>
    </row>
    <row r="40" s="1" customFormat="1" spans="2:13">
      <c r="B40" s="55"/>
      <c r="C40" s="56"/>
      <c r="D40" s="57"/>
      <c r="G40" s="58" t="s">
        <v>56</v>
      </c>
      <c r="H40" s="60"/>
      <c r="J40" s="71">
        <f t="shared" si="1"/>
        <v>0</v>
      </c>
      <c r="M40" s="64"/>
    </row>
    <row r="41" s="1" customFormat="1" spans="2:13">
      <c r="B41" s="61" t="s">
        <v>37</v>
      </c>
      <c r="C41" s="56"/>
      <c r="D41" s="57"/>
      <c r="G41" s="44" t="s">
        <v>57</v>
      </c>
      <c r="H41" s="62">
        <f>H37+H39+H40</f>
        <v>559837.633846154</v>
      </c>
      <c r="J41" s="71">
        <f t="shared" si="1"/>
        <v>0</v>
      </c>
      <c r="M41" s="64"/>
    </row>
    <row r="42" s="1" customFormat="1" spans="2:14">
      <c r="B42" s="56" t="s">
        <v>38</v>
      </c>
      <c r="G42" s="63"/>
      <c r="H42" s="64"/>
      <c r="J42" s="71">
        <f t="shared" si="1"/>
        <v>0</v>
      </c>
      <c r="N42" s="64"/>
    </row>
    <row r="43" s="1" customFormat="1" spans="2:10">
      <c r="B43" s="55"/>
      <c r="G43" s="65">
        <f>H8</f>
        <v>44279</v>
      </c>
      <c r="H43" s="65"/>
      <c r="J43" s="71">
        <f t="shared" si="1"/>
        <v>0</v>
      </c>
    </row>
    <row r="44" s="1" customFormat="1" ht="12.75" spans="2:10">
      <c r="B44" s="55"/>
      <c r="C44" s="57"/>
      <c r="D44" s="57"/>
      <c r="G44" s="44"/>
      <c r="H44" s="44"/>
      <c r="J44" s="64"/>
    </row>
    <row r="45" s="1" customFormat="1" ht="16.35" spans="1:10">
      <c r="A45" s="66"/>
      <c r="B45" s="66"/>
      <c r="C45" s="67"/>
      <c r="D45" s="67"/>
      <c r="E45" s="66"/>
      <c r="F45" s="67"/>
      <c r="G45" s="66"/>
      <c r="H45" s="66"/>
      <c r="I45" s="73"/>
      <c r="J45" s="64"/>
    </row>
    <row r="46" spans="3:4">
      <c r="C46" s="68"/>
      <c r="D46" s="68"/>
    </row>
    <row r="47" spans="3:4">
      <c r="C47" s="68"/>
      <c r="D47" s="68"/>
    </row>
    <row r="48" spans="3:4">
      <c r="C48" s="68"/>
      <c r="D48" s="68"/>
    </row>
    <row r="49" spans="3:4">
      <c r="C49" s="68"/>
      <c r="D49" s="68"/>
    </row>
    <row r="50" spans="3:4">
      <c r="C50" s="68"/>
      <c r="D50" s="68"/>
    </row>
    <row r="51" spans="3:4">
      <c r="C51" s="68"/>
      <c r="D51" s="68"/>
    </row>
    <row r="52" spans="3:4">
      <c r="C52" s="68"/>
      <c r="D52" s="68"/>
    </row>
    <row r="53" spans="3:4">
      <c r="C53" s="68"/>
      <c r="D53" s="68"/>
    </row>
    <row r="54" spans="3:4">
      <c r="C54" s="68"/>
      <c r="D54" s="68"/>
    </row>
    <row r="55" spans="3:4">
      <c r="C55" s="68"/>
      <c r="D55" s="68"/>
    </row>
    <row r="56" spans="3:4">
      <c r="C56" s="68"/>
      <c r="D56" s="68"/>
    </row>
    <row r="57" spans="3:4">
      <c r="C57" s="68"/>
      <c r="D57" s="68"/>
    </row>
    <row r="58" spans="3:4">
      <c r="C58" s="68"/>
      <c r="D58" s="68"/>
    </row>
    <row r="59" spans="3:4">
      <c r="C59" s="68"/>
      <c r="D59" s="68"/>
    </row>
    <row r="60" spans="3:4">
      <c r="C60" s="68"/>
      <c r="D60" s="68"/>
    </row>
    <row r="61" spans="3:4">
      <c r="C61" s="68"/>
      <c r="D61" s="68"/>
    </row>
    <row r="62" spans="3:4">
      <c r="C62" s="68"/>
      <c r="D62" s="68"/>
    </row>
    <row r="63" spans="3:4">
      <c r="C63" s="68"/>
      <c r="D63" s="68"/>
    </row>
    <row r="64" spans="3:4">
      <c r="C64" s="68"/>
      <c r="D64" s="68"/>
    </row>
    <row r="65" spans="3:4">
      <c r="C65" s="68"/>
      <c r="D65" s="68"/>
    </row>
    <row r="66" spans="3:4">
      <c r="C66" s="68"/>
      <c r="D66" s="68"/>
    </row>
    <row r="67" spans="3:4">
      <c r="C67" s="68"/>
      <c r="D67" s="68"/>
    </row>
    <row r="68" spans="3:4">
      <c r="C68" s="68"/>
      <c r="D68" s="68"/>
    </row>
    <row r="69" spans="3:4">
      <c r="C69" s="68"/>
      <c r="D69" s="68"/>
    </row>
    <row r="70" spans="3:4">
      <c r="C70" s="68"/>
      <c r="D70" s="68"/>
    </row>
    <row r="71" spans="3:4">
      <c r="C71" s="68"/>
      <c r="D71" s="68"/>
    </row>
    <row r="72" spans="3:4">
      <c r="C72" s="68"/>
      <c r="D72" s="68"/>
    </row>
    <row r="73" spans="3:4">
      <c r="C73" s="68"/>
      <c r="D73" s="68"/>
    </row>
    <row r="74" spans="3:4">
      <c r="C74" s="68"/>
      <c r="D74" s="68"/>
    </row>
    <row r="75" spans="3:4">
      <c r="C75" s="68"/>
      <c r="D75" s="68"/>
    </row>
    <row r="76" spans="3:4">
      <c r="C76" s="68"/>
      <c r="D76" s="68"/>
    </row>
    <row r="77" spans="3:4">
      <c r="C77" s="68"/>
      <c r="D77" s="68"/>
    </row>
    <row r="78" spans="3:4">
      <c r="C78" s="68"/>
      <c r="D78" s="68"/>
    </row>
    <row r="79" spans="3:4">
      <c r="C79" s="68"/>
      <c r="D79" s="68"/>
    </row>
    <row r="80" spans="3:4">
      <c r="C80" s="68"/>
      <c r="D80" s="68"/>
    </row>
    <row r="81" spans="3:4">
      <c r="C81" s="68"/>
      <c r="D81" s="68"/>
    </row>
    <row r="82" spans="3:4">
      <c r="C82" s="68"/>
      <c r="D82" s="68"/>
    </row>
    <row r="83" spans="3:4">
      <c r="C83" s="68"/>
      <c r="D83" s="68"/>
    </row>
    <row r="84" spans="3:4">
      <c r="C84" s="68"/>
      <c r="D84" s="68"/>
    </row>
    <row r="85" spans="3:4">
      <c r="C85" s="68"/>
      <c r="D85" s="68"/>
    </row>
    <row r="86" spans="3:4">
      <c r="C86" s="68"/>
      <c r="D86" s="68"/>
    </row>
    <row r="87" spans="3:4">
      <c r="C87" s="68"/>
      <c r="D87" s="68"/>
    </row>
    <row r="88" spans="3:4">
      <c r="C88" s="68"/>
      <c r="D88" s="68"/>
    </row>
    <row r="89" spans="3:4">
      <c r="C89" s="68"/>
      <c r="D89" s="68"/>
    </row>
    <row r="90" spans="3:4">
      <c r="C90" s="68"/>
      <c r="D90" s="68"/>
    </row>
    <row r="91" spans="3:4">
      <c r="C91" s="68"/>
      <c r="D91" s="68"/>
    </row>
    <row r="92" spans="3:4">
      <c r="C92" s="68"/>
      <c r="D92" s="68"/>
    </row>
    <row r="93" spans="3:4">
      <c r="C93" s="68"/>
      <c r="D93" s="68"/>
    </row>
    <row r="94" spans="3:4">
      <c r="C94" s="68"/>
      <c r="D94" s="68"/>
    </row>
    <row r="95" spans="3:4">
      <c r="C95" s="68"/>
      <c r="D95" s="68"/>
    </row>
    <row r="96" spans="3:4">
      <c r="C96" s="68"/>
      <c r="D96" s="68"/>
    </row>
    <row r="97" spans="3:4">
      <c r="C97" s="68"/>
      <c r="D97" s="68"/>
    </row>
    <row r="98" spans="3:4">
      <c r="C98" s="68"/>
      <c r="D98" s="68"/>
    </row>
    <row r="99" spans="3:4">
      <c r="C99" s="68"/>
      <c r="D99" s="68"/>
    </row>
    <row r="100" spans="3:4">
      <c r="C100" s="68"/>
      <c r="D100" s="68"/>
    </row>
    <row r="101" spans="3:4">
      <c r="C101" s="68"/>
      <c r="D101" s="68"/>
    </row>
    <row r="102" spans="3:4">
      <c r="C102" s="68"/>
      <c r="D102" s="68"/>
    </row>
    <row r="103" spans="3:4">
      <c r="C103" s="68"/>
      <c r="D103" s="68"/>
    </row>
  </sheetData>
  <autoFilter ref="A17:N43">
    <extLst/>
  </autoFilter>
  <mergeCells count="33">
    <mergeCell ref="A1:H1"/>
    <mergeCell ref="A2:H2"/>
    <mergeCell ref="A3:H3"/>
    <mergeCell ref="A4:H4"/>
    <mergeCell ref="A5:H5"/>
    <mergeCell ref="A6:C6"/>
    <mergeCell ref="E6:F6"/>
    <mergeCell ref="G6:H6"/>
    <mergeCell ref="A7:C7"/>
    <mergeCell ref="G7:H7"/>
    <mergeCell ref="A8:C8"/>
    <mergeCell ref="E8:G8"/>
    <mergeCell ref="A9:C9"/>
    <mergeCell ref="E9:G9"/>
    <mergeCell ref="B10:C10"/>
    <mergeCell ref="E10:F10"/>
    <mergeCell ref="G10:H10"/>
    <mergeCell ref="A11:C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43:H43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</vt:lpstr>
      <vt:lpstr>iv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2021-03-31T09:19:42Z</dcterms:created>
  <dcterms:modified xsi:type="dcterms:W3CDTF">2021-03-31T09:20:03Z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