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pl" sheetId="1" r:id="rId1"/>
    <sheet name="iv" sheetId="2" r:id="rId2"/>
  </sheets>
  <externalReferences>
    <externalReference r:id="rId3"/>
  </externalReferences>
  <definedNames>
    <definedName name="_xlnm._FilterDatabase" localSheetId="0" hidden="1">pl!$A$17:$I$32</definedName>
    <definedName name="_xlnm._FilterDatabase" localSheetId="1" hidden="1">iv!$A$17:$N$35</definedName>
  </definedNames>
  <calcPr calcId="144525"/>
</workbook>
</file>

<file path=xl/sharedStrings.xml><?xml version="1.0" encoding="utf-8"?>
<sst xmlns="http://schemas.openxmlformats.org/spreadsheetml/2006/main" count="83" uniqueCount="58">
  <si>
    <t>LIST OF PACKAGES</t>
  </si>
  <si>
    <t>箱件清单</t>
  </si>
  <si>
    <t>项目名称：刚果金民主共和国DIKULUSHI矿</t>
  </si>
  <si>
    <t>发票号:</t>
  </si>
  <si>
    <t>origin: China</t>
  </si>
  <si>
    <t>2) INVOICE NO.:</t>
  </si>
  <si>
    <t>由中国运至刚果金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</si>
  <si>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</si>
  <si>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FROM CHINA TO DRC</t>
  </si>
  <si>
    <t>3) INVOICE DATE:</t>
  </si>
  <si>
    <t>TO:</t>
  </si>
  <si>
    <t xml:space="preserve">Everbright Mining SARL </t>
  </si>
  <si>
    <t>4) P.O.L.:</t>
  </si>
  <si>
    <r>
      <rPr>
        <b/>
        <sz val="9"/>
        <rFont val="Times New Roman"/>
        <charset val="134"/>
      </rPr>
      <t>Dikulushi Mine, 23 kilometres west of Lake Mweru and 50 kilometres north of Kilwa in the Moero Sector of Pweto Territory,Katanga Province, Democratic Republic of Congo     Contact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Mr.Liujiaqing                                              Phone Number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+243 812 291 783,   email:liujiaqing@jchxmc.com</t>
    </r>
  </si>
  <si>
    <t>5)ORIGIN OF COUNTRY</t>
  </si>
  <si>
    <t>CHINA</t>
  </si>
  <si>
    <t>6) SHIPPING MARK: BMT</t>
  </si>
  <si>
    <t>7) VESSEL:</t>
  </si>
  <si>
    <t>8) TERMS: CIF</t>
  </si>
  <si>
    <t>9) B/L NO.:</t>
  </si>
  <si>
    <t>10) TOTAL:</t>
  </si>
  <si>
    <t>DETAILS AS FOLLOWING</t>
  </si>
  <si>
    <r>
      <rPr>
        <b/>
        <sz val="9"/>
        <rFont val="Lingoes Unicode"/>
        <charset val="134"/>
      </rPr>
      <t>序号</t>
    </r>
  </si>
  <si>
    <t>货物名称</t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</si>
  <si>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</si>
  <si>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</si>
  <si>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</si>
  <si>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</si>
  <si>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</si>
  <si>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</si>
  <si>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</si>
  <si>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</si>
  <si>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</si>
  <si>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</si>
  <si>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</si>
  <si>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</si>
  <si>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TOTAL</t>
  </si>
  <si>
    <t>SIGNATURE:</t>
  </si>
  <si>
    <t>DATE:</t>
  </si>
  <si>
    <t>BEIJING MENERGY TRADING LIMITED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</si>
  <si>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</si>
  <si>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</si>
  <si>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</si>
  <si>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</si>
  <si>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</si>
  <si>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8) TERMS: CPT</t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</si>
  <si>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</si>
  <si>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</si>
  <si>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</si>
  <si>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</si>
  <si>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</si>
  <si>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</si>
  <si>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</si>
  <si>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</si>
  <si>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</si>
  <si>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</si>
  <si>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</si>
  <si>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CPT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</si>
</sst>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[$-409]d\-mmm\-yy;@"/>
    <numFmt numFmtId="177" formatCode="0.00_ "/>
    <numFmt numFmtId="178" formatCode="0.00_);[Red]\(0.00\)"/>
    <numFmt numFmtId="179" formatCode="#,##0.00_ "/>
    <numFmt numFmtId="180" formatCode="m/d/yyyy;@"/>
    <numFmt numFmtId="181" formatCode="[$-409]d/mmm/yy;@"/>
  </numFmts>
  <fonts count="37">
    <font>
      <sz val="11"/>
      <color indexed="8"/>
      <name val="宋体"/>
      <charset val="134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6"/>
      <name val="Times New Roman"/>
      <charset val="134"/>
    </font>
    <font>
      <b/>
      <sz val="14"/>
      <name val="宋体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name val="宋体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sz val="12"/>
      <name val="Times New Roman"/>
      <charset val="134"/>
    </font>
    <font>
      <sz val="9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0"/>
      <name val="VNI-Helve-Condense"/>
      <charset val="134"/>
    </font>
    <font>
      <sz val="11"/>
      <color rgb="FF9C6500"/>
      <name val="宋体"/>
      <charset val="0"/>
      <scheme val="minor"/>
    </font>
    <font>
      <b/>
      <u/>
      <sz val="16"/>
      <name val="宋体"/>
      <charset val="134"/>
    </font>
    <font>
      <b/>
      <sz val="9"/>
      <name val="Lingoes Unicode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5" fillId="2" borderId="7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8" borderId="10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8" fillId="3" borderId="11" applyNumberFormat="0" applyAlignment="0" applyProtection="0">
      <alignment vertical="center"/>
    </xf>
    <xf numFmtId="0" fontId="19" fillId="3" borderId="7" applyNumberFormat="0" applyAlignment="0" applyProtection="0">
      <alignment vertical="center"/>
    </xf>
    <xf numFmtId="0" fontId="30" fillId="22" borderId="13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3" fillId="0" borderId="0"/>
    <xf numFmtId="0" fontId="21" fillId="1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177" fontId="1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176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176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58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176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right" vertical="center" wrapText="1"/>
    </xf>
    <xf numFmtId="178" fontId="2" fillId="0" borderId="0" xfId="0" applyNumberFormat="1" applyFont="1" applyFill="1" applyBorder="1" applyAlignment="1">
      <alignment horizontal="left" vertical="center" wrapText="1"/>
    </xf>
    <xf numFmtId="177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43" fontId="1" fillId="0" borderId="4" xfId="8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3" fontId="2" fillId="0" borderId="2" xfId="8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43" fontId="2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1" fillId="0" borderId="0" xfId="0" applyFont="1" applyFill="1" applyBorder="1" applyAlignment="1"/>
    <xf numFmtId="177" fontId="1" fillId="0" borderId="0" xfId="0" applyNumberFormat="1" applyFont="1" applyFill="1" applyBorder="1" applyAlignment="1">
      <alignment horizontal="center" vertical="center" wrapText="1"/>
    </xf>
    <xf numFmtId="40" fontId="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vertical="top"/>
      <protection locked="0"/>
    </xf>
    <xf numFmtId="177" fontId="3" fillId="0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177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 wrapText="1"/>
    </xf>
    <xf numFmtId="177" fontId="2" fillId="0" borderId="0" xfId="0" applyNumberFormat="1" applyFont="1" applyFill="1" applyBorder="1" applyAlignment="1">
      <alignment horizontal="left" vertical="center"/>
    </xf>
    <xf numFmtId="181" fontId="2" fillId="0" borderId="0" xfId="0" applyNumberFormat="1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horizontal="right" vertical="center"/>
    </xf>
    <xf numFmtId="177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77" fontId="2" fillId="0" borderId="3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177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07.191\&#36152;&#26131;&#37096;&#20849;&#20139;&#25991;&#20214;\2021&#24180;&#25991;&#26723;\&#21018;&#26524;&#37329;\EMBMT20210330S-37%20&#28195;&#27974;&#27893;&#31561;\EMBMT20210330S-37&#20215;&#26684;&#35843;&#259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合并汇总"/>
      <sheetName val="汇总"/>
      <sheetName val="报关单"/>
      <sheetName val="报关发票"/>
      <sheetName val="pl"/>
      <sheetName val="iv"/>
    </sheetNames>
    <sheetDataSet>
      <sheetData sheetId="0">
        <row r="4">
          <cell r="D4">
            <v>7419999100</v>
          </cell>
          <cell r="E4" t="str">
            <v>铜接线鼻子</v>
          </cell>
          <cell r="F4" t="str">
            <v>Copper wiring nose</v>
          </cell>
          <cell r="G4">
            <v>1210</v>
          </cell>
          <cell r="H4" t="str">
            <v>个</v>
          </cell>
          <cell r="I4" t="str">
            <v>pc</v>
          </cell>
        </row>
        <row r="4">
          <cell r="L4">
            <v>1827.7</v>
          </cell>
        </row>
        <row r="4">
          <cell r="N4">
            <v>84.65</v>
          </cell>
          <cell r="O4">
            <v>85.48</v>
          </cell>
        </row>
        <row r="4">
          <cell r="U4">
            <v>2</v>
          </cell>
          <cell r="V4">
            <v>0.05</v>
          </cell>
        </row>
        <row r="5">
          <cell r="D5">
            <v>8413190000</v>
          </cell>
          <cell r="E5" t="str">
            <v>数控加药机</v>
          </cell>
          <cell r="F5" t="str">
            <v>CNC dosing machine</v>
          </cell>
          <cell r="G5">
            <v>1</v>
          </cell>
          <cell r="H5" t="str">
            <v>台</v>
          </cell>
          <cell r="I5" t="str">
            <v>set</v>
          </cell>
        </row>
        <row r="5">
          <cell r="L5">
            <v>30263.2</v>
          </cell>
        </row>
        <row r="5">
          <cell r="N5">
            <v>390</v>
          </cell>
          <cell r="O5">
            <v>460</v>
          </cell>
        </row>
        <row r="5">
          <cell r="U5">
            <v>3</v>
          </cell>
          <cell r="V5">
            <v>1.93</v>
          </cell>
        </row>
        <row r="6">
          <cell r="D6">
            <v>8544492100</v>
          </cell>
          <cell r="E6" t="str">
            <v>交联聚氯乙烯电缆</v>
          </cell>
          <cell r="F6" t="str">
            <v>Cross polyvinyl chloride cable</v>
          </cell>
          <cell r="G6">
            <v>1229</v>
          </cell>
          <cell r="H6" t="str">
            <v>米</v>
          </cell>
          <cell r="I6" t="str">
            <v>meter</v>
          </cell>
        </row>
        <row r="6">
          <cell r="L6">
            <v>7527.16</v>
          </cell>
        </row>
        <row r="6">
          <cell r="N6">
            <v>579</v>
          </cell>
          <cell r="O6">
            <v>591.16</v>
          </cell>
        </row>
        <row r="6">
          <cell r="U6">
            <v>1</v>
          </cell>
          <cell r="V6">
            <v>1.8</v>
          </cell>
        </row>
        <row r="7">
          <cell r="D7">
            <v>8544492100</v>
          </cell>
          <cell r="E7" t="str">
            <v>控制电缆</v>
          </cell>
          <cell r="F7" t="str">
            <v>Control Cable</v>
          </cell>
          <cell r="G7">
            <v>350</v>
          </cell>
          <cell r="H7" t="str">
            <v>米</v>
          </cell>
          <cell r="I7" t="str">
            <v>meter</v>
          </cell>
        </row>
        <row r="7">
          <cell r="L7">
            <v>1890</v>
          </cell>
        </row>
        <row r="7">
          <cell r="N7">
            <v>157</v>
          </cell>
          <cell r="O7">
            <v>160.3</v>
          </cell>
        </row>
        <row r="8">
          <cell r="D8">
            <v>8544492100</v>
          </cell>
          <cell r="E8" t="str">
            <v>重型橡套电缆</v>
          </cell>
          <cell r="F8" t="str">
            <v>Heavy duty rubber cable</v>
          </cell>
          <cell r="G8">
            <v>690</v>
          </cell>
          <cell r="H8" t="str">
            <v>米</v>
          </cell>
          <cell r="I8" t="str">
            <v>meter</v>
          </cell>
        </row>
        <row r="8">
          <cell r="L8">
            <v>1134</v>
          </cell>
        </row>
        <row r="8">
          <cell r="N8">
            <v>145.5</v>
          </cell>
          <cell r="O8">
            <v>148.54</v>
          </cell>
        </row>
        <row r="9">
          <cell r="D9">
            <v>8544492100</v>
          </cell>
          <cell r="E9" t="str">
            <v>电缆</v>
          </cell>
          <cell r="F9" t="str">
            <v>cable</v>
          </cell>
          <cell r="G9">
            <v>2433</v>
          </cell>
          <cell r="H9" t="str">
            <v>米</v>
          </cell>
          <cell r="I9" t="str">
            <v>meter</v>
          </cell>
        </row>
        <row r="9">
          <cell r="L9">
            <v>16439.18</v>
          </cell>
        </row>
        <row r="9">
          <cell r="N9">
            <v>1180</v>
          </cell>
          <cell r="O9">
            <v>1200</v>
          </cell>
        </row>
        <row r="9">
          <cell r="U9">
            <v>1</v>
          </cell>
          <cell r="V9">
            <v>1.82</v>
          </cell>
        </row>
        <row r="10">
          <cell r="D10">
            <v>8474209000</v>
          </cell>
          <cell r="E10" t="str">
            <v>圆锥破碎机</v>
          </cell>
          <cell r="F10" t="str">
            <v>Cone crusher</v>
          </cell>
          <cell r="G10">
            <v>1</v>
          </cell>
          <cell r="H10" t="str">
            <v>个</v>
          </cell>
          <cell r="I10" t="str">
            <v>pc</v>
          </cell>
        </row>
        <row r="10">
          <cell r="L10">
            <v>189973.16</v>
          </cell>
        </row>
        <row r="10">
          <cell r="N10">
            <v>8560</v>
          </cell>
          <cell r="O10">
            <v>8960</v>
          </cell>
        </row>
        <row r="10">
          <cell r="U10">
            <v>8</v>
          </cell>
          <cell r="V10">
            <v>13.97</v>
          </cell>
        </row>
        <row r="11">
          <cell r="D11">
            <v>8474209000</v>
          </cell>
          <cell r="E11" t="str">
            <v>圆锥破碎机</v>
          </cell>
          <cell r="F11" t="str">
            <v>Cone crusher</v>
          </cell>
          <cell r="G11">
            <v>1</v>
          </cell>
          <cell r="H11" t="str">
            <v>个</v>
          </cell>
          <cell r="I11" t="str">
            <v>pc</v>
          </cell>
        </row>
        <row r="11">
          <cell r="L11">
            <v>156459.2</v>
          </cell>
        </row>
        <row r="11">
          <cell r="N11">
            <v>9640</v>
          </cell>
          <cell r="O11">
            <v>10040</v>
          </cell>
        </row>
        <row r="11">
          <cell r="U11">
            <v>8</v>
          </cell>
          <cell r="V11">
            <v>15.02</v>
          </cell>
        </row>
        <row r="12">
          <cell r="D12">
            <v>8413709990</v>
          </cell>
          <cell r="E12" t="str">
            <v>渣浆泵</v>
          </cell>
          <cell r="F12" t="str">
            <v>Slurry Pump</v>
          </cell>
          <cell r="G12">
            <v>11</v>
          </cell>
          <cell r="H12" t="str">
            <v>台</v>
          </cell>
          <cell r="I12" t="str">
            <v>set</v>
          </cell>
        </row>
        <row r="12">
          <cell r="L12">
            <v>65365.8</v>
          </cell>
        </row>
        <row r="12">
          <cell r="N12">
            <v>12174</v>
          </cell>
          <cell r="O12">
            <v>13000</v>
          </cell>
        </row>
        <row r="12">
          <cell r="U12">
            <v>9</v>
          </cell>
          <cell r="V12">
            <v>21.81</v>
          </cell>
        </row>
      </sheetData>
      <sheetData sheetId="1"/>
      <sheetData sheetId="2">
        <row r="13">
          <cell r="A13" t="str">
            <v>EMBMT20210330S-37</v>
          </cell>
        </row>
      </sheetData>
      <sheetData sheetId="3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EMBMT20210330S-37</v>
          </cell>
        </row>
        <row r="8">
          <cell r="H8">
            <v>44279</v>
          </cell>
        </row>
        <row r="32">
          <cell r="H32">
            <v>33846.1538461538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abSelected="1" topLeftCell="A13" workbookViewId="0">
      <selection activeCell="F32" sqref="F32"/>
    </sheetView>
  </sheetViews>
  <sheetFormatPr defaultColWidth="7.7037037037037" defaultRowHeight="10.8"/>
  <cols>
    <col min="1" max="1" width="5.77777777777778" style="74" customWidth="1"/>
    <col min="2" max="2" width="13.9259259259259" style="74" customWidth="1"/>
    <col min="3" max="3" width="19.2592592592593" style="74" customWidth="1"/>
    <col min="4" max="4" width="12.5925925925926" style="74" customWidth="1"/>
    <col min="5" max="5" width="12.1481481481481" style="74" customWidth="1"/>
    <col min="6" max="6" width="9.18518518518519" style="74" customWidth="1"/>
    <col min="7" max="7" width="9.03703703703704" style="74" customWidth="1"/>
    <col min="8" max="8" width="8.44444444444444" style="74" customWidth="1"/>
    <col min="9" max="9" width="10.0740740740741" style="74" customWidth="1"/>
    <col min="10" max="16384" width="7.7037037037037" style="74"/>
  </cols>
  <sheetData>
    <row r="1" ht="17.4" spans="1:9">
      <c r="A1" s="9" t="str">
        <f>[1]报关发票!A1</f>
        <v>BEIJING MENERGY TRADING LIMITED</v>
      </c>
      <c r="B1" s="9"/>
      <c r="C1" s="9"/>
      <c r="D1" s="9"/>
      <c r="E1" s="75"/>
      <c r="F1" s="8"/>
      <c r="G1" s="9"/>
      <c r="H1" s="9"/>
      <c r="I1" s="9"/>
    </row>
    <row r="2" ht="36" customHeight="1" spans="1:9">
      <c r="A2" s="10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10"/>
      <c r="C2" s="10"/>
      <c r="D2" s="10"/>
      <c r="E2" s="76"/>
      <c r="F2" s="10"/>
      <c r="G2" s="10"/>
      <c r="H2" s="10"/>
      <c r="I2" s="10"/>
    </row>
    <row r="3" ht="17.4" spans="1:9">
      <c r="A3" s="77" t="str">
        <f>[1]报关发票!A3</f>
        <v>北京众诚城商贸有限公司</v>
      </c>
      <c r="B3" s="9"/>
      <c r="C3" s="9"/>
      <c r="D3" s="9"/>
      <c r="E3" s="75"/>
      <c r="F3" s="8"/>
      <c r="G3" s="9"/>
      <c r="H3" s="9"/>
      <c r="I3" s="9"/>
    </row>
    <row r="4" ht="17.4" spans="1:9">
      <c r="A4" s="9" t="s">
        <v>0</v>
      </c>
      <c r="B4" s="9"/>
      <c r="C4" s="9"/>
      <c r="D4" s="9"/>
      <c r="E4" s="75"/>
      <c r="F4" s="8"/>
      <c r="G4" s="9"/>
      <c r="H4" s="9"/>
      <c r="I4" s="9"/>
    </row>
    <row r="5" ht="18.15" spans="1:9">
      <c r="A5" s="77" t="s">
        <v>1</v>
      </c>
      <c r="B5" s="9"/>
      <c r="C5" s="9"/>
      <c r="D5" s="9"/>
      <c r="E5" s="75"/>
      <c r="F5" s="8"/>
      <c r="G5" s="9"/>
      <c r="H5" s="9"/>
      <c r="I5" s="9"/>
    </row>
    <row r="6" ht="11.4" spans="1:9">
      <c r="A6" s="16" t="s">
        <v>2</v>
      </c>
      <c r="B6" s="16"/>
      <c r="C6" s="16"/>
      <c r="D6" s="78"/>
      <c r="E6" s="79" t="s">
        <v>3</v>
      </c>
      <c r="F6" s="79"/>
      <c r="G6" s="80" t="str">
        <f>[1]报关发票!G6</f>
        <v>EMBMT20210330S-37</v>
      </c>
      <c r="H6" s="80"/>
      <c r="I6" s="80"/>
    </row>
    <row r="7" ht="11.4" spans="1:9">
      <c r="A7" s="20" t="s">
        <v>4</v>
      </c>
      <c r="B7" s="20"/>
      <c r="C7" s="20"/>
      <c r="D7" s="28"/>
      <c r="E7" s="81" t="s">
        <v>5</v>
      </c>
      <c r="F7" s="81"/>
      <c r="G7" s="23" t="str">
        <f>G6</f>
        <v>EMBMT20210330S-37</v>
      </c>
      <c r="H7" s="23"/>
      <c r="I7" s="23"/>
    </row>
    <row r="8" ht="12" spans="1:9">
      <c r="A8" s="24" t="s">
        <v>6</v>
      </c>
      <c r="B8" s="24"/>
      <c r="C8" s="24"/>
      <c r="D8" s="28"/>
      <c r="E8" s="81" t="s">
        <v>7</v>
      </c>
      <c r="F8" s="26"/>
      <c r="G8" s="26"/>
      <c r="H8" s="82">
        <f>[1]报关发票!H8</f>
        <v>44279</v>
      </c>
      <c r="I8" s="82"/>
    </row>
    <row r="9" ht="11.4" spans="1:9">
      <c r="A9" s="20" t="s">
        <v>8</v>
      </c>
      <c r="B9" s="20"/>
      <c r="C9" s="20"/>
      <c r="D9" s="28"/>
      <c r="E9" s="81" t="s">
        <v>9</v>
      </c>
      <c r="F9" s="26"/>
      <c r="G9" s="26"/>
      <c r="H9" s="82">
        <f>H8</f>
        <v>44279</v>
      </c>
      <c r="I9" s="82"/>
    </row>
    <row r="10" ht="11.4" spans="1:9">
      <c r="A10" s="29" t="s">
        <v>10</v>
      </c>
      <c r="B10" s="20" t="s">
        <v>11</v>
      </c>
      <c r="C10" s="20"/>
      <c r="D10" s="28"/>
      <c r="E10" s="81" t="s">
        <v>12</v>
      </c>
      <c r="F10" s="26"/>
      <c r="G10" s="26"/>
      <c r="H10" s="82"/>
      <c r="I10" s="82"/>
    </row>
    <row r="11" ht="87" customHeight="1" spans="1:9">
      <c r="A11" s="32" t="s">
        <v>13</v>
      </c>
      <c r="B11" s="32"/>
      <c r="C11" s="32"/>
      <c r="D11" s="28"/>
      <c r="E11" s="33" t="s">
        <v>14</v>
      </c>
      <c r="F11" s="22"/>
      <c r="G11" s="22"/>
      <c r="H11" s="82" t="s">
        <v>15</v>
      </c>
      <c r="I11" s="82"/>
    </row>
    <row r="12" ht="13.2" spans="1:9">
      <c r="A12" s="39" t="s">
        <v>16</v>
      </c>
      <c r="B12" s="39"/>
      <c r="C12" s="39"/>
      <c r="D12" s="39"/>
      <c r="E12" s="81" t="s">
        <v>17</v>
      </c>
      <c r="F12" s="26"/>
      <c r="G12" s="83"/>
      <c r="H12" s="83"/>
      <c r="I12" s="83"/>
    </row>
    <row r="13" ht="13.2" spans="1:9">
      <c r="A13" s="39" t="s">
        <v>18</v>
      </c>
      <c r="B13" s="39"/>
      <c r="C13" s="39"/>
      <c r="D13" s="39"/>
      <c r="E13" s="81" t="s">
        <v>19</v>
      </c>
      <c r="F13" s="26"/>
      <c r="G13" s="83"/>
      <c r="H13" s="83"/>
      <c r="I13" s="83"/>
    </row>
    <row r="14" ht="11.4" spans="1:9">
      <c r="A14" s="26" t="s">
        <v>20</v>
      </c>
      <c r="B14" s="26"/>
      <c r="C14" s="45"/>
      <c r="D14" s="45"/>
      <c r="E14" s="45"/>
      <c r="F14" s="45"/>
      <c r="G14" s="45"/>
      <c r="H14" s="45"/>
      <c r="I14" s="45"/>
    </row>
    <row r="15" ht="12.15" spans="1:9">
      <c r="A15" s="26" t="s">
        <v>21</v>
      </c>
      <c r="B15" s="26"/>
      <c r="C15" s="26"/>
      <c r="D15" s="26"/>
      <c r="E15" s="84"/>
      <c r="F15" s="85"/>
      <c r="G15" s="40"/>
      <c r="H15" s="40"/>
      <c r="I15" s="40"/>
    </row>
    <row r="16" ht="12.15" spans="1:9">
      <c r="A16" s="86" t="s">
        <v>22</v>
      </c>
      <c r="B16" s="87" t="s">
        <v>23</v>
      </c>
      <c r="C16" s="87"/>
      <c r="D16" s="88" t="s">
        <v>24</v>
      </c>
      <c r="E16" s="89" t="s">
        <v>25</v>
      </c>
      <c r="F16" s="45" t="s">
        <v>26</v>
      </c>
      <c r="G16" s="44" t="s">
        <v>27</v>
      </c>
      <c r="H16" s="43" t="s">
        <v>28</v>
      </c>
      <c r="I16" s="43"/>
    </row>
    <row r="17" ht="22.8" spans="1:9">
      <c r="A17" s="45" t="s">
        <v>29</v>
      </c>
      <c r="B17" s="47" t="s">
        <v>30</v>
      </c>
      <c r="C17" s="47"/>
      <c r="D17" s="89" t="s">
        <v>31</v>
      </c>
      <c r="E17" s="89" t="s">
        <v>32</v>
      </c>
      <c r="F17" s="45" t="s">
        <v>33</v>
      </c>
      <c r="G17" s="48" t="s">
        <v>34</v>
      </c>
      <c r="H17" s="3" t="s">
        <v>35</v>
      </c>
      <c r="I17" s="3"/>
    </row>
    <row r="18" s="73" customFormat="1" ht="20" customHeight="1" spans="1:9">
      <c r="A18" s="49">
        <v>1</v>
      </c>
      <c r="B18" s="49" t="str">
        <f>[1]合并汇总!E4</f>
        <v>铜接线鼻子</v>
      </c>
      <c r="C18" s="49" t="str">
        <f>[1]合并汇总!F4</f>
        <v>Copper wiring nose</v>
      </c>
      <c r="D18" s="49">
        <f>[1]合并汇总!O4</f>
        <v>85.48</v>
      </c>
      <c r="E18" s="49">
        <f>[1]合并汇总!N4</f>
        <v>84.65</v>
      </c>
      <c r="F18" s="90">
        <f>[1]合并汇总!V4</f>
        <v>0.05</v>
      </c>
      <c r="G18" s="90">
        <f>[1]合并汇总!U4</f>
        <v>2</v>
      </c>
      <c r="H18" s="49">
        <f>[1]合并汇总!G4</f>
        <v>1210</v>
      </c>
      <c r="I18" s="49" t="str">
        <f>[1]合并汇总!H4&amp;[1]合并汇总!I4</f>
        <v>个pc</v>
      </c>
    </row>
    <row r="19" s="73" customFormat="1" ht="20" customHeight="1" spans="1:9">
      <c r="A19" s="49">
        <v>2</v>
      </c>
      <c r="B19" s="49" t="str">
        <f>[1]合并汇总!E5</f>
        <v>数控加药机</v>
      </c>
      <c r="C19" s="49" t="str">
        <f>[1]合并汇总!F5</f>
        <v>CNC dosing machine</v>
      </c>
      <c r="D19" s="49">
        <f>[1]合并汇总!O5</f>
        <v>460</v>
      </c>
      <c r="E19" s="49">
        <f>[1]合并汇总!N5</f>
        <v>390</v>
      </c>
      <c r="F19" s="90">
        <f>[1]合并汇总!V5</f>
        <v>1.93</v>
      </c>
      <c r="G19" s="90">
        <f>[1]合并汇总!U5</f>
        <v>3</v>
      </c>
      <c r="H19" s="49">
        <f>[1]合并汇总!G5</f>
        <v>1</v>
      </c>
      <c r="I19" s="49" t="str">
        <f>[1]合并汇总!H5&amp;[1]合并汇总!I5</f>
        <v>台set</v>
      </c>
    </row>
    <row r="20" s="73" customFormat="1" ht="20" customHeight="1" spans="1:9">
      <c r="A20" s="49">
        <v>3</v>
      </c>
      <c r="B20" s="49" t="str">
        <f>[1]合并汇总!E6</f>
        <v>交联聚氯乙烯电缆</v>
      </c>
      <c r="C20" s="49" t="str">
        <f>[1]合并汇总!F6</f>
        <v>Cross polyvinyl chloride cable</v>
      </c>
      <c r="D20" s="49">
        <f>[1]合并汇总!O6</f>
        <v>591.16</v>
      </c>
      <c r="E20" s="49">
        <f>[1]合并汇总!N6</f>
        <v>579</v>
      </c>
      <c r="F20" s="91">
        <f>[1]合并汇总!V6</f>
        <v>1.8</v>
      </c>
      <c r="G20" s="91">
        <f>[1]合并汇总!U6</f>
        <v>1</v>
      </c>
      <c r="H20" s="49">
        <f>[1]合并汇总!G6</f>
        <v>1229</v>
      </c>
      <c r="I20" s="49" t="str">
        <f>[1]合并汇总!H6&amp;[1]合并汇总!I6</f>
        <v>米meter</v>
      </c>
    </row>
    <row r="21" s="73" customFormat="1" ht="20" customHeight="1" spans="1:9">
      <c r="A21" s="49">
        <v>4</v>
      </c>
      <c r="B21" s="49" t="str">
        <f>[1]合并汇总!E7</f>
        <v>控制电缆</v>
      </c>
      <c r="C21" s="49" t="str">
        <f>[1]合并汇总!F7</f>
        <v>Control Cable</v>
      </c>
      <c r="D21" s="49">
        <f>[1]合并汇总!O7</f>
        <v>160.3</v>
      </c>
      <c r="E21" s="49">
        <f>[1]合并汇总!N7</f>
        <v>157</v>
      </c>
      <c r="F21" s="92"/>
      <c r="G21" s="92"/>
      <c r="H21" s="49">
        <f>[1]合并汇总!G7</f>
        <v>350</v>
      </c>
      <c r="I21" s="49" t="str">
        <f>[1]合并汇总!H7&amp;[1]合并汇总!I7</f>
        <v>米meter</v>
      </c>
    </row>
    <row r="22" s="73" customFormat="1" ht="20" customHeight="1" spans="1:9">
      <c r="A22" s="49">
        <v>5</v>
      </c>
      <c r="B22" s="49" t="str">
        <f>[1]合并汇总!E8</f>
        <v>重型橡套电缆</v>
      </c>
      <c r="C22" s="49" t="str">
        <f>[1]合并汇总!F8</f>
        <v>Heavy duty rubber cable</v>
      </c>
      <c r="D22" s="49">
        <f>[1]合并汇总!O8</f>
        <v>148.54</v>
      </c>
      <c r="E22" s="49">
        <f>[1]合并汇总!N8</f>
        <v>145.5</v>
      </c>
      <c r="F22" s="92"/>
      <c r="G22" s="92"/>
      <c r="H22" s="49">
        <f>[1]合并汇总!G8</f>
        <v>690</v>
      </c>
      <c r="I22" s="49" t="str">
        <f>[1]合并汇总!H8&amp;[1]合并汇总!I8</f>
        <v>米meter</v>
      </c>
    </row>
    <row r="23" s="73" customFormat="1" ht="20" customHeight="1" spans="1:9">
      <c r="A23" s="49">
        <v>6</v>
      </c>
      <c r="B23" s="49" t="str">
        <f>[1]合并汇总!E9</f>
        <v>电缆</v>
      </c>
      <c r="C23" s="49" t="str">
        <f>[1]合并汇总!F9</f>
        <v>cable</v>
      </c>
      <c r="D23" s="49">
        <f>[1]合并汇总!O9</f>
        <v>1200</v>
      </c>
      <c r="E23" s="49">
        <f>[1]合并汇总!N9</f>
        <v>1180</v>
      </c>
      <c r="F23" s="90">
        <f>[1]合并汇总!V9</f>
        <v>1.82</v>
      </c>
      <c r="G23" s="90">
        <f>[1]合并汇总!U9</f>
        <v>1</v>
      </c>
      <c r="H23" s="49">
        <f>[1]合并汇总!G9</f>
        <v>2433</v>
      </c>
      <c r="I23" s="49" t="str">
        <f>[1]合并汇总!H9&amp;[1]合并汇总!I9</f>
        <v>米meter</v>
      </c>
    </row>
    <row r="24" s="73" customFormat="1" ht="20" customHeight="1" spans="1:9">
      <c r="A24" s="49">
        <v>7</v>
      </c>
      <c r="B24" s="49" t="str">
        <f>[1]合并汇总!E10</f>
        <v>圆锥破碎机</v>
      </c>
      <c r="C24" s="49" t="str">
        <f>[1]合并汇总!F10</f>
        <v>Cone crusher</v>
      </c>
      <c r="D24" s="49">
        <f>[1]合并汇总!O10</f>
        <v>8960</v>
      </c>
      <c r="E24" s="49">
        <f>[1]合并汇总!N10</f>
        <v>8560</v>
      </c>
      <c r="F24" s="90">
        <f>[1]合并汇总!V10</f>
        <v>13.97</v>
      </c>
      <c r="G24" s="90">
        <f>[1]合并汇总!U10</f>
        <v>8</v>
      </c>
      <c r="H24" s="49">
        <f>[1]合并汇总!G10</f>
        <v>1</v>
      </c>
      <c r="I24" s="49" t="str">
        <f>[1]合并汇总!H10&amp;[1]合并汇总!I10</f>
        <v>个pc</v>
      </c>
    </row>
    <row r="25" s="73" customFormat="1" ht="20" customHeight="1" spans="1:9">
      <c r="A25" s="49">
        <v>8</v>
      </c>
      <c r="B25" s="49" t="str">
        <f>[1]合并汇总!E11</f>
        <v>圆锥破碎机</v>
      </c>
      <c r="C25" s="49" t="str">
        <f>[1]合并汇总!F11</f>
        <v>Cone crusher</v>
      </c>
      <c r="D25" s="49">
        <f>[1]合并汇总!O11</f>
        <v>10040</v>
      </c>
      <c r="E25" s="49">
        <f>[1]合并汇总!N11</f>
        <v>9640</v>
      </c>
      <c r="F25" s="90">
        <f>[1]合并汇总!V11</f>
        <v>15.02</v>
      </c>
      <c r="G25" s="90">
        <f>[1]合并汇总!U11</f>
        <v>8</v>
      </c>
      <c r="H25" s="49">
        <f>[1]合并汇总!G11</f>
        <v>1</v>
      </c>
      <c r="I25" s="49" t="str">
        <f>[1]合并汇总!H11&amp;[1]合并汇总!I11</f>
        <v>个pc</v>
      </c>
    </row>
    <row r="26" s="73" customFormat="1" ht="20" customHeight="1" spans="1:9">
      <c r="A26" s="49">
        <v>9</v>
      </c>
      <c r="B26" s="49" t="str">
        <f>[1]合并汇总!E12</f>
        <v>渣浆泵</v>
      </c>
      <c r="C26" s="49" t="str">
        <f>[1]合并汇总!F12</f>
        <v>Slurry Pump</v>
      </c>
      <c r="D26" s="49">
        <f>[1]合并汇总!O12</f>
        <v>13000</v>
      </c>
      <c r="E26" s="49">
        <f>[1]合并汇总!N12</f>
        <v>12174</v>
      </c>
      <c r="F26" s="90">
        <f>[1]合并汇总!V12</f>
        <v>21.81</v>
      </c>
      <c r="G26" s="90">
        <f>[1]合并汇总!U12</f>
        <v>9</v>
      </c>
      <c r="H26" s="49">
        <f>[1]合并汇总!G12</f>
        <v>11</v>
      </c>
      <c r="I26" s="49" t="str">
        <f>[1]合并汇总!H12&amp;[1]合并汇总!I12</f>
        <v>台set</v>
      </c>
    </row>
    <row r="27" s="73" customFormat="1" ht="20" customHeight="1" spans="1:9">
      <c r="A27" s="49"/>
      <c r="B27" s="49"/>
      <c r="C27" s="49"/>
      <c r="D27" s="49"/>
      <c r="E27" s="49"/>
      <c r="F27" s="90"/>
      <c r="G27" s="90"/>
      <c r="H27" s="49"/>
      <c r="I27" s="49"/>
    </row>
    <row r="28" s="73" customFormat="1" ht="20" customHeight="1" spans="1:9">
      <c r="A28" s="49"/>
      <c r="B28" s="49"/>
      <c r="C28" s="49"/>
      <c r="D28" s="49"/>
      <c r="E28" s="49"/>
      <c r="F28" s="90"/>
      <c r="G28" s="90"/>
      <c r="H28" s="49"/>
      <c r="I28" s="49"/>
    </row>
    <row r="29" s="73" customFormat="1" ht="20" customHeight="1" spans="1:9">
      <c r="A29" s="49"/>
      <c r="B29" s="49"/>
      <c r="C29" s="49"/>
      <c r="D29" s="49"/>
      <c r="E29" s="49"/>
      <c r="F29" s="90"/>
      <c r="G29" s="90"/>
      <c r="H29" s="49"/>
      <c r="I29" s="49"/>
    </row>
    <row r="30" s="73" customFormat="1" ht="20" customHeight="1" spans="1:9">
      <c r="A30" s="93"/>
      <c r="B30" s="93"/>
      <c r="C30" s="93"/>
      <c r="D30" s="93"/>
      <c r="E30" s="93"/>
      <c r="F30" s="93"/>
      <c r="G30" s="93"/>
      <c r="H30" s="93"/>
      <c r="I30" s="93"/>
    </row>
    <row r="31" s="73" customFormat="1" ht="20" customHeight="1" spans="1:9">
      <c r="A31" s="93"/>
      <c r="B31" s="93"/>
      <c r="C31" s="93"/>
      <c r="D31" s="93"/>
      <c r="E31" s="93"/>
      <c r="F31" s="93"/>
      <c r="G31" s="93"/>
      <c r="H31" s="93"/>
      <c r="I31" s="93"/>
    </row>
    <row r="32" ht="23.55" spans="1:9">
      <c r="A32" s="94" t="s">
        <v>36</v>
      </c>
      <c r="B32" s="53"/>
      <c r="C32" s="53"/>
      <c r="D32" s="95">
        <f t="shared" ref="D32:H32" si="0">SUM(D18:D31)</f>
        <v>34645.48</v>
      </c>
      <c r="E32" s="95">
        <f t="shared" si="0"/>
        <v>32910.15</v>
      </c>
      <c r="F32" s="95">
        <f t="shared" si="0"/>
        <v>56.4</v>
      </c>
      <c r="G32" s="95">
        <f t="shared" si="0"/>
        <v>32</v>
      </c>
      <c r="H32" s="95">
        <f t="shared" si="0"/>
        <v>5926</v>
      </c>
      <c r="I32" s="41"/>
    </row>
    <row r="33" ht="33" customHeight="1" spans="1:9">
      <c r="A33" s="96"/>
      <c r="B33" s="97"/>
      <c r="C33" s="98"/>
      <c r="D33" s="70"/>
      <c r="E33" s="70"/>
      <c r="F33" s="70"/>
      <c r="G33" s="2"/>
      <c r="H33" s="2"/>
      <c r="I33" s="70"/>
    </row>
    <row r="34" ht="18" customHeight="1" spans="1:9">
      <c r="A34" s="96"/>
      <c r="B34" s="98"/>
      <c r="C34" s="98"/>
      <c r="D34" s="70"/>
      <c r="E34" s="70"/>
      <c r="F34" s="70"/>
      <c r="G34" s="2"/>
      <c r="H34" s="2"/>
      <c r="I34" s="70"/>
    </row>
    <row r="35" ht="11.4" spans="1:9">
      <c r="A35" s="3"/>
      <c r="B35" s="56" t="s">
        <v>37</v>
      </c>
      <c r="C35" s="56"/>
      <c r="D35" s="99"/>
      <c r="E35" s="99"/>
      <c r="F35" s="99"/>
      <c r="G35" s="100"/>
      <c r="H35" s="100"/>
      <c r="I35" s="100"/>
    </row>
    <row r="36" ht="11.4" spans="1:9">
      <c r="A36" s="3"/>
      <c r="B36" s="56" t="s">
        <v>38</v>
      </c>
      <c r="C36" s="56"/>
      <c r="D36" s="99"/>
      <c r="E36" s="99"/>
      <c r="F36" s="101">
        <f>H8</f>
        <v>44279</v>
      </c>
      <c r="G36" s="101"/>
      <c r="H36" s="101"/>
      <c r="I36" s="101"/>
    </row>
    <row r="37" ht="12.75" spans="1:9">
      <c r="A37" s="102"/>
      <c r="B37" s="103"/>
      <c r="C37" s="103"/>
      <c r="D37" s="102"/>
      <c r="E37" s="104"/>
      <c r="F37" s="105"/>
      <c r="G37" s="102"/>
      <c r="H37" s="102"/>
      <c r="I37" s="102"/>
    </row>
    <row r="38" ht="16.35" spans="1:9">
      <c r="A38" s="72"/>
      <c r="B38" s="106"/>
      <c r="C38" s="106"/>
      <c r="D38" s="72"/>
      <c r="E38" s="107"/>
      <c r="F38" s="108"/>
      <c r="G38" s="72"/>
      <c r="H38" s="72"/>
      <c r="I38" s="72"/>
    </row>
  </sheetData>
  <autoFilter ref="A17:I32">
    <extLst/>
  </autoFilter>
  <mergeCells count="40">
    <mergeCell ref="A1:I1"/>
    <mergeCell ref="A2:I2"/>
    <mergeCell ref="A3:I3"/>
    <mergeCell ref="A4:I4"/>
    <mergeCell ref="A5:I5"/>
    <mergeCell ref="A6:C6"/>
    <mergeCell ref="E6:F6"/>
    <mergeCell ref="G6:I6"/>
    <mergeCell ref="A7:C7"/>
    <mergeCell ref="G7:I7"/>
    <mergeCell ref="A8:C8"/>
    <mergeCell ref="E8:G8"/>
    <mergeCell ref="H8:I8"/>
    <mergeCell ref="A9:C9"/>
    <mergeCell ref="E9:G9"/>
    <mergeCell ref="H9:I9"/>
    <mergeCell ref="B10:C10"/>
    <mergeCell ref="E10:G10"/>
    <mergeCell ref="H10:I10"/>
    <mergeCell ref="A11:C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35:E35"/>
    <mergeCell ref="D36:E36"/>
    <mergeCell ref="F36:I36"/>
    <mergeCell ref="F20:F22"/>
    <mergeCell ref="G20:G2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95"/>
  <sheetViews>
    <sheetView topLeftCell="A16" workbookViewId="0">
      <selection activeCell="F32" sqref="F32"/>
    </sheetView>
  </sheetViews>
  <sheetFormatPr defaultColWidth="10.6666666666667" defaultRowHeight="12"/>
  <cols>
    <col min="1" max="1" width="6.07407407407407" style="4" customWidth="1"/>
    <col min="2" max="2" width="12.7407407407407" style="5" customWidth="1"/>
    <col min="3" max="3" width="19.8518518518519" style="5" customWidth="1"/>
    <col min="4" max="4" width="11.8518518518519" style="5" customWidth="1"/>
    <col min="5" max="5" width="8.74074074074074" style="4" customWidth="1"/>
    <col min="6" max="6" width="9.18518518518519" style="4" customWidth="1"/>
    <col min="7" max="7" width="12.5925925925926" style="6" customWidth="1"/>
    <col min="8" max="8" width="14.8148148148148" style="4" customWidth="1"/>
    <col min="9" max="9" width="10.6666666666667" style="4" hidden="1" customWidth="1"/>
    <col min="10" max="10" width="10.6666666666667" style="7" hidden="1" customWidth="1"/>
    <col min="11" max="12" width="10.6666666666667" style="4" customWidth="1"/>
    <col min="13" max="16384" width="10.6666666666667" style="4"/>
  </cols>
  <sheetData>
    <row r="1" ht="21" customHeight="1" spans="1:8">
      <c r="A1" s="8" t="s">
        <v>39</v>
      </c>
      <c r="B1" s="9"/>
      <c r="C1" s="9"/>
      <c r="D1" s="9"/>
      <c r="E1" s="9"/>
      <c r="F1" s="9"/>
      <c r="G1" s="9"/>
      <c r="H1" s="9"/>
    </row>
    <row r="2" ht="41.1" customHeight="1" spans="1:8">
      <c r="A2" s="10" t="str">
        <f>pl!A2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11"/>
      <c r="C2" s="11"/>
      <c r="D2" s="11"/>
      <c r="E2" s="11"/>
      <c r="F2" s="11"/>
      <c r="G2" s="11"/>
      <c r="H2" s="11"/>
    </row>
    <row r="3" ht="17.4" spans="1:8">
      <c r="A3" s="12" t="s">
        <v>40</v>
      </c>
      <c r="B3" s="13"/>
      <c r="C3" s="13"/>
      <c r="D3" s="13"/>
      <c r="E3" s="13"/>
      <c r="F3" s="13"/>
      <c r="G3" s="13"/>
      <c r="H3" s="13"/>
    </row>
    <row r="4" ht="18.95" customHeight="1" spans="1:8">
      <c r="A4" s="14" t="s">
        <v>41</v>
      </c>
      <c r="B4" s="14"/>
      <c r="C4" s="14"/>
      <c r="D4" s="14"/>
      <c r="E4" s="14"/>
      <c r="F4" s="14"/>
      <c r="G4" s="14"/>
      <c r="H4" s="14"/>
    </row>
    <row r="5" ht="18" customHeight="1" spans="1:11">
      <c r="A5" s="15" t="s">
        <v>42</v>
      </c>
      <c r="B5" s="15"/>
      <c r="C5" s="15"/>
      <c r="D5" s="15"/>
      <c r="E5" s="15"/>
      <c r="F5" s="15"/>
      <c r="G5" s="15"/>
      <c r="H5" s="15"/>
      <c r="K5" s="68"/>
    </row>
    <row r="6" ht="15.75" customHeight="1" spans="1:10">
      <c r="A6" s="16" t="s">
        <v>2</v>
      </c>
      <c r="B6" s="16"/>
      <c r="C6" s="16"/>
      <c r="D6" s="17"/>
      <c r="E6" s="18" t="s">
        <v>43</v>
      </c>
      <c r="F6" s="18"/>
      <c r="G6" s="19" t="str">
        <f>[1]报关单!A13</f>
        <v>EMBMT20210330S-37</v>
      </c>
      <c r="H6" s="19"/>
      <c r="I6" s="22"/>
      <c r="J6" s="33"/>
    </row>
    <row r="7" ht="15.75" customHeight="1" spans="1:8">
      <c r="A7" s="20" t="s">
        <v>4</v>
      </c>
      <c r="B7" s="20"/>
      <c r="C7" s="20"/>
      <c r="D7" s="21"/>
      <c r="E7" s="22" t="s">
        <v>5</v>
      </c>
      <c r="F7" s="22"/>
      <c r="G7" s="23" t="str">
        <f>G6</f>
        <v>EMBMT20210330S-37</v>
      </c>
      <c r="H7" s="23"/>
    </row>
    <row r="8" ht="15.75" customHeight="1" spans="1:8">
      <c r="A8" s="24" t="s">
        <v>6</v>
      </c>
      <c r="B8" s="24"/>
      <c r="C8" s="24"/>
      <c r="D8" s="25"/>
      <c r="E8" s="26" t="s">
        <v>44</v>
      </c>
      <c r="F8" s="26"/>
      <c r="G8" s="26"/>
      <c r="H8" s="27">
        <f>[1]报关发票!H8</f>
        <v>44279</v>
      </c>
    </row>
    <row r="9" ht="15.75" customHeight="1" spans="1:8">
      <c r="A9" s="20" t="s">
        <v>8</v>
      </c>
      <c r="B9" s="20"/>
      <c r="C9" s="20"/>
      <c r="D9" s="28"/>
      <c r="E9" s="26" t="s">
        <v>9</v>
      </c>
      <c r="F9" s="26"/>
      <c r="G9" s="26"/>
      <c r="H9" s="27"/>
    </row>
    <row r="10" ht="15.95" customHeight="1" spans="1:8">
      <c r="A10" s="29" t="s">
        <v>10</v>
      </c>
      <c r="B10" s="20" t="s">
        <v>11</v>
      </c>
      <c r="C10" s="20"/>
      <c r="D10" s="28"/>
      <c r="E10" s="30" t="s">
        <v>12</v>
      </c>
      <c r="F10" s="30"/>
      <c r="G10" s="31" t="s">
        <v>15</v>
      </c>
      <c r="H10" s="31"/>
    </row>
    <row r="11" ht="94" customHeight="1" spans="1:8">
      <c r="A11" s="32" t="s">
        <v>13</v>
      </c>
      <c r="B11" s="32"/>
      <c r="C11" s="32"/>
      <c r="D11" s="28"/>
      <c r="E11" s="33" t="s">
        <v>14</v>
      </c>
      <c r="F11" s="22"/>
      <c r="G11" s="22"/>
      <c r="H11" s="23" t="s">
        <v>15</v>
      </c>
    </row>
    <row r="12" ht="15" customHeight="1" spans="1:9">
      <c r="A12" s="34" t="s">
        <v>16</v>
      </c>
      <c r="B12" s="34"/>
      <c r="C12" s="34"/>
      <c r="D12" s="34"/>
      <c r="E12" s="26" t="s">
        <v>17</v>
      </c>
      <c r="F12" s="26"/>
      <c r="G12" s="35"/>
      <c r="H12" s="35"/>
      <c r="I12" s="69"/>
    </row>
    <row r="13" ht="15" customHeight="1" spans="1:9">
      <c r="A13" s="36" t="s">
        <v>45</v>
      </c>
      <c r="B13" s="37"/>
      <c r="C13" s="38"/>
      <c r="D13" s="38"/>
      <c r="E13" s="26" t="s">
        <v>19</v>
      </c>
      <c r="F13" s="26"/>
      <c r="G13" s="35"/>
      <c r="H13" s="35"/>
      <c r="I13" s="69"/>
    </row>
    <row r="14" ht="24" customHeight="1" spans="1:8">
      <c r="A14" s="39" t="s">
        <v>46</v>
      </c>
      <c r="B14" s="39"/>
      <c r="C14" s="39"/>
      <c r="D14" s="39"/>
      <c r="E14" s="39"/>
      <c r="F14" s="39"/>
      <c r="G14" s="39"/>
      <c r="H14" s="39"/>
    </row>
    <row r="15" ht="15" customHeight="1" spans="1:8">
      <c r="A15" s="40" t="s">
        <v>21</v>
      </c>
      <c r="B15" s="41"/>
      <c r="C15" s="40"/>
      <c r="D15" s="40"/>
      <c r="E15" s="40"/>
      <c r="F15" s="40"/>
      <c r="G15" s="40"/>
      <c r="H15" s="40"/>
    </row>
    <row r="16" s="1" customFormat="1" ht="15" customHeight="1" spans="1:10">
      <c r="A16" s="3" t="s">
        <v>47</v>
      </c>
      <c r="B16" s="42" t="s">
        <v>48</v>
      </c>
      <c r="C16" s="42" t="s">
        <v>23</v>
      </c>
      <c r="D16" s="42"/>
      <c r="E16" s="43" t="s">
        <v>28</v>
      </c>
      <c r="F16" s="43"/>
      <c r="G16" s="44" t="s">
        <v>49</v>
      </c>
      <c r="H16" s="3" t="s">
        <v>50</v>
      </c>
      <c r="J16" s="63"/>
    </row>
    <row r="17" s="1" customFormat="1" ht="36.95" customHeight="1" spans="1:10">
      <c r="A17" s="45" t="s">
        <v>29</v>
      </c>
      <c r="B17" s="46" t="s">
        <v>51</v>
      </c>
      <c r="C17" s="47" t="s">
        <v>30</v>
      </c>
      <c r="D17" s="47"/>
      <c r="E17" s="45" t="s">
        <v>35</v>
      </c>
      <c r="F17" s="45"/>
      <c r="G17" s="48" t="s">
        <v>52</v>
      </c>
      <c r="H17" s="45" t="s">
        <v>53</v>
      </c>
      <c r="J17" s="63"/>
    </row>
    <row r="18" s="2" customFormat="1" ht="21" customHeight="1" spans="1:10">
      <c r="A18" s="49">
        <v>1</v>
      </c>
      <c r="B18" s="50">
        <f>[1]合并汇总!D4</f>
        <v>7419999100</v>
      </c>
      <c r="C18" s="50" t="str">
        <f>[1]合并汇总!E4</f>
        <v>铜接线鼻子</v>
      </c>
      <c r="D18" s="50" t="str">
        <f>[1]合并汇总!F4</f>
        <v>Copper wiring nose</v>
      </c>
      <c r="E18" s="50">
        <f>[1]合并汇总!G4</f>
        <v>1210</v>
      </c>
      <c r="F18" s="50" t="str">
        <f>[1]合并汇总!H4&amp;[1]合并汇总!I4</f>
        <v>个pc</v>
      </c>
      <c r="G18" s="51">
        <f t="shared" ref="G18:G26" si="0">H18/E18</f>
        <v>1.5104958677686</v>
      </c>
      <c r="H18" s="51">
        <f>[1]合并汇总!L4</f>
        <v>1827.7</v>
      </c>
      <c r="I18" s="51"/>
      <c r="J18" s="70"/>
    </row>
    <row r="19" s="2" customFormat="1" ht="21" customHeight="1" spans="1:10">
      <c r="A19" s="49">
        <v>2</v>
      </c>
      <c r="B19" s="50">
        <f>[1]合并汇总!D5</f>
        <v>8413190000</v>
      </c>
      <c r="C19" s="50" t="str">
        <f>[1]合并汇总!E5</f>
        <v>数控加药机</v>
      </c>
      <c r="D19" s="50" t="str">
        <f>[1]合并汇总!F5</f>
        <v>CNC dosing machine</v>
      </c>
      <c r="E19" s="50">
        <f>[1]合并汇总!G5</f>
        <v>1</v>
      </c>
      <c r="F19" s="50" t="str">
        <f>[1]合并汇总!H5&amp;[1]合并汇总!I5</f>
        <v>台set</v>
      </c>
      <c r="G19" s="51">
        <f t="shared" si="0"/>
        <v>30263.2</v>
      </c>
      <c r="H19" s="51">
        <f>[1]合并汇总!L5</f>
        <v>30263.2</v>
      </c>
      <c r="I19" s="51"/>
      <c r="J19" s="70"/>
    </row>
    <row r="20" s="2" customFormat="1" ht="21" customHeight="1" spans="1:10">
      <c r="A20" s="49">
        <v>3</v>
      </c>
      <c r="B20" s="50">
        <f>[1]合并汇总!D6</f>
        <v>8544492100</v>
      </c>
      <c r="C20" s="50" t="str">
        <f>[1]合并汇总!E6</f>
        <v>交联聚氯乙烯电缆</v>
      </c>
      <c r="D20" s="50" t="str">
        <f>[1]合并汇总!F6</f>
        <v>Cross polyvinyl chloride cable</v>
      </c>
      <c r="E20" s="50">
        <f>[1]合并汇总!G6</f>
        <v>1229</v>
      </c>
      <c r="F20" s="50" t="str">
        <f>[1]合并汇总!H6&amp;[1]合并汇总!I6</f>
        <v>米meter</v>
      </c>
      <c r="G20" s="51">
        <f t="shared" si="0"/>
        <v>6.12462164361269</v>
      </c>
      <c r="H20" s="51">
        <f>[1]合并汇总!L6</f>
        <v>7527.16</v>
      </c>
      <c r="I20" s="51"/>
      <c r="J20" s="70"/>
    </row>
    <row r="21" s="2" customFormat="1" ht="21" customHeight="1" spans="1:10">
      <c r="A21" s="49">
        <v>4</v>
      </c>
      <c r="B21" s="50">
        <f>[1]合并汇总!D7</f>
        <v>8544492100</v>
      </c>
      <c r="C21" s="50" t="str">
        <f>[1]合并汇总!E7</f>
        <v>控制电缆</v>
      </c>
      <c r="D21" s="50" t="str">
        <f>[1]合并汇总!F7</f>
        <v>Control Cable</v>
      </c>
      <c r="E21" s="50">
        <f>[1]合并汇总!G7</f>
        <v>350</v>
      </c>
      <c r="F21" s="50" t="str">
        <f>[1]合并汇总!H7&amp;[1]合并汇总!I7</f>
        <v>米meter</v>
      </c>
      <c r="G21" s="51">
        <f t="shared" si="0"/>
        <v>5.4</v>
      </c>
      <c r="H21" s="51">
        <f>[1]合并汇总!L7</f>
        <v>1890</v>
      </c>
      <c r="I21" s="51"/>
      <c r="J21" s="70"/>
    </row>
    <row r="22" s="2" customFormat="1" ht="21" customHeight="1" spans="1:10">
      <c r="A22" s="49">
        <v>5</v>
      </c>
      <c r="B22" s="50">
        <f>[1]合并汇总!D8</f>
        <v>8544492100</v>
      </c>
      <c r="C22" s="50" t="str">
        <f>[1]合并汇总!E8</f>
        <v>重型橡套电缆</v>
      </c>
      <c r="D22" s="50" t="str">
        <f>[1]合并汇总!F8</f>
        <v>Heavy duty rubber cable</v>
      </c>
      <c r="E22" s="50">
        <f>[1]合并汇总!G8</f>
        <v>690</v>
      </c>
      <c r="F22" s="50" t="str">
        <f>[1]合并汇总!H8&amp;[1]合并汇总!I8</f>
        <v>米meter</v>
      </c>
      <c r="G22" s="51">
        <f t="shared" si="0"/>
        <v>1.64347826086957</v>
      </c>
      <c r="H22" s="51">
        <f>[1]合并汇总!L8</f>
        <v>1134</v>
      </c>
      <c r="I22" s="51"/>
      <c r="J22" s="70"/>
    </row>
    <row r="23" s="2" customFormat="1" ht="21" customHeight="1" spans="1:10">
      <c r="A23" s="49">
        <v>6</v>
      </c>
      <c r="B23" s="50">
        <f>[1]合并汇总!D9</f>
        <v>8544492100</v>
      </c>
      <c r="C23" s="50" t="str">
        <f>[1]合并汇总!E9</f>
        <v>电缆</v>
      </c>
      <c r="D23" s="50" t="str">
        <f>[1]合并汇总!F9</f>
        <v>cable</v>
      </c>
      <c r="E23" s="50">
        <f>[1]合并汇总!G9</f>
        <v>2433</v>
      </c>
      <c r="F23" s="50" t="str">
        <f>[1]合并汇总!H9&amp;[1]合并汇总!I9</f>
        <v>米meter</v>
      </c>
      <c r="G23" s="51">
        <f t="shared" si="0"/>
        <v>6.75675297986025</v>
      </c>
      <c r="H23" s="51">
        <f>[1]合并汇总!L9</f>
        <v>16439.18</v>
      </c>
      <c r="I23" s="51"/>
      <c r="J23" s="70"/>
    </row>
    <row r="24" s="2" customFormat="1" ht="21" customHeight="1" spans="1:10">
      <c r="A24" s="49">
        <v>7</v>
      </c>
      <c r="B24" s="50">
        <f>[1]合并汇总!D10</f>
        <v>8474209000</v>
      </c>
      <c r="C24" s="50" t="str">
        <f>[1]合并汇总!E10</f>
        <v>圆锥破碎机</v>
      </c>
      <c r="D24" s="50" t="str">
        <f>[1]合并汇总!F10</f>
        <v>Cone crusher</v>
      </c>
      <c r="E24" s="50">
        <f>[1]合并汇总!G10</f>
        <v>1</v>
      </c>
      <c r="F24" s="50" t="str">
        <f>[1]合并汇总!H10&amp;[1]合并汇总!I10</f>
        <v>个pc</v>
      </c>
      <c r="G24" s="51">
        <f t="shared" si="0"/>
        <v>189973.16</v>
      </c>
      <c r="H24" s="51">
        <f>[1]合并汇总!L10</f>
        <v>189973.16</v>
      </c>
      <c r="I24" s="51"/>
      <c r="J24" s="70"/>
    </row>
    <row r="25" s="2" customFormat="1" ht="21" customHeight="1" spans="1:10">
      <c r="A25" s="49">
        <v>8</v>
      </c>
      <c r="B25" s="50">
        <f>[1]合并汇总!D11</f>
        <v>8474209000</v>
      </c>
      <c r="C25" s="50" t="str">
        <f>[1]合并汇总!E11</f>
        <v>圆锥破碎机</v>
      </c>
      <c r="D25" s="50" t="str">
        <f>[1]合并汇总!F11</f>
        <v>Cone crusher</v>
      </c>
      <c r="E25" s="50">
        <f>[1]合并汇总!G11</f>
        <v>1</v>
      </c>
      <c r="F25" s="50" t="str">
        <f>[1]合并汇总!H11&amp;[1]合并汇总!I11</f>
        <v>个pc</v>
      </c>
      <c r="G25" s="51">
        <f t="shared" si="0"/>
        <v>156459.2</v>
      </c>
      <c r="H25" s="51">
        <f>[1]合并汇总!L11</f>
        <v>156459.2</v>
      </c>
      <c r="I25" s="51"/>
      <c r="J25" s="70"/>
    </row>
    <row r="26" s="2" customFormat="1" ht="21" customHeight="1" spans="1:10">
      <c r="A26" s="49">
        <v>9</v>
      </c>
      <c r="B26" s="50">
        <f>[1]合并汇总!D12</f>
        <v>8413709990</v>
      </c>
      <c r="C26" s="50" t="str">
        <f>[1]合并汇总!E12</f>
        <v>渣浆泵</v>
      </c>
      <c r="D26" s="50" t="str">
        <f>[1]合并汇总!F12</f>
        <v>Slurry Pump</v>
      </c>
      <c r="E26" s="50">
        <f>[1]合并汇总!G12</f>
        <v>11</v>
      </c>
      <c r="F26" s="50" t="str">
        <f>[1]合并汇总!H12&amp;[1]合并汇总!I12</f>
        <v>台set</v>
      </c>
      <c r="G26" s="51">
        <f t="shared" si="0"/>
        <v>5942.34545454546</v>
      </c>
      <c r="H26" s="51">
        <f>[1]合并汇总!L12</f>
        <v>65365.8</v>
      </c>
      <c r="I26" s="51"/>
      <c r="J26" s="70"/>
    </row>
    <row r="27" s="2" customFormat="1" ht="21" customHeight="1" spans="1:10">
      <c r="A27" s="49"/>
      <c r="B27" s="50"/>
      <c r="C27" s="50"/>
      <c r="D27" s="50"/>
      <c r="E27" s="50"/>
      <c r="F27" s="50"/>
      <c r="G27" s="51"/>
      <c r="H27" s="51"/>
      <c r="I27" s="51"/>
      <c r="J27" s="70"/>
    </row>
    <row r="28" s="2" customFormat="1" ht="21" customHeight="1" spans="1:10">
      <c r="A28" s="49"/>
      <c r="B28" s="50"/>
      <c r="C28" s="50"/>
      <c r="D28" s="50"/>
      <c r="E28" s="50"/>
      <c r="F28" s="50"/>
      <c r="G28" s="51"/>
      <c r="H28" s="51"/>
      <c r="I28" s="51"/>
      <c r="J28" s="70"/>
    </row>
    <row r="29" s="3" customFormat="1" ht="17.1" customHeight="1" spans="1:13">
      <c r="A29" s="41" t="s">
        <v>36</v>
      </c>
      <c r="B29" s="52"/>
      <c r="C29" s="53"/>
      <c r="D29" s="53"/>
      <c r="E29" s="41">
        <f>SUM(E18:E28)</f>
        <v>5926</v>
      </c>
      <c r="F29" s="41"/>
      <c r="G29" s="54"/>
      <c r="H29" s="54">
        <f>SUM(H18:H28)</f>
        <v>470879.4</v>
      </c>
      <c r="J29" s="70">
        <f t="shared" ref="J29:J35" si="1">I29/1.0795252161</f>
        <v>0</v>
      </c>
      <c r="M29" s="71"/>
    </row>
    <row r="30" s="1" customFormat="1" ht="12.75" spans="2:10">
      <c r="B30" s="55"/>
      <c r="C30" s="56"/>
      <c r="D30" s="57"/>
      <c r="G30" s="58" t="s">
        <v>54</v>
      </c>
      <c r="H30" s="59"/>
      <c r="J30" s="70">
        <f t="shared" si="1"/>
        <v>0</v>
      </c>
    </row>
    <row r="31" s="1" customFormat="1" spans="2:13">
      <c r="B31" s="55"/>
      <c r="C31" s="56"/>
      <c r="D31" s="57"/>
      <c r="G31" s="58" t="s">
        <v>55</v>
      </c>
      <c r="H31" s="59">
        <f>[1]报关发票!H32</f>
        <v>33846.1538461538</v>
      </c>
      <c r="J31" s="70">
        <f t="shared" si="1"/>
        <v>0</v>
      </c>
      <c r="M31" s="63"/>
    </row>
    <row r="32" s="1" customFormat="1" spans="2:13">
      <c r="B32" s="55"/>
      <c r="C32" s="56"/>
      <c r="D32" s="57"/>
      <c r="G32" s="58" t="s">
        <v>56</v>
      </c>
      <c r="H32" s="59"/>
      <c r="J32" s="70">
        <f t="shared" si="1"/>
        <v>0</v>
      </c>
      <c r="M32" s="63"/>
    </row>
    <row r="33" s="1" customFormat="1" spans="2:13">
      <c r="B33" s="60" t="s">
        <v>37</v>
      </c>
      <c r="C33" s="56"/>
      <c r="D33" s="57"/>
      <c r="G33" s="44" t="s">
        <v>57</v>
      </c>
      <c r="H33" s="61">
        <f>H29+H31+H32</f>
        <v>504725.553846154</v>
      </c>
      <c r="J33" s="70">
        <f t="shared" si="1"/>
        <v>0</v>
      </c>
      <c r="M33" s="63"/>
    </row>
    <row r="34" s="1" customFormat="1" spans="2:14">
      <c r="B34" s="56" t="s">
        <v>38</v>
      </c>
      <c r="G34" s="62"/>
      <c r="H34" s="63"/>
      <c r="J34" s="70">
        <f t="shared" si="1"/>
        <v>0</v>
      </c>
      <c r="N34" s="63"/>
    </row>
    <row r="35" s="1" customFormat="1" spans="2:10">
      <c r="B35" s="55"/>
      <c r="G35" s="64">
        <f>H8</f>
        <v>44279</v>
      </c>
      <c r="H35" s="64"/>
      <c r="J35" s="70">
        <f t="shared" si="1"/>
        <v>0</v>
      </c>
    </row>
    <row r="36" s="1" customFormat="1" ht="12.75" spans="2:10">
      <c r="B36" s="55"/>
      <c r="C36" s="57"/>
      <c r="D36" s="57"/>
      <c r="G36" s="44"/>
      <c r="H36" s="44"/>
      <c r="J36" s="63"/>
    </row>
    <row r="37" s="1" customFormat="1" ht="16.35" spans="1:10">
      <c r="A37" s="65"/>
      <c r="B37" s="65"/>
      <c r="C37" s="66"/>
      <c r="D37" s="66"/>
      <c r="E37" s="65"/>
      <c r="F37" s="66"/>
      <c r="G37" s="65"/>
      <c r="H37" s="65"/>
      <c r="I37" s="72"/>
      <c r="J37" s="63"/>
    </row>
    <row r="38" spans="3:4">
      <c r="C38" s="67"/>
      <c r="D38" s="67"/>
    </row>
    <row r="39" spans="3:4">
      <c r="C39" s="67"/>
      <c r="D39" s="67"/>
    </row>
    <row r="40" spans="3:4">
      <c r="C40" s="67"/>
      <c r="D40" s="67"/>
    </row>
    <row r="41" spans="3:4">
      <c r="C41" s="67"/>
      <c r="D41" s="67"/>
    </row>
    <row r="42" spans="3:4">
      <c r="C42" s="67"/>
      <c r="D42" s="67"/>
    </row>
    <row r="43" spans="3:4">
      <c r="C43" s="67"/>
      <c r="D43" s="67"/>
    </row>
    <row r="44" spans="3:4">
      <c r="C44" s="67"/>
      <c r="D44" s="67"/>
    </row>
    <row r="45" spans="3:4">
      <c r="C45" s="67"/>
      <c r="D45" s="67"/>
    </row>
    <row r="46" spans="3:4">
      <c r="C46" s="67"/>
      <c r="D46" s="67"/>
    </row>
    <row r="47" spans="3:4">
      <c r="C47" s="67"/>
      <c r="D47" s="67"/>
    </row>
    <row r="48" spans="3:4">
      <c r="C48" s="67"/>
      <c r="D48" s="67"/>
    </row>
    <row r="49" spans="3:4">
      <c r="C49" s="67"/>
      <c r="D49" s="67"/>
    </row>
    <row r="50" spans="3:4">
      <c r="C50" s="67"/>
      <c r="D50" s="67"/>
    </row>
    <row r="51" spans="3:4">
      <c r="C51" s="67"/>
      <c r="D51" s="67"/>
    </row>
    <row r="52" spans="3:4">
      <c r="C52" s="67"/>
      <c r="D52" s="67"/>
    </row>
    <row r="53" spans="3:4">
      <c r="C53" s="67"/>
      <c r="D53" s="67"/>
    </row>
    <row r="54" spans="3:4">
      <c r="C54" s="67"/>
      <c r="D54" s="67"/>
    </row>
    <row r="55" spans="3:4">
      <c r="C55" s="67"/>
      <c r="D55" s="67"/>
    </row>
    <row r="56" spans="3:4">
      <c r="C56" s="67"/>
      <c r="D56" s="67"/>
    </row>
    <row r="57" spans="3:4">
      <c r="C57" s="67"/>
      <c r="D57" s="67"/>
    </row>
    <row r="58" spans="3:4">
      <c r="C58" s="67"/>
      <c r="D58" s="67"/>
    </row>
    <row r="59" spans="3:4">
      <c r="C59" s="67"/>
      <c r="D59" s="67"/>
    </row>
    <row r="60" spans="3:4">
      <c r="C60" s="67"/>
      <c r="D60" s="67"/>
    </row>
    <row r="61" spans="3:4">
      <c r="C61" s="67"/>
      <c r="D61" s="67"/>
    </row>
    <row r="62" spans="3:4">
      <c r="C62" s="67"/>
      <c r="D62" s="67"/>
    </row>
    <row r="63" spans="3:4">
      <c r="C63" s="67"/>
      <c r="D63" s="67"/>
    </row>
    <row r="64" spans="3:4">
      <c r="C64" s="67"/>
      <c r="D64" s="67"/>
    </row>
    <row r="65" spans="3:4">
      <c r="C65" s="67"/>
      <c r="D65" s="67"/>
    </row>
    <row r="66" spans="3:4">
      <c r="C66" s="67"/>
      <c r="D66" s="67"/>
    </row>
    <row r="67" spans="3:4">
      <c r="C67" s="67"/>
      <c r="D67" s="67"/>
    </row>
    <row r="68" spans="3:4">
      <c r="C68" s="67"/>
      <c r="D68" s="67"/>
    </row>
    <row r="69" spans="3:4">
      <c r="C69" s="67"/>
      <c r="D69" s="67"/>
    </row>
    <row r="70" spans="3:4">
      <c r="C70" s="67"/>
      <c r="D70" s="67"/>
    </row>
    <row r="71" spans="3:4">
      <c r="C71" s="67"/>
      <c r="D71" s="67"/>
    </row>
    <row r="72" spans="3:4">
      <c r="C72" s="67"/>
      <c r="D72" s="67"/>
    </row>
    <row r="73" spans="3:4">
      <c r="C73" s="67"/>
      <c r="D73" s="67"/>
    </row>
    <row r="74" spans="3:4">
      <c r="C74" s="67"/>
      <c r="D74" s="67"/>
    </row>
    <row r="75" spans="3:4">
      <c r="C75" s="67"/>
      <c r="D75" s="67"/>
    </row>
    <row r="76" spans="3:4">
      <c r="C76" s="67"/>
      <c r="D76" s="67"/>
    </row>
    <row r="77" spans="3:4">
      <c r="C77" s="67"/>
      <c r="D77" s="67"/>
    </row>
    <row r="78" spans="3:4">
      <c r="C78" s="67"/>
      <c r="D78" s="67"/>
    </row>
    <row r="79" spans="3:4">
      <c r="C79" s="67"/>
      <c r="D79" s="67"/>
    </row>
    <row r="80" spans="3:4">
      <c r="C80" s="67"/>
      <c r="D80" s="67"/>
    </row>
    <row r="81" spans="3:4">
      <c r="C81" s="67"/>
      <c r="D81" s="67"/>
    </row>
    <row r="82" spans="3:4">
      <c r="C82" s="67"/>
      <c r="D82" s="67"/>
    </row>
    <row r="83" spans="3:4">
      <c r="C83" s="67"/>
      <c r="D83" s="67"/>
    </row>
    <row r="84" spans="3:4">
      <c r="C84" s="67"/>
      <c r="D84" s="67"/>
    </row>
    <row r="85" spans="3:4">
      <c r="C85" s="67"/>
      <c r="D85" s="67"/>
    </row>
    <row r="86" spans="3:4">
      <c r="C86" s="67"/>
      <c r="D86" s="67"/>
    </row>
    <row r="87" spans="3:4">
      <c r="C87" s="67"/>
      <c r="D87" s="67"/>
    </row>
    <row r="88" spans="3:4">
      <c r="C88" s="67"/>
      <c r="D88" s="67"/>
    </row>
    <row r="89" spans="3:4">
      <c r="C89" s="67"/>
      <c r="D89" s="67"/>
    </row>
    <row r="90" spans="3:4">
      <c r="C90" s="67"/>
      <c r="D90" s="67"/>
    </row>
    <row r="91" spans="3:4">
      <c r="C91" s="67"/>
      <c r="D91" s="67"/>
    </row>
    <row r="92" spans="3:4">
      <c r="C92" s="67"/>
      <c r="D92" s="67"/>
    </row>
    <row r="93" spans="3:4">
      <c r="C93" s="67"/>
      <c r="D93" s="67"/>
    </row>
    <row r="94" spans="3:4">
      <c r="C94" s="67"/>
      <c r="D94" s="67"/>
    </row>
    <row r="95" spans="3:4">
      <c r="C95" s="67"/>
      <c r="D95" s="67"/>
    </row>
  </sheetData>
  <autoFilter ref="A17:N35">
    <extLst/>
  </autoFilter>
  <mergeCells count="33">
    <mergeCell ref="A1:H1"/>
    <mergeCell ref="A2:H2"/>
    <mergeCell ref="A3:H3"/>
    <mergeCell ref="A4:H4"/>
    <mergeCell ref="A5:H5"/>
    <mergeCell ref="A6:C6"/>
    <mergeCell ref="E6:F6"/>
    <mergeCell ref="G6:H6"/>
    <mergeCell ref="A7:C7"/>
    <mergeCell ref="G7:H7"/>
    <mergeCell ref="A8:C8"/>
    <mergeCell ref="E8:G8"/>
    <mergeCell ref="A9:C9"/>
    <mergeCell ref="E9:G9"/>
    <mergeCell ref="B10:C10"/>
    <mergeCell ref="E10:F10"/>
    <mergeCell ref="G10:H10"/>
    <mergeCell ref="A11:C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35:H35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</vt:lpstr>
      <vt:lpstr>iv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2021-04-02T01:51:09Z</dcterms:created>
  <dcterms:modified xsi:type="dcterms:W3CDTF">2021-04-02T01:51:18Z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