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pl" sheetId="1" r:id="rId1"/>
    <sheet name="iv" sheetId="2" r:id="rId2"/>
  </sheets>
  <externalReferences>
    <externalReference r:id="rId3"/>
  </externalReferences>
  <definedNames>
    <definedName name="_xlnm._FilterDatabase" localSheetId="0" hidden="1">pl!$A$17:$I$59</definedName>
    <definedName name="_xlnm._FilterDatabase" localSheetId="1" hidden="1">iv!$A$17:$N$66</definedName>
  </definedNames>
  <calcPr calcId="144525"/>
</workbook>
</file>

<file path=xl/sharedStrings.xml><?xml version="1.0" encoding="utf-8"?>
<sst xmlns="http://schemas.openxmlformats.org/spreadsheetml/2006/main" count="83" uniqueCount="57">
  <si>
    <t>LIST OF PACKAGES</t>
  </si>
  <si>
    <t>箱件清单</t>
  </si>
  <si>
    <t>项目名称：刚果金民主共和国DIKULUSHI矿</t>
  </si>
  <si>
    <t>发票号:</t>
  </si>
  <si>
    <t>origin: China</t>
  </si>
  <si>
    <t>2) INVOICE NO.:</t>
  </si>
  <si>
    <t>由中国运至刚果金</t>
  </si>
  <si>
    <r>
      <rPr>
        <b/>
        <sz val="9"/>
        <rFont val="Lingoes Unicode"/>
        <charset val="134"/>
      </rPr>
      <t>日期</t>
    </r>
    <r>
      <rPr>
        <b/>
        <sz val="9"/>
        <rFont val="Times New Roman"/>
        <charset val="134"/>
      </rPr>
      <t>:</t>
    </r>
  </si>
  <si>
    <t>FROM CHINA TO DRC</t>
  </si>
  <si>
    <t>3) INVOICE DATE:</t>
  </si>
  <si>
    <t>TO:</t>
  </si>
  <si>
    <t xml:space="preserve">Everbright Mining SARL </t>
  </si>
  <si>
    <t>4) P.O.L.:</t>
  </si>
  <si>
    <r>
      <rPr>
        <b/>
        <sz val="9"/>
        <rFont val="Times New Roman"/>
        <charset val="134"/>
      </rPr>
      <t>Dikulushi Mine, 23 kilometres west of Lake Mweru and 50 kilometres north of Kilwa in the Moero Sector of Pweto Territory,Katanga Province, Democratic Republic of Congo     Contact</t>
    </r>
    <r>
      <rPr>
        <b/>
        <sz val="9"/>
        <rFont val="宋体"/>
        <charset val="134"/>
      </rPr>
      <t>：</t>
    </r>
    <r>
      <rPr>
        <b/>
        <sz val="9"/>
        <rFont val="Times New Roman"/>
        <charset val="134"/>
      </rPr>
      <t>Mr.Liujiaqing                                              Phone Number</t>
    </r>
    <r>
      <rPr>
        <b/>
        <sz val="9"/>
        <rFont val="宋体"/>
        <charset val="134"/>
      </rPr>
      <t>：</t>
    </r>
    <r>
      <rPr>
        <b/>
        <sz val="9"/>
        <rFont val="Times New Roman"/>
        <charset val="134"/>
      </rPr>
      <t>+243 812 291 783,   email:liujiaqing@jchxmc.com</t>
    </r>
  </si>
  <si>
    <t>5)ORIGIN OF COUNTRY</t>
  </si>
  <si>
    <t>CHINA</t>
  </si>
  <si>
    <t>6) SHIPPING MARK: BMT</t>
  </si>
  <si>
    <t>7) VESSEL:</t>
  </si>
  <si>
    <t>8) TERMS: CPT</t>
  </si>
  <si>
    <t>9) B/L NO.:</t>
  </si>
  <si>
    <t>10) TOTAL:</t>
  </si>
  <si>
    <t>DETAILS AS FOLLOWING</t>
  </si>
  <si>
    <r>
      <rPr>
        <b/>
        <sz val="9"/>
        <rFont val="Lingoes Unicode"/>
        <charset val="134"/>
      </rPr>
      <t>序号</t>
    </r>
  </si>
  <si>
    <t>货物名称</t>
  </si>
  <si>
    <r>
      <rPr>
        <b/>
        <sz val="9"/>
        <rFont val="Lingoes Unicode"/>
        <charset val="134"/>
      </rPr>
      <t>毛重</t>
    </r>
  </si>
  <si>
    <r>
      <rPr>
        <b/>
        <sz val="9"/>
        <rFont val="Lingoes Unicode"/>
        <charset val="134"/>
      </rPr>
      <t>净重</t>
    </r>
  </si>
  <si>
    <r>
      <rPr>
        <b/>
        <sz val="9"/>
        <rFont val="Lingoes Unicode"/>
        <charset val="134"/>
      </rPr>
      <t>体积</t>
    </r>
  </si>
  <si>
    <r>
      <rPr>
        <b/>
        <sz val="9"/>
        <rFont val="Lingoes Unicode"/>
        <charset val="134"/>
      </rPr>
      <t>包装件数</t>
    </r>
  </si>
  <si>
    <r>
      <rPr>
        <b/>
        <sz val="9"/>
        <rFont val="宋体"/>
        <charset val="134"/>
      </rPr>
      <t>数量</t>
    </r>
  </si>
  <si>
    <t>ITEM NO.</t>
  </si>
  <si>
    <t>DESCRIPTION OF GOODS</t>
  </si>
  <si>
    <t>G.W.(KG)</t>
  </si>
  <si>
    <t>N. W.(KG)</t>
  </si>
  <si>
    <t>VOL. (CBM)</t>
  </si>
  <si>
    <t>NO. OF PKGS</t>
  </si>
  <si>
    <t>QTY</t>
  </si>
  <si>
    <t>TOTAL</t>
  </si>
  <si>
    <t>SIGNATURE:</t>
  </si>
  <si>
    <t>DATE:</t>
  </si>
  <si>
    <t>BEIJING MENERGY TRADING LIMITED</t>
  </si>
  <si>
    <t>北京众诚城商贸有限公司</t>
  </si>
  <si>
    <t>COMMERCIAL INVOICE</t>
  </si>
  <si>
    <r>
      <rPr>
        <b/>
        <u/>
        <sz val="16"/>
        <rFont val="宋体"/>
        <charset val="134"/>
      </rPr>
      <t>商业发票</t>
    </r>
  </si>
  <si>
    <r>
      <rPr>
        <b/>
        <sz val="9"/>
        <rFont val="宋体"/>
        <charset val="134"/>
      </rPr>
      <t>发票号</t>
    </r>
    <r>
      <rPr>
        <b/>
        <sz val="9"/>
        <rFont val="Times New Roman"/>
        <charset val="134"/>
      </rPr>
      <t>:</t>
    </r>
  </si>
  <si>
    <r>
      <rPr>
        <b/>
        <sz val="9"/>
        <rFont val="宋体"/>
        <charset val="134"/>
      </rPr>
      <t>日期</t>
    </r>
    <r>
      <rPr>
        <b/>
        <sz val="9"/>
        <rFont val="Times New Roman"/>
        <charset val="134"/>
      </rPr>
      <t>:</t>
    </r>
  </si>
  <si>
    <t>10) TOTAL AMOUNT:</t>
  </si>
  <si>
    <r>
      <rPr>
        <b/>
        <sz val="9"/>
        <rFont val="宋体"/>
        <charset val="134"/>
      </rPr>
      <t>序号</t>
    </r>
  </si>
  <si>
    <r>
      <rPr>
        <b/>
        <sz val="9"/>
        <rFont val="宋体"/>
        <charset val="134"/>
      </rPr>
      <t>商品编码</t>
    </r>
  </si>
  <si>
    <r>
      <rPr>
        <b/>
        <sz val="9"/>
        <rFont val="宋体"/>
        <charset val="134"/>
      </rPr>
      <t>单价</t>
    </r>
  </si>
  <si>
    <r>
      <rPr>
        <b/>
        <sz val="9"/>
        <rFont val="宋体"/>
        <charset val="134"/>
      </rPr>
      <t>总价</t>
    </r>
  </si>
  <si>
    <t>HS CODE</t>
  </si>
  <si>
    <t>UNIT PRICE(USD)
FOB</t>
  </si>
  <si>
    <t>AMOUNT (USD)
FOB</t>
  </si>
  <si>
    <r>
      <rPr>
        <b/>
        <sz val="9"/>
        <rFont val="宋体"/>
        <charset val="134"/>
      </rPr>
      <t>其中</t>
    </r>
  </si>
  <si>
    <r>
      <rPr>
        <b/>
        <sz val="9"/>
        <rFont val="宋体"/>
        <charset val="134"/>
      </rPr>
      <t>运费</t>
    </r>
    <r>
      <rPr>
        <b/>
        <sz val="9"/>
        <rFont val="Times New Roman"/>
        <charset val="134"/>
      </rPr>
      <t>FREIGHT</t>
    </r>
  </si>
  <si>
    <r>
      <rPr>
        <b/>
        <sz val="9"/>
        <rFont val="宋体"/>
        <charset val="134"/>
      </rPr>
      <t>保费</t>
    </r>
    <r>
      <rPr>
        <b/>
        <sz val="9"/>
        <rFont val="Times New Roman"/>
        <charset val="134"/>
      </rPr>
      <t>INSURANCE</t>
    </r>
  </si>
  <si>
    <t>CPT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</si>
</sst>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d\-mmm\-yy;@"/>
    <numFmt numFmtId="177" formatCode="0.00_ "/>
    <numFmt numFmtId="178" formatCode="0.00_);[Red]\(0.00\)"/>
    <numFmt numFmtId="179" formatCode="#,##0.00_ "/>
    <numFmt numFmtId="180" formatCode="m/d/yyyy;@"/>
    <numFmt numFmtId="181" formatCode="[$-409]d/mmm/yy;@"/>
  </numFmts>
  <fonts count="37">
    <font>
      <sz val="11"/>
      <color indexed="8"/>
      <name val="宋体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b/>
      <sz val="16"/>
      <name val="Times New Roman"/>
      <charset val="134"/>
    </font>
    <font>
      <b/>
      <sz val="14"/>
      <name val="宋体"/>
      <charset val="134"/>
    </font>
    <font>
      <b/>
      <i/>
      <u/>
      <sz val="16"/>
      <name val="Times New Roman"/>
      <charset val="134"/>
    </font>
    <font>
      <b/>
      <u/>
      <sz val="16"/>
      <name val="Times New Roman"/>
      <charset val="134"/>
    </font>
    <font>
      <b/>
      <sz val="9"/>
      <name val="宋体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2"/>
      <name val="Times New Roman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VNI-Helve-Condense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u/>
      <sz val="16"/>
      <name val="宋体"/>
      <charset val="134"/>
    </font>
    <font>
      <b/>
      <sz val="9"/>
      <name val="Lingoes Unicod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7" borderId="11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24" fillId="4" borderId="8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1" fillId="0" borderId="0"/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78" fontId="1" fillId="0" borderId="0" xfId="0" applyNumberFormat="1" applyFont="1" applyFill="1" applyBorder="1" applyAlignment="1">
      <alignment horizontal="center"/>
    </xf>
    <xf numFmtId="177" fontId="1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 wrapText="1"/>
    </xf>
    <xf numFmtId="176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58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176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58" fontId="2" fillId="0" borderId="0" xfId="0" applyNumberFormat="1" applyFont="1" applyFill="1" applyAlignment="1">
      <alignment horizontal="right" vertical="center" wrapText="1"/>
    </xf>
    <xf numFmtId="178" fontId="2" fillId="0" borderId="0" xfId="0" applyNumberFormat="1" applyFont="1" applyFill="1" applyBorder="1" applyAlignment="1">
      <alignment horizontal="left" vertical="center" wrapText="1"/>
    </xf>
    <xf numFmtId="177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36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43" fontId="1" fillId="0" borderId="4" xfId="8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43" fontId="2" fillId="0" borderId="2" xfId="8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36" applyNumberFormat="1" applyFont="1" applyFill="1" applyBorder="1" applyAlignment="1">
      <alignment horizontal="center" vertical="center" wrapText="1"/>
    </xf>
    <xf numFmtId="0" fontId="2" fillId="0" borderId="0" xfId="36" applyNumberFormat="1" applyFont="1" applyFill="1" applyAlignment="1">
      <alignment horizontal="center" vertical="center" wrapText="1"/>
    </xf>
    <xf numFmtId="43" fontId="2" fillId="0" borderId="0" xfId="8" applyFont="1" applyFill="1" applyAlignment="1">
      <alignment horizontal="center" vertical="center"/>
    </xf>
    <xf numFmtId="43" fontId="1" fillId="0" borderId="0" xfId="8" applyFont="1" applyFill="1" applyAlignment="1">
      <alignment horizontal="center" vertical="center"/>
    </xf>
    <xf numFmtId="0" fontId="2" fillId="0" borderId="0" xfId="36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40" fontId="1" fillId="0" borderId="0" xfId="0" applyNumberFormat="1" applyFont="1" applyFill="1" applyBorder="1" applyAlignment="1"/>
    <xf numFmtId="0" fontId="11" fillId="0" borderId="0" xfId="0" applyFont="1" applyFill="1" applyBorder="1" applyAlignment="1"/>
    <xf numFmtId="177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 wrapText="1"/>
    </xf>
    <xf numFmtId="40" fontId="2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vertical="top"/>
      <protection locked="0"/>
    </xf>
    <xf numFmtId="177" fontId="3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 wrapText="1"/>
    </xf>
    <xf numFmtId="177" fontId="2" fillId="0" borderId="0" xfId="0" applyNumberFormat="1" applyFont="1" applyFill="1" applyBorder="1" applyAlignment="1">
      <alignment horizontal="left" vertical="center"/>
    </xf>
    <xf numFmtId="181" fontId="2" fillId="0" borderId="0" xfId="0" applyNumberFormat="1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0" fontId="2" fillId="0" borderId="0" xfId="36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177" fontId="1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177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Normal_BGIA_UBS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07.191\&#36152;&#26131;&#37096;&#20849;&#20139;&#25991;&#20214;\2021&#24180;&#25991;&#26723;\&#21018;&#26524;&#37329;\EMBMT20210409S-8%20&#30382;&#24102;&#26426;&#28195;&#27974;&#27893;%202x40HQ\EMBMT20210409S-8&#160;&#27719;&#2463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表"/>
      <sheetName val="报关单"/>
      <sheetName val="报关发票"/>
      <sheetName val="pl"/>
      <sheetName val="iv"/>
    </sheetNames>
    <sheetDataSet>
      <sheetData sheetId="0">
        <row r="2">
          <cell r="D2" t="str">
            <v>8535900090</v>
          </cell>
          <cell r="E2" t="str">
            <v>接闪杆</v>
          </cell>
          <cell r="F2" t="str">
            <v>Air-termination pole</v>
          </cell>
          <cell r="G2" t="str">
            <v>盏</v>
          </cell>
          <cell r="H2" t="str">
            <v>pc</v>
          </cell>
          <cell r="I2">
            <v>1</v>
          </cell>
        </row>
        <row r="2">
          <cell r="L2">
            <v>92.3076923076923</v>
          </cell>
        </row>
        <row r="2">
          <cell r="N2">
            <v>3</v>
          </cell>
          <cell r="O2">
            <v>3.33</v>
          </cell>
          <cell r="P2">
            <v>1</v>
          </cell>
          <cell r="Q2">
            <v>0.394</v>
          </cell>
        </row>
        <row r="3">
          <cell r="D3" t="str">
            <v>8535900090</v>
          </cell>
          <cell r="E3" t="str">
            <v>接闪杆</v>
          </cell>
          <cell r="F3" t="str">
            <v>Air-termination pole</v>
          </cell>
          <cell r="G3" t="str">
            <v>盏</v>
          </cell>
          <cell r="H3" t="str">
            <v>pc</v>
          </cell>
          <cell r="I3">
            <v>1</v>
          </cell>
        </row>
        <row r="3">
          <cell r="L3">
            <v>92.3076923076923</v>
          </cell>
        </row>
        <row r="3">
          <cell r="N3">
            <v>1</v>
          </cell>
          <cell r="O3">
            <v>1.12</v>
          </cell>
        </row>
        <row r="4">
          <cell r="D4" t="str">
            <v>8536500000</v>
          </cell>
          <cell r="E4" t="str">
            <v>单相5孔插座（明装）</v>
          </cell>
          <cell r="F4" t="str">
            <v>Single-phase 5-hole socket (surface mounted)</v>
          </cell>
          <cell r="G4" t="str">
            <v>个</v>
          </cell>
          <cell r="H4" t="str">
            <v>pc</v>
          </cell>
          <cell r="I4">
            <v>4</v>
          </cell>
        </row>
        <row r="4">
          <cell r="L4">
            <v>73.8461538461538</v>
          </cell>
        </row>
        <row r="4">
          <cell r="N4">
            <v>1</v>
          </cell>
          <cell r="O4">
            <v>1.11</v>
          </cell>
        </row>
        <row r="5">
          <cell r="D5" t="str">
            <v>8536500000</v>
          </cell>
          <cell r="E5" t="str">
            <v>户外单联单控开关盒</v>
          </cell>
          <cell r="F5" t="str">
            <v>Outdoor single control switch box</v>
          </cell>
          <cell r="G5" t="str">
            <v>个</v>
          </cell>
          <cell r="H5" t="str">
            <v>pc</v>
          </cell>
          <cell r="I5">
            <v>1</v>
          </cell>
        </row>
        <row r="5">
          <cell r="L5">
            <v>16.6153846153846</v>
          </cell>
        </row>
        <row r="5">
          <cell r="N5">
            <v>1</v>
          </cell>
          <cell r="O5">
            <v>1.11</v>
          </cell>
        </row>
        <row r="6">
          <cell r="D6" t="str">
            <v>8536500000</v>
          </cell>
          <cell r="E6" t="str">
            <v>三防单联单控开关</v>
          </cell>
          <cell r="F6" t="str">
            <v>Three-proof single-link single control switch</v>
          </cell>
          <cell r="G6" t="str">
            <v>个</v>
          </cell>
          <cell r="H6" t="str">
            <v>pc</v>
          </cell>
          <cell r="I6">
            <v>4</v>
          </cell>
        </row>
        <row r="6">
          <cell r="L6">
            <v>60</v>
          </cell>
        </row>
        <row r="6">
          <cell r="N6">
            <v>2</v>
          </cell>
          <cell r="O6">
            <v>2.22</v>
          </cell>
        </row>
        <row r="7">
          <cell r="D7" t="str">
            <v>8536500000</v>
          </cell>
          <cell r="E7" t="str">
            <v>三防单联单控开关</v>
          </cell>
          <cell r="F7" t="str">
            <v>Three-proof single-link single control switch</v>
          </cell>
          <cell r="G7" t="str">
            <v>个</v>
          </cell>
          <cell r="H7" t="str">
            <v>pc</v>
          </cell>
          <cell r="I7">
            <v>3</v>
          </cell>
        </row>
        <row r="7">
          <cell r="L7">
            <v>45</v>
          </cell>
        </row>
        <row r="7">
          <cell r="N7">
            <v>1</v>
          </cell>
          <cell r="O7">
            <v>1.11</v>
          </cell>
        </row>
        <row r="8">
          <cell r="D8" t="str">
            <v>8536909000</v>
          </cell>
          <cell r="E8" t="str">
            <v>分线盒</v>
          </cell>
          <cell r="F8" t="str">
            <v>Junction box</v>
          </cell>
          <cell r="G8" t="str">
            <v>个</v>
          </cell>
          <cell r="H8" t="str">
            <v>pc</v>
          </cell>
          <cell r="I8">
            <v>4</v>
          </cell>
        </row>
        <row r="8">
          <cell r="L8">
            <v>60</v>
          </cell>
        </row>
        <row r="8">
          <cell r="N8">
            <v>1</v>
          </cell>
          <cell r="O8">
            <v>1.11</v>
          </cell>
        </row>
        <row r="9">
          <cell r="D9" t="str">
            <v>8536909000</v>
          </cell>
          <cell r="E9" t="str">
            <v>分线盒</v>
          </cell>
          <cell r="F9" t="str">
            <v>Junction box</v>
          </cell>
          <cell r="G9" t="str">
            <v>个</v>
          </cell>
          <cell r="H9" t="str">
            <v>pc</v>
          </cell>
          <cell r="I9">
            <v>3</v>
          </cell>
        </row>
        <row r="9">
          <cell r="L9">
            <v>45</v>
          </cell>
        </row>
        <row r="9">
          <cell r="N9">
            <v>1</v>
          </cell>
          <cell r="O9">
            <v>1.11</v>
          </cell>
        </row>
        <row r="10">
          <cell r="D10" t="str">
            <v>8536909000</v>
          </cell>
          <cell r="E10" t="str">
            <v>分线盒</v>
          </cell>
          <cell r="F10" t="str">
            <v>Junction box</v>
          </cell>
          <cell r="G10" t="str">
            <v>个</v>
          </cell>
          <cell r="H10" t="str">
            <v>pc</v>
          </cell>
          <cell r="I10">
            <v>156</v>
          </cell>
        </row>
        <row r="10">
          <cell r="L10">
            <v>2340</v>
          </cell>
        </row>
        <row r="10">
          <cell r="N10">
            <v>19</v>
          </cell>
          <cell r="O10">
            <v>21.11</v>
          </cell>
        </row>
        <row r="11">
          <cell r="D11" t="str">
            <v>8536909000</v>
          </cell>
          <cell r="E11" t="str">
            <v>分线盒</v>
          </cell>
          <cell r="F11" t="str">
            <v>Junction box</v>
          </cell>
          <cell r="G11" t="str">
            <v>个</v>
          </cell>
          <cell r="H11" t="str">
            <v>pc</v>
          </cell>
          <cell r="I11">
            <v>4</v>
          </cell>
        </row>
        <row r="11">
          <cell r="L11">
            <v>60</v>
          </cell>
        </row>
        <row r="11">
          <cell r="N11">
            <v>1</v>
          </cell>
          <cell r="O11">
            <v>1.11</v>
          </cell>
        </row>
        <row r="12">
          <cell r="D12" t="str">
            <v>8538109000</v>
          </cell>
          <cell r="E12" t="str">
            <v>接地端子箱</v>
          </cell>
          <cell r="F12" t="str">
            <v>Ground terminal box</v>
          </cell>
          <cell r="G12" t="str">
            <v>台</v>
          </cell>
          <cell r="H12" t="str">
            <v>set</v>
          </cell>
          <cell r="I12">
            <v>2</v>
          </cell>
        </row>
        <row r="12">
          <cell r="L12">
            <v>36.9230769230769</v>
          </cell>
        </row>
        <row r="12">
          <cell r="N12">
            <v>5</v>
          </cell>
          <cell r="O12">
            <v>5.56</v>
          </cell>
        </row>
        <row r="13">
          <cell r="D13" t="str">
            <v>8538109000</v>
          </cell>
          <cell r="E13" t="str">
            <v>总等电位端子箱</v>
          </cell>
          <cell r="F13" t="str">
            <v>Total equipotential terminal box</v>
          </cell>
          <cell r="G13" t="str">
            <v>台</v>
          </cell>
          <cell r="H13" t="str">
            <v>set</v>
          </cell>
          <cell r="I13">
            <v>2</v>
          </cell>
        </row>
        <row r="13">
          <cell r="L13">
            <v>36.9230769230769</v>
          </cell>
        </row>
        <row r="13">
          <cell r="N13">
            <v>5</v>
          </cell>
          <cell r="O13">
            <v>5.56</v>
          </cell>
        </row>
        <row r="14">
          <cell r="D14" t="str">
            <v>8538109000</v>
          </cell>
          <cell r="E14" t="str">
            <v>总等电位端子箱</v>
          </cell>
          <cell r="F14" t="str">
            <v>Total equipotential terminal box</v>
          </cell>
          <cell r="G14" t="str">
            <v>台</v>
          </cell>
          <cell r="H14" t="str">
            <v>set</v>
          </cell>
          <cell r="I14">
            <v>2</v>
          </cell>
        </row>
        <row r="14">
          <cell r="L14">
            <v>36.9230769230769</v>
          </cell>
        </row>
        <row r="14">
          <cell r="N14">
            <v>4</v>
          </cell>
          <cell r="O14">
            <v>4.44</v>
          </cell>
        </row>
        <row r="15">
          <cell r="D15" t="str">
            <v>8538900000</v>
          </cell>
          <cell r="E15" t="str">
            <v>铜母线排</v>
          </cell>
          <cell r="F15" t="str">
            <v>Copper busbar</v>
          </cell>
          <cell r="G15" t="str">
            <v>公斤</v>
          </cell>
          <cell r="H15" t="str">
            <v>kg</v>
          </cell>
          <cell r="I15">
            <v>1</v>
          </cell>
        </row>
        <row r="15">
          <cell r="L15">
            <v>59.0769230769231</v>
          </cell>
        </row>
        <row r="15">
          <cell r="N15">
            <v>2</v>
          </cell>
          <cell r="O15">
            <v>2.22</v>
          </cell>
        </row>
        <row r="16">
          <cell r="D16" t="str">
            <v>8538900000</v>
          </cell>
          <cell r="E16" t="str">
            <v>铜母线排</v>
          </cell>
          <cell r="F16" t="str">
            <v>Copper busbar</v>
          </cell>
          <cell r="G16" t="str">
            <v>公斤</v>
          </cell>
          <cell r="H16" t="str">
            <v>kg</v>
          </cell>
          <cell r="I16">
            <v>1</v>
          </cell>
        </row>
        <row r="16">
          <cell r="L16">
            <v>59.0769230769231</v>
          </cell>
        </row>
        <row r="16">
          <cell r="N16">
            <v>1</v>
          </cell>
          <cell r="O16">
            <v>1.11</v>
          </cell>
        </row>
        <row r="17">
          <cell r="D17" t="str">
            <v>8544492100</v>
          </cell>
          <cell r="E17" t="str">
            <v>黄绿双色线</v>
          </cell>
          <cell r="F17" t="str">
            <v>Yellow and green double color line</v>
          </cell>
          <cell r="G17" t="str">
            <v>米</v>
          </cell>
          <cell r="H17" t="str">
            <v>meter</v>
          </cell>
          <cell r="I17">
            <v>50</v>
          </cell>
        </row>
        <row r="17">
          <cell r="L17">
            <v>60</v>
          </cell>
        </row>
        <row r="17">
          <cell r="N17">
            <v>5</v>
          </cell>
          <cell r="O17">
            <v>5.56</v>
          </cell>
        </row>
        <row r="18">
          <cell r="D18" t="str">
            <v>8544492100</v>
          </cell>
          <cell r="E18" t="str">
            <v>黄绿双色线</v>
          </cell>
          <cell r="F18" t="str">
            <v>Yellow and green double color line</v>
          </cell>
          <cell r="G18" t="str">
            <v>米</v>
          </cell>
          <cell r="H18" t="str">
            <v>meter</v>
          </cell>
          <cell r="I18">
            <v>230</v>
          </cell>
        </row>
        <row r="18">
          <cell r="L18">
            <v>276</v>
          </cell>
        </row>
        <row r="18">
          <cell r="N18">
            <v>10</v>
          </cell>
          <cell r="O18">
            <v>11.11</v>
          </cell>
        </row>
        <row r="19">
          <cell r="D19" t="str">
            <v>8535100000</v>
          </cell>
          <cell r="E19" t="str">
            <v>跌落式熔断开关</v>
          </cell>
          <cell r="F19" t="str">
            <v>Drop-out fuse switch</v>
          </cell>
          <cell r="G19" t="str">
            <v>个</v>
          </cell>
          <cell r="H19" t="str">
            <v>pc</v>
          </cell>
          <cell r="I19">
            <v>1</v>
          </cell>
        </row>
        <row r="19">
          <cell r="L19">
            <v>180.923076923077</v>
          </cell>
        </row>
        <row r="19">
          <cell r="N19">
            <v>10</v>
          </cell>
          <cell r="O19">
            <v>10.27</v>
          </cell>
          <cell r="P19">
            <v>1</v>
          </cell>
          <cell r="Q19">
            <v>1.405</v>
          </cell>
        </row>
        <row r="20">
          <cell r="D20" t="str">
            <v>8535100000</v>
          </cell>
          <cell r="E20" t="str">
            <v>跌落式熔断开关</v>
          </cell>
          <cell r="F20" t="str">
            <v>Drop-out fuse switch</v>
          </cell>
          <cell r="G20" t="str">
            <v>个</v>
          </cell>
          <cell r="H20" t="str">
            <v>pc</v>
          </cell>
          <cell r="I20">
            <v>1</v>
          </cell>
        </row>
        <row r="20">
          <cell r="L20">
            <v>180.923076923077</v>
          </cell>
        </row>
        <row r="20">
          <cell r="N20">
            <v>10</v>
          </cell>
          <cell r="O20">
            <v>10.27</v>
          </cell>
        </row>
        <row r="21">
          <cell r="D21" t="str">
            <v>8535100000</v>
          </cell>
          <cell r="E21" t="str">
            <v>户外杆上高压熔断器</v>
          </cell>
          <cell r="F21" t="str">
            <v>High voltage fuse on outdoor pole</v>
          </cell>
          <cell r="G21" t="str">
            <v>件</v>
          </cell>
          <cell r="H21" t="str">
            <v>pc</v>
          </cell>
          <cell r="I21">
            <v>3</v>
          </cell>
        </row>
        <row r="21">
          <cell r="L21">
            <v>108</v>
          </cell>
        </row>
        <row r="21">
          <cell r="N21">
            <v>10</v>
          </cell>
          <cell r="O21">
            <v>10.27</v>
          </cell>
        </row>
        <row r="22">
          <cell r="D22" t="str">
            <v>8535100000</v>
          </cell>
          <cell r="E22" t="str">
            <v>户外杆上高压熔断器</v>
          </cell>
          <cell r="F22" t="str">
            <v>High voltage fuse on outdoor pole</v>
          </cell>
          <cell r="G22" t="str">
            <v>件</v>
          </cell>
          <cell r="H22" t="str">
            <v>pc</v>
          </cell>
          <cell r="I22">
            <v>3</v>
          </cell>
        </row>
        <row r="22">
          <cell r="L22">
            <v>108</v>
          </cell>
        </row>
        <row r="22">
          <cell r="N22">
            <v>10</v>
          </cell>
          <cell r="O22">
            <v>10.27</v>
          </cell>
        </row>
        <row r="23">
          <cell r="D23" t="str">
            <v>8535100000</v>
          </cell>
          <cell r="E23" t="str">
            <v>户外杆上高压熔断器</v>
          </cell>
          <cell r="F23" t="str">
            <v>High voltage fuse on outdoor pole</v>
          </cell>
          <cell r="G23" t="str">
            <v>件</v>
          </cell>
          <cell r="H23" t="str">
            <v>pc</v>
          </cell>
          <cell r="I23">
            <v>3</v>
          </cell>
        </row>
        <row r="23">
          <cell r="L23">
            <v>108</v>
          </cell>
        </row>
        <row r="23">
          <cell r="N23">
            <v>10</v>
          </cell>
          <cell r="O23">
            <v>10.27</v>
          </cell>
        </row>
        <row r="24">
          <cell r="D24" t="str">
            <v>8535100000</v>
          </cell>
          <cell r="E24" t="str">
            <v>户外杆上高压熔断器</v>
          </cell>
          <cell r="F24" t="str">
            <v>High voltage fuse on outdoor pole</v>
          </cell>
          <cell r="G24" t="str">
            <v>件</v>
          </cell>
          <cell r="H24" t="str">
            <v>pc</v>
          </cell>
          <cell r="I24">
            <v>3</v>
          </cell>
        </row>
        <row r="24">
          <cell r="L24">
            <v>108</v>
          </cell>
        </row>
        <row r="24">
          <cell r="N24">
            <v>10</v>
          </cell>
          <cell r="O24">
            <v>10.27</v>
          </cell>
        </row>
        <row r="25">
          <cell r="D25" t="str">
            <v>8535100000</v>
          </cell>
          <cell r="E25" t="str">
            <v>户外杆上高压熔断器</v>
          </cell>
          <cell r="F25" t="str">
            <v>High voltage fuse on outdoor pole</v>
          </cell>
          <cell r="G25" t="str">
            <v>件</v>
          </cell>
          <cell r="H25" t="str">
            <v>pc</v>
          </cell>
          <cell r="I25">
            <v>3</v>
          </cell>
        </row>
        <row r="25">
          <cell r="L25">
            <v>108</v>
          </cell>
        </row>
        <row r="25">
          <cell r="N25">
            <v>10</v>
          </cell>
          <cell r="O25">
            <v>10.27</v>
          </cell>
        </row>
        <row r="26">
          <cell r="D26" t="str">
            <v>8535400000</v>
          </cell>
          <cell r="E26" t="str">
            <v>避雷器</v>
          </cell>
          <cell r="F26" t="str">
            <v>lightning arrester</v>
          </cell>
          <cell r="G26" t="str">
            <v>件</v>
          </cell>
          <cell r="H26" t="str">
            <v>pc</v>
          </cell>
          <cell r="I26">
            <v>30</v>
          </cell>
        </row>
        <row r="26">
          <cell r="L26">
            <v>498.461538461538</v>
          </cell>
        </row>
        <row r="26">
          <cell r="N26">
            <v>20</v>
          </cell>
          <cell r="O26">
            <v>20.54</v>
          </cell>
        </row>
        <row r="27">
          <cell r="D27" t="str">
            <v>8535400000</v>
          </cell>
          <cell r="E27" t="str">
            <v>金属氧化物避雷器</v>
          </cell>
          <cell r="F27" t="str">
            <v>Metal oxide arrester</v>
          </cell>
          <cell r="G27" t="str">
            <v>个</v>
          </cell>
          <cell r="H27" t="str">
            <v>pc</v>
          </cell>
          <cell r="I27">
            <v>2</v>
          </cell>
        </row>
        <row r="27">
          <cell r="L27">
            <v>147.692307692308</v>
          </cell>
        </row>
        <row r="27">
          <cell r="N27">
            <v>20</v>
          </cell>
          <cell r="O27">
            <v>20.51</v>
          </cell>
        </row>
        <row r="28">
          <cell r="D28" t="str">
            <v>8536901900</v>
          </cell>
          <cell r="E28" t="str">
            <v>高压电缆热缩户内终端头(3芯)</v>
          </cell>
          <cell r="F28" t="str">
            <v>High-voltage cable heat-shrinkable indoor terminal (3 core)</v>
          </cell>
          <cell r="G28" t="str">
            <v>套</v>
          </cell>
          <cell r="H28" t="str">
            <v>set</v>
          </cell>
          <cell r="I28">
            <v>5</v>
          </cell>
        </row>
        <row r="28">
          <cell r="L28">
            <v>73.8461538461538</v>
          </cell>
        </row>
        <row r="28">
          <cell r="N28">
            <v>15</v>
          </cell>
          <cell r="O28">
            <v>15.41</v>
          </cell>
        </row>
        <row r="29">
          <cell r="D29" t="str">
            <v>8536901900</v>
          </cell>
          <cell r="E29" t="str">
            <v>高压电缆热缩户内终端头(3芯)</v>
          </cell>
          <cell r="F29" t="str">
            <v>High-voltage cable heat-shrinkable indoor terminal (3 core)</v>
          </cell>
          <cell r="G29" t="str">
            <v>套</v>
          </cell>
          <cell r="H29" t="str">
            <v>set</v>
          </cell>
          <cell r="I29">
            <v>6</v>
          </cell>
        </row>
        <row r="29">
          <cell r="L29">
            <v>90</v>
          </cell>
        </row>
        <row r="29">
          <cell r="N29">
            <v>15</v>
          </cell>
          <cell r="O29">
            <v>15.41</v>
          </cell>
        </row>
        <row r="30">
          <cell r="D30" t="str">
            <v>8536901900</v>
          </cell>
          <cell r="E30" t="str">
            <v>高压电缆热缩户外终端头(3芯)</v>
          </cell>
          <cell r="F30" t="str">
            <v>High-voltage cable heat shrinkable outdoor terminal head (3 core)</v>
          </cell>
          <cell r="G30" t="str">
            <v>套</v>
          </cell>
          <cell r="H30" t="str">
            <v>set</v>
          </cell>
          <cell r="I30">
            <v>5</v>
          </cell>
        </row>
        <row r="30">
          <cell r="L30">
            <v>75</v>
          </cell>
        </row>
        <row r="30">
          <cell r="N30">
            <v>15</v>
          </cell>
          <cell r="O30">
            <v>15.41</v>
          </cell>
        </row>
        <row r="31">
          <cell r="D31" t="str">
            <v>8536901900</v>
          </cell>
          <cell r="E31" t="str">
            <v>高压电缆热缩户外终端头(3芯)</v>
          </cell>
          <cell r="F31" t="str">
            <v>High-voltage cable heat shrinkable outdoor terminal head (3 core)</v>
          </cell>
          <cell r="G31" t="str">
            <v>套</v>
          </cell>
          <cell r="H31" t="str">
            <v>set</v>
          </cell>
          <cell r="I31">
            <v>6</v>
          </cell>
        </row>
        <row r="31">
          <cell r="L31">
            <v>94.1538461538462</v>
          </cell>
        </row>
        <row r="31">
          <cell r="N31">
            <v>15</v>
          </cell>
          <cell r="O31">
            <v>15.41</v>
          </cell>
        </row>
        <row r="32">
          <cell r="D32" t="str">
            <v>8536909000</v>
          </cell>
          <cell r="E32" t="str">
            <v>低压电缆冷缩终端头(5芯)</v>
          </cell>
          <cell r="F32" t="str">
            <v>Low-voltage cable cold-shrinkable terminal head (5 cores)</v>
          </cell>
          <cell r="G32" t="str">
            <v>套</v>
          </cell>
          <cell r="H32" t="str">
            <v>set</v>
          </cell>
          <cell r="I32">
            <v>3</v>
          </cell>
        </row>
        <row r="32">
          <cell r="L32">
            <v>64.2461538461538</v>
          </cell>
        </row>
        <row r="32">
          <cell r="N32">
            <v>5</v>
          </cell>
          <cell r="O32">
            <v>5.14</v>
          </cell>
        </row>
        <row r="33">
          <cell r="D33" t="str">
            <v>8536909000</v>
          </cell>
          <cell r="E33" t="str">
            <v>低压电缆冷缩终端头(5芯)</v>
          </cell>
          <cell r="F33" t="str">
            <v>Low-voltage cable cold-shrinkable terminal head (5 cores)</v>
          </cell>
          <cell r="G33" t="str">
            <v>套</v>
          </cell>
          <cell r="H33" t="str">
            <v>set</v>
          </cell>
          <cell r="I33">
            <v>2</v>
          </cell>
        </row>
        <row r="33">
          <cell r="L33">
            <v>42.8307692307692</v>
          </cell>
        </row>
        <row r="33">
          <cell r="N33">
            <v>5</v>
          </cell>
          <cell r="O33">
            <v>5.14</v>
          </cell>
        </row>
        <row r="34">
          <cell r="D34" t="str">
            <v>8536909000</v>
          </cell>
          <cell r="E34" t="str">
            <v>低压电缆冷缩终端头(5芯)</v>
          </cell>
          <cell r="F34" t="str">
            <v>Low-voltage cable cold-shrinkable terminal head (5 cores)</v>
          </cell>
          <cell r="G34" t="str">
            <v>套</v>
          </cell>
          <cell r="H34" t="str">
            <v>set</v>
          </cell>
          <cell r="I34">
            <v>3</v>
          </cell>
        </row>
        <row r="34">
          <cell r="L34">
            <v>55.3846153846154</v>
          </cell>
        </row>
        <row r="34">
          <cell r="N34">
            <v>5</v>
          </cell>
          <cell r="O34">
            <v>5.14</v>
          </cell>
        </row>
        <row r="35">
          <cell r="D35" t="str">
            <v>8544492100</v>
          </cell>
          <cell r="E35" t="str">
            <v>电缆</v>
          </cell>
          <cell r="F35" t="str">
            <v>cable</v>
          </cell>
          <cell r="G35" t="str">
            <v>米</v>
          </cell>
          <cell r="H35" t="str">
            <v>meter</v>
          </cell>
          <cell r="I35">
            <v>176</v>
          </cell>
        </row>
        <row r="35">
          <cell r="L35">
            <v>2843.07692307692</v>
          </cell>
        </row>
        <row r="35">
          <cell r="N35">
            <v>232</v>
          </cell>
          <cell r="O35">
            <v>270</v>
          </cell>
          <cell r="P35">
            <v>2</v>
          </cell>
          <cell r="Q35">
            <v>2.86</v>
          </cell>
        </row>
        <row r="36">
          <cell r="D36" t="str">
            <v>8544492100</v>
          </cell>
          <cell r="E36" t="str">
            <v>电缆</v>
          </cell>
          <cell r="F36" t="str">
            <v>cable</v>
          </cell>
          <cell r="G36" t="str">
            <v>米</v>
          </cell>
          <cell r="H36" t="str">
            <v>meter</v>
          </cell>
          <cell r="I36">
            <v>2375</v>
          </cell>
        </row>
        <row r="36">
          <cell r="L36">
            <v>5480.76923076923</v>
          </cell>
        </row>
        <row r="36">
          <cell r="N36">
            <v>530</v>
          </cell>
          <cell r="O36">
            <v>600</v>
          </cell>
        </row>
        <row r="37">
          <cell r="D37" t="str">
            <v>8544492100</v>
          </cell>
          <cell r="E37" t="str">
            <v>电缆</v>
          </cell>
          <cell r="F37" t="str">
            <v>cable</v>
          </cell>
          <cell r="G37" t="str">
            <v>米</v>
          </cell>
          <cell r="H37" t="str">
            <v>meter</v>
          </cell>
          <cell r="I37">
            <v>1490</v>
          </cell>
        </row>
        <row r="37">
          <cell r="L37">
            <v>100283.076923077</v>
          </cell>
        </row>
        <row r="37">
          <cell r="N37">
            <v>6640</v>
          </cell>
          <cell r="O37">
            <v>7110</v>
          </cell>
          <cell r="P37">
            <v>5</v>
          </cell>
          <cell r="Q37">
            <v>11.21</v>
          </cell>
        </row>
        <row r="38">
          <cell r="D38" t="str">
            <v>8544492100</v>
          </cell>
          <cell r="E38" t="str">
            <v>电缆</v>
          </cell>
          <cell r="F38" t="str">
            <v>cable</v>
          </cell>
          <cell r="G38" t="str">
            <v>米</v>
          </cell>
          <cell r="H38" t="str">
            <v>meter</v>
          </cell>
          <cell r="I38">
            <v>1390</v>
          </cell>
        </row>
        <row r="38">
          <cell r="L38">
            <v>2266.15384615385</v>
          </cell>
        </row>
        <row r="38">
          <cell r="N38">
            <v>272</v>
          </cell>
          <cell r="O38">
            <v>285</v>
          </cell>
          <cell r="P38">
            <v>1</v>
          </cell>
          <cell r="Q38">
            <v>0.722</v>
          </cell>
        </row>
        <row r="39">
          <cell r="D39" t="str">
            <v>8428330000</v>
          </cell>
          <cell r="E39" t="str">
            <v>皮带运输机</v>
          </cell>
          <cell r="F39" t="str">
            <v>Belt conveyor</v>
          </cell>
          <cell r="G39" t="str">
            <v>台</v>
          </cell>
          <cell r="H39" t="str">
            <v>set</v>
          </cell>
          <cell r="I39">
            <v>6</v>
          </cell>
        </row>
        <row r="39">
          <cell r="L39">
            <v>125760.923076923</v>
          </cell>
        </row>
        <row r="39">
          <cell r="N39">
            <v>24734.91</v>
          </cell>
          <cell r="O39">
            <v>28250</v>
          </cell>
          <cell r="P39">
            <v>24</v>
          </cell>
          <cell r="Q39">
            <v>56.46</v>
          </cell>
        </row>
        <row r="40">
          <cell r="D40" t="str">
            <v>8413709990</v>
          </cell>
          <cell r="E40" t="str">
            <v>渣浆泵</v>
          </cell>
          <cell r="F40" t="str">
            <v>Slurry Pump</v>
          </cell>
          <cell r="G40" t="str">
            <v>台</v>
          </cell>
          <cell r="H40" t="str">
            <v>set</v>
          </cell>
          <cell r="I40">
            <v>14</v>
          </cell>
        </row>
        <row r="40">
          <cell r="L40">
            <v>62282.7692307692</v>
          </cell>
        </row>
        <row r="40">
          <cell r="N40">
            <v>8660</v>
          </cell>
          <cell r="O40">
            <v>9235</v>
          </cell>
          <cell r="P40">
            <v>8</v>
          </cell>
          <cell r="Q40">
            <v>14.48</v>
          </cell>
        </row>
      </sheetData>
      <sheetData sheetId="1">
        <row r="13">
          <cell r="A13" t="str">
            <v>EMBMT20210409S-8</v>
          </cell>
        </row>
      </sheetData>
      <sheetData sheetId="2">
        <row r="1">
          <cell r="A1" t="str">
            <v>BEIJING MENERGY TRADING LIMITED</v>
          </cell>
        </row>
        <row r="2">
          <cell r="A2" t="str">
            <v>Add.: PROCUREMENT CENTER, 8F, JINCHENGXIN BUILDING, WUQUAN ROAD, FENGTAI DISTRICT,  Post code: 100070, BEIJING, CHINA                                                          
 Contact:Mr Zou       E-MAIL: zouqingchun@jchxmc.com      CELL PHONE:0086-10-8320 3999 ext 9329</v>
          </cell>
        </row>
        <row r="3">
          <cell r="A3" t="str">
            <v>北京众诚城商贸有限公司</v>
          </cell>
        </row>
        <row r="6">
          <cell r="G6" t="str">
            <v>EMBMT20210409S-8</v>
          </cell>
        </row>
        <row r="8">
          <cell r="H8">
            <v>44299</v>
          </cell>
        </row>
        <row r="62">
          <cell r="H62">
            <v>33846.1538461538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workbookViewId="0">
      <selection activeCell="G51" sqref="G51:G52"/>
    </sheetView>
  </sheetViews>
  <sheetFormatPr defaultColWidth="7.7037037037037" defaultRowHeight="10.8"/>
  <cols>
    <col min="1" max="1" width="5.77777777777778" style="74" customWidth="1"/>
    <col min="2" max="2" width="13.9259259259259" style="74" customWidth="1"/>
    <col min="3" max="3" width="19.2592592592593" style="74" customWidth="1"/>
    <col min="4" max="4" width="12.5925925925926" style="74" customWidth="1"/>
    <col min="5" max="5" width="12.1481481481481" style="74" customWidth="1"/>
    <col min="6" max="6" width="9.18518518518519" style="74" customWidth="1"/>
    <col min="7" max="7" width="9.03703703703704" style="74" customWidth="1"/>
    <col min="8" max="8" width="8.44444444444444" style="74" customWidth="1"/>
    <col min="9" max="9" width="10.0740740740741" style="74" customWidth="1"/>
    <col min="10" max="16384" width="7.7037037037037" style="74"/>
  </cols>
  <sheetData>
    <row r="1" ht="17.4" spans="1:9">
      <c r="A1" s="9" t="str">
        <f>[1]报关发票!A1</f>
        <v>BEIJING MENERGY TRADING LIMITED</v>
      </c>
      <c r="B1" s="9"/>
      <c r="C1" s="9"/>
      <c r="D1" s="9"/>
      <c r="E1" s="75"/>
      <c r="F1" s="8"/>
      <c r="G1" s="9"/>
      <c r="H1" s="9"/>
      <c r="I1" s="9"/>
    </row>
    <row r="2" ht="36" customHeight="1" spans="1:9">
      <c r="A2" s="10" t="str">
        <f>[1]报关发票!A2</f>
        <v>Add.: PROCUREMENT CENTER, 8F, JINCHENGXIN BUILDING, WUQUAN ROAD, FENGTAI DISTRICT,  Post code: 100070, BEIJING, CHINA                                                          
 Contact:Mr Zou       E-MAIL: zouqingchun@jchxmc.com      CELL PHONE:0086-10-8320 3999 ext 9329</v>
      </c>
      <c r="B2" s="10"/>
      <c r="C2" s="10"/>
      <c r="D2" s="10"/>
      <c r="E2" s="76"/>
      <c r="F2" s="10"/>
      <c r="G2" s="10"/>
      <c r="H2" s="10"/>
      <c r="I2" s="10"/>
    </row>
    <row r="3" ht="17.4" spans="1:9">
      <c r="A3" s="77" t="str">
        <f>[1]报关发票!A3</f>
        <v>北京众诚城商贸有限公司</v>
      </c>
      <c r="B3" s="9"/>
      <c r="C3" s="9"/>
      <c r="D3" s="9"/>
      <c r="E3" s="75"/>
      <c r="F3" s="8"/>
      <c r="G3" s="9"/>
      <c r="H3" s="9"/>
      <c r="I3" s="9"/>
    </row>
    <row r="4" ht="17.4" spans="1:9">
      <c r="A4" s="9" t="s">
        <v>0</v>
      </c>
      <c r="B4" s="9"/>
      <c r="C4" s="9"/>
      <c r="D4" s="9"/>
      <c r="E4" s="75"/>
      <c r="F4" s="8"/>
      <c r="G4" s="9"/>
      <c r="H4" s="9"/>
      <c r="I4" s="9"/>
    </row>
    <row r="5" ht="18.15" spans="1:9">
      <c r="A5" s="77" t="s">
        <v>1</v>
      </c>
      <c r="B5" s="9"/>
      <c r="C5" s="9"/>
      <c r="D5" s="9"/>
      <c r="E5" s="75"/>
      <c r="F5" s="8"/>
      <c r="G5" s="9"/>
      <c r="H5" s="9"/>
      <c r="I5" s="9"/>
    </row>
    <row r="6" ht="11.4" spans="1:9">
      <c r="A6" s="16" t="s">
        <v>2</v>
      </c>
      <c r="B6" s="16"/>
      <c r="C6" s="16"/>
      <c r="D6" s="78"/>
      <c r="E6" s="79" t="s">
        <v>3</v>
      </c>
      <c r="F6" s="79"/>
      <c r="G6" s="80" t="str">
        <f>[1]报关发票!G6</f>
        <v>EMBMT20210409S-8</v>
      </c>
      <c r="H6" s="80"/>
      <c r="I6" s="80"/>
    </row>
    <row r="7" ht="11.4" spans="1:9">
      <c r="A7" s="20" t="s">
        <v>4</v>
      </c>
      <c r="B7" s="20"/>
      <c r="C7" s="20"/>
      <c r="D7" s="28"/>
      <c r="E7" s="81" t="s">
        <v>5</v>
      </c>
      <c r="F7" s="81"/>
      <c r="G7" s="23" t="str">
        <f>G6</f>
        <v>EMBMT20210409S-8</v>
      </c>
      <c r="H7" s="23"/>
      <c r="I7" s="23"/>
    </row>
    <row r="8" ht="12" spans="1:9">
      <c r="A8" s="24" t="s">
        <v>6</v>
      </c>
      <c r="B8" s="24"/>
      <c r="C8" s="24"/>
      <c r="D8" s="28"/>
      <c r="E8" s="81" t="s">
        <v>7</v>
      </c>
      <c r="F8" s="26"/>
      <c r="G8" s="26"/>
      <c r="H8" s="82">
        <f>[1]报关发票!H8</f>
        <v>44299</v>
      </c>
      <c r="I8" s="82"/>
    </row>
    <row r="9" ht="11.4" spans="1:9">
      <c r="A9" s="20" t="s">
        <v>8</v>
      </c>
      <c r="B9" s="20"/>
      <c r="C9" s="20"/>
      <c r="D9" s="28"/>
      <c r="E9" s="81" t="s">
        <v>9</v>
      </c>
      <c r="F9" s="26"/>
      <c r="G9" s="26"/>
      <c r="H9" s="82">
        <f>H8</f>
        <v>44299</v>
      </c>
      <c r="I9" s="82"/>
    </row>
    <row r="10" ht="11.4" spans="1:9">
      <c r="A10" s="29" t="s">
        <v>10</v>
      </c>
      <c r="B10" s="20" t="s">
        <v>11</v>
      </c>
      <c r="C10" s="20"/>
      <c r="D10" s="28"/>
      <c r="E10" s="81" t="s">
        <v>12</v>
      </c>
      <c r="F10" s="26"/>
      <c r="G10" s="26"/>
      <c r="H10" s="82"/>
      <c r="I10" s="82"/>
    </row>
    <row r="11" ht="87" customHeight="1" spans="1:9">
      <c r="A11" s="32" t="s">
        <v>13</v>
      </c>
      <c r="B11" s="32"/>
      <c r="C11" s="32"/>
      <c r="D11" s="28"/>
      <c r="E11" s="33" t="s">
        <v>14</v>
      </c>
      <c r="F11" s="22"/>
      <c r="G11" s="22"/>
      <c r="H11" s="82" t="s">
        <v>15</v>
      </c>
      <c r="I11" s="82"/>
    </row>
    <row r="12" ht="13.2" spans="1:9">
      <c r="A12" s="39" t="s">
        <v>16</v>
      </c>
      <c r="B12" s="39"/>
      <c r="C12" s="39"/>
      <c r="D12" s="39"/>
      <c r="E12" s="81" t="s">
        <v>17</v>
      </c>
      <c r="F12" s="26"/>
      <c r="G12" s="83"/>
      <c r="H12" s="83"/>
      <c r="I12" s="83"/>
    </row>
    <row r="13" ht="13.2" spans="1:9">
      <c r="A13" s="39" t="s">
        <v>18</v>
      </c>
      <c r="B13" s="39"/>
      <c r="C13" s="39"/>
      <c r="D13" s="39"/>
      <c r="E13" s="81" t="s">
        <v>19</v>
      </c>
      <c r="F13" s="26"/>
      <c r="G13" s="83"/>
      <c r="H13" s="83"/>
      <c r="I13" s="83"/>
    </row>
    <row r="14" ht="11.4" spans="1:9">
      <c r="A14" s="26" t="s">
        <v>20</v>
      </c>
      <c r="B14" s="26"/>
      <c r="C14" s="45"/>
      <c r="D14" s="45"/>
      <c r="E14" s="45"/>
      <c r="F14" s="45"/>
      <c r="G14" s="45"/>
      <c r="H14" s="45"/>
      <c r="I14" s="45"/>
    </row>
    <row r="15" ht="12.15" spans="1:9">
      <c r="A15" s="26" t="s">
        <v>21</v>
      </c>
      <c r="B15" s="26"/>
      <c r="C15" s="26"/>
      <c r="D15" s="26"/>
      <c r="E15" s="84"/>
      <c r="F15" s="85"/>
      <c r="G15" s="40"/>
      <c r="H15" s="40"/>
      <c r="I15" s="40"/>
    </row>
    <row r="16" ht="12.15" spans="1:9">
      <c r="A16" s="86" t="s">
        <v>22</v>
      </c>
      <c r="B16" s="87" t="s">
        <v>23</v>
      </c>
      <c r="C16" s="87"/>
      <c r="D16" s="88" t="s">
        <v>24</v>
      </c>
      <c r="E16" s="89" t="s">
        <v>25</v>
      </c>
      <c r="F16" s="45" t="s">
        <v>26</v>
      </c>
      <c r="G16" s="44" t="s">
        <v>27</v>
      </c>
      <c r="H16" s="43" t="s">
        <v>28</v>
      </c>
      <c r="I16" s="43"/>
    </row>
    <row r="17" ht="22.8" spans="1:9">
      <c r="A17" s="45" t="s">
        <v>29</v>
      </c>
      <c r="B17" s="47" t="s">
        <v>30</v>
      </c>
      <c r="C17" s="47"/>
      <c r="D17" s="89" t="s">
        <v>31</v>
      </c>
      <c r="E17" s="89" t="s">
        <v>32</v>
      </c>
      <c r="F17" s="45" t="s">
        <v>33</v>
      </c>
      <c r="G17" s="48" t="s">
        <v>34</v>
      </c>
      <c r="H17" s="3" t="s">
        <v>35</v>
      </c>
      <c r="I17" s="3"/>
    </row>
    <row r="18" s="73" customFormat="1" ht="20" customHeight="1" spans="1:9">
      <c r="A18" s="49">
        <v>1</v>
      </c>
      <c r="B18" s="49" t="str">
        <f>[1]汇总表!E2</f>
        <v>接闪杆</v>
      </c>
      <c r="C18" s="49" t="str">
        <f>[1]汇总表!F2</f>
        <v>Air-termination pole</v>
      </c>
      <c r="D18" s="49">
        <f>[1]汇总表!O2</f>
        <v>3.33</v>
      </c>
      <c r="E18" s="49">
        <f>[1]汇总表!N2</f>
        <v>3</v>
      </c>
      <c r="F18" s="90">
        <f>[1]汇总表!Q2</f>
        <v>0.394</v>
      </c>
      <c r="G18" s="90">
        <f>[1]汇总表!P2</f>
        <v>1</v>
      </c>
      <c r="H18" s="49">
        <f>[1]汇总表!I2</f>
        <v>1</v>
      </c>
      <c r="I18" s="49" t="str">
        <f>[1]汇总表!G2&amp;[1]汇总表!H2</f>
        <v>盏pc</v>
      </c>
    </row>
    <row r="19" s="73" customFormat="1" ht="20" customHeight="1" spans="1:9">
      <c r="A19" s="49">
        <v>2</v>
      </c>
      <c r="B19" s="49" t="str">
        <f>[1]汇总表!E3</f>
        <v>接闪杆</v>
      </c>
      <c r="C19" s="49" t="str">
        <f>[1]汇总表!F3</f>
        <v>Air-termination pole</v>
      </c>
      <c r="D19" s="49">
        <f>[1]汇总表!O3</f>
        <v>1.12</v>
      </c>
      <c r="E19" s="49">
        <f>[1]汇总表!N3</f>
        <v>1</v>
      </c>
      <c r="F19" s="91"/>
      <c r="G19" s="91"/>
      <c r="H19" s="49">
        <f>[1]汇总表!I3</f>
        <v>1</v>
      </c>
      <c r="I19" s="49" t="str">
        <f>[1]汇总表!G3&amp;[1]汇总表!H3</f>
        <v>盏pc</v>
      </c>
    </row>
    <row r="20" s="73" customFormat="1" ht="20" customHeight="1" spans="1:9">
      <c r="A20" s="49">
        <v>3</v>
      </c>
      <c r="B20" s="49" t="str">
        <f>[1]汇总表!E4</f>
        <v>单相5孔插座（明装）</v>
      </c>
      <c r="C20" s="49" t="str">
        <f>[1]汇总表!F4</f>
        <v>Single-phase 5-hole socket (surface mounted)</v>
      </c>
      <c r="D20" s="49">
        <f>[1]汇总表!O4</f>
        <v>1.11</v>
      </c>
      <c r="E20" s="49">
        <f>[1]汇总表!N4</f>
        <v>1</v>
      </c>
      <c r="F20" s="91"/>
      <c r="G20" s="91"/>
      <c r="H20" s="49">
        <f>[1]汇总表!I4</f>
        <v>4</v>
      </c>
      <c r="I20" s="49" t="str">
        <f>[1]汇总表!G4&amp;[1]汇总表!H4</f>
        <v>个pc</v>
      </c>
    </row>
    <row r="21" s="73" customFormat="1" ht="20" customHeight="1" spans="1:9">
      <c r="A21" s="49">
        <v>4</v>
      </c>
      <c r="B21" s="49" t="str">
        <f>[1]汇总表!E5</f>
        <v>户外单联单控开关盒</v>
      </c>
      <c r="C21" s="49" t="str">
        <f>[1]汇总表!F5</f>
        <v>Outdoor single control switch box</v>
      </c>
      <c r="D21" s="49">
        <f>[1]汇总表!O5</f>
        <v>1.11</v>
      </c>
      <c r="E21" s="49">
        <f>[1]汇总表!N5</f>
        <v>1</v>
      </c>
      <c r="F21" s="91"/>
      <c r="G21" s="91"/>
      <c r="H21" s="49">
        <f>[1]汇总表!I5</f>
        <v>1</v>
      </c>
      <c r="I21" s="49" t="str">
        <f>[1]汇总表!G5&amp;[1]汇总表!H5</f>
        <v>个pc</v>
      </c>
    </row>
    <row r="22" s="73" customFormat="1" ht="20" customHeight="1" spans="1:9">
      <c r="A22" s="49">
        <v>5</v>
      </c>
      <c r="B22" s="49" t="str">
        <f>[1]汇总表!E6</f>
        <v>三防单联单控开关</v>
      </c>
      <c r="C22" s="49" t="str">
        <f>[1]汇总表!F6</f>
        <v>Three-proof single-link single control switch</v>
      </c>
      <c r="D22" s="49">
        <f>[1]汇总表!O6</f>
        <v>2.22</v>
      </c>
      <c r="E22" s="49">
        <f>[1]汇总表!N6</f>
        <v>2</v>
      </c>
      <c r="F22" s="91"/>
      <c r="G22" s="91"/>
      <c r="H22" s="49">
        <f>[1]汇总表!I6</f>
        <v>4</v>
      </c>
      <c r="I22" s="49" t="str">
        <f>[1]汇总表!G6&amp;[1]汇总表!H6</f>
        <v>个pc</v>
      </c>
    </row>
    <row r="23" s="73" customFormat="1" ht="20" customHeight="1" spans="1:9">
      <c r="A23" s="49">
        <v>6</v>
      </c>
      <c r="B23" s="49" t="str">
        <f>[1]汇总表!E7</f>
        <v>三防单联单控开关</v>
      </c>
      <c r="C23" s="49" t="str">
        <f>[1]汇总表!F7</f>
        <v>Three-proof single-link single control switch</v>
      </c>
      <c r="D23" s="49">
        <f>[1]汇总表!O7</f>
        <v>1.11</v>
      </c>
      <c r="E23" s="49">
        <f>[1]汇总表!N7</f>
        <v>1</v>
      </c>
      <c r="F23" s="91"/>
      <c r="G23" s="91"/>
      <c r="H23" s="49">
        <f>[1]汇总表!I7</f>
        <v>3</v>
      </c>
      <c r="I23" s="49" t="str">
        <f>[1]汇总表!G7&amp;[1]汇总表!H7</f>
        <v>个pc</v>
      </c>
    </row>
    <row r="24" s="73" customFormat="1" ht="20" customHeight="1" spans="1:9">
      <c r="A24" s="49">
        <v>7</v>
      </c>
      <c r="B24" s="49" t="str">
        <f>[1]汇总表!E8</f>
        <v>分线盒</v>
      </c>
      <c r="C24" s="49" t="str">
        <f>[1]汇总表!F8</f>
        <v>Junction box</v>
      </c>
      <c r="D24" s="49">
        <f>[1]汇总表!O8</f>
        <v>1.11</v>
      </c>
      <c r="E24" s="49">
        <f>[1]汇总表!N8</f>
        <v>1</v>
      </c>
      <c r="F24" s="91"/>
      <c r="G24" s="91"/>
      <c r="H24" s="49">
        <f>[1]汇总表!I8</f>
        <v>4</v>
      </c>
      <c r="I24" s="49" t="str">
        <f>[1]汇总表!G8&amp;[1]汇总表!H8</f>
        <v>个pc</v>
      </c>
    </row>
    <row r="25" s="73" customFormat="1" ht="20" customHeight="1" spans="1:9">
      <c r="A25" s="49">
        <v>8</v>
      </c>
      <c r="B25" s="49" t="str">
        <f>[1]汇总表!E9</f>
        <v>分线盒</v>
      </c>
      <c r="C25" s="49" t="str">
        <f>[1]汇总表!F9</f>
        <v>Junction box</v>
      </c>
      <c r="D25" s="49">
        <f>[1]汇总表!O9</f>
        <v>1.11</v>
      </c>
      <c r="E25" s="49">
        <f>[1]汇总表!N9</f>
        <v>1</v>
      </c>
      <c r="F25" s="91"/>
      <c r="G25" s="91"/>
      <c r="H25" s="49">
        <f>[1]汇总表!I9</f>
        <v>3</v>
      </c>
      <c r="I25" s="49" t="str">
        <f>[1]汇总表!G9&amp;[1]汇总表!H9</f>
        <v>个pc</v>
      </c>
    </row>
    <row r="26" s="73" customFormat="1" ht="20" customHeight="1" spans="1:9">
      <c r="A26" s="49">
        <v>9</v>
      </c>
      <c r="B26" s="49" t="str">
        <f>[1]汇总表!E10</f>
        <v>分线盒</v>
      </c>
      <c r="C26" s="49" t="str">
        <f>[1]汇总表!F10</f>
        <v>Junction box</v>
      </c>
      <c r="D26" s="49">
        <f>[1]汇总表!O10</f>
        <v>21.11</v>
      </c>
      <c r="E26" s="49">
        <f>[1]汇总表!N10</f>
        <v>19</v>
      </c>
      <c r="F26" s="91"/>
      <c r="G26" s="91"/>
      <c r="H26" s="49">
        <f>[1]汇总表!I10</f>
        <v>156</v>
      </c>
      <c r="I26" s="49" t="str">
        <f>[1]汇总表!G10&amp;[1]汇总表!H10</f>
        <v>个pc</v>
      </c>
    </row>
    <row r="27" s="73" customFormat="1" ht="20" customHeight="1" spans="1:9">
      <c r="A27" s="49">
        <v>10</v>
      </c>
      <c r="B27" s="49" t="str">
        <f>[1]汇总表!E11</f>
        <v>分线盒</v>
      </c>
      <c r="C27" s="49" t="str">
        <f>[1]汇总表!F11</f>
        <v>Junction box</v>
      </c>
      <c r="D27" s="49">
        <f>[1]汇总表!O11</f>
        <v>1.11</v>
      </c>
      <c r="E27" s="49">
        <f>[1]汇总表!N11</f>
        <v>1</v>
      </c>
      <c r="F27" s="91"/>
      <c r="G27" s="91"/>
      <c r="H27" s="49">
        <f>[1]汇总表!I11</f>
        <v>4</v>
      </c>
      <c r="I27" s="49" t="str">
        <f>[1]汇总表!G11&amp;[1]汇总表!H11</f>
        <v>个pc</v>
      </c>
    </row>
    <row r="28" s="73" customFormat="1" ht="20" customHeight="1" spans="1:9">
      <c r="A28" s="49">
        <v>11</v>
      </c>
      <c r="B28" s="49" t="str">
        <f>[1]汇总表!E12</f>
        <v>接地端子箱</v>
      </c>
      <c r="C28" s="49" t="str">
        <f>[1]汇总表!F12</f>
        <v>Ground terminal box</v>
      </c>
      <c r="D28" s="49">
        <f>[1]汇总表!O12</f>
        <v>5.56</v>
      </c>
      <c r="E28" s="49">
        <f>[1]汇总表!N12</f>
        <v>5</v>
      </c>
      <c r="F28" s="91"/>
      <c r="G28" s="91"/>
      <c r="H28" s="49">
        <f>[1]汇总表!I12</f>
        <v>2</v>
      </c>
      <c r="I28" s="49" t="str">
        <f>[1]汇总表!G12&amp;[1]汇总表!H12</f>
        <v>台set</v>
      </c>
    </row>
    <row r="29" s="73" customFormat="1" ht="20" customHeight="1" spans="1:9">
      <c r="A29" s="49">
        <v>12</v>
      </c>
      <c r="B29" s="49" t="str">
        <f>[1]汇总表!E13</f>
        <v>总等电位端子箱</v>
      </c>
      <c r="C29" s="49" t="str">
        <f>[1]汇总表!F13</f>
        <v>Total equipotential terminal box</v>
      </c>
      <c r="D29" s="49">
        <f>[1]汇总表!O13</f>
        <v>5.56</v>
      </c>
      <c r="E29" s="49">
        <f>[1]汇总表!N13</f>
        <v>5</v>
      </c>
      <c r="F29" s="91"/>
      <c r="G29" s="91"/>
      <c r="H29" s="49">
        <f>[1]汇总表!I13</f>
        <v>2</v>
      </c>
      <c r="I29" s="49" t="str">
        <f>[1]汇总表!G13&amp;[1]汇总表!H13</f>
        <v>台set</v>
      </c>
    </row>
    <row r="30" s="73" customFormat="1" ht="20" customHeight="1" spans="1:9">
      <c r="A30" s="49">
        <v>13</v>
      </c>
      <c r="B30" s="49" t="str">
        <f>[1]汇总表!E14</f>
        <v>总等电位端子箱</v>
      </c>
      <c r="C30" s="49" t="str">
        <f>[1]汇总表!F14</f>
        <v>Total equipotential terminal box</v>
      </c>
      <c r="D30" s="49">
        <f>[1]汇总表!O14</f>
        <v>4.44</v>
      </c>
      <c r="E30" s="49">
        <f>[1]汇总表!N14</f>
        <v>4</v>
      </c>
      <c r="F30" s="91"/>
      <c r="G30" s="91"/>
      <c r="H30" s="49">
        <f>[1]汇总表!I14</f>
        <v>2</v>
      </c>
      <c r="I30" s="49" t="str">
        <f>[1]汇总表!G14&amp;[1]汇总表!H14</f>
        <v>台set</v>
      </c>
    </row>
    <row r="31" s="73" customFormat="1" ht="20" customHeight="1" spans="1:9">
      <c r="A31" s="49">
        <v>14</v>
      </c>
      <c r="B31" s="49" t="str">
        <f>[1]汇总表!E15</f>
        <v>铜母线排</v>
      </c>
      <c r="C31" s="49" t="str">
        <f>[1]汇总表!F15</f>
        <v>Copper busbar</v>
      </c>
      <c r="D31" s="49">
        <f>[1]汇总表!O15</f>
        <v>2.22</v>
      </c>
      <c r="E31" s="49">
        <f>[1]汇总表!N15</f>
        <v>2</v>
      </c>
      <c r="F31" s="91"/>
      <c r="G31" s="91"/>
      <c r="H31" s="49">
        <f>[1]汇总表!I15</f>
        <v>1</v>
      </c>
      <c r="I31" s="49" t="str">
        <f>[1]汇总表!G15&amp;[1]汇总表!H15</f>
        <v>公斤kg</v>
      </c>
    </row>
    <row r="32" s="73" customFormat="1" ht="20" customHeight="1" spans="1:9">
      <c r="A32" s="49">
        <v>15</v>
      </c>
      <c r="B32" s="49" t="str">
        <f>[1]汇总表!E16</f>
        <v>铜母线排</v>
      </c>
      <c r="C32" s="49" t="str">
        <f>[1]汇总表!F16</f>
        <v>Copper busbar</v>
      </c>
      <c r="D32" s="49">
        <f>[1]汇总表!O16</f>
        <v>1.11</v>
      </c>
      <c r="E32" s="49">
        <f>[1]汇总表!N16</f>
        <v>1</v>
      </c>
      <c r="F32" s="91"/>
      <c r="G32" s="91"/>
      <c r="H32" s="49">
        <f>[1]汇总表!I16</f>
        <v>1</v>
      </c>
      <c r="I32" s="49" t="str">
        <f>[1]汇总表!G16&amp;[1]汇总表!H16</f>
        <v>公斤kg</v>
      </c>
    </row>
    <row r="33" s="73" customFormat="1" ht="20" customHeight="1" spans="1:9">
      <c r="A33" s="49">
        <v>16</v>
      </c>
      <c r="B33" s="49" t="str">
        <f>[1]汇总表!E17</f>
        <v>黄绿双色线</v>
      </c>
      <c r="C33" s="49" t="str">
        <f>[1]汇总表!F17</f>
        <v>Yellow and green double color line</v>
      </c>
      <c r="D33" s="49">
        <f>[1]汇总表!O17</f>
        <v>5.56</v>
      </c>
      <c r="E33" s="49">
        <f>[1]汇总表!N17</f>
        <v>5</v>
      </c>
      <c r="F33" s="91"/>
      <c r="G33" s="91"/>
      <c r="H33" s="49">
        <f>[1]汇总表!I17</f>
        <v>50</v>
      </c>
      <c r="I33" s="49" t="str">
        <f>[1]汇总表!G17&amp;[1]汇总表!H17</f>
        <v>米meter</v>
      </c>
    </row>
    <row r="34" s="73" customFormat="1" ht="20" customHeight="1" spans="1:9">
      <c r="A34" s="49">
        <v>17</v>
      </c>
      <c r="B34" s="49" t="str">
        <f>[1]汇总表!E18</f>
        <v>黄绿双色线</v>
      </c>
      <c r="C34" s="49" t="str">
        <f>[1]汇总表!F18</f>
        <v>Yellow and green double color line</v>
      </c>
      <c r="D34" s="49">
        <f>[1]汇总表!O18</f>
        <v>11.11</v>
      </c>
      <c r="E34" s="49">
        <f>[1]汇总表!N18</f>
        <v>10</v>
      </c>
      <c r="F34" s="91"/>
      <c r="G34" s="91"/>
      <c r="H34" s="49">
        <f>[1]汇总表!I18</f>
        <v>230</v>
      </c>
      <c r="I34" s="49" t="str">
        <f>[1]汇总表!G18&amp;[1]汇总表!H18</f>
        <v>米meter</v>
      </c>
    </row>
    <row r="35" s="73" customFormat="1" ht="20" customHeight="1" spans="1:9">
      <c r="A35" s="49">
        <v>18</v>
      </c>
      <c r="B35" s="49" t="str">
        <f>[1]汇总表!E19</f>
        <v>跌落式熔断开关</v>
      </c>
      <c r="C35" s="49" t="str">
        <f>[1]汇总表!F19</f>
        <v>Drop-out fuse switch</v>
      </c>
      <c r="D35" s="49">
        <f>[1]汇总表!O19</f>
        <v>10.27</v>
      </c>
      <c r="E35" s="49">
        <f>[1]汇总表!N19</f>
        <v>10</v>
      </c>
      <c r="F35" s="90">
        <f>[1]汇总表!Q19</f>
        <v>1.405</v>
      </c>
      <c r="G35" s="90">
        <f>[1]汇总表!P19</f>
        <v>1</v>
      </c>
      <c r="H35" s="49">
        <f>[1]汇总表!I19</f>
        <v>1</v>
      </c>
      <c r="I35" s="49" t="str">
        <f>[1]汇总表!G19&amp;[1]汇总表!H19</f>
        <v>个pc</v>
      </c>
    </row>
    <row r="36" s="73" customFormat="1" ht="20" customHeight="1" spans="1:9">
      <c r="A36" s="49">
        <v>19</v>
      </c>
      <c r="B36" s="49" t="str">
        <f>[1]汇总表!E20</f>
        <v>跌落式熔断开关</v>
      </c>
      <c r="C36" s="49" t="str">
        <f>[1]汇总表!F20</f>
        <v>Drop-out fuse switch</v>
      </c>
      <c r="D36" s="49">
        <f>[1]汇总表!O20</f>
        <v>10.27</v>
      </c>
      <c r="E36" s="49">
        <f>[1]汇总表!N20</f>
        <v>10</v>
      </c>
      <c r="F36" s="91"/>
      <c r="G36" s="91"/>
      <c r="H36" s="49">
        <f>[1]汇总表!I20</f>
        <v>1</v>
      </c>
      <c r="I36" s="49" t="str">
        <f>[1]汇总表!G20&amp;[1]汇总表!H20</f>
        <v>个pc</v>
      </c>
    </row>
    <row r="37" s="73" customFormat="1" ht="20" customHeight="1" spans="1:9">
      <c r="A37" s="49">
        <v>20</v>
      </c>
      <c r="B37" s="49" t="str">
        <f>[1]汇总表!E21</f>
        <v>户外杆上高压熔断器</v>
      </c>
      <c r="C37" s="49" t="str">
        <f>[1]汇总表!F21</f>
        <v>High voltage fuse on outdoor pole</v>
      </c>
      <c r="D37" s="49">
        <f>[1]汇总表!O21</f>
        <v>10.27</v>
      </c>
      <c r="E37" s="49">
        <f>[1]汇总表!N21</f>
        <v>10</v>
      </c>
      <c r="F37" s="91"/>
      <c r="G37" s="91"/>
      <c r="H37" s="49">
        <f>[1]汇总表!I21</f>
        <v>3</v>
      </c>
      <c r="I37" s="49" t="str">
        <f>[1]汇总表!G21&amp;[1]汇总表!H21</f>
        <v>件pc</v>
      </c>
    </row>
    <row r="38" s="73" customFormat="1" ht="20" customHeight="1" spans="1:9">
      <c r="A38" s="49">
        <v>21</v>
      </c>
      <c r="B38" s="49" t="str">
        <f>[1]汇总表!E22</f>
        <v>户外杆上高压熔断器</v>
      </c>
      <c r="C38" s="49" t="str">
        <f>[1]汇总表!F22</f>
        <v>High voltage fuse on outdoor pole</v>
      </c>
      <c r="D38" s="49">
        <f>[1]汇总表!O22</f>
        <v>10.27</v>
      </c>
      <c r="E38" s="49">
        <f>[1]汇总表!N22</f>
        <v>10</v>
      </c>
      <c r="F38" s="91"/>
      <c r="G38" s="91"/>
      <c r="H38" s="49">
        <f>[1]汇总表!I22</f>
        <v>3</v>
      </c>
      <c r="I38" s="49" t="str">
        <f>[1]汇总表!G22&amp;[1]汇总表!H22</f>
        <v>件pc</v>
      </c>
    </row>
    <row r="39" s="73" customFormat="1" ht="20" customHeight="1" spans="1:9">
      <c r="A39" s="49">
        <v>22</v>
      </c>
      <c r="B39" s="49" t="str">
        <f>[1]汇总表!E23</f>
        <v>户外杆上高压熔断器</v>
      </c>
      <c r="C39" s="49" t="str">
        <f>[1]汇总表!F23</f>
        <v>High voltage fuse on outdoor pole</v>
      </c>
      <c r="D39" s="49">
        <f>[1]汇总表!O23</f>
        <v>10.27</v>
      </c>
      <c r="E39" s="49">
        <f>[1]汇总表!N23</f>
        <v>10</v>
      </c>
      <c r="F39" s="91"/>
      <c r="G39" s="91"/>
      <c r="H39" s="49">
        <f>[1]汇总表!I23</f>
        <v>3</v>
      </c>
      <c r="I39" s="49" t="str">
        <f>[1]汇总表!G23&amp;[1]汇总表!H23</f>
        <v>件pc</v>
      </c>
    </row>
    <row r="40" s="73" customFormat="1" ht="20" customHeight="1" spans="1:9">
      <c r="A40" s="49">
        <v>23</v>
      </c>
      <c r="B40" s="49" t="str">
        <f>[1]汇总表!E24</f>
        <v>户外杆上高压熔断器</v>
      </c>
      <c r="C40" s="49" t="str">
        <f>[1]汇总表!F24</f>
        <v>High voltage fuse on outdoor pole</v>
      </c>
      <c r="D40" s="49">
        <f>[1]汇总表!O24</f>
        <v>10.27</v>
      </c>
      <c r="E40" s="49">
        <f>[1]汇总表!N24</f>
        <v>10</v>
      </c>
      <c r="F40" s="91"/>
      <c r="G40" s="91"/>
      <c r="H40" s="49">
        <f>[1]汇总表!I24</f>
        <v>3</v>
      </c>
      <c r="I40" s="49" t="str">
        <f>[1]汇总表!G24&amp;[1]汇总表!H24</f>
        <v>件pc</v>
      </c>
    </row>
    <row r="41" s="73" customFormat="1" ht="20" customHeight="1" spans="1:9">
      <c r="A41" s="49">
        <v>24</v>
      </c>
      <c r="B41" s="49" t="str">
        <f>[1]汇总表!E25</f>
        <v>户外杆上高压熔断器</v>
      </c>
      <c r="C41" s="49" t="str">
        <f>[1]汇总表!F25</f>
        <v>High voltage fuse on outdoor pole</v>
      </c>
      <c r="D41" s="49">
        <f>[1]汇总表!O25</f>
        <v>10.27</v>
      </c>
      <c r="E41" s="49">
        <f>[1]汇总表!N25</f>
        <v>10</v>
      </c>
      <c r="F41" s="91"/>
      <c r="G41" s="91"/>
      <c r="H41" s="49">
        <f>[1]汇总表!I25</f>
        <v>3</v>
      </c>
      <c r="I41" s="49" t="str">
        <f>[1]汇总表!G25&amp;[1]汇总表!H25</f>
        <v>件pc</v>
      </c>
    </row>
    <row r="42" s="73" customFormat="1" ht="20" customHeight="1" spans="1:9">
      <c r="A42" s="49">
        <v>25</v>
      </c>
      <c r="B42" s="49" t="str">
        <f>[1]汇总表!E26</f>
        <v>避雷器</v>
      </c>
      <c r="C42" s="49" t="str">
        <f>[1]汇总表!F26</f>
        <v>lightning arrester</v>
      </c>
      <c r="D42" s="49">
        <f>[1]汇总表!O26</f>
        <v>20.54</v>
      </c>
      <c r="E42" s="49">
        <f>[1]汇总表!N26</f>
        <v>20</v>
      </c>
      <c r="F42" s="91"/>
      <c r="G42" s="91"/>
      <c r="H42" s="49">
        <f>[1]汇总表!I26</f>
        <v>30</v>
      </c>
      <c r="I42" s="49" t="str">
        <f>[1]汇总表!G26&amp;[1]汇总表!H26</f>
        <v>件pc</v>
      </c>
    </row>
    <row r="43" s="73" customFormat="1" ht="20" customHeight="1" spans="1:9">
      <c r="A43" s="49">
        <v>26</v>
      </c>
      <c r="B43" s="49" t="str">
        <f>[1]汇总表!E27</f>
        <v>金属氧化物避雷器</v>
      </c>
      <c r="C43" s="49" t="str">
        <f>[1]汇总表!F27</f>
        <v>Metal oxide arrester</v>
      </c>
      <c r="D43" s="49">
        <f>[1]汇总表!O27</f>
        <v>20.51</v>
      </c>
      <c r="E43" s="49">
        <f>[1]汇总表!N27</f>
        <v>20</v>
      </c>
      <c r="F43" s="91"/>
      <c r="G43" s="91"/>
      <c r="H43" s="49">
        <f>[1]汇总表!I27</f>
        <v>2</v>
      </c>
      <c r="I43" s="49" t="str">
        <f>[1]汇总表!G27&amp;[1]汇总表!H27</f>
        <v>个pc</v>
      </c>
    </row>
    <row r="44" s="73" customFormat="1" ht="20" customHeight="1" spans="1:9">
      <c r="A44" s="49">
        <v>27</v>
      </c>
      <c r="B44" s="49" t="str">
        <f>[1]汇总表!E28</f>
        <v>高压电缆热缩户内终端头(3芯)</v>
      </c>
      <c r="C44" s="49" t="str">
        <f>[1]汇总表!F28</f>
        <v>High-voltage cable heat-shrinkable indoor terminal (3 core)</v>
      </c>
      <c r="D44" s="49">
        <f>[1]汇总表!O28</f>
        <v>15.41</v>
      </c>
      <c r="E44" s="49">
        <f>[1]汇总表!N28</f>
        <v>15</v>
      </c>
      <c r="F44" s="91"/>
      <c r="G44" s="91"/>
      <c r="H44" s="49">
        <f>[1]汇总表!I28</f>
        <v>5</v>
      </c>
      <c r="I44" s="49" t="str">
        <f>[1]汇总表!G28&amp;[1]汇总表!H28</f>
        <v>套set</v>
      </c>
    </row>
    <row r="45" s="73" customFormat="1" ht="20" customHeight="1" spans="1:9">
      <c r="A45" s="49">
        <v>28</v>
      </c>
      <c r="B45" s="49" t="str">
        <f>[1]汇总表!E29</f>
        <v>高压电缆热缩户内终端头(3芯)</v>
      </c>
      <c r="C45" s="49" t="str">
        <f>[1]汇总表!F29</f>
        <v>High-voltage cable heat-shrinkable indoor terminal (3 core)</v>
      </c>
      <c r="D45" s="49">
        <f>[1]汇总表!O29</f>
        <v>15.41</v>
      </c>
      <c r="E45" s="49">
        <f>[1]汇总表!N29</f>
        <v>15</v>
      </c>
      <c r="F45" s="91"/>
      <c r="G45" s="91"/>
      <c r="H45" s="49">
        <f>[1]汇总表!I29</f>
        <v>6</v>
      </c>
      <c r="I45" s="49" t="str">
        <f>[1]汇总表!G29&amp;[1]汇总表!H29</f>
        <v>套set</v>
      </c>
    </row>
    <row r="46" s="73" customFormat="1" ht="20" customHeight="1" spans="1:9">
      <c r="A46" s="49">
        <v>29</v>
      </c>
      <c r="B46" s="49" t="str">
        <f>[1]汇总表!E30</f>
        <v>高压电缆热缩户外终端头(3芯)</v>
      </c>
      <c r="C46" s="49" t="str">
        <f>[1]汇总表!F30</f>
        <v>High-voltage cable heat shrinkable outdoor terminal head (3 core)</v>
      </c>
      <c r="D46" s="49">
        <f>[1]汇总表!O30</f>
        <v>15.41</v>
      </c>
      <c r="E46" s="49">
        <f>[1]汇总表!N30</f>
        <v>15</v>
      </c>
      <c r="F46" s="91"/>
      <c r="G46" s="91"/>
      <c r="H46" s="49">
        <f>[1]汇总表!I30</f>
        <v>5</v>
      </c>
      <c r="I46" s="49" t="str">
        <f>[1]汇总表!G30&amp;[1]汇总表!H30</f>
        <v>套set</v>
      </c>
    </row>
    <row r="47" s="73" customFormat="1" ht="20" customHeight="1" spans="1:9">
      <c r="A47" s="49">
        <v>30</v>
      </c>
      <c r="B47" s="49" t="str">
        <f>[1]汇总表!E31</f>
        <v>高压电缆热缩户外终端头(3芯)</v>
      </c>
      <c r="C47" s="49" t="str">
        <f>[1]汇总表!F31</f>
        <v>High-voltage cable heat shrinkable outdoor terminal head (3 core)</v>
      </c>
      <c r="D47" s="49">
        <f>[1]汇总表!O31</f>
        <v>15.41</v>
      </c>
      <c r="E47" s="49">
        <f>[1]汇总表!N31</f>
        <v>15</v>
      </c>
      <c r="F47" s="91"/>
      <c r="G47" s="91"/>
      <c r="H47" s="49">
        <f>[1]汇总表!I31</f>
        <v>6</v>
      </c>
      <c r="I47" s="49" t="str">
        <f>[1]汇总表!G31&amp;[1]汇总表!H31</f>
        <v>套set</v>
      </c>
    </row>
    <row r="48" s="73" customFormat="1" ht="20" customHeight="1" spans="1:9">
      <c r="A48" s="49">
        <v>31</v>
      </c>
      <c r="B48" s="49" t="str">
        <f>[1]汇总表!E32</f>
        <v>低压电缆冷缩终端头(5芯)</v>
      </c>
      <c r="C48" s="49" t="str">
        <f>[1]汇总表!F32</f>
        <v>Low-voltage cable cold-shrinkable terminal head (5 cores)</v>
      </c>
      <c r="D48" s="49">
        <f>[1]汇总表!O32</f>
        <v>5.14</v>
      </c>
      <c r="E48" s="49">
        <f>[1]汇总表!N32</f>
        <v>5</v>
      </c>
      <c r="F48" s="91"/>
      <c r="G48" s="91"/>
      <c r="H48" s="49">
        <f>[1]汇总表!I32</f>
        <v>3</v>
      </c>
      <c r="I48" s="49" t="str">
        <f>[1]汇总表!G32&amp;[1]汇总表!H32</f>
        <v>套set</v>
      </c>
    </row>
    <row r="49" s="73" customFormat="1" ht="20" customHeight="1" spans="1:9">
      <c r="A49" s="49">
        <v>32</v>
      </c>
      <c r="B49" s="49" t="str">
        <f>[1]汇总表!E33</f>
        <v>低压电缆冷缩终端头(5芯)</v>
      </c>
      <c r="C49" s="49" t="str">
        <f>[1]汇总表!F33</f>
        <v>Low-voltage cable cold-shrinkable terminal head (5 cores)</v>
      </c>
      <c r="D49" s="49">
        <f>[1]汇总表!O33</f>
        <v>5.14</v>
      </c>
      <c r="E49" s="49">
        <f>[1]汇总表!N33</f>
        <v>5</v>
      </c>
      <c r="F49" s="91"/>
      <c r="G49" s="91"/>
      <c r="H49" s="49">
        <f>[1]汇总表!I33</f>
        <v>2</v>
      </c>
      <c r="I49" s="49" t="str">
        <f>[1]汇总表!G33&amp;[1]汇总表!H33</f>
        <v>套set</v>
      </c>
    </row>
    <row r="50" s="73" customFormat="1" ht="20" customHeight="1" spans="1:9">
      <c r="A50" s="49">
        <v>33</v>
      </c>
      <c r="B50" s="49" t="str">
        <f>[1]汇总表!E34</f>
        <v>低压电缆冷缩终端头(5芯)</v>
      </c>
      <c r="C50" s="49" t="str">
        <f>[1]汇总表!F34</f>
        <v>Low-voltage cable cold-shrinkable terminal head (5 cores)</v>
      </c>
      <c r="D50" s="49">
        <f>[1]汇总表!O34</f>
        <v>5.14</v>
      </c>
      <c r="E50" s="49">
        <f>[1]汇总表!N34</f>
        <v>5</v>
      </c>
      <c r="F50" s="91"/>
      <c r="G50" s="91"/>
      <c r="H50" s="49">
        <f>[1]汇总表!I34</f>
        <v>3</v>
      </c>
      <c r="I50" s="49" t="str">
        <f>[1]汇总表!G34&amp;[1]汇总表!H34</f>
        <v>套set</v>
      </c>
    </row>
    <row r="51" s="73" customFormat="1" ht="20" customHeight="1" spans="1:9">
      <c r="A51" s="49">
        <v>34</v>
      </c>
      <c r="B51" s="49" t="str">
        <f>[1]汇总表!E35</f>
        <v>电缆</v>
      </c>
      <c r="C51" s="49" t="str">
        <f>[1]汇总表!F35</f>
        <v>cable</v>
      </c>
      <c r="D51" s="49">
        <f>[1]汇总表!O35</f>
        <v>270</v>
      </c>
      <c r="E51" s="49">
        <f>[1]汇总表!N35</f>
        <v>232</v>
      </c>
      <c r="F51" s="90">
        <f>[1]汇总表!Q35</f>
        <v>2.86</v>
      </c>
      <c r="G51" s="90">
        <f>[1]汇总表!P35</f>
        <v>2</v>
      </c>
      <c r="H51" s="49">
        <f>[1]汇总表!I35</f>
        <v>176</v>
      </c>
      <c r="I51" s="49" t="str">
        <f>[1]汇总表!G35&amp;[1]汇总表!H35</f>
        <v>米meter</v>
      </c>
    </row>
    <row r="52" s="73" customFormat="1" ht="20" customHeight="1" spans="1:9">
      <c r="A52" s="49">
        <v>35</v>
      </c>
      <c r="B52" s="49" t="str">
        <f>[1]汇总表!E36</f>
        <v>电缆</v>
      </c>
      <c r="C52" s="49" t="str">
        <f>[1]汇总表!F36</f>
        <v>cable</v>
      </c>
      <c r="D52" s="49">
        <f>[1]汇总表!O36</f>
        <v>600</v>
      </c>
      <c r="E52" s="49">
        <f>[1]汇总表!N36</f>
        <v>530</v>
      </c>
      <c r="F52" s="91"/>
      <c r="G52" s="91"/>
      <c r="H52" s="49">
        <f>[1]汇总表!I36</f>
        <v>2375</v>
      </c>
      <c r="I52" s="49" t="str">
        <f>[1]汇总表!G36&amp;[1]汇总表!H36</f>
        <v>米meter</v>
      </c>
    </row>
    <row r="53" s="73" customFormat="1" ht="20" customHeight="1" spans="1:9">
      <c r="A53" s="49">
        <v>36</v>
      </c>
      <c r="B53" s="49" t="str">
        <f>[1]汇总表!E37</f>
        <v>电缆</v>
      </c>
      <c r="C53" s="49" t="str">
        <f>[1]汇总表!F37</f>
        <v>cable</v>
      </c>
      <c r="D53" s="49">
        <f>[1]汇总表!O37</f>
        <v>7110</v>
      </c>
      <c r="E53" s="49">
        <f>[1]汇总表!N37</f>
        <v>6640</v>
      </c>
      <c r="F53" s="90">
        <f>[1]汇总表!Q37</f>
        <v>11.21</v>
      </c>
      <c r="G53" s="90">
        <f>[1]汇总表!P37</f>
        <v>5</v>
      </c>
      <c r="H53" s="49">
        <f>[1]汇总表!I37</f>
        <v>1490</v>
      </c>
      <c r="I53" s="49" t="str">
        <f>[1]汇总表!G37&amp;[1]汇总表!H37</f>
        <v>米meter</v>
      </c>
    </row>
    <row r="54" s="73" customFormat="1" ht="20" customHeight="1" spans="1:9">
      <c r="A54" s="49">
        <v>37</v>
      </c>
      <c r="B54" s="49" t="str">
        <f>[1]汇总表!E38</f>
        <v>电缆</v>
      </c>
      <c r="C54" s="49" t="str">
        <f>[1]汇总表!F38</f>
        <v>cable</v>
      </c>
      <c r="D54" s="49">
        <f>[1]汇总表!O38</f>
        <v>285</v>
      </c>
      <c r="E54" s="49">
        <f>[1]汇总表!N38</f>
        <v>272</v>
      </c>
      <c r="F54" s="90">
        <f>[1]汇总表!Q38</f>
        <v>0.722</v>
      </c>
      <c r="G54" s="90">
        <f>[1]汇总表!P38</f>
        <v>1</v>
      </c>
      <c r="H54" s="49">
        <f>[1]汇总表!I38</f>
        <v>1390</v>
      </c>
      <c r="I54" s="49" t="str">
        <f>[1]汇总表!G38&amp;[1]汇总表!H38</f>
        <v>米meter</v>
      </c>
    </row>
    <row r="55" s="73" customFormat="1" ht="20" customHeight="1" spans="1:9">
      <c r="A55" s="49">
        <v>38</v>
      </c>
      <c r="B55" s="49" t="str">
        <f>[1]汇总表!E39</f>
        <v>皮带运输机</v>
      </c>
      <c r="C55" s="49" t="str">
        <f>[1]汇总表!F39</f>
        <v>Belt conveyor</v>
      </c>
      <c r="D55" s="49">
        <f>[1]汇总表!O39</f>
        <v>28250</v>
      </c>
      <c r="E55" s="49">
        <f>[1]汇总表!N39</f>
        <v>24734.91</v>
      </c>
      <c r="F55" s="90">
        <f>[1]汇总表!Q39</f>
        <v>56.46</v>
      </c>
      <c r="G55" s="90">
        <f>[1]汇总表!P39</f>
        <v>24</v>
      </c>
      <c r="H55" s="49">
        <f>[1]汇总表!I39</f>
        <v>6</v>
      </c>
      <c r="I55" s="49" t="str">
        <f>[1]汇总表!G39&amp;[1]汇总表!H39</f>
        <v>台set</v>
      </c>
    </row>
    <row r="56" s="73" customFormat="1" ht="20" customHeight="1" spans="1:9">
      <c r="A56" s="49">
        <v>39</v>
      </c>
      <c r="B56" s="49" t="str">
        <f>[1]汇总表!E40</f>
        <v>渣浆泵</v>
      </c>
      <c r="C56" s="49" t="str">
        <f>[1]汇总表!F40</f>
        <v>Slurry Pump</v>
      </c>
      <c r="D56" s="49">
        <f>[1]汇总表!O40</f>
        <v>9235</v>
      </c>
      <c r="E56" s="49">
        <f>[1]汇总表!N40</f>
        <v>8660</v>
      </c>
      <c r="F56" s="90">
        <f>[1]汇总表!Q40</f>
        <v>14.48</v>
      </c>
      <c r="G56" s="90">
        <f>[1]汇总表!P40</f>
        <v>8</v>
      </c>
      <c r="H56" s="49">
        <f>[1]汇总表!I40</f>
        <v>14</v>
      </c>
      <c r="I56" s="49" t="str">
        <f>[1]汇总表!G40&amp;[1]汇总表!H40</f>
        <v>台set</v>
      </c>
    </row>
    <row r="57" s="73" customFormat="1" ht="20" customHeight="1" spans="1:9">
      <c r="A57" s="49"/>
      <c r="B57" s="49"/>
      <c r="C57" s="49"/>
      <c r="D57" s="49"/>
      <c r="E57" s="49"/>
      <c r="F57" s="90"/>
      <c r="G57" s="90"/>
      <c r="H57" s="49"/>
      <c r="I57" s="49"/>
    </row>
    <row r="58" s="73" customFormat="1" ht="20" customHeight="1" spans="1:9">
      <c r="A58" s="92"/>
      <c r="B58" s="92"/>
      <c r="C58" s="92"/>
      <c r="D58" s="92"/>
      <c r="E58" s="92"/>
      <c r="F58" s="92"/>
      <c r="G58" s="92"/>
      <c r="H58" s="92"/>
      <c r="I58" s="92"/>
    </row>
    <row r="59" ht="23.55" spans="1:9">
      <c r="A59" s="93" t="s">
        <v>36</v>
      </c>
      <c r="B59" s="53"/>
      <c r="C59" s="53"/>
      <c r="D59" s="94">
        <f t="shared" ref="D59:H59" si="0">SUM(D18:D58)</f>
        <v>46010</v>
      </c>
      <c r="E59" s="94">
        <f t="shared" si="0"/>
        <v>41316.91</v>
      </c>
      <c r="F59" s="94">
        <f t="shared" si="0"/>
        <v>87.531</v>
      </c>
      <c r="G59" s="94">
        <f t="shared" si="0"/>
        <v>42</v>
      </c>
      <c r="H59" s="94">
        <f t="shared" si="0"/>
        <v>5999</v>
      </c>
      <c r="I59" s="41"/>
    </row>
    <row r="60" ht="33" customHeight="1" spans="1:9">
      <c r="A60" s="95"/>
      <c r="B60" s="96"/>
      <c r="C60" s="97"/>
      <c r="D60" s="65"/>
      <c r="E60" s="65"/>
      <c r="F60" s="65"/>
      <c r="G60" s="2"/>
      <c r="H60" s="2"/>
      <c r="I60" s="65"/>
    </row>
    <row r="61" ht="18" customHeight="1" spans="1:9">
      <c r="A61" s="95"/>
      <c r="B61" s="97"/>
      <c r="C61" s="97"/>
      <c r="D61" s="65"/>
      <c r="E61" s="65"/>
      <c r="F61" s="65"/>
      <c r="G61" s="2"/>
      <c r="H61" s="2"/>
      <c r="I61" s="65"/>
    </row>
    <row r="62" ht="11.4" spans="1:9">
      <c r="A62" s="3"/>
      <c r="B62" s="56" t="s">
        <v>37</v>
      </c>
      <c r="C62" s="56"/>
      <c r="D62" s="98"/>
      <c r="E62" s="98"/>
      <c r="F62" s="98"/>
      <c r="G62" s="99"/>
      <c r="H62" s="99"/>
      <c r="I62" s="99"/>
    </row>
    <row r="63" ht="11.4" spans="1:9">
      <c r="A63" s="3"/>
      <c r="B63" s="56" t="s">
        <v>38</v>
      </c>
      <c r="C63" s="56"/>
      <c r="D63" s="98"/>
      <c r="E63" s="98"/>
      <c r="F63" s="100">
        <f>H8</f>
        <v>44299</v>
      </c>
      <c r="G63" s="100"/>
      <c r="H63" s="100"/>
      <c r="I63" s="100"/>
    </row>
    <row r="64" ht="12.75" spans="1:9">
      <c r="A64" s="101"/>
      <c r="B64" s="102"/>
      <c r="C64" s="102"/>
      <c r="D64" s="101"/>
      <c r="E64" s="103"/>
      <c r="F64" s="104"/>
      <c r="G64" s="101"/>
      <c r="H64" s="101"/>
      <c r="I64" s="101"/>
    </row>
    <row r="65" ht="16.35" spans="1:9">
      <c r="A65" s="72"/>
      <c r="B65" s="105"/>
      <c r="C65" s="105"/>
      <c r="D65" s="72"/>
      <c r="E65" s="106"/>
      <c r="F65" s="107"/>
      <c r="G65" s="72"/>
      <c r="H65" s="72"/>
      <c r="I65" s="72"/>
    </row>
  </sheetData>
  <autoFilter ref="A17:I59">
    <extLst/>
  </autoFilter>
  <mergeCells count="44">
    <mergeCell ref="A1:I1"/>
    <mergeCell ref="A2:I2"/>
    <mergeCell ref="A3:I3"/>
    <mergeCell ref="A4:I4"/>
    <mergeCell ref="A5:I5"/>
    <mergeCell ref="A6:C6"/>
    <mergeCell ref="E6:F6"/>
    <mergeCell ref="G6:I6"/>
    <mergeCell ref="A7:C7"/>
    <mergeCell ref="G7:I7"/>
    <mergeCell ref="A8:C8"/>
    <mergeCell ref="E8:G8"/>
    <mergeCell ref="H8:I8"/>
    <mergeCell ref="A9:C9"/>
    <mergeCell ref="E9:G9"/>
    <mergeCell ref="H9:I9"/>
    <mergeCell ref="B10:C10"/>
    <mergeCell ref="E10:G10"/>
    <mergeCell ref="H10:I10"/>
    <mergeCell ref="A11:C11"/>
    <mergeCell ref="E11:G11"/>
    <mergeCell ref="H11:I11"/>
    <mergeCell ref="A12:D12"/>
    <mergeCell ref="E12:F12"/>
    <mergeCell ref="G12:I12"/>
    <mergeCell ref="A13:D13"/>
    <mergeCell ref="E13:F13"/>
    <mergeCell ref="G13:I13"/>
    <mergeCell ref="A14:B14"/>
    <mergeCell ref="C14:I14"/>
    <mergeCell ref="A15:I15"/>
    <mergeCell ref="B16:C16"/>
    <mergeCell ref="H16:I16"/>
    <mergeCell ref="B17:C17"/>
    <mergeCell ref="H17:I17"/>
    <mergeCell ref="D62:E62"/>
    <mergeCell ref="D63:E63"/>
    <mergeCell ref="F63:I63"/>
    <mergeCell ref="F18:F34"/>
    <mergeCell ref="F35:F50"/>
    <mergeCell ref="F51:F52"/>
    <mergeCell ref="G18:G34"/>
    <mergeCell ref="G35:G50"/>
    <mergeCell ref="G51:G5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N126"/>
  <sheetViews>
    <sheetView topLeftCell="A7" workbookViewId="0">
      <selection activeCell="G51" sqref="G51:G52"/>
    </sheetView>
  </sheetViews>
  <sheetFormatPr defaultColWidth="10.6666666666667" defaultRowHeight="12"/>
  <cols>
    <col min="1" max="1" width="6.07407407407407" style="4" customWidth="1"/>
    <col min="2" max="2" width="12.7407407407407" style="5" customWidth="1"/>
    <col min="3" max="3" width="19.8518518518519" style="5" customWidth="1"/>
    <col min="4" max="4" width="11.8518518518519" style="5" customWidth="1"/>
    <col min="5" max="5" width="8.74074074074074" style="4" customWidth="1"/>
    <col min="6" max="6" width="9.18518518518519" style="4" customWidth="1"/>
    <col min="7" max="7" width="12.5925925925926" style="6" customWidth="1"/>
    <col min="8" max="8" width="14.8148148148148" style="4" customWidth="1"/>
    <col min="9" max="9" width="10.6666666666667" style="4" hidden="1" customWidth="1"/>
    <col min="10" max="10" width="10.6666666666667" style="7" hidden="1" customWidth="1"/>
    <col min="11" max="12" width="10.6666666666667" style="4" customWidth="1"/>
    <col min="13" max="16384" width="10.6666666666667" style="4"/>
  </cols>
  <sheetData>
    <row r="1" ht="21" customHeight="1" spans="1:8">
      <c r="A1" s="8" t="s">
        <v>39</v>
      </c>
      <c r="B1" s="9"/>
      <c r="C1" s="9"/>
      <c r="D1" s="9"/>
      <c r="E1" s="9"/>
      <c r="F1" s="9"/>
      <c r="G1" s="9"/>
      <c r="H1" s="9"/>
    </row>
    <row r="2" ht="41.1" customHeight="1" spans="1:8">
      <c r="A2" s="10" t="str">
        <f>pl!A2</f>
        <v>Add.: PROCUREMENT CENTER, 8F, JINCHENGXIN BUILDING, WUQUAN ROAD, FENGTAI DISTRICT,  Post code: 100070, BEIJING, CHINA                                                          
 Contact:Mr Zou       E-MAIL: zouqingchun@jchxmc.com      CELL PHONE:0086-10-8320 3999 ext 9329</v>
      </c>
      <c r="B2" s="11"/>
      <c r="C2" s="11"/>
      <c r="D2" s="11"/>
      <c r="E2" s="11"/>
      <c r="F2" s="11"/>
      <c r="G2" s="11"/>
      <c r="H2" s="11"/>
    </row>
    <row r="3" ht="17.4" spans="1:8">
      <c r="A3" s="12" t="s">
        <v>40</v>
      </c>
      <c r="B3" s="13"/>
      <c r="C3" s="13"/>
      <c r="D3" s="13"/>
      <c r="E3" s="13"/>
      <c r="F3" s="13"/>
      <c r="G3" s="13"/>
      <c r="H3" s="13"/>
    </row>
    <row r="4" ht="18.95" customHeight="1" spans="1:8">
      <c r="A4" s="14" t="s">
        <v>41</v>
      </c>
      <c r="B4" s="14"/>
      <c r="C4" s="14"/>
      <c r="D4" s="14"/>
      <c r="E4" s="14"/>
      <c r="F4" s="14"/>
      <c r="G4" s="14"/>
      <c r="H4" s="14"/>
    </row>
    <row r="5" ht="18" customHeight="1" spans="1:11">
      <c r="A5" s="15" t="s">
        <v>42</v>
      </c>
      <c r="B5" s="15"/>
      <c r="C5" s="15"/>
      <c r="D5" s="15"/>
      <c r="E5" s="15"/>
      <c r="F5" s="15"/>
      <c r="G5" s="15"/>
      <c r="H5" s="15"/>
      <c r="K5" s="62"/>
    </row>
    <row r="6" ht="15.75" customHeight="1" spans="1:10">
      <c r="A6" s="16" t="s">
        <v>2</v>
      </c>
      <c r="B6" s="16"/>
      <c r="C6" s="16"/>
      <c r="D6" s="17"/>
      <c r="E6" s="18" t="s">
        <v>43</v>
      </c>
      <c r="F6" s="18"/>
      <c r="G6" s="19" t="str">
        <f>[1]报关单!A13</f>
        <v>EMBMT20210409S-8</v>
      </c>
      <c r="H6" s="19"/>
      <c r="I6" s="22"/>
      <c r="J6" s="33"/>
    </row>
    <row r="7" ht="15.75" customHeight="1" spans="1:8">
      <c r="A7" s="20" t="s">
        <v>4</v>
      </c>
      <c r="B7" s="20"/>
      <c r="C7" s="20"/>
      <c r="D7" s="21"/>
      <c r="E7" s="22" t="s">
        <v>5</v>
      </c>
      <c r="F7" s="22"/>
      <c r="G7" s="23" t="str">
        <f>G6</f>
        <v>EMBMT20210409S-8</v>
      </c>
      <c r="H7" s="23"/>
    </row>
    <row r="8" ht="15.75" customHeight="1" spans="1:8">
      <c r="A8" s="24" t="s">
        <v>6</v>
      </c>
      <c r="B8" s="24"/>
      <c r="C8" s="24"/>
      <c r="D8" s="25"/>
      <c r="E8" s="26" t="s">
        <v>44</v>
      </c>
      <c r="F8" s="26"/>
      <c r="G8" s="26"/>
      <c r="H8" s="27">
        <f>[1]报关发票!H8</f>
        <v>44299</v>
      </c>
    </row>
    <row r="9" ht="15.75" customHeight="1" spans="1:8">
      <c r="A9" s="20" t="s">
        <v>8</v>
      </c>
      <c r="B9" s="20"/>
      <c r="C9" s="20"/>
      <c r="D9" s="28"/>
      <c r="E9" s="26" t="s">
        <v>9</v>
      </c>
      <c r="F9" s="26"/>
      <c r="G9" s="26"/>
      <c r="H9" s="27"/>
    </row>
    <row r="10" ht="15.95" customHeight="1" spans="1:8">
      <c r="A10" s="29" t="s">
        <v>10</v>
      </c>
      <c r="B10" s="20" t="s">
        <v>11</v>
      </c>
      <c r="C10" s="20"/>
      <c r="D10" s="28"/>
      <c r="E10" s="30" t="s">
        <v>12</v>
      </c>
      <c r="F10" s="30"/>
      <c r="G10" s="31" t="s">
        <v>15</v>
      </c>
      <c r="H10" s="31"/>
    </row>
    <row r="11" ht="89" customHeight="1" spans="1:8">
      <c r="A11" s="32" t="s">
        <v>13</v>
      </c>
      <c r="B11" s="32"/>
      <c r="C11" s="32"/>
      <c r="D11" s="28"/>
      <c r="E11" s="33" t="s">
        <v>14</v>
      </c>
      <c r="F11" s="22"/>
      <c r="G11" s="22"/>
      <c r="H11" s="23" t="s">
        <v>15</v>
      </c>
    </row>
    <row r="12" ht="15" customHeight="1" spans="1:9">
      <c r="A12" s="34" t="s">
        <v>16</v>
      </c>
      <c r="B12" s="34"/>
      <c r="C12" s="34"/>
      <c r="D12" s="34"/>
      <c r="E12" s="26" t="s">
        <v>17</v>
      </c>
      <c r="F12" s="26"/>
      <c r="G12" s="35"/>
      <c r="H12" s="35"/>
      <c r="I12" s="63"/>
    </row>
    <row r="13" ht="15" customHeight="1" spans="1:9">
      <c r="A13" s="36" t="s">
        <v>18</v>
      </c>
      <c r="B13" s="37"/>
      <c r="C13" s="38"/>
      <c r="D13" s="38"/>
      <c r="E13" s="26" t="s">
        <v>19</v>
      </c>
      <c r="F13" s="26"/>
      <c r="G13" s="35"/>
      <c r="H13" s="35"/>
      <c r="I13" s="63"/>
    </row>
    <row r="14" ht="24" customHeight="1" spans="1:8">
      <c r="A14" s="39" t="s">
        <v>45</v>
      </c>
      <c r="B14" s="39"/>
      <c r="C14" s="39"/>
      <c r="D14" s="39"/>
      <c r="E14" s="39"/>
      <c r="F14" s="39"/>
      <c r="G14" s="39"/>
      <c r="H14" s="39"/>
    </row>
    <row r="15" ht="15" customHeight="1" spans="1:8">
      <c r="A15" s="40" t="s">
        <v>21</v>
      </c>
      <c r="B15" s="41"/>
      <c r="C15" s="40"/>
      <c r="D15" s="40"/>
      <c r="E15" s="40"/>
      <c r="F15" s="40"/>
      <c r="G15" s="40"/>
      <c r="H15" s="40"/>
    </row>
    <row r="16" s="1" customFormat="1" ht="15" customHeight="1" spans="1:10">
      <c r="A16" s="3" t="s">
        <v>46</v>
      </c>
      <c r="B16" s="42" t="s">
        <v>47</v>
      </c>
      <c r="C16" s="42" t="s">
        <v>23</v>
      </c>
      <c r="D16" s="42"/>
      <c r="E16" s="43" t="s">
        <v>28</v>
      </c>
      <c r="F16" s="43"/>
      <c r="G16" s="44" t="s">
        <v>48</v>
      </c>
      <c r="H16" s="3" t="s">
        <v>49</v>
      </c>
      <c r="J16" s="64"/>
    </row>
    <row r="17" s="1" customFormat="1" ht="36.95" customHeight="1" spans="1:10">
      <c r="A17" s="45" t="s">
        <v>29</v>
      </c>
      <c r="B17" s="46" t="s">
        <v>50</v>
      </c>
      <c r="C17" s="47" t="s">
        <v>30</v>
      </c>
      <c r="D17" s="47"/>
      <c r="E17" s="45" t="s">
        <v>35</v>
      </c>
      <c r="F17" s="45"/>
      <c r="G17" s="48" t="s">
        <v>51</v>
      </c>
      <c r="H17" s="45" t="s">
        <v>52</v>
      </c>
      <c r="J17" s="64"/>
    </row>
    <row r="18" s="2" customFormat="1" ht="21" customHeight="1" spans="1:10">
      <c r="A18" s="49">
        <v>1</v>
      </c>
      <c r="B18" s="50" t="str">
        <f>[1]汇总表!D2</f>
        <v>8535900090</v>
      </c>
      <c r="C18" s="50" t="str">
        <f>[1]汇总表!E2</f>
        <v>接闪杆</v>
      </c>
      <c r="D18" s="50" t="str">
        <f>[1]汇总表!F2</f>
        <v>Air-termination pole</v>
      </c>
      <c r="E18" s="50">
        <f>[1]汇总表!I2</f>
        <v>1</v>
      </c>
      <c r="F18" s="50" t="str">
        <f>[1]汇总表!H2</f>
        <v>pc</v>
      </c>
      <c r="G18" s="51">
        <f t="shared" ref="G18:G56" si="0">H18/E18</f>
        <v>92.3076923076923</v>
      </c>
      <c r="H18" s="51">
        <f>[1]汇总表!L2</f>
        <v>92.3076923076923</v>
      </c>
      <c r="I18" s="51"/>
      <c r="J18" s="65"/>
    </row>
    <row r="19" s="2" customFormat="1" ht="21" customHeight="1" spans="1:10">
      <c r="A19" s="49">
        <v>2</v>
      </c>
      <c r="B19" s="50" t="str">
        <f>[1]汇总表!D3</f>
        <v>8535900090</v>
      </c>
      <c r="C19" s="50" t="str">
        <f>[1]汇总表!E3</f>
        <v>接闪杆</v>
      </c>
      <c r="D19" s="50" t="str">
        <f>[1]汇总表!F3</f>
        <v>Air-termination pole</v>
      </c>
      <c r="E19" s="50">
        <f>[1]汇总表!I3</f>
        <v>1</v>
      </c>
      <c r="F19" s="50" t="str">
        <f>[1]汇总表!H3</f>
        <v>pc</v>
      </c>
      <c r="G19" s="51">
        <f t="shared" si="0"/>
        <v>92.3076923076923</v>
      </c>
      <c r="H19" s="51">
        <f>[1]汇总表!L3</f>
        <v>92.3076923076923</v>
      </c>
      <c r="I19" s="51"/>
      <c r="J19" s="65"/>
    </row>
    <row r="20" s="2" customFormat="1" ht="21" customHeight="1" spans="1:10">
      <c r="A20" s="49">
        <v>3</v>
      </c>
      <c r="B20" s="50" t="str">
        <f>[1]汇总表!D4</f>
        <v>8536500000</v>
      </c>
      <c r="C20" s="50" t="str">
        <f>[1]汇总表!E4</f>
        <v>单相5孔插座（明装）</v>
      </c>
      <c r="D20" s="50" t="str">
        <f>[1]汇总表!F4</f>
        <v>Single-phase 5-hole socket (surface mounted)</v>
      </c>
      <c r="E20" s="50">
        <f>[1]汇总表!I4</f>
        <v>4</v>
      </c>
      <c r="F20" s="50" t="str">
        <f>[1]汇总表!H4</f>
        <v>pc</v>
      </c>
      <c r="G20" s="51">
        <f t="shared" si="0"/>
        <v>18.4615384615384</v>
      </c>
      <c r="H20" s="51">
        <f>[1]汇总表!L4</f>
        <v>73.8461538461538</v>
      </c>
      <c r="I20" s="51"/>
      <c r="J20" s="65"/>
    </row>
    <row r="21" s="2" customFormat="1" ht="21" customHeight="1" spans="1:10">
      <c r="A21" s="49">
        <v>4</v>
      </c>
      <c r="B21" s="50" t="str">
        <f>[1]汇总表!D5</f>
        <v>8536500000</v>
      </c>
      <c r="C21" s="50" t="str">
        <f>[1]汇总表!E5</f>
        <v>户外单联单控开关盒</v>
      </c>
      <c r="D21" s="50" t="str">
        <f>[1]汇总表!F5</f>
        <v>Outdoor single control switch box</v>
      </c>
      <c r="E21" s="50">
        <f>[1]汇总表!I5</f>
        <v>1</v>
      </c>
      <c r="F21" s="50" t="str">
        <f>[1]汇总表!H5</f>
        <v>pc</v>
      </c>
      <c r="G21" s="51">
        <f t="shared" si="0"/>
        <v>16.6153846153846</v>
      </c>
      <c r="H21" s="51">
        <f>[1]汇总表!L5</f>
        <v>16.6153846153846</v>
      </c>
      <c r="I21" s="51"/>
      <c r="J21" s="65"/>
    </row>
    <row r="22" s="2" customFormat="1" ht="21" customHeight="1" spans="1:10">
      <c r="A22" s="49">
        <v>5</v>
      </c>
      <c r="B22" s="50" t="str">
        <f>[1]汇总表!D6</f>
        <v>8536500000</v>
      </c>
      <c r="C22" s="50" t="str">
        <f>[1]汇总表!E6</f>
        <v>三防单联单控开关</v>
      </c>
      <c r="D22" s="50" t="str">
        <f>[1]汇总表!F6</f>
        <v>Three-proof single-link single control switch</v>
      </c>
      <c r="E22" s="50">
        <f>[1]汇总表!I6</f>
        <v>4</v>
      </c>
      <c r="F22" s="50" t="str">
        <f>[1]汇总表!H6</f>
        <v>pc</v>
      </c>
      <c r="G22" s="51">
        <f t="shared" si="0"/>
        <v>15</v>
      </c>
      <c r="H22" s="51">
        <f>[1]汇总表!L6</f>
        <v>60</v>
      </c>
      <c r="I22" s="51"/>
      <c r="J22" s="65"/>
    </row>
    <row r="23" s="2" customFormat="1" ht="21" customHeight="1" spans="1:10">
      <c r="A23" s="49">
        <v>6</v>
      </c>
      <c r="B23" s="50" t="str">
        <f>[1]汇总表!D7</f>
        <v>8536500000</v>
      </c>
      <c r="C23" s="50" t="str">
        <f>[1]汇总表!E7</f>
        <v>三防单联单控开关</v>
      </c>
      <c r="D23" s="50" t="str">
        <f>[1]汇总表!F7</f>
        <v>Three-proof single-link single control switch</v>
      </c>
      <c r="E23" s="50">
        <f>[1]汇总表!I7</f>
        <v>3</v>
      </c>
      <c r="F23" s="50" t="str">
        <f>[1]汇总表!H7</f>
        <v>pc</v>
      </c>
      <c r="G23" s="51">
        <f t="shared" si="0"/>
        <v>15</v>
      </c>
      <c r="H23" s="51">
        <f>[1]汇总表!L7</f>
        <v>45</v>
      </c>
      <c r="I23" s="51"/>
      <c r="J23" s="65"/>
    </row>
    <row r="24" s="2" customFormat="1" ht="21" customHeight="1" spans="1:10">
      <c r="A24" s="49">
        <v>7</v>
      </c>
      <c r="B24" s="50" t="str">
        <f>[1]汇总表!D8</f>
        <v>8536909000</v>
      </c>
      <c r="C24" s="50" t="str">
        <f>[1]汇总表!E8</f>
        <v>分线盒</v>
      </c>
      <c r="D24" s="50" t="str">
        <f>[1]汇总表!F8</f>
        <v>Junction box</v>
      </c>
      <c r="E24" s="50">
        <f>[1]汇总表!I8</f>
        <v>4</v>
      </c>
      <c r="F24" s="50" t="str">
        <f>[1]汇总表!H8</f>
        <v>pc</v>
      </c>
      <c r="G24" s="51">
        <f t="shared" si="0"/>
        <v>15</v>
      </c>
      <c r="H24" s="51">
        <f>[1]汇总表!L8</f>
        <v>60</v>
      </c>
      <c r="I24" s="51"/>
      <c r="J24" s="65"/>
    </row>
    <row r="25" s="2" customFormat="1" ht="21" customHeight="1" spans="1:10">
      <c r="A25" s="49">
        <v>8</v>
      </c>
      <c r="B25" s="50" t="str">
        <f>[1]汇总表!D9</f>
        <v>8536909000</v>
      </c>
      <c r="C25" s="50" t="str">
        <f>[1]汇总表!E9</f>
        <v>分线盒</v>
      </c>
      <c r="D25" s="50" t="str">
        <f>[1]汇总表!F9</f>
        <v>Junction box</v>
      </c>
      <c r="E25" s="50">
        <f>[1]汇总表!I9</f>
        <v>3</v>
      </c>
      <c r="F25" s="50" t="str">
        <f>[1]汇总表!H9</f>
        <v>pc</v>
      </c>
      <c r="G25" s="51">
        <f t="shared" si="0"/>
        <v>15</v>
      </c>
      <c r="H25" s="51">
        <f>[1]汇总表!L9</f>
        <v>45</v>
      </c>
      <c r="I25" s="51"/>
      <c r="J25" s="65"/>
    </row>
    <row r="26" s="2" customFormat="1" ht="21" customHeight="1" spans="1:10">
      <c r="A26" s="49">
        <v>9</v>
      </c>
      <c r="B26" s="50" t="str">
        <f>[1]汇总表!D10</f>
        <v>8536909000</v>
      </c>
      <c r="C26" s="50" t="str">
        <f>[1]汇总表!E10</f>
        <v>分线盒</v>
      </c>
      <c r="D26" s="50" t="str">
        <f>[1]汇总表!F10</f>
        <v>Junction box</v>
      </c>
      <c r="E26" s="50">
        <f>[1]汇总表!I10</f>
        <v>156</v>
      </c>
      <c r="F26" s="50" t="str">
        <f>[1]汇总表!H10</f>
        <v>pc</v>
      </c>
      <c r="G26" s="51">
        <f t="shared" si="0"/>
        <v>15</v>
      </c>
      <c r="H26" s="51">
        <f>[1]汇总表!L10</f>
        <v>2340</v>
      </c>
      <c r="I26" s="51"/>
      <c r="J26" s="65"/>
    </row>
    <row r="27" s="2" customFormat="1" ht="21" customHeight="1" spans="1:10">
      <c r="A27" s="49">
        <v>10</v>
      </c>
      <c r="B27" s="50" t="str">
        <f>[1]汇总表!D11</f>
        <v>8536909000</v>
      </c>
      <c r="C27" s="50" t="str">
        <f>[1]汇总表!E11</f>
        <v>分线盒</v>
      </c>
      <c r="D27" s="50" t="str">
        <f>[1]汇总表!F11</f>
        <v>Junction box</v>
      </c>
      <c r="E27" s="50">
        <f>[1]汇总表!I11</f>
        <v>4</v>
      </c>
      <c r="F27" s="50" t="str">
        <f>[1]汇总表!H11</f>
        <v>pc</v>
      </c>
      <c r="G27" s="51">
        <f t="shared" si="0"/>
        <v>15</v>
      </c>
      <c r="H27" s="51">
        <f>[1]汇总表!L11</f>
        <v>60</v>
      </c>
      <c r="I27" s="51"/>
      <c r="J27" s="65"/>
    </row>
    <row r="28" s="2" customFormat="1" ht="21" customHeight="1" spans="1:10">
      <c r="A28" s="49">
        <v>11</v>
      </c>
      <c r="B28" s="50" t="str">
        <f>[1]汇总表!D12</f>
        <v>8538109000</v>
      </c>
      <c r="C28" s="50" t="str">
        <f>[1]汇总表!E12</f>
        <v>接地端子箱</v>
      </c>
      <c r="D28" s="50" t="str">
        <f>[1]汇总表!F12</f>
        <v>Ground terminal box</v>
      </c>
      <c r="E28" s="50">
        <f>[1]汇总表!I12</f>
        <v>2</v>
      </c>
      <c r="F28" s="50" t="str">
        <f>[1]汇总表!H12</f>
        <v>set</v>
      </c>
      <c r="G28" s="51">
        <f t="shared" si="0"/>
        <v>18.4615384615384</v>
      </c>
      <c r="H28" s="51">
        <f>[1]汇总表!L12</f>
        <v>36.9230769230769</v>
      </c>
      <c r="I28" s="51"/>
      <c r="J28" s="65"/>
    </row>
    <row r="29" s="2" customFormat="1" ht="21" customHeight="1" spans="1:10">
      <c r="A29" s="49">
        <v>12</v>
      </c>
      <c r="B29" s="50" t="str">
        <f>[1]汇总表!D13</f>
        <v>8538109000</v>
      </c>
      <c r="C29" s="50" t="str">
        <f>[1]汇总表!E13</f>
        <v>总等电位端子箱</v>
      </c>
      <c r="D29" s="50" t="str">
        <f>[1]汇总表!F13</f>
        <v>Total equipotential terminal box</v>
      </c>
      <c r="E29" s="50">
        <f>[1]汇总表!I13</f>
        <v>2</v>
      </c>
      <c r="F29" s="50" t="str">
        <f>[1]汇总表!H13</f>
        <v>set</v>
      </c>
      <c r="G29" s="51">
        <f t="shared" si="0"/>
        <v>18.4615384615384</v>
      </c>
      <c r="H29" s="51">
        <f>[1]汇总表!L13</f>
        <v>36.9230769230769</v>
      </c>
      <c r="I29" s="51"/>
      <c r="J29" s="65"/>
    </row>
    <row r="30" s="2" customFormat="1" ht="21" customHeight="1" spans="1:10">
      <c r="A30" s="49">
        <v>13</v>
      </c>
      <c r="B30" s="50" t="str">
        <f>[1]汇总表!D14</f>
        <v>8538109000</v>
      </c>
      <c r="C30" s="50" t="str">
        <f>[1]汇总表!E14</f>
        <v>总等电位端子箱</v>
      </c>
      <c r="D30" s="50" t="str">
        <f>[1]汇总表!F14</f>
        <v>Total equipotential terminal box</v>
      </c>
      <c r="E30" s="50">
        <f>[1]汇总表!I14</f>
        <v>2</v>
      </c>
      <c r="F30" s="50" t="str">
        <f>[1]汇总表!H14</f>
        <v>set</v>
      </c>
      <c r="G30" s="51">
        <f t="shared" si="0"/>
        <v>18.4615384615384</v>
      </c>
      <c r="H30" s="51">
        <f>[1]汇总表!L14</f>
        <v>36.9230769230769</v>
      </c>
      <c r="I30" s="51"/>
      <c r="J30" s="65"/>
    </row>
    <row r="31" s="2" customFormat="1" ht="21" customHeight="1" spans="1:10">
      <c r="A31" s="49">
        <v>14</v>
      </c>
      <c r="B31" s="50" t="str">
        <f>[1]汇总表!D15</f>
        <v>8538900000</v>
      </c>
      <c r="C31" s="50" t="str">
        <f>[1]汇总表!E15</f>
        <v>铜母线排</v>
      </c>
      <c r="D31" s="50" t="str">
        <f>[1]汇总表!F15</f>
        <v>Copper busbar</v>
      </c>
      <c r="E31" s="50">
        <f>[1]汇总表!I15</f>
        <v>1</v>
      </c>
      <c r="F31" s="50" t="str">
        <f>[1]汇总表!H15</f>
        <v>kg</v>
      </c>
      <c r="G31" s="51">
        <f t="shared" si="0"/>
        <v>59.0769230769231</v>
      </c>
      <c r="H31" s="51">
        <f>[1]汇总表!L15</f>
        <v>59.0769230769231</v>
      </c>
      <c r="I31" s="51"/>
      <c r="J31" s="65"/>
    </row>
    <row r="32" s="2" customFormat="1" ht="21" customHeight="1" spans="1:10">
      <c r="A32" s="49">
        <v>15</v>
      </c>
      <c r="B32" s="50" t="str">
        <f>[1]汇总表!D16</f>
        <v>8538900000</v>
      </c>
      <c r="C32" s="50" t="str">
        <f>[1]汇总表!E16</f>
        <v>铜母线排</v>
      </c>
      <c r="D32" s="50" t="str">
        <f>[1]汇总表!F16</f>
        <v>Copper busbar</v>
      </c>
      <c r="E32" s="50">
        <f>[1]汇总表!I16</f>
        <v>1</v>
      </c>
      <c r="F32" s="50" t="str">
        <f>[1]汇总表!H16</f>
        <v>kg</v>
      </c>
      <c r="G32" s="51">
        <f t="shared" si="0"/>
        <v>59.0769230769231</v>
      </c>
      <c r="H32" s="51">
        <f>[1]汇总表!L16</f>
        <v>59.0769230769231</v>
      </c>
      <c r="I32" s="51"/>
      <c r="J32" s="65"/>
    </row>
    <row r="33" s="2" customFormat="1" ht="21" customHeight="1" spans="1:10">
      <c r="A33" s="49">
        <v>16</v>
      </c>
      <c r="B33" s="50" t="str">
        <f>[1]汇总表!D17</f>
        <v>8544492100</v>
      </c>
      <c r="C33" s="50" t="str">
        <f>[1]汇总表!E17</f>
        <v>黄绿双色线</v>
      </c>
      <c r="D33" s="50" t="str">
        <f>[1]汇总表!F17</f>
        <v>Yellow and green double color line</v>
      </c>
      <c r="E33" s="50">
        <f>[1]汇总表!I17</f>
        <v>50</v>
      </c>
      <c r="F33" s="50" t="str">
        <f>[1]汇总表!H17</f>
        <v>meter</v>
      </c>
      <c r="G33" s="51">
        <f t="shared" si="0"/>
        <v>1.2</v>
      </c>
      <c r="H33" s="51">
        <f>[1]汇总表!L17</f>
        <v>60</v>
      </c>
      <c r="I33" s="51"/>
      <c r="J33" s="65"/>
    </row>
    <row r="34" s="2" customFormat="1" ht="21" customHeight="1" spans="1:10">
      <c r="A34" s="49">
        <v>17</v>
      </c>
      <c r="B34" s="50" t="str">
        <f>[1]汇总表!D18</f>
        <v>8544492100</v>
      </c>
      <c r="C34" s="50" t="str">
        <f>[1]汇总表!E18</f>
        <v>黄绿双色线</v>
      </c>
      <c r="D34" s="50" t="str">
        <f>[1]汇总表!F18</f>
        <v>Yellow and green double color line</v>
      </c>
      <c r="E34" s="50">
        <f>[1]汇总表!I18</f>
        <v>230</v>
      </c>
      <c r="F34" s="50" t="str">
        <f>[1]汇总表!H18</f>
        <v>meter</v>
      </c>
      <c r="G34" s="51">
        <f t="shared" si="0"/>
        <v>1.2</v>
      </c>
      <c r="H34" s="51">
        <f>[1]汇总表!L18</f>
        <v>276</v>
      </c>
      <c r="I34" s="51"/>
      <c r="J34" s="65"/>
    </row>
    <row r="35" s="2" customFormat="1" ht="21" customHeight="1" spans="1:10">
      <c r="A35" s="49">
        <v>18</v>
      </c>
      <c r="B35" s="50" t="str">
        <f>[1]汇总表!D19</f>
        <v>8535100000</v>
      </c>
      <c r="C35" s="50" t="str">
        <f>[1]汇总表!E19</f>
        <v>跌落式熔断开关</v>
      </c>
      <c r="D35" s="50" t="str">
        <f>[1]汇总表!F19</f>
        <v>Drop-out fuse switch</v>
      </c>
      <c r="E35" s="50">
        <f>[1]汇总表!I19</f>
        <v>1</v>
      </c>
      <c r="F35" s="50" t="str">
        <f>[1]汇总表!H19</f>
        <v>pc</v>
      </c>
      <c r="G35" s="51">
        <f t="shared" si="0"/>
        <v>180.923076923077</v>
      </c>
      <c r="H35" s="51">
        <f>[1]汇总表!L19</f>
        <v>180.923076923077</v>
      </c>
      <c r="I35" s="51"/>
      <c r="J35" s="65"/>
    </row>
    <row r="36" s="2" customFormat="1" ht="21" customHeight="1" spans="1:10">
      <c r="A36" s="49">
        <v>19</v>
      </c>
      <c r="B36" s="50" t="str">
        <f>[1]汇总表!D20</f>
        <v>8535100000</v>
      </c>
      <c r="C36" s="50" t="str">
        <f>[1]汇总表!E20</f>
        <v>跌落式熔断开关</v>
      </c>
      <c r="D36" s="50" t="str">
        <f>[1]汇总表!F20</f>
        <v>Drop-out fuse switch</v>
      </c>
      <c r="E36" s="50">
        <f>[1]汇总表!I20</f>
        <v>1</v>
      </c>
      <c r="F36" s="50" t="str">
        <f>[1]汇总表!H20</f>
        <v>pc</v>
      </c>
      <c r="G36" s="51">
        <f t="shared" si="0"/>
        <v>180.923076923077</v>
      </c>
      <c r="H36" s="51">
        <f>[1]汇总表!L20</f>
        <v>180.923076923077</v>
      </c>
      <c r="I36" s="51"/>
      <c r="J36" s="65"/>
    </row>
    <row r="37" s="2" customFormat="1" ht="21" customHeight="1" spans="1:10">
      <c r="A37" s="49">
        <v>20</v>
      </c>
      <c r="B37" s="50" t="str">
        <f>[1]汇总表!D21</f>
        <v>8535100000</v>
      </c>
      <c r="C37" s="50" t="str">
        <f>[1]汇总表!E21</f>
        <v>户外杆上高压熔断器</v>
      </c>
      <c r="D37" s="50" t="str">
        <f>[1]汇总表!F21</f>
        <v>High voltage fuse on outdoor pole</v>
      </c>
      <c r="E37" s="50">
        <f>[1]汇总表!I21</f>
        <v>3</v>
      </c>
      <c r="F37" s="50" t="str">
        <f>[1]汇总表!H21</f>
        <v>pc</v>
      </c>
      <c r="G37" s="51">
        <f t="shared" si="0"/>
        <v>36</v>
      </c>
      <c r="H37" s="51">
        <f>[1]汇总表!L21</f>
        <v>108</v>
      </c>
      <c r="I37" s="51"/>
      <c r="J37" s="65"/>
    </row>
    <row r="38" s="2" customFormat="1" ht="21" customHeight="1" spans="1:10">
      <c r="A38" s="49">
        <v>21</v>
      </c>
      <c r="B38" s="50" t="str">
        <f>[1]汇总表!D22</f>
        <v>8535100000</v>
      </c>
      <c r="C38" s="50" t="str">
        <f>[1]汇总表!E22</f>
        <v>户外杆上高压熔断器</v>
      </c>
      <c r="D38" s="50" t="str">
        <f>[1]汇总表!F22</f>
        <v>High voltage fuse on outdoor pole</v>
      </c>
      <c r="E38" s="50">
        <f>[1]汇总表!I22</f>
        <v>3</v>
      </c>
      <c r="F38" s="50" t="str">
        <f>[1]汇总表!H22</f>
        <v>pc</v>
      </c>
      <c r="G38" s="51">
        <f t="shared" si="0"/>
        <v>36</v>
      </c>
      <c r="H38" s="51">
        <f>[1]汇总表!L22</f>
        <v>108</v>
      </c>
      <c r="I38" s="51"/>
      <c r="J38" s="65"/>
    </row>
    <row r="39" s="2" customFormat="1" ht="21" customHeight="1" spans="1:10">
      <c r="A39" s="49">
        <v>22</v>
      </c>
      <c r="B39" s="50" t="str">
        <f>[1]汇总表!D23</f>
        <v>8535100000</v>
      </c>
      <c r="C39" s="50" t="str">
        <f>[1]汇总表!E23</f>
        <v>户外杆上高压熔断器</v>
      </c>
      <c r="D39" s="50" t="str">
        <f>[1]汇总表!F23</f>
        <v>High voltage fuse on outdoor pole</v>
      </c>
      <c r="E39" s="50">
        <f>[1]汇总表!I23</f>
        <v>3</v>
      </c>
      <c r="F39" s="50" t="str">
        <f>[1]汇总表!H23</f>
        <v>pc</v>
      </c>
      <c r="G39" s="51">
        <f t="shared" si="0"/>
        <v>36</v>
      </c>
      <c r="H39" s="51">
        <f>[1]汇总表!L23</f>
        <v>108</v>
      </c>
      <c r="I39" s="51"/>
      <c r="J39" s="65"/>
    </row>
    <row r="40" s="2" customFormat="1" ht="21" customHeight="1" spans="1:10">
      <c r="A40" s="49">
        <v>23</v>
      </c>
      <c r="B40" s="50" t="str">
        <f>[1]汇总表!D24</f>
        <v>8535100000</v>
      </c>
      <c r="C40" s="50" t="str">
        <f>[1]汇总表!E24</f>
        <v>户外杆上高压熔断器</v>
      </c>
      <c r="D40" s="50" t="str">
        <f>[1]汇总表!F24</f>
        <v>High voltage fuse on outdoor pole</v>
      </c>
      <c r="E40" s="50">
        <f>[1]汇总表!I24</f>
        <v>3</v>
      </c>
      <c r="F40" s="50" t="str">
        <f>[1]汇总表!H24</f>
        <v>pc</v>
      </c>
      <c r="G40" s="51">
        <f t="shared" si="0"/>
        <v>36</v>
      </c>
      <c r="H40" s="51">
        <f>[1]汇总表!L24</f>
        <v>108</v>
      </c>
      <c r="I40" s="51"/>
      <c r="J40" s="65"/>
    </row>
    <row r="41" s="2" customFormat="1" ht="21" customHeight="1" spans="1:10">
      <c r="A41" s="49">
        <v>24</v>
      </c>
      <c r="B41" s="50" t="str">
        <f>[1]汇总表!D25</f>
        <v>8535100000</v>
      </c>
      <c r="C41" s="50" t="str">
        <f>[1]汇总表!E25</f>
        <v>户外杆上高压熔断器</v>
      </c>
      <c r="D41" s="50" t="str">
        <f>[1]汇总表!F25</f>
        <v>High voltage fuse on outdoor pole</v>
      </c>
      <c r="E41" s="50">
        <f>[1]汇总表!I25</f>
        <v>3</v>
      </c>
      <c r="F41" s="50" t="str">
        <f>[1]汇总表!H25</f>
        <v>pc</v>
      </c>
      <c r="G41" s="51">
        <f t="shared" si="0"/>
        <v>36</v>
      </c>
      <c r="H41" s="51">
        <f>[1]汇总表!L25</f>
        <v>108</v>
      </c>
      <c r="I41" s="51"/>
      <c r="J41" s="65"/>
    </row>
    <row r="42" s="2" customFormat="1" ht="21" customHeight="1" spans="1:10">
      <c r="A42" s="49">
        <v>25</v>
      </c>
      <c r="B42" s="50" t="str">
        <f>[1]汇总表!D26</f>
        <v>8535400000</v>
      </c>
      <c r="C42" s="50" t="str">
        <f>[1]汇总表!E26</f>
        <v>避雷器</v>
      </c>
      <c r="D42" s="50" t="str">
        <f>[1]汇总表!F26</f>
        <v>lightning arrester</v>
      </c>
      <c r="E42" s="50">
        <f>[1]汇总表!I26</f>
        <v>30</v>
      </c>
      <c r="F42" s="50" t="str">
        <f>[1]汇总表!H26</f>
        <v>pc</v>
      </c>
      <c r="G42" s="51">
        <f t="shared" si="0"/>
        <v>16.6153846153846</v>
      </c>
      <c r="H42" s="51">
        <f>[1]汇总表!L26</f>
        <v>498.461538461538</v>
      </c>
      <c r="I42" s="51"/>
      <c r="J42" s="65"/>
    </row>
    <row r="43" s="2" customFormat="1" ht="21" customHeight="1" spans="1:10">
      <c r="A43" s="49">
        <v>26</v>
      </c>
      <c r="B43" s="50" t="str">
        <f>[1]汇总表!D27</f>
        <v>8535400000</v>
      </c>
      <c r="C43" s="50" t="str">
        <f>[1]汇总表!E27</f>
        <v>金属氧化物避雷器</v>
      </c>
      <c r="D43" s="50" t="str">
        <f>[1]汇总表!F27</f>
        <v>Metal oxide arrester</v>
      </c>
      <c r="E43" s="50">
        <f>[1]汇总表!I27</f>
        <v>2</v>
      </c>
      <c r="F43" s="50" t="str">
        <f>[1]汇总表!H27</f>
        <v>pc</v>
      </c>
      <c r="G43" s="51">
        <f t="shared" si="0"/>
        <v>73.846153846154</v>
      </c>
      <c r="H43" s="51">
        <f>[1]汇总表!L27</f>
        <v>147.692307692308</v>
      </c>
      <c r="I43" s="51"/>
      <c r="J43" s="65"/>
    </row>
    <row r="44" s="2" customFormat="1" ht="21" customHeight="1" spans="1:10">
      <c r="A44" s="49">
        <v>27</v>
      </c>
      <c r="B44" s="50" t="str">
        <f>[1]汇总表!D28</f>
        <v>8536901900</v>
      </c>
      <c r="C44" s="50" t="str">
        <f>[1]汇总表!E28</f>
        <v>高压电缆热缩户内终端头(3芯)</v>
      </c>
      <c r="D44" s="50" t="str">
        <f>[1]汇总表!F28</f>
        <v>High-voltage cable heat-shrinkable indoor terminal (3 core)</v>
      </c>
      <c r="E44" s="50">
        <f>[1]汇总表!I28</f>
        <v>5</v>
      </c>
      <c r="F44" s="50" t="str">
        <f>[1]汇总表!H28</f>
        <v>set</v>
      </c>
      <c r="G44" s="51">
        <f t="shared" si="0"/>
        <v>14.7692307692308</v>
      </c>
      <c r="H44" s="51">
        <f>[1]汇总表!L28</f>
        <v>73.8461538461538</v>
      </c>
      <c r="I44" s="51"/>
      <c r="J44" s="65"/>
    </row>
    <row r="45" s="2" customFormat="1" ht="21" customHeight="1" spans="1:10">
      <c r="A45" s="49">
        <v>28</v>
      </c>
      <c r="B45" s="50" t="str">
        <f>[1]汇总表!D29</f>
        <v>8536901900</v>
      </c>
      <c r="C45" s="50" t="str">
        <f>[1]汇总表!E29</f>
        <v>高压电缆热缩户内终端头(3芯)</v>
      </c>
      <c r="D45" s="50" t="str">
        <f>[1]汇总表!F29</f>
        <v>High-voltage cable heat-shrinkable indoor terminal (3 core)</v>
      </c>
      <c r="E45" s="50">
        <f>[1]汇总表!I29</f>
        <v>6</v>
      </c>
      <c r="F45" s="50" t="str">
        <f>[1]汇总表!H29</f>
        <v>set</v>
      </c>
      <c r="G45" s="51">
        <f t="shared" si="0"/>
        <v>15</v>
      </c>
      <c r="H45" s="51">
        <f>[1]汇总表!L29</f>
        <v>90</v>
      </c>
      <c r="I45" s="51"/>
      <c r="J45" s="65"/>
    </row>
    <row r="46" s="2" customFormat="1" ht="21" customHeight="1" spans="1:10">
      <c r="A46" s="49">
        <v>29</v>
      </c>
      <c r="B46" s="50" t="str">
        <f>[1]汇总表!D30</f>
        <v>8536901900</v>
      </c>
      <c r="C46" s="50" t="str">
        <f>[1]汇总表!E30</f>
        <v>高压电缆热缩户外终端头(3芯)</v>
      </c>
      <c r="D46" s="50" t="str">
        <f>[1]汇总表!F30</f>
        <v>High-voltage cable heat shrinkable outdoor terminal head (3 core)</v>
      </c>
      <c r="E46" s="50">
        <f>[1]汇总表!I30</f>
        <v>5</v>
      </c>
      <c r="F46" s="50" t="str">
        <f>[1]汇总表!H30</f>
        <v>set</v>
      </c>
      <c r="G46" s="51">
        <f t="shared" si="0"/>
        <v>15</v>
      </c>
      <c r="H46" s="51">
        <f>[1]汇总表!L30</f>
        <v>75</v>
      </c>
      <c r="I46" s="51"/>
      <c r="J46" s="65"/>
    </row>
    <row r="47" s="2" customFormat="1" ht="21" customHeight="1" spans="1:10">
      <c r="A47" s="49">
        <v>30</v>
      </c>
      <c r="B47" s="50" t="str">
        <f>[1]汇总表!D31</f>
        <v>8536901900</v>
      </c>
      <c r="C47" s="50" t="str">
        <f>[1]汇总表!E31</f>
        <v>高压电缆热缩户外终端头(3芯)</v>
      </c>
      <c r="D47" s="50" t="str">
        <f>[1]汇总表!F31</f>
        <v>High-voltage cable heat shrinkable outdoor terminal head (3 core)</v>
      </c>
      <c r="E47" s="50">
        <f>[1]汇总表!I31</f>
        <v>6</v>
      </c>
      <c r="F47" s="50" t="str">
        <f>[1]汇总表!H31</f>
        <v>set</v>
      </c>
      <c r="G47" s="51">
        <f t="shared" si="0"/>
        <v>15.6923076923077</v>
      </c>
      <c r="H47" s="51">
        <f>[1]汇总表!L31</f>
        <v>94.1538461538462</v>
      </c>
      <c r="I47" s="51"/>
      <c r="J47" s="65"/>
    </row>
    <row r="48" s="2" customFormat="1" ht="21" customHeight="1" spans="1:10">
      <c r="A48" s="49">
        <v>31</v>
      </c>
      <c r="B48" s="50" t="str">
        <f>[1]汇总表!D32</f>
        <v>8536909000</v>
      </c>
      <c r="C48" s="50" t="str">
        <f>[1]汇总表!E32</f>
        <v>低压电缆冷缩终端头(5芯)</v>
      </c>
      <c r="D48" s="50" t="str">
        <f>[1]汇总表!F32</f>
        <v>Low-voltage cable cold-shrinkable terminal head (5 cores)</v>
      </c>
      <c r="E48" s="50">
        <f>[1]汇总表!I32</f>
        <v>3</v>
      </c>
      <c r="F48" s="50" t="str">
        <f>[1]汇总表!H32</f>
        <v>set</v>
      </c>
      <c r="G48" s="51">
        <f t="shared" si="0"/>
        <v>21.4153846153846</v>
      </c>
      <c r="H48" s="51">
        <f>[1]汇总表!L32</f>
        <v>64.2461538461538</v>
      </c>
      <c r="I48" s="51"/>
      <c r="J48" s="65"/>
    </row>
    <row r="49" s="2" customFormat="1" ht="21" customHeight="1" spans="1:10">
      <c r="A49" s="49">
        <v>32</v>
      </c>
      <c r="B49" s="50" t="str">
        <f>[1]汇总表!D33</f>
        <v>8536909000</v>
      </c>
      <c r="C49" s="50" t="str">
        <f>[1]汇总表!E33</f>
        <v>低压电缆冷缩终端头(5芯)</v>
      </c>
      <c r="D49" s="50" t="str">
        <f>[1]汇总表!F33</f>
        <v>Low-voltage cable cold-shrinkable terminal head (5 cores)</v>
      </c>
      <c r="E49" s="50">
        <f>[1]汇总表!I33</f>
        <v>2</v>
      </c>
      <c r="F49" s="50" t="str">
        <f>[1]汇总表!H33</f>
        <v>set</v>
      </c>
      <c r="G49" s="51">
        <f t="shared" si="0"/>
        <v>21.4153846153846</v>
      </c>
      <c r="H49" s="51">
        <f>[1]汇总表!L33</f>
        <v>42.8307692307692</v>
      </c>
      <c r="I49" s="51"/>
      <c r="J49" s="65"/>
    </row>
    <row r="50" s="2" customFormat="1" ht="21" customHeight="1" spans="1:10">
      <c r="A50" s="49">
        <v>33</v>
      </c>
      <c r="B50" s="50" t="str">
        <f>[1]汇总表!D34</f>
        <v>8536909000</v>
      </c>
      <c r="C50" s="50" t="str">
        <f>[1]汇总表!E34</f>
        <v>低压电缆冷缩终端头(5芯)</v>
      </c>
      <c r="D50" s="50" t="str">
        <f>[1]汇总表!F34</f>
        <v>Low-voltage cable cold-shrinkable terminal head (5 cores)</v>
      </c>
      <c r="E50" s="50">
        <f>[1]汇总表!I34</f>
        <v>3</v>
      </c>
      <c r="F50" s="50" t="str">
        <f>[1]汇总表!H34</f>
        <v>set</v>
      </c>
      <c r="G50" s="51">
        <f t="shared" si="0"/>
        <v>18.4615384615385</v>
      </c>
      <c r="H50" s="51">
        <f>[1]汇总表!L34</f>
        <v>55.3846153846154</v>
      </c>
      <c r="I50" s="51"/>
      <c r="J50" s="65"/>
    </row>
    <row r="51" s="2" customFormat="1" ht="21" customHeight="1" spans="1:10">
      <c r="A51" s="49">
        <v>34</v>
      </c>
      <c r="B51" s="50" t="str">
        <f>[1]汇总表!D35</f>
        <v>8544492100</v>
      </c>
      <c r="C51" s="50" t="str">
        <f>[1]汇总表!E35</f>
        <v>电缆</v>
      </c>
      <c r="D51" s="50" t="str">
        <f>[1]汇总表!F35</f>
        <v>cable</v>
      </c>
      <c r="E51" s="50">
        <f>[1]汇总表!I35</f>
        <v>176</v>
      </c>
      <c r="F51" s="50" t="str">
        <f>[1]汇总表!H35</f>
        <v>meter</v>
      </c>
      <c r="G51" s="51">
        <f t="shared" si="0"/>
        <v>16.1538461538461</v>
      </c>
      <c r="H51" s="51">
        <f>[1]汇总表!L35</f>
        <v>2843.07692307692</v>
      </c>
      <c r="I51" s="51"/>
      <c r="J51" s="65"/>
    </row>
    <row r="52" s="2" customFormat="1" ht="21" customHeight="1" spans="1:10">
      <c r="A52" s="49">
        <v>35</v>
      </c>
      <c r="B52" s="50" t="str">
        <f>[1]汇总表!D36</f>
        <v>8544492100</v>
      </c>
      <c r="C52" s="50" t="str">
        <f>[1]汇总表!E36</f>
        <v>电缆</v>
      </c>
      <c r="D52" s="50" t="str">
        <f>[1]汇总表!F36</f>
        <v>cable</v>
      </c>
      <c r="E52" s="50">
        <f>[1]汇总表!I36</f>
        <v>2375</v>
      </c>
      <c r="F52" s="50" t="str">
        <f>[1]汇总表!H36</f>
        <v>meter</v>
      </c>
      <c r="G52" s="51">
        <f t="shared" si="0"/>
        <v>2.30769230769231</v>
      </c>
      <c r="H52" s="51">
        <f>[1]汇总表!L36</f>
        <v>5480.76923076923</v>
      </c>
      <c r="I52" s="51"/>
      <c r="J52" s="65"/>
    </row>
    <row r="53" s="2" customFormat="1" ht="21" customHeight="1" spans="1:10">
      <c r="A53" s="49">
        <v>36</v>
      </c>
      <c r="B53" s="50" t="str">
        <f>[1]汇总表!D37</f>
        <v>8544492100</v>
      </c>
      <c r="C53" s="50" t="str">
        <f>[1]汇总表!E37</f>
        <v>电缆</v>
      </c>
      <c r="D53" s="50" t="str">
        <f>[1]汇总表!F37</f>
        <v>cable</v>
      </c>
      <c r="E53" s="50">
        <f>[1]汇总表!I37</f>
        <v>1490</v>
      </c>
      <c r="F53" s="50" t="str">
        <f>[1]汇总表!H37</f>
        <v>meter</v>
      </c>
      <c r="G53" s="51">
        <f t="shared" si="0"/>
        <v>67.3040784718638</v>
      </c>
      <c r="H53" s="51">
        <f>[1]汇总表!L37</f>
        <v>100283.076923077</v>
      </c>
      <c r="I53" s="51"/>
      <c r="J53" s="65"/>
    </row>
    <row r="54" s="2" customFormat="1" ht="21" customHeight="1" spans="1:10">
      <c r="A54" s="49">
        <v>37</v>
      </c>
      <c r="B54" s="50" t="str">
        <f>[1]汇总表!D38</f>
        <v>8544492100</v>
      </c>
      <c r="C54" s="50" t="str">
        <f>[1]汇总表!E38</f>
        <v>电缆</v>
      </c>
      <c r="D54" s="50" t="str">
        <f>[1]汇总表!F38</f>
        <v>cable</v>
      </c>
      <c r="E54" s="50">
        <f>[1]汇总表!I38</f>
        <v>1390</v>
      </c>
      <c r="F54" s="50" t="str">
        <f>[1]汇总表!H38</f>
        <v>meter</v>
      </c>
      <c r="G54" s="51">
        <f t="shared" si="0"/>
        <v>1.63032650802435</v>
      </c>
      <c r="H54" s="51">
        <f>[1]汇总表!L38</f>
        <v>2266.15384615385</v>
      </c>
      <c r="I54" s="51"/>
      <c r="J54" s="65"/>
    </row>
    <row r="55" s="2" customFormat="1" ht="21" customHeight="1" spans="1:10">
      <c r="A55" s="49">
        <v>38</v>
      </c>
      <c r="B55" s="50" t="str">
        <f>[1]汇总表!D39</f>
        <v>8428330000</v>
      </c>
      <c r="C55" s="50" t="str">
        <f>[1]汇总表!E39</f>
        <v>皮带运输机</v>
      </c>
      <c r="D55" s="50" t="str">
        <f>[1]汇总表!F39</f>
        <v>Belt conveyor</v>
      </c>
      <c r="E55" s="50">
        <f>[1]汇总表!I39</f>
        <v>6</v>
      </c>
      <c r="F55" s="50" t="str">
        <f>[1]汇总表!H39</f>
        <v>set</v>
      </c>
      <c r="G55" s="51">
        <f t="shared" si="0"/>
        <v>20960.1538461538</v>
      </c>
      <c r="H55" s="51">
        <f>[1]汇总表!L39</f>
        <v>125760.923076923</v>
      </c>
      <c r="I55" s="51"/>
      <c r="J55" s="65"/>
    </row>
    <row r="56" s="2" customFormat="1" ht="21" customHeight="1" spans="1:10">
      <c r="A56" s="49">
        <v>39</v>
      </c>
      <c r="B56" s="50" t="str">
        <f>[1]汇总表!D40</f>
        <v>8413709990</v>
      </c>
      <c r="C56" s="50" t="str">
        <f>[1]汇总表!E40</f>
        <v>渣浆泵</v>
      </c>
      <c r="D56" s="50" t="str">
        <f>[1]汇总表!F40</f>
        <v>Slurry Pump</v>
      </c>
      <c r="E56" s="50">
        <f>[1]汇总表!I40</f>
        <v>14</v>
      </c>
      <c r="F56" s="50" t="str">
        <f>[1]汇总表!H40</f>
        <v>set</v>
      </c>
      <c r="G56" s="51">
        <f t="shared" si="0"/>
        <v>4448.76923076923</v>
      </c>
      <c r="H56" s="51">
        <f>[1]汇总表!L40</f>
        <v>62282.7692307692</v>
      </c>
      <c r="I56" s="51"/>
      <c r="J56" s="65"/>
    </row>
    <row r="57" s="2" customFormat="1" ht="21" customHeight="1" spans="1:10">
      <c r="A57" s="49"/>
      <c r="B57" s="50"/>
      <c r="C57" s="50"/>
      <c r="D57" s="50"/>
      <c r="E57" s="50"/>
      <c r="F57" s="50"/>
      <c r="G57" s="51"/>
      <c r="H57" s="51"/>
      <c r="I57" s="51"/>
      <c r="J57" s="65"/>
    </row>
    <row r="58" s="2" customFormat="1" ht="21" customHeight="1" spans="1:10">
      <c r="A58" s="49"/>
      <c r="B58" s="50"/>
      <c r="C58" s="50"/>
      <c r="D58" s="50"/>
      <c r="E58" s="50"/>
      <c r="F58" s="50"/>
      <c r="G58" s="51"/>
      <c r="H58" s="51"/>
      <c r="I58" s="51"/>
      <c r="J58" s="65"/>
    </row>
    <row r="59" s="2" customFormat="1" ht="21" customHeight="1" spans="1:10">
      <c r="A59" s="49"/>
      <c r="B59" s="50"/>
      <c r="C59" s="50"/>
      <c r="D59" s="50"/>
      <c r="E59" s="50"/>
      <c r="F59" s="50"/>
      <c r="G59" s="51"/>
      <c r="H59" s="51"/>
      <c r="I59" s="51"/>
      <c r="J59" s="65"/>
    </row>
    <row r="60" s="3" customFormat="1" ht="17.1" customHeight="1" spans="1:13">
      <c r="A60" s="41" t="s">
        <v>36</v>
      </c>
      <c r="B60" s="52"/>
      <c r="C60" s="53"/>
      <c r="D60" s="53"/>
      <c r="E60" s="41">
        <f>SUM(E18:E59)</f>
        <v>5999</v>
      </c>
      <c r="F60" s="41"/>
      <c r="G60" s="54"/>
      <c r="H60" s="54">
        <f>SUM(H18:H59)</f>
        <v>304410.230769231</v>
      </c>
      <c r="J60" s="65">
        <f t="shared" ref="J60:J66" si="1">I60/1.0795252161</f>
        <v>0</v>
      </c>
      <c r="M60" s="66"/>
    </row>
    <row r="61" s="1" customFormat="1" ht="12.75" spans="2:10">
      <c r="B61" s="55"/>
      <c r="C61" s="56"/>
      <c r="D61" s="57"/>
      <c r="G61" s="58" t="s">
        <v>53</v>
      </c>
      <c r="H61" s="59"/>
      <c r="J61" s="65">
        <f t="shared" si="1"/>
        <v>0</v>
      </c>
    </row>
    <row r="62" s="1" customFormat="1" spans="2:13">
      <c r="B62" s="55"/>
      <c r="C62" s="56"/>
      <c r="D62" s="57"/>
      <c r="G62" s="58" t="s">
        <v>54</v>
      </c>
      <c r="H62" s="59">
        <f>[1]报关发票!H62</f>
        <v>33846.1538461538</v>
      </c>
      <c r="J62" s="65">
        <f t="shared" si="1"/>
        <v>0</v>
      </c>
      <c r="M62" s="64"/>
    </row>
    <row r="63" s="1" customFormat="1" spans="2:13">
      <c r="B63" s="55"/>
      <c r="C63" s="56"/>
      <c r="D63" s="57"/>
      <c r="G63" s="58" t="s">
        <v>55</v>
      </c>
      <c r="H63" s="59"/>
      <c r="J63" s="65">
        <f t="shared" si="1"/>
        <v>0</v>
      </c>
      <c r="M63" s="64"/>
    </row>
    <row r="64" s="1" customFormat="1" spans="2:13">
      <c r="B64" s="60" t="s">
        <v>37</v>
      </c>
      <c r="C64" s="56"/>
      <c r="D64" s="57"/>
      <c r="G64" s="44" t="s">
        <v>56</v>
      </c>
      <c r="H64" s="61">
        <f>H60+H62+H63</f>
        <v>338256.384615385</v>
      </c>
      <c r="J64" s="65">
        <f t="shared" si="1"/>
        <v>0</v>
      </c>
      <c r="M64" s="64"/>
    </row>
    <row r="65" s="1" customFormat="1" spans="2:14">
      <c r="B65" s="56" t="s">
        <v>38</v>
      </c>
      <c r="G65" s="67"/>
      <c r="H65" s="64"/>
      <c r="J65" s="65">
        <f t="shared" si="1"/>
        <v>0</v>
      </c>
      <c r="N65" s="64"/>
    </row>
    <row r="66" s="1" customFormat="1" spans="2:10">
      <c r="B66" s="55"/>
      <c r="G66" s="68">
        <f>H8</f>
        <v>44299</v>
      </c>
      <c r="H66" s="68"/>
      <c r="J66" s="65">
        <f t="shared" si="1"/>
        <v>0</v>
      </c>
    </row>
    <row r="67" s="1" customFormat="1" ht="12.75" spans="2:10">
      <c r="B67" s="55"/>
      <c r="C67" s="57"/>
      <c r="D67" s="57"/>
      <c r="G67" s="44"/>
      <c r="H67" s="44"/>
      <c r="J67" s="64"/>
    </row>
    <row r="68" s="1" customFormat="1" ht="16.35" spans="1:10">
      <c r="A68" s="69"/>
      <c r="B68" s="69"/>
      <c r="C68" s="70"/>
      <c r="D68" s="70"/>
      <c r="E68" s="69"/>
      <c r="F68" s="70"/>
      <c r="G68" s="69"/>
      <c r="H68" s="69"/>
      <c r="I68" s="72"/>
      <c r="J68" s="64"/>
    </row>
    <row r="69" spans="3:4">
      <c r="C69" s="71"/>
      <c r="D69" s="71"/>
    </row>
    <row r="70" spans="3:4">
      <c r="C70" s="71"/>
      <c r="D70" s="71"/>
    </row>
    <row r="71" spans="3:4">
      <c r="C71" s="71"/>
      <c r="D71" s="71"/>
    </row>
    <row r="72" spans="3:4">
      <c r="C72" s="71"/>
      <c r="D72" s="71"/>
    </row>
    <row r="73" spans="3:4">
      <c r="C73" s="71"/>
      <c r="D73" s="71"/>
    </row>
    <row r="74" spans="3:4">
      <c r="C74" s="71"/>
      <c r="D74" s="71"/>
    </row>
    <row r="75" spans="3:4">
      <c r="C75" s="71"/>
      <c r="D75" s="71"/>
    </row>
    <row r="76" spans="3:4">
      <c r="C76" s="71"/>
      <c r="D76" s="71"/>
    </row>
    <row r="77" spans="3:4">
      <c r="C77" s="71"/>
      <c r="D77" s="71"/>
    </row>
    <row r="78" spans="3:4">
      <c r="C78" s="71"/>
      <c r="D78" s="71"/>
    </row>
    <row r="79" spans="3:4">
      <c r="C79" s="71"/>
      <c r="D79" s="71"/>
    </row>
    <row r="80" spans="3:4">
      <c r="C80" s="71"/>
      <c r="D80" s="71"/>
    </row>
    <row r="81" spans="3:4">
      <c r="C81" s="71"/>
      <c r="D81" s="71"/>
    </row>
    <row r="82" spans="3:4">
      <c r="C82" s="71"/>
      <c r="D82" s="71"/>
    </row>
    <row r="83" spans="3:4">
      <c r="C83" s="71"/>
      <c r="D83" s="71"/>
    </row>
    <row r="84" spans="3:4">
      <c r="C84" s="71"/>
      <c r="D84" s="71"/>
    </row>
    <row r="85" spans="3:4">
      <c r="C85" s="71"/>
      <c r="D85" s="71"/>
    </row>
    <row r="86" spans="3:4">
      <c r="C86" s="71"/>
      <c r="D86" s="71"/>
    </row>
    <row r="87" spans="3:4">
      <c r="C87" s="71"/>
      <c r="D87" s="71"/>
    </row>
    <row r="88" spans="3:4">
      <c r="C88" s="71"/>
      <c r="D88" s="71"/>
    </row>
    <row r="89" spans="3:4">
      <c r="C89" s="71"/>
      <c r="D89" s="71"/>
    </row>
    <row r="90" spans="3:4">
      <c r="C90" s="71"/>
      <c r="D90" s="71"/>
    </row>
    <row r="91" spans="3:4">
      <c r="C91" s="71"/>
      <c r="D91" s="71"/>
    </row>
    <row r="92" spans="3:4">
      <c r="C92" s="71"/>
      <c r="D92" s="71"/>
    </row>
    <row r="93" spans="3:4">
      <c r="C93" s="71"/>
      <c r="D93" s="71"/>
    </row>
    <row r="94" spans="3:4">
      <c r="C94" s="71"/>
      <c r="D94" s="71"/>
    </row>
    <row r="95" spans="3:4">
      <c r="C95" s="71"/>
      <c r="D95" s="71"/>
    </row>
    <row r="96" spans="3:4">
      <c r="C96" s="71"/>
      <c r="D96" s="71"/>
    </row>
    <row r="97" spans="3:4">
      <c r="C97" s="71"/>
      <c r="D97" s="71"/>
    </row>
    <row r="98" spans="3:4">
      <c r="C98" s="71"/>
      <c r="D98" s="71"/>
    </row>
    <row r="99" spans="3:4">
      <c r="C99" s="71"/>
      <c r="D99" s="71"/>
    </row>
    <row r="100" spans="3:4">
      <c r="C100" s="71"/>
      <c r="D100" s="71"/>
    </row>
    <row r="101" spans="3:4">
      <c r="C101" s="71"/>
      <c r="D101" s="71"/>
    </row>
    <row r="102" spans="3:4">
      <c r="C102" s="71"/>
      <c r="D102" s="71"/>
    </row>
    <row r="103" spans="3:4">
      <c r="C103" s="71"/>
      <c r="D103" s="71"/>
    </row>
    <row r="104" spans="3:4">
      <c r="C104" s="71"/>
      <c r="D104" s="71"/>
    </row>
    <row r="105" spans="3:4">
      <c r="C105" s="71"/>
      <c r="D105" s="71"/>
    </row>
    <row r="106" spans="3:4">
      <c r="C106" s="71"/>
      <c r="D106" s="71"/>
    </row>
    <row r="107" spans="3:4">
      <c r="C107" s="71"/>
      <c r="D107" s="71"/>
    </row>
    <row r="108" spans="3:4">
      <c r="C108" s="71"/>
      <c r="D108" s="71"/>
    </row>
    <row r="109" spans="3:4">
      <c r="C109" s="71"/>
      <c r="D109" s="71"/>
    </row>
    <row r="110" spans="3:4">
      <c r="C110" s="71"/>
      <c r="D110" s="71"/>
    </row>
    <row r="111" spans="3:4">
      <c r="C111" s="71"/>
      <c r="D111" s="71"/>
    </row>
    <row r="112" spans="3:4">
      <c r="C112" s="71"/>
      <c r="D112" s="71"/>
    </row>
    <row r="113" spans="3:4">
      <c r="C113" s="71"/>
      <c r="D113" s="71"/>
    </row>
    <row r="114" spans="3:4">
      <c r="C114" s="71"/>
      <c r="D114" s="71"/>
    </row>
    <row r="115" spans="3:4">
      <c r="C115" s="71"/>
      <c r="D115" s="71"/>
    </row>
    <row r="116" spans="3:4">
      <c r="C116" s="71"/>
      <c r="D116" s="71"/>
    </row>
    <row r="117" spans="3:4">
      <c r="C117" s="71"/>
      <c r="D117" s="71"/>
    </row>
    <row r="118" spans="3:4">
      <c r="C118" s="71"/>
      <c r="D118" s="71"/>
    </row>
    <row r="119" spans="3:4">
      <c r="C119" s="71"/>
      <c r="D119" s="71"/>
    </row>
    <row r="120" spans="3:4">
      <c r="C120" s="71"/>
      <c r="D120" s="71"/>
    </row>
    <row r="121" spans="3:4">
      <c r="C121" s="71"/>
      <c r="D121" s="71"/>
    </row>
    <row r="122" spans="3:4">
      <c r="C122" s="71"/>
      <c r="D122" s="71"/>
    </row>
    <row r="123" spans="3:4">
      <c r="C123" s="71"/>
      <c r="D123" s="71"/>
    </row>
    <row r="124" spans="3:4">
      <c r="C124" s="71"/>
      <c r="D124" s="71"/>
    </row>
    <row r="125" spans="3:4">
      <c r="C125" s="71"/>
      <c r="D125" s="71"/>
    </row>
    <row r="126" spans="3:4">
      <c r="C126" s="71"/>
      <c r="D126" s="71"/>
    </row>
  </sheetData>
  <autoFilter ref="A17:N66">
    <extLst/>
  </autoFilter>
  <mergeCells count="33">
    <mergeCell ref="A1:H1"/>
    <mergeCell ref="A2:H2"/>
    <mergeCell ref="A3:H3"/>
    <mergeCell ref="A4:H4"/>
    <mergeCell ref="A5:H5"/>
    <mergeCell ref="A6:C6"/>
    <mergeCell ref="E6:F6"/>
    <mergeCell ref="G6:H6"/>
    <mergeCell ref="A7:C7"/>
    <mergeCell ref="G7:H7"/>
    <mergeCell ref="A8:C8"/>
    <mergeCell ref="E8:G8"/>
    <mergeCell ref="A9:C9"/>
    <mergeCell ref="E9:G9"/>
    <mergeCell ref="B10:C10"/>
    <mergeCell ref="E10:F10"/>
    <mergeCell ref="G10:H10"/>
    <mergeCell ref="A11:C11"/>
    <mergeCell ref="E11:G11"/>
    <mergeCell ref="A12:D12"/>
    <mergeCell ref="E12:F12"/>
    <mergeCell ref="G12:H12"/>
    <mergeCell ref="A13:B13"/>
    <mergeCell ref="E13:F13"/>
    <mergeCell ref="G13:H13"/>
    <mergeCell ref="A14:B14"/>
    <mergeCell ref="C14:H14"/>
    <mergeCell ref="A15:H15"/>
    <mergeCell ref="C16:D16"/>
    <mergeCell ref="E16:F16"/>
    <mergeCell ref="C17:D17"/>
    <mergeCell ref="E17:F17"/>
    <mergeCell ref="G66:H66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</vt:lpstr>
      <vt:lpstr>iv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CGSYXZ2</dc:creator>
  <cp:lastModifiedBy>CGSYXZ2</cp:lastModifiedBy>
  <dcterms:created xsi:type="dcterms:W3CDTF">2021-04-13T09:54:00Z</dcterms:created>
  <dcterms:modified xsi:type="dcterms:W3CDTF">2021-04-13T10:08:10Z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