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pl" sheetId="1" r:id="rId1"/>
    <sheet name="iv" sheetId="2" r:id="rId2"/>
  </sheets>
  <externalReferences>
    <externalReference r:id="rId3"/>
  </externalReferences>
  <definedNames>
    <definedName name="_xlnm._FilterDatabase" localSheetId="0" hidden="1">pl!$A$17:$I$41</definedName>
    <definedName name="_xlnm._FilterDatabase" localSheetId="1" hidden="1">iv!$A$17:$N$47</definedName>
  </definedNames>
  <calcPr calcId="144525"/>
</workbook>
</file>

<file path=xl/sharedStrings.xml><?xml version="1.0" encoding="utf-8"?>
<sst xmlns="http://schemas.openxmlformats.org/spreadsheetml/2006/main" count="83" uniqueCount="57">
  <si>
    <t>LIST OF PACKAGES</t>
  </si>
  <si>
    <t>箱件清单</t>
  </si>
  <si>
    <t>项目名称：刚果金民主共和国DIKULUSHI矿</t>
  </si>
  <si>
    <t>发票号:</t>
  </si>
  <si>
    <t>origin: China</t>
  </si>
  <si>
    <t>2) INVOICE NO.:</t>
  </si>
  <si>
    <t>由中国运至刚果金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</si>
  <si>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</si>
  <si>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FROM CHINA TO DRC</t>
  </si>
  <si>
    <t>3) INVOICE DATE:</t>
  </si>
  <si>
    <t>TO:</t>
  </si>
  <si>
    <t xml:space="preserve">Everbright Mining SARL </t>
  </si>
  <si>
    <t>4) P.O.L.:</t>
  </si>
  <si>
    <r>
      <rPr>
        <b/>
        <sz val="9"/>
        <rFont val="Times New Roman"/>
        <charset val="134"/>
      </rPr>
      <t>Dikulushi Mine, 23 kilometres west of Lake Mweru and 50 kilometres north of Kilwa in the Moero Sector of Pweto Territory,Katanga Province, Democratic Republic of Congo     Contact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Mr.Liujiaqing                                              Phone Number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+243 812 291 783,   email:liujiaqing@jchxmc.com</t>
    </r>
  </si>
  <si>
    <t>5)ORIGIN OF COUNTRY</t>
  </si>
  <si>
    <t>CHINA</t>
  </si>
  <si>
    <t>6) SHIPPING MARK: BMT</t>
  </si>
  <si>
    <t>7) VESSEL:</t>
  </si>
  <si>
    <t>8) TERMS: CPT</t>
  </si>
  <si>
    <t>9) B/L NO.:</t>
  </si>
  <si>
    <t>10) TOTAL:</t>
  </si>
  <si>
    <t>DETAILS AS FOLLOWING</t>
  </si>
  <si>
    <r>
      <rPr>
        <b/>
        <sz val="9"/>
        <rFont val="Lingoes Unicode"/>
        <charset val="134"/>
      </rPr>
      <t>序号</t>
    </r>
  </si>
  <si>
    <t>货物名称</t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</si>
  <si>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</si>
  <si>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</si>
  <si>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</si>
  <si>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</si>
  <si>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r>
      <rPr>
        <b/>
        <sz val="9"/>
        <rFont val="宋体"/>
        <charset val="134"/>
      </rPr>
      <t>数量</t>
    </r>
  </si>
  <si>
    <t>ITEM NO.</t>
  </si>
  <si>
    <t>DESCRIPTION OF GOODS</t>
  </si>
  <si>
    <t>G.W.(KG)</t>
  </si>
  <si>
    <t>N. W.(KG)</t>
  </si>
  <si>
    <t>VOL. (CBM)</t>
  </si>
  <si>
    <t>NO. OF PKGS</t>
  </si>
  <si>
    <t>QTY</t>
  </si>
  <si>
    <t>TOTAL</t>
  </si>
  <si>
    <t>SIGNATURE:</t>
  </si>
  <si>
    <t>DATE:</t>
  </si>
  <si>
    <t>BEIJING MENERGY TRADING LIMITED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</si>
  <si>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</si>
  <si>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</si>
  <si>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</si>
  <si>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</si>
  <si>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</si>
  <si>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10) TOTAL AMOUNT: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</si>
  <si>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</si>
  <si>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</si>
  <si>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</si>
  <si>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</si>
  <si>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HS CODE</t>
  </si>
  <si>
    <t>UNIT PRICE(USD)
FOB</t>
  </si>
  <si>
    <t>AMOUNT (USD)
FOB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</si>
  <si>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</si>
  <si>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</si>
  <si>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</si>
  <si>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CPT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</si>
</sst>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409]d/mmm/yy;@"/>
    <numFmt numFmtId="177" formatCode="[$-409]d\-mmm\-yy;@"/>
    <numFmt numFmtId="178" formatCode="0.00_);[Red]\(0.00\)"/>
    <numFmt numFmtId="179" formatCode="#,##0.00_ "/>
    <numFmt numFmtId="180" formatCode="0.00_ "/>
    <numFmt numFmtId="181" formatCode="m/d/yyyy;@"/>
  </numFmts>
  <fonts count="37">
    <font>
      <sz val="11"/>
      <color indexed="8"/>
      <name val="宋体"/>
      <charset val="134"/>
      <scheme val="minor"/>
    </font>
    <font>
      <sz val="9"/>
      <name val="Times New Roman"/>
      <charset val="134"/>
    </font>
    <font>
      <b/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6"/>
      <name val="Times New Roman"/>
      <charset val="134"/>
    </font>
    <font>
      <b/>
      <sz val="14"/>
      <name val="宋体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b/>
      <sz val="9"/>
      <name val="宋体"/>
      <charset val="134"/>
    </font>
    <font>
      <b/>
      <sz val="10"/>
      <name val="宋体"/>
      <charset val="134"/>
    </font>
    <font>
      <b/>
      <sz val="10"/>
      <name val="Times New Roman"/>
      <charset val="134"/>
    </font>
    <font>
      <sz val="12"/>
      <name val="Times New Roman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VNI-Helve-Condense"/>
      <charset val="134"/>
    </font>
    <font>
      <b/>
      <u/>
      <sz val="16"/>
      <name val="宋体"/>
      <charset val="134"/>
    </font>
    <font>
      <b/>
      <sz val="9"/>
      <name val="Lingoes Unicod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2" fillId="10" borderId="8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4" borderId="9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0" fillId="24" borderId="12" applyNumberFormat="0" applyAlignment="0" applyProtection="0">
      <alignment vertical="center"/>
    </xf>
    <xf numFmtId="0" fontId="29" fillId="24" borderId="8" applyNumberFormat="0" applyAlignment="0" applyProtection="0">
      <alignment vertical="center"/>
    </xf>
    <xf numFmtId="0" fontId="31" fillId="25" borderId="13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4" fillId="0" borderId="0"/>
    <xf numFmtId="0" fontId="17" fillId="1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>
      <alignment horizontal="center"/>
    </xf>
    <xf numFmtId="180" fontId="1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177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 wrapText="1"/>
    </xf>
    <xf numFmtId="177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58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 wrapText="1"/>
    </xf>
    <xf numFmtId="177" fontId="2" fillId="0" borderId="0" xfId="0" applyNumberFormat="1" applyFont="1" applyFill="1" applyBorder="1" applyAlignment="1">
      <alignment vertical="center" wrapText="1"/>
    </xf>
    <xf numFmtId="0" fontId="2" fillId="0" borderId="0" xfId="0" applyFont="1" applyFill="1" applyAlignment="1">
      <alignment horizontal="left" vertical="center"/>
    </xf>
    <xf numFmtId="58" fontId="2" fillId="0" borderId="0" xfId="0" applyNumberFormat="1" applyFont="1" applyFill="1" applyAlignment="1">
      <alignment horizontal="right" vertical="center" wrapText="1"/>
    </xf>
    <xf numFmtId="178" fontId="2" fillId="0" borderId="0" xfId="0" applyNumberFormat="1" applyFont="1" applyFill="1" applyBorder="1" applyAlignment="1">
      <alignment horizontal="left" vertical="center" wrapText="1"/>
    </xf>
    <xf numFmtId="180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36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43" fontId="1" fillId="0" borderId="4" xfId="8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43" fontId="2" fillId="0" borderId="2" xfId="8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 wrapText="1"/>
    </xf>
    <xf numFmtId="0" fontId="2" fillId="0" borderId="0" xfId="36" applyNumberFormat="1" applyFont="1" applyFill="1" applyAlignment="1">
      <alignment horizontal="center" vertical="center" wrapText="1"/>
    </xf>
    <xf numFmtId="43" fontId="2" fillId="0" borderId="0" xfId="8" applyFont="1" applyFill="1" applyAlignment="1">
      <alignment horizontal="center" vertical="center"/>
    </xf>
    <xf numFmtId="43" fontId="1" fillId="0" borderId="0" xfId="8" applyFont="1" applyFill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80" fontId="1" fillId="0" borderId="0" xfId="0" applyNumberFormat="1" applyFont="1" applyFill="1" applyBorder="1" applyAlignment="1">
      <alignment horizontal="center" vertical="center"/>
    </xf>
    <xf numFmtId="181" fontId="2" fillId="0" borderId="0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1" fillId="0" borderId="0" xfId="0" applyFont="1" applyFill="1" applyBorder="1" applyAlignment="1"/>
    <xf numFmtId="180" fontId="1" fillId="0" borderId="0" xfId="0" applyNumberFormat="1" applyFont="1" applyFill="1" applyBorder="1" applyAlignment="1">
      <alignment horizontal="center" vertical="center" wrapText="1"/>
    </xf>
    <xf numFmtId="40" fontId="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vertical="top"/>
      <protection locked="0"/>
    </xf>
    <xf numFmtId="180" fontId="3" fillId="0" borderId="0" xfId="0" applyNumberFormat="1" applyFont="1" applyFill="1" applyBorder="1" applyAlignment="1">
      <alignment horizontal="center" vertical="center"/>
    </xf>
    <xf numFmtId="180" fontId="4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180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 wrapText="1"/>
    </xf>
    <xf numFmtId="180" fontId="2" fillId="0" borderId="0" xfId="0" applyNumberFormat="1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right" vertical="center" wrapText="1"/>
    </xf>
    <xf numFmtId="0" fontId="11" fillId="0" borderId="0" xfId="0" applyFont="1" applyFill="1" applyBorder="1" applyAlignment="1">
      <alignment horizontal="right" vertical="center"/>
    </xf>
    <xf numFmtId="180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180" fontId="2" fillId="0" borderId="3" xfId="0" applyNumberFormat="1" applyFont="1" applyFill="1" applyBorder="1" applyAlignment="1">
      <alignment horizontal="center" vertical="center"/>
    </xf>
    <xf numFmtId="180" fontId="2" fillId="0" borderId="0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180" fontId="2" fillId="0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80" fontId="2" fillId="0" borderId="0" xfId="0" applyNumberFormat="1" applyFont="1" applyFill="1" applyBorder="1" applyAlignment="1">
      <alignment horizontal="center" vertical="center" wrapText="1"/>
    </xf>
    <xf numFmtId="0" fontId="2" fillId="0" borderId="0" xfId="36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80" fontId="1" fillId="0" borderId="2" xfId="0" applyNumberFormat="1" applyFont="1" applyFill="1" applyBorder="1" applyAlignment="1">
      <alignment horizontal="center" vertical="center"/>
    </xf>
    <xf numFmtId="180" fontId="1" fillId="0" borderId="2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center" vertical="center" wrapText="1"/>
    </xf>
    <xf numFmtId="180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07.191\&#36152;&#26131;&#37096;&#20849;&#20139;&#25991;&#20214;\2021&#24180;&#25991;&#26723;\&#21018;&#26524;&#37329;\EMBMT20210421S-46%20%20&#28014;&#36873;&#26426;&#38050;&#31649;\EMBMT20210421S-46&#160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汇总"/>
      <sheetName val="报关单"/>
      <sheetName val="报关发票"/>
      <sheetName val="pl"/>
      <sheetName val="iv"/>
    </sheetNames>
    <sheetDataSet>
      <sheetData sheetId="0"/>
      <sheetData sheetId="1">
        <row r="4">
          <cell r="D4" t="str">
            <v>8413709190</v>
          </cell>
          <cell r="E4" t="str">
            <v>潜水泵</v>
          </cell>
          <cell r="F4" t="str">
            <v>Submersible pump</v>
          </cell>
          <cell r="G4">
            <v>2</v>
          </cell>
          <cell r="H4" t="str">
            <v>台</v>
          </cell>
          <cell r="I4" t="str">
            <v>set</v>
          </cell>
        </row>
        <row r="4">
          <cell r="N4">
            <v>148026</v>
          </cell>
        </row>
        <row r="4">
          <cell r="P4">
            <v>2712</v>
          </cell>
          <cell r="Q4">
            <v>2702</v>
          </cell>
        </row>
        <row r="4">
          <cell r="W4">
            <v>3</v>
          </cell>
          <cell r="X4">
            <v>9.9</v>
          </cell>
        </row>
        <row r="5">
          <cell r="D5" t="str">
            <v>8474100000</v>
          </cell>
          <cell r="E5" t="str">
            <v>浮选机</v>
          </cell>
          <cell r="F5" t="str">
            <v>Flotation machine</v>
          </cell>
          <cell r="G5">
            <v>20</v>
          </cell>
          <cell r="H5" t="str">
            <v>台</v>
          </cell>
          <cell r="I5" t="str">
            <v>set</v>
          </cell>
        </row>
        <row r="5">
          <cell r="N5">
            <v>493950</v>
          </cell>
        </row>
        <row r="5">
          <cell r="P5">
            <v>98500</v>
          </cell>
          <cell r="Q5">
            <v>98000</v>
          </cell>
        </row>
        <row r="5">
          <cell r="W5">
            <v>39</v>
          </cell>
          <cell r="X5">
            <v>489.375</v>
          </cell>
        </row>
        <row r="6">
          <cell r="D6" t="str">
            <v>7306900090</v>
          </cell>
          <cell r="E6" t="str">
            <v>衬胶钢管</v>
          </cell>
          <cell r="F6" t="str">
            <v>Rubber lining steel pipe</v>
          </cell>
          <cell r="G6">
            <v>1729</v>
          </cell>
          <cell r="H6" t="str">
            <v>公斤</v>
          </cell>
          <cell r="I6" t="str">
            <v>kg</v>
          </cell>
        </row>
        <row r="6">
          <cell r="N6">
            <v>8339.10169230769</v>
          </cell>
        </row>
        <row r="6">
          <cell r="P6">
            <v>1833.33</v>
          </cell>
          <cell r="Q6">
            <v>1729</v>
          </cell>
        </row>
        <row r="6">
          <cell r="W6">
            <v>1</v>
          </cell>
          <cell r="X6">
            <v>4.34</v>
          </cell>
        </row>
        <row r="7">
          <cell r="D7" t="str">
            <v>7307990000</v>
          </cell>
          <cell r="E7" t="str">
            <v>喇叭口</v>
          </cell>
          <cell r="F7" t="str">
            <v>Bell mouth</v>
          </cell>
          <cell r="G7">
            <v>3</v>
          </cell>
          <cell r="H7" t="str">
            <v>个</v>
          </cell>
          <cell r="I7" t="str">
            <v>pc</v>
          </cell>
        </row>
        <row r="7">
          <cell r="N7">
            <v>285.492307692308</v>
          </cell>
        </row>
        <row r="7">
          <cell r="P7">
            <v>1100</v>
          </cell>
          <cell r="Q7">
            <v>1000</v>
          </cell>
        </row>
        <row r="7">
          <cell r="W7">
            <v>3</v>
          </cell>
          <cell r="X7">
            <v>2.03</v>
          </cell>
        </row>
        <row r="8">
          <cell r="D8" t="str">
            <v>7307990000</v>
          </cell>
          <cell r="E8" t="str">
            <v>三通</v>
          </cell>
          <cell r="F8" t="str">
            <v>tee-junction</v>
          </cell>
          <cell r="G8">
            <v>39</v>
          </cell>
          <cell r="H8" t="str">
            <v>个</v>
          </cell>
          <cell r="I8" t="str">
            <v>pc</v>
          </cell>
        </row>
        <row r="8">
          <cell r="N8">
            <v>2332.67692307692</v>
          </cell>
        </row>
        <row r="8">
          <cell r="P8">
            <v>1100</v>
          </cell>
          <cell r="Q8">
            <v>1000</v>
          </cell>
        </row>
        <row r="8">
          <cell r="W8">
            <v>1</v>
          </cell>
          <cell r="X8">
            <v>2.031</v>
          </cell>
        </row>
        <row r="9">
          <cell r="D9" t="str">
            <v>7307990000</v>
          </cell>
          <cell r="E9" t="str">
            <v>弯头</v>
          </cell>
          <cell r="F9" t="str">
            <v>elbow</v>
          </cell>
          <cell r="G9">
            <v>235</v>
          </cell>
          <cell r="H9" t="str">
            <v>个</v>
          </cell>
          <cell r="I9" t="str">
            <v>pc</v>
          </cell>
        </row>
        <row r="9">
          <cell r="N9">
            <v>3265.73076923077</v>
          </cell>
        </row>
        <row r="9">
          <cell r="P9">
            <v>1010</v>
          </cell>
          <cell r="Q9">
            <v>900</v>
          </cell>
        </row>
        <row r="9">
          <cell r="W9">
            <v>2</v>
          </cell>
          <cell r="X9">
            <v>4.06</v>
          </cell>
        </row>
        <row r="10">
          <cell r="D10" t="str">
            <v>7302100000</v>
          </cell>
          <cell r="E10" t="str">
            <v>轻轨</v>
          </cell>
          <cell r="F10" t="str">
            <v>Rail</v>
          </cell>
          <cell r="G10">
            <v>2935.2</v>
          </cell>
          <cell r="H10" t="str">
            <v>公斤</v>
          </cell>
          <cell r="I10" t="str">
            <v>kg</v>
          </cell>
        </row>
        <row r="10">
          <cell r="N10">
            <v>3251.29846153846</v>
          </cell>
        </row>
        <row r="10">
          <cell r="P10">
            <v>2992.45</v>
          </cell>
          <cell r="Q10">
            <v>2935.2</v>
          </cell>
        </row>
        <row r="10">
          <cell r="W10">
            <v>2</v>
          </cell>
          <cell r="X10">
            <v>33.97</v>
          </cell>
        </row>
        <row r="11">
          <cell r="D11" t="str">
            <v>7304399000</v>
          </cell>
          <cell r="E11" t="str">
            <v>焊接钢管</v>
          </cell>
          <cell r="F11" t="str">
            <v>welded steel tube</v>
          </cell>
          <cell r="G11">
            <v>725.71</v>
          </cell>
          <cell r="H11" t="str">
            <v>公斤</v>
          </cell>
          <cell r="I11" t="str">
            <v>kg</v>
          </cell>
        </row>
        <row r="11">
          <cell r="N11">
            <v>705.556923076923</v>
          </cell>
        </row>
        <row r="11">
          <cell r="P11">
            <v>719.04</v>
          </cell>
          <cell r="Q11">
            <v>705.3</v>
          </cell>
        </row>
        <row r="12">
          <cell r="D12" t="str">
            <v>7304399000</v>
          </cell>
          <cell r="E12" t="str">
            <v>无缝钢管</v>
          </cell>
          <cell r="F12" t="str">
            <v>Seamless steel pipe</v>
          </cell>
          <cell r="G12">
            <v>9483.95</v>
          </cell>
          <cell r="H12" t="str">
            <v>公斤</v>
          </cell>
          <cell r="I12" t="str">
            <v>kg</v>
          </cell>
        </row>
        <row r="12">
          <cell r="N12">
            <v>10255.1663076923</v>
          </cell>
        </row>
        <row r="12">
          <cell r="P12">
            <v>9669.33</v>
          </cell>
          <cell r="Q12">
            <v>9470.7</v>
          </cell>
        </row>
        <row r="13">
          <cell r="D13" t="str">
            <v>7306309000</v>
          </cell>
          <cell r="E13" t="str">
            <v>钢管</v>
          </cell>
          <cell r="F13" t="str">
            <v>steel pipe</v>
          </cell>
          <cell r="G13">
            <v>6042.896</v>
          </cell>
          <cell r="H13" t="str">
            <v>公斤</v>
          </cell>
          <cell r="I13" t="str">
            <v>kg</v>
          </cell>
        </row>
        <row r="13">
          <cell r="N13">
            <v>6192.31123076923</v>
          </cell>
        </row>
        <row r="13">
          <cell r="P13">
            <v>6181.29</v>
          </cell>
          <cell r="Q13">
            <v>6042.9</v>
          </cell>
        </row>
        <row r="14">
          <cell r="D14" t="str">
            <v>7306309000</v>
          </cell>
          <cell r="E14" t="str">
            <v>焊管</v>
          </cell>
          <cell r="F14" t="str">
            <v>Welded pipe</v>
          </cell>
          <cell r="G14">
            <v>568</v>
          </cell>
          <cell r="H14" t="str">
            <v>公斤</v>
          </cell>
          <cell r="I14" t="str">
            <v>kg</v>
          </cell>
        </row>
        <row r="14">
          <cell r="N14">
            <v>591.156923076923</v>
          </cell>
        </row>
        <row r="14">
          <cell r="P14">
            <v>579.08</v>
          </cell>
          <cell r="Q14">
            <v>568</v>
          </cell>
        </row>
        <row r="15">
          <cell r="D15" t="str">
            <v>3917210000</v>
          </cell>
          <cell r="E15" t="str">
            <v>PE管</v>
          </cell>
          <cell r="F15" t="str">
            <v>PE pipe</v>
          </cell>
          <cell r="G15">
            <v>2766</v>
          </cell>
          <cell r="H15" t="str">
            <v>米</v>
          </cell>
          <cell r="I15" t="str">
            <v>m</v>
          </cell>
        </row>
        <row r="15">
          <cell r="N15">
            <v>41179.9015384615</v>
          </cell>
        </row>
        <row r="15">
          <cell r="P15">
            <v>17400.54</v>
          </cell>
          <cell r="Q15">
            <v>16483.8</v>
          </cell>
        </row>
        <row r="15">
          <cell r="W15">
            <v>7</v>
          </cell>
          <cell r="X15">
            <v>98.66</v>
          </cell>
        </row>
        <row r="16">
          <cell r="D16" t="str">
            <v>7306309000</v>
          </cell>
          <cell r="E16" t="str">
            <v>焊管</v>
          </cell>
          <cell r="F16" t="str">
            <v>Welded pipe</v>
          </cell>
          <cell r="G16">
            <v>8962</v>
          </cell>
          <cell r="H16" t="str">
            <v>公斤</v>
          </cell>
          <cell r="I16" t="str">
            <v>kg</v>
          </cell>
        </row>
        <row r="16">
          <cell r="N16">
            <v>8823.72953846154</v>
          </cell>
        </row>
        <row r="16">
          <cell r="P16">
            <v>9147.8</v>
          </cell>
          <cell r="Q16">
            <v>8962</v>
          </cell>
        </row>
        <row r="17">
          <cell r="D17" t="str">
            <v>3917210000</v>
          </cell>
          <cell r="E17" t="str">
            <v>PVC管</v>
          </cell>
          <cell r="F17" t="str">
            <v>PVC pipe</v>
          </cell>
          <cell r="G17">
            <v>345</v>
          </cell>
          <cell r="H17" t="str">
            <v>米</v>
          </cell>
          <cell r="I17" t="str">
            <v>m</v>
          </cell>
        </row>
        <row r="17">
          <cell r="N17">
            <v>445.846153846154</v>
          </cell>
        </row>
        <row r="17">
          <cell r="P17">
            <v>5.05</v>
          </cell>
          <cell r="Q17">
            <v>5</v>
          </cell>
        </row>
        <row r="17">
          <cell r="W17">
            <v>1</v>
          </cell>
          <cell r="X17">
            <v>10.09</v>
          </cell>
        </row>
        <row r="18">
          <cell r="D18" t="str">
            <v>3917210000</v>
          </cell>
          <cell r="E18" t="str">
            <v>复合管</v>
          </cell>
          <cell r="F18" t="str">
            <v>multiple-unit tube</v>
          </cell>
          <cell r="G18">
            <v>36</v>
          </cell>
          <cell r="H18" t="str">
            <v>米</v>
          </cell>
          <cell r="I18" t="str">
            <v>m</v>
          </cell>
        </row>
        <row r="18">
          <cell r="N18">
            <v>319.846153846154</v>
          </cell>
        </row>
        <row r="18">
          <cell r="P18">
            <v>15.15</v>
          </cell>
          <cell r="Q18">
            <v>15</v>
          </cell>
        </row>
        <row r="19">
          <cell r="D19" t="str">
            <v>3917210000</v>
          </cell>
          <cell r="E19" t="str">
            <v>高压胶管</v>
          </cell>
          <cell r="F19" t="str">
            <v>High-pressure hose</v>
          </cell>
          <cell r="G19">
            <v>12</v>
          </cell>
          <cell r="H19" t="str">
            <v>米</v>
          </cell>
          <cell r="I19" t="str">
            <v>m</v>
          </cell>
        </row>
        <row r="19">
          <cell r="N19">
            <v>108.553846153846</v>
          </cell>
        </row>
        <row r="19">
          <cell r="P19">
            <v>2.02</v>
          </cell>
          <cell r="Q19">
            <v>2</v>
          </cell>
        </row>
        <row r="20">
          <cell r="D20" t="str">
            <v>3917210000</v>
          </cell>
          <cell r="E20" t="str">
            <v>空气软管</v>
          </cell>
          <cell r="F20" t="str">
            <v>air hose</v>
          </cell>
          <cell r="G20">
            <v>12</v>
          </cell>
          <cell r="H20" t="str">
            <v>米</v>
          </cell>
          <cell r="I20" t="str">
            <v>m</v>
          </cell>
        </row>
        <row r="20">
          <cell r="N20">
            <v>116.307692307692</v>
          </cell>
        </row>
        <row r="20">
          <cell r="P20">
            <v>1.01</v>
          </cell>
          <cell r="Q20">
            <v>1</v>
          </cell>
        </row>
        <row r="21">
          <cell r="D21" t="str">
            <v>7304419000</v>
          </cell>
          <cell r="E21" t="str">
            <v>不锈钢无缝管</v>
          </cell>
          <cell r="F21" t="str">
            <v>Stainless steel seamless pipe</v>
          </cell>
          <cell r="G21">
            <v>1.4</v>
          </cell>
          <cell r="H21" t="str">
            <v>公斤</v>
          </cell>
          <cell r="I21" t="str">
            <v>kg</v>
          </cell>
        </row>
        <row r="21">
          <cell r="N21">
            <v>5.92307692307692</v>
          </cell>
        </row>
        <row r="21">
          <cell r="P21">
            <v>1.41</v>
          </cell>
          <cell r="Q21">
            <v>1.4</v>
          </cell>
        </row>
        <row r="22">
          <cell r="D22" t="str">
            <v>7306309000</v>
          </cell>
          <cell r="E22" t="str">
            <v>钢管</v>
          </cell>
          <cell r="F22" t="str">
            <v>steel pipe</v>
          </cell>
          <cell r="G22">
            <v>17</v>
          </cell>
          <cell r="H22" t="str">
            <v>公斤</v>
          </cell>
          <cell r="I22" t="str">
            <v>kg</v>
          </cell>
        </row>
        <row r="22">
          <cell r="N22">
            <v>71.9230769230769</v>
          </cell>
        </row>
        <row r="22">
          <cell r="P22">
            <v>17.16</v>
          </cell>
          <cell r="Q22">
            <v>17</v>
          </cell>
        </row>
        <row r="23">
          <cell r="D23" t="str">
            <v>7306309000</v>
          </cell>
          <cell r="E23" t="str">
            <v>焊管</v>
          </cell>
          <cell r="F23" t="str">
            <v>Welded pipe</v>
          </cell>
          <cell r="G23">
            <v>10423.3624</v>
          </cell>
          <cell r="H23" t="str">
            <v>公斤</v>
          </cell>
          <cell r="I23" t="str">
            <v>kg</v>
          </cell>
        </row>
        <row r="23">
          <cell r="N23">
            <v>10416.8256923077</v>
          </cell>
        </row>
        <row r="23">
          <cell r="P23">
            <v>10521.83</v>
          </cell>
          <cell r="Q23">
            <v>10420.8</v>
          </cell>
        </row>
        <row r="24">
          <cell r="D24" t="str">
            <v>7307990000</v>
          </cell>
          <cell r="E24" t="str">
            <v>异径管</v>
          </cell>
          <cell r="F24" t="str">
            <v>reducing pipe</v>
          </cell>
          <cell r="G24">
            <v>36</v>
          </cell>
          <cell r="H24" t="str">
            <v>个</v>
          </cell>
          <cell r="I24" t="str">
            <v>pc</v>
          </cell>
        </row>
        <row r="24">
          <cell r="N24">
            <v>208.615384615385</v>
          </cell>
        </row>
        <row r="24">
          <cell r="P24">
            <v>36.37</v>
          </cell>
          <cell r="Q24">
            <v>36</v>
          </cell>
        </row>
      </sheetData>
      <sheetData sheetId="2">
        <row r="13">
          <cell r="A13" t="str">
            <v>EMBMT20210421S-46</v>
          </cell>
        </row>
      </sheetData>
      <sheetData sheetId="3">
        <row r="1">
          <cell r="A1" t="str">
            <v>BEIJING MENERGY TRADING LIMITED</v>
          </cell>
        </row>
        <row r="2">
          <cell r="A2" t="str">
    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    </cell>
        </row>
        <row r="3">
          <cell r="A3" t="str">
            <v>北京众诚城商贸有限公司</v>
          </cell>
        </row>
        <row r="6">
          <cell r="G6" t="str">
            <v>EMBMT20210421S-46</v>
          </cell>
        </row>
        <row r="8">
          <cell r="H8">
            <v>44279</v>
          </cell>
        </row>
        <row r="42">
          <cell r="H42">
            <v>250000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"/>
  <sheetViews>
    <sheetView tabSelected="1" topLeftCell="A28" workbookViewId="0">
      <selection activeCell="H43" sqref="H43"/>
    </sheetView>
  </sheetViews>
  <sheetFormatPr defaultColWidth="7.7037037037037" defaultRowHeight="10.8"/>
  <cols>
    <col min="1" max="1" width="5.77777777777778" style="74" customWidth="1"/>
    <col min="2" max="2" width="13.9259259259259" style="74" customWidth="1"/>
    <col min="3" max="3" width="19.2592592592593" style="74" customWidth="1"/>
    <col min="4" max="4" width="12.5925925925926" style="74" customWidth="1"/>
    <col min="5" max="5" width="12.1481481481481" style="74" customWidth="1"/>
    <col min="6" max="6" width="9.18518518518519" style="74" customWidth="1"/>
    <col min="7" max="7" width="9.03703703703704" style="74" customWidth="1"/>
    <col min="8" max="8" width="8.44444444444444" style="74" customWidth="1"/>
    <col min="9" max="9" width="10.0740740740741" style="74" customWidth="1"/>
    <col min="10" max="16384" width="7.7037037037037" style="74"/>
  </cols>
  <sheetData>
    <row r="1" ht="17.4" spans="1:9">
      <c r="A1" s="9" t="str">
        <f>[1]报关发票!A1</f>
        <v>BEIJING MENERGY TRADING LIMITED</v>
      </c>
      <c r="B1" s="9"/>
      <c r="C1" s="9"/>
      <c r="D1" s="9"/>
      <c r="E1" s="75"/>
      <c r="F1" s="8"/>
      <c r="G1" s="9"/>
      <c r="H1" s="9"/>
      <c r="I1" s="9"/>
    </row>
    <row r="2" ht="36" customHeight="1" spans="1:9">
      <c r="A2" s="10" t="str">
        <f>[1]报关发票!A2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10"/>
      <c r="C2" s="10"/>
      <c r="D2" s="10"/>
      <c r="E2" s="76"/>
      <c r="F2" s="10"/>
      <c r="G2" s="10"/>
      <c r="H2" s="10"/>
      <c r="I2" s="10"/>
    </row>
    <row r="3" ht="17.4" spans="1:9">
      <c r="A3" s="77" t="str">
        <f>[1]报关发票!A3</f>
        <v>北京众诚城商贸有限公司</v>
      </c>
      <c r="B3" s="9"/>
      <c r="C3" s="9"/>
      <c r="D3" s="9"/>
      <c r="E3" s="75"/>
      <c r="F3" s="8"/>
      <c r="G3" s="9"/>
      <c r="H3" s="9"/>
      <c r="I3" s="9"/>
    </row>
    <row r="4" ht="17.4" spans="1:9">
      <c r="A4" s="9" t="s">
        <v>0</v>
      </c>
      <c r="B4" s="9"/>
      <c r="C4" s="9"/>
      <c r="D4" s="9"/>
      <c r="E4" s="75"/>
      <c r="F4" s="8"/>
      <c r="G4" s="9"/>
      <c r="H4" s="9"/>
      <c r="I4" s="9"/>
    </row>
    <row r="5" ht="18.15" spans="1:9">
      <c r="A5" s="77" t="s">
        <v>1</v>
      </c>
      <c r="B5" s="9"/>
      <c r="C5" s="9"/>
      <c r="D5" s="9"/>
      <c r="E5" s="75"/>
      <c r="F5" s="8"/>
      <c r="G5" s="9"/>
      <c r="H5" s="9"/>
      <c r="I5" s="9"/>
    </row>
    <row r="6" ht="11.4" spans="1:9">
      <c r="A6" s="16" t="s">
        <v>2</v>
      </c>
      <c r="B6" s="16"/>
      <c r="C6" s="16"/>
      <c r="D6" s="78"/>
      <c r="E6" s="79" t="s">
        <v>3</v>
      </c>
      <c r="F6" s="79"/>
      <c r="G6" s="80" t="str">
        <f>[1]报关发票!G6</f>
        <v>EMBMT20210421S-46</v>
      </c>
      <c r="H6" s="80"/>
      <c r="I6" s="80"/>
    </row>
    <row r="7" ht="11.4" spans="1:9">
      <c r="A7" s="20" t="s">
        <v>4</v>
      </c>
      <c r="B7" s="20"/>
      <c r="C7" s="20"/>
      <c r="D7" s="28"/>
      <c r="E7" s="81" t="s">
        <v>5</v>
      </c>
      <c r="F7" s="81"/>
      <c r="G7" s="23" t="str">
        <f>G6</f>
        <v>EMBMT20210421S-46</v>
      </c>
      <c r="H7" s="23"/>
      <c r="I7" s="23"/>
    </row>
    <row r="8" ht="12" spans="1:9">
      <c r="A8" s="24" t="s">
        <v>6</v>
      </c>
      <c r="B8" s="24"/>
      <c r="C8" s="24"/>
      <c r="D8" s="28"/>
      <c r="E8" s="81" t="s">
        <v>7</v>
      </c>
      <c r="F8" s="26"/>
      <c r="G8" s="26"/>
      <c r="H8" s="82">
        <f>[1]报关发票!H8</f>
        <v>44279</v>
      </c>
      <c r="I8" s="82"/>
    </row>
    <row r="9" ht="11.4" spans="1:9">
      <c r="A9" s="20" t="s">
        <v>8</v>
      </c>
      <c r="B9" s="20"/>
      <c r="C9" s="20"/>
      <c r="D9" s="28"/>
      <c r="E9" s="81" t="s">
        <v>9</v>
      </c>
      <c r="F9" s="26"/>
      <c r="G9" s="26"/>
      <c r="H9" s="82">
        <f>H8</f>
        <v>44279</v>
      </c>
      <c r="I9" s="82"/>
    </row>
    <row r="10" ht="11.4" spans="1:9">
      <c r="A10" s="29" t="s">
        <v>10</v>
      </c>
      <c r="B10" s="20" t="s">
        <v>11</v>
      </c>
      <c r="C10" s="20"/>
      <c r="D10" s="28"/>
      <c r="E10" s="81" t="s">
        <v>12</v>
      </c>
      <c r="F10" s="26"/>
      <c r="G10" s="26"/>
      <c r="H10" s="82"/>
      <c r="I10" s="82"/>
    </row>
    <row r="11" ht="87" customHeight="1" spans="1:9">
      <c r="A11" s="32" t="s">
        <v>13</v>
      </c>
      <c r="B11" s="32"/>
      <c r="C11" s="32"/>
      <c r="D11" s="28"/>
      <c r="E11" s="33" t="s">
        <v>14</v>
      </c>
      <c r="F11" s="22"/>
      <c r="G11" s="22"/>
      <c r="H11" s="82" t="s">
        <v>15</v>
      </c>
      <c r="I11" s="82"/>
    </row>
    <row r="12" ht="13.2" spans="1:9">
      <c r="A12" s="39" t="s">
        <v>16</v>
      </c>
      <c r="B12" s="39"/>
      <c r="C12" s="39"/>
      <c r="D12" s="39"/>
      <c r="E12" s="81" t="s">
        <v>17</v>
      </c>
      <c r="F12" s="26"/>
      <c r="G12" s="83"/>
      <c r="H12" s="83"/>
      <c r="I12" s="83"/>
    </row>
    <row r="13" ht="13.2" spans="1:9">
      <c r="A13" s="39" t="s">
        <v>18</v>
      </c>
      <c r="B13" s="39"/>
      <c r="C13" s="39"/>
      <c r="D13" s="39"/>
      <c r="E13" s="81" t="s">
        <v>19</v>
      </c>
      <c r="F13" s="26"/>
      <c r="G13" s="83"/>
      <c r="H13" s="83"/>
      <c r="I13" s="83"/>
    </row>
    <row r="14" ht="11.4" spans="1:9">
      <c r="A14" s="26" t="s">
        <v>20</v>
      </c>
      <c r="B14" s="26"/>
      <c r="C14" s="45"/>
      <c r="D14" s="45"/>
      <c r="E14" s="45"/>
      <c r="F14" s="45"/>
      <c r="G14" s="45"/>
      <c r="H14" s="45"/>
      <c r="I14" s="45"/>
    </row>
    <row r="15" ht="12.15" spans="1:9">
      <c r="A15" s="26" t="s">
        <v>21</v>
      </c>
      <c r="B15" s="26"/>
      <c r="C15" s="26"/>
      <c r="D15" s="26"/>
      <c r="E15" s="84"/>
      <c r="F15" s="85"/>
      <c r="G15" s="40"/>
      <c r="H15" s="40"/>
      <c r="I15" s="40"/>
    </row>
    <row r="16" ht="12.15" spans="1:9">
      <c r="A16" s="86" t="s">
        <v>22</v>
      </c>
      <c r="B16" s="87" t="s">
        <v>23</v>
      </c>
      <c r="C16" s="87"/>
      <c r="D16" s="88" t="s">
        <v>24</v>
      </c>
      <c r="E16" s="89" t="s">
        <v>25</v>
      </c>
      <c r="F16" s="45" t="s">
        <v>26</v>
      </c>
      <c r="G16" s="44" t="s">
        <v>27</v>
      </c>
      <c r="H16" s="43" t="s">
        <v>28</v>
      </c>
      <c r="I16" s="43"/>
    </row>
    <row r="17" ht="22.8" spans="1:9">
      <c r="A17" s="45" t="s">
        <v>29</v>
      </c>
      <c r="B17" s="47" t="s">
        <v>30</v>
      </c>
      <c r="C17" s="47"/>
      <c r="D17" s="89" t="s">
        <v>31</v>
      </c>
      <c r="E17" s="89" t="s">
        <v>32</v>
      </c>
      <c r="F17" s="45" t="s">
        <v>33</v>
      </c>
      <c r="G17" s="48" t="s">
        <v>34</v>
      </c>
      <c r="H17" s="3" t="s">
        <v>35</v>
      </c>
      <c r="I17" s="3"/>
    </row>
    <row r="18" s="73" customFormat="1" ht="20" customHeight="1" spans="1:9">
      <c r="A18" s="49">
        <v>1</v>
      </c>
      <c r="B18" s="49" t="str">
        <f>[1]汇总!E4</f>
        <v>潜水泵</v>
      </c>
      <c r="C18" s="49" t="str">
        <f>[1]汇总!F4</f>
        <v>Submersible pump</v>
      </c>
      <c r="D18" s="49">
        <f>[1]汇总!P4</f>
        <v>2712</v>
      </c>
      <c r="E18" s="49">
        <f>[1]汇总!Q4</f>
        <v>2702</v>
      </c>
      <c r="F18" s="90">
        <f>[1]汇总!X4</f>
        <v>9.9</v>
      </c>
      <c r="G18" s="90">
        <f>[1]汇总!W4</f>
        <v>3</v>
      </c>
      <c r="H18" s="49">
        <f>[1]汇总!G4</f>
        <v>2</v>
      </c>
      <c r="I18" s="49" t="str">
        <f>[1]汇总!H4&amp;[1]汇总!I4</f>
        <v>台set</v>
      </c>
    </row>
    <row r="19" s="73" customFormat="1" ht="20" customHeight="1" spans="1:9">
      <c r="A19" s="49">
        <v>2</v>
      </c>
      <c r="B19" s="49" t="str">
        <f>[1]汇总!E5</f>
        <v>浮选机</v>
      </c>
      <c r="C19" s="49" t="str">
        <f>[1]汇总!F5</f>
        <v>Flotation machine</v>
      </c>
      <c r="D19" s="49">
        <f>[1]汇总!P5</f>
        <v>98500</v>
      </c>
      <c r="E19" s="49">
        <f>[1]汇总!Q5</f>
        <v>98000</v>
      </c>
      <c r="F19" s="90">
        <f>[1]汇总!X5</f>
        <v>489.375</v>
      </c>
      <c r="G19" s="90">
        <f>[1]汇总!W5</f>
        <v>39</v>
      </c>
      <c r="H19" s="49">
        <f>[1]汇总!G5</f>
        <v>20</v>
      </c>
      <c r="I19" s="49" t="str">
        <f>[1]汇总!H5&amp;[1]汇总!I5</f>
        <v>台set</v>
      </c>
    </row>
    <row r="20" s="73" customFormat="1" ht="20" customHeight="1" spans="1:9">
      <c r="A20" s="49">
        <v>3</v>
      </c>
      <c r="B20" s="49" t="str">
        <f>[1]汇总!E6</f>
        <v>衬胶钢管</v>
      </c>
      <c r="C20" s="49" t="str">
        <f>[1]汇总!F6</f>
        <v>Rubber lining steel pipe</v>
      </c>
      <c r="D20" s="49">
        <f>[1]汇总!P6</f>
        <v>1833.33</v>
      </c>
      <c r="E20" s="49">
        <f>[1]汇总!Q6</f>
        <v>1729</v>
      </c>
      <c r="F20" s="90">
        <f>[1]汇总!X6</f>
        <v>4.34</v>
      </c>
      <c r="G20" s="90">
        <f>[1]汇总!W6</f>
        <v>1</v>
      </c>
      <c r="H20" s="49">
        <f>[1]汇总!G6</f>
        <v>1729</v>
      </c>
      <c r="I20" s="49" t="str">
        <f>[1]汇总!H6&amp;[1]汇总!I6</f>
        <v>公斤kg</v>
      </c>
    </row>
    <row r="21" s="73" customFormat="1" ht="20" customHeight="1" spans="1:9">
      <c r="A21" s="49">
        <v>4</v>
      </c>
      <c r="B21" s="49" t="str">
        <f>[1]汇总!E7</f>
        <v>喇叭口</v>
      </c>
      <c r="C21" s="49" t="str">
        <f>[1]汇总!F7</f>
        <v>Bell mouth</v>
      </c>
      <c r="D21" s="49">
        <f>[1]汇总!P7</f>
        <v>1100</v>
      </c>
      <c r="E21" s="49">
        <f>[1]汇总!Q7</f>
        <v>1000</v>
      </c>
      <c r="F21" s="90">
        <f>[1]汇总!X7</f>
        <v>2.03</v>
      </c>
      <c r="G21" s="90">
        <f>[1]汇总!W7</f>
        <v>3</v>
      </c>
      <c r="H21" s="49">
        <f>[1]汇总!G7</f>
        <v>3</v>
      </c>
      <c r="I21" s="49" t="str">
        <f>[1]汇总!H7&amp;[1]汇总!I7</f>
        <v>个pc</v>
      </c>
    </row>
    <row r="22" s="73" customFormat="1" ht="20" customHeight="1" spans="1:9">
      <c r="A22" s="49">
        <v>5</v>
      </c>
      <c r="B22" s="49" t="str">
        <f>[1]汇总!E8</f>
        <v>三通</v>
      </c>
      <c r="C22" s="49" t="str">
        <f>[1]汇总!F8</f>
        <v>tee-junction</v>
      </c>
      <c r="D22" s="49">
        <f>[1]汇总!P8</f>
        <v>1100</v>
      </c>
      <c r="E22" s="49">
        <f>[1]汇总!Q8</f>
        <v>1000</v>
      </c>
      <c r="F22" s="90">
        <f>[1]汇总!X8</f>
        <v>2.031</v>
      </c>
      <c r="G22" s="90">
        <f>[1]汇总!W8</f>
        <v>1</v>
      </c>
      <c r="H22" s="49">
        <f>[1]汇总!G8</f>
        <v>39</v>
      </c>
      <c r="I22" s="49" t="str">
        <f>[1]汇总!H8&amp;[1]汇总!I8</f>
        <v>个pc</v>
      </c>
    </row>
    <row r="23" s="73" customFormat="1" ht="20" customHeight="1" spans="1:9">
      <c r="A23" s="49">
        <v>6</v>
      </c>
      <c r="B23" s="49" t="str">
        <f>[1]汇总!E9</f>
        <v>弯头</v>
      </c>
      <c r="C23" s="49" t="str">
        <f>[1]汇总!F9</f>
        <v>elbow</v>
      </c>
      <c r="D23" s="49">
        <f>[1]汇总!P9</f>
        <v>1010</v>
      </c>
      <c r="E23" s="49">
        <f>[1]汇总!Q9</f>
        <v>900</v>
      </c>
      <c r="F23" s="90">
        <f>[1]汇总!X9</f>
        <v>4.06</v>
      </c>
      <c r="G23" s="90">
        <f>[1]汇总!W9</f>
        <v>2</v>
      </c>
      <c r="H23" s="49">
        <f>[1]汇总!G9</f>
        <v>235</v>
      </c>
      <c r="I23" s="49" t="str">
        <f>[1]汇总!H9&amp;[1]汇总!I9</f>
        <v>个pc</v>
      </c>
    </row>
    <row r="24" s="73" customFormat="1" ht="20" customHeight="1" spans="1:9">
      <c r="A24" s="49">
        <v>7</v>
      </c>
      <c r="B24" s="49" t="str">
        <f>[1]汇总!E10</f>
        <v>轻轨</v>
      </c>
      <c r="C24" s="49" t="str">
        <f>[1]汇总!F10</f>
        <v>Rail</v>
      </c>
      <c r="D24" s="49">
        <f>[1]汇总!P10</f>
        <v>2992.45</v>
      </c>
      <c r="E24" s="49">
        <f>[1]汇总!Q10</f>
        <v>2935.2</v>
      </c>
      <c r="F24" s="90">
        <f>[1]汇总!X10</f>
        <v>33.97</v>
      </c>
      <c r="G24" s="90">
        <f>[1]汇总!W10</f>
        <v>2</v>
      </c>
      <c r="H24" s="49">
        <f>[1]汇总!G10</f>
        <v>2935.2</v>
      </c>
      <c r="I24" s="49" t="str">
        <f>[1]汇总!H10&amp;[1]汇总!I10</f>
        <v>公斤kg</v>
      </c>
    </row>
    <row r="25" s="73" customFormat="1" ht="20" customHeight="1" spans="1:9">
      <c r="A25" s="49">
        <v>8</v>
      </c>
      <c r="B25" s="49" t="str">
        <f>[1]汇总!E11</f>
        <v>焊接钢管</v>
      </c>
      <c r="C25" s="49" t="str">
        <f>[1]汇总!F11</f>
        <v>welded steel tube</v>
      </c>
      <c r="D25" s="49">
        <f>[1]汇总!P11</f>
        <v>719.04</v>
      </c>
      <c r="E25" s="49">
        <f>[1]汇总!Q11</f>
        <v>705.3</v>
      </c>
      <c r="F25" s="91"/>
      <c r="G25" s="91"/>
      <c r="H25" s="49">
        <f>[1]汇总!G11</f>
        <v>725.71</v>
      </c>
      <c r="I25" s="49" t="str">
        <f>[1]汇总!H11&amp;[1]汇总!I11</f>
        <v>公斤kg</v>
      </c>
    </row>
    <row r="26" s="73" customFormat="1" ht="20" customHeight="1" spans="1:9">
      <c r="A26" s="49">
        <v>9</v>
      </c>
      <c r="B26" s="49" t="str">
        <f>[1]汇总!E12</f>
        <v>无缝钢管</v>
      </c>
      <c r="C26" s="49" t="str">
        <f>[1]汇总!F12</f>
        <v>Seamless steel pipe</v>
      </c>
      <c r="D26" s="49">
        <f>[1]汇总!P12</f>
        <v>9669.33</v>
      </c>
      <c r="E26" s="49">
        <f>[1]汇总!Q12</f>
        <v>9470.7</v>
      </c>
      <c r="F26" s="91"/>
      <c r="G26" s="91"/>
      <c r="H26" s="49">
        <f>[1]汇总!G12</f>
        <v>9483.95</v>
      </c>
      <c r="I26" s="49" t="str">
        <f>[1]汇总!H12&amp;[1]汇总!I12</f>
        <v>公斤kg</v>
      </c>
    </row>
    <row r="27" s="73" customFormat="1" ht="20" customHeight="1" spans="1:9">
      <c r="A27" s="49">
        <v>10</v>
      </c>
      <c r="B27" s="49" t="str">
        <f>[1]汇总!E13</f>
        <v>钢管</v>
      </c>
      <c r="C27" s="49" t="str">
        <f>[1]汇总!F13</f>
        <v>steel pipe</v>
      </c>
      <c r="D27" s="49">
        <f>[1]汇总!P13</f>
        <v>6181.29</v>
      </c>
      <c r="E27" s="49">
        <f>[1]汇总!Q13</f>
        <v>6042.9</v>
      </c>
      <c r="F27" s="91"/>
      <c r="G27" s="91"/>
      <c r="H27" s="49">
        <f>[1]汇总!G13</f>
        <v>6042.896</v>
      </c>
      <c r="I27" s="49" t="str">
        <f>[1]汇总!H13&amp;[1]汇总!I13</f>
        <v>公斤kg</v>
      </c>
    </row>
    <row r="28" s="73" customFormat="1" ht="20" customHeight="1" spans="1:9">
      <c r="A28" s="49">
        <v>11</v>
      </c>
      <c r="B28" s="49" t="str">
        <f>[1]汇总!E14</f>
        <v>焊管</v>
      </c>
      <c r="C28" s="49" t="str">
        <f>[1]汇总!F14</f>
        <v>Welded pipe</v>
      </c>
      <c r="D28" s="49">
        <f>[1]汇总!P14</f>
        <v>579.08</v>
      </c>
      <c r="E28" s="49">
        <f>[1]汇总!Q14</f>
        <v>568</v>
      </c>
      <c r="F28" s="91"/>
      <c r="G28" s="91"/>
      <c r="H28" s="49">
        <f>[1]汇总!G14</f>
        <v>568</v>
      </c>
      <c r="I28" s="49" t="str">
        <f>[1]汇总!H14&amp;[1]汇总!I14</f>
        <v>公斤kg</v>
      </c>
    </row>
    <row r="29" s="73" customFormat="1" ht="20" customHeight="1" spans="1:9">
      <c r="A29" s="49">
        <v>12</v>
      </c>
      <c r="B29" s="49" t="str">
        <f>[1]汇总!E15</f>
        <v>PE管</v>
      </c>
      <c r="C29" s="49" t="str">
        <f>[1]汇总!F15</f>
        <v>PE pipe</v>
      </c>
      <c r="D29" s="49">
        <f>[1]汇总!P15</f>
        <v>17400.54</v>
      </c>
      <c r="E29" s="49">
        <f>[1]汇总!Q15</f>
        <v>16483.8</v>
      </c>
      <c r="F29" s="90">
        <f>[1]汇总!X15</f>
        <v>98.66</v>
      </c>
      <c r="G29" s="90">
        <f>[1]汇总!W15</f>
        <v>7</v>
      </c>
      <c r="H29" s="49">
        <f>[1]汇总!G15</f>
        <v>2766</v>
      </c>
      <c r="I29" s="49" t="str">
        <f>[1]汇总!H15&amp;[1]汇总!I15</f>
        <v>米m</v>
      </c>
    </row>
    <row r="30" s="73" customFormat="1" ht="20" customHeight="1" spans="1:9">
      <c r="A30" s="49">
        <v>13</v>
      </c>
      <c r="B30" s="49" t="str">
        <f>[1]汇总!E16</f>
        <v>焊管</v>
      </c>
      <c r="C30" s="49" t="str">
        <f>[1]汇总!F16</f>
        <v>Welded pipe</v>
      </c>
      <c r="D30" s="49">
        <f>[1]汇总!P16</f>
        <v>9147.8</v>
      </c>
      <c r="E30" s="49">
        <f>[1]汇总!Q16</f>
        <v>8962</v>
      </c>
      <c r="F30" s="91"/>
      <c r="G30" s="91"/>
      <c r="H30" s="49">
        <f>[1]汇总!G16</f>
        <v>8962</v>
      </c>
      <c r="I30" s="49" t="str">
        <f>[1]汇总!H16&amp;[1]汇总!I16</f>
        <v>公斤kg</v>
      </c>
    </row>
    <row r="31" s="73" customFormat="1" ht="20" customHeight="1" spans="1:9">
      <c r="A31" s="49">
        <v>14</v>
      </c>
      <c r="B31" s="49" t="str">
        <f>[1]汇总!E17</f>
        <v>PVC管</v>
      </c>
      <c r="C31" s="49" t="str">
        <f>[1]汇总!F17</f>
        <v>PVC pipe</v>
      </c>
      <c r="D31" s="49">
        <f>[1]汇总!P17</f>
        <v>5.05</v>
      </c>
      <c r="E31" s="49">
        <f>[1]汇总!Q17</f>
        <v>5</v>
      </c>
      <c r="F31" s="90">
        <f>[1]汇总!X17</f>
        <v>10.09</v>
      </c>
      <c r="G31" s="90">
        <f>[1]汇总!W17</f>
        <v>1</v>
      </c>
      <c r="H31" s="49">
        <f>[1]汇总!G17</f>
        <v>345</v>
      </c>
      <c r="I31" s="49" t="str">
        <f>[1]汇总!H17&amp;[1]汇总!I17</f>
        <v>米m</v>
      </c>
    </row>
    <row r="32" s="73" customFormat="1" ht="20" customHeight="1" spans="1:9">
      <c r="A32" s="49">
        <v>15</v>
      </c>
      <c r="B32" s="49" t="str">
        <f>[1]汇总!E18</f>
        <v>复合管</v>
      </c>
      <c r="C32" s="49" t="str">
        <f>[1]汇总!F18</f>
        <v>multiple-unit tube</v>
      </c>
      <c r="D32" s="49">
        <f>[1]汇总!P18</f>
        <v>15.15</v>
      </c>
      <c r="E32" s="49">
        <f>[1]汇总!Q18</f>
        <v>15</v>
      </c>
      <c r="F32" s="91"/>
      <c r="G32" s="91"/>
      <c r="H32" s="49">
        <f>[1]汇总!G18</f>
        <v>36</v>
      </c>
      <c r="I32" s="49" t="str">
        <f>[1]汇总!H18&amp;[1]汇总!I18</f>
        <v>米m</v>
      </c>
    </row>
    <row r="33" s="73" customFormat="1" ht="20" customHeight="1" spans="1:9">
      <c r="A33" s="49">
        <v>16</v>
      </c>
      <c r="B33" s="49" t="str">
        <f>[1]汇总!E19</f>
        <v>高压胶管</v>
      </c>
      <c r="C33" s="49" t="str">
        <f>[1]汇总!F19</f>
        <v>High-pressure hose</v>
      </c>
      <c r="D33" s="49">
        <f>[1]汇总!P19</f>
        <v>2.02</v>
      </c>
      <c r="E33" s="49">
        <f>[1]汇总!Q19</f>
        <v>2</v>
      </c>
      <c r="F33" s="91"/>
      <c r="G33" s="91"/>
      <c r="H33" s="49">
        <f>[1]汇总!G19</f>
        <v>12</v>
      </c>
      <c r="I33" s="49" t="str">
        <f>[1]汇总!H19&amp;[1]汇总!I19</f>
        <v>米m</v>
      </c>
    </row>
    <row r="34" s="73" customFormat="1" ht="20" customHeight="1" spans="1:9">
      <c r="A34" s="49">
        <v>17</v>
      </c>
      <c r="B34" s="49" t="str">
        <f>[1]汇总!E20</f>
        <v>空气软管</v>
      </c>
      <c r="C34" s="49" t="str">
        <f>[1]汇总!F20</f>
        <v>air hose</v>
      </c>
      <c r="D34" s="49">
        <f>[1]汇总!P20</f>
        <v>1.01</v>
      </c>
      <c r="E34" s="49">
        <f>[1]汇总!Q20</f>
        <v>1</v>
      </c>
      <c r="F34" s="91"/>
      <c r="G34" s="91"/>
      <c r="H34" s="49">
        <f>[1]汇总!G20</f>
        <v>12</v>
      </c>
      <c r="I34" s="49" t="str">
        <f>[1]汇总!H20&amp;[1]汇总!I20</f>
        <v>米m</v>
      </c>
    </row>
    <row r="35" s="73" customFormat="1" ht="20" customHeight="1" spans="1:9">
      <c r="A35" s="49">
        <v>18</v>
      </c>
      <c r="B35" s="49" t="str">
        <f>[1]汇总!E21</f>
        <v>不锈钢无缝管</v>
      </c>
      <c r="C35" s="49" t="str">
        <f>[1]汇总!F21</f>
        <v>Stainless steel seamless pipe</v>
      </c>
      <c r="D35" s="49">
        <f>[1]汇总!P21</f>
        <v>1.41</v>
      </c>
      <c r="E35" s="49">
        <f>[1]汇总!Q21</f>
        <v>1.4</v>
      </c>
      <c r="F35" s="91"/>
      <c r="G35" s="91"/>
      <c r="H35" s="49">
        <f>[1]汇总!G21</f>
        <v>1.4</v>
      </c>
      <c r="I35" s="49" t="str">
        <f>[1]汇总!H21&amp;[1]汇总!I21</f>
        <v>公斤kg</v>
      </c>
    </row>
    <row r="36" s="73" customFormat="1" ht="20" customHeight="1" spans="1:9">
      <c r="A36" s="49">
        <v>19</v>
      </c>
      <c r="B36" s="49" t="str">
        <f>[1]汇总!E22</f>
        <v>钢管</v>
      </c>
      <c r="C36" s="49" t="str">
        <f>[1]汇总!F22</f>
        <v>steel pipe</v>
      </c>
      <c r="D36" s="49">
        <f>[1]汇总!P22</f>
        <v>17.16</v>
      </c>
      <c r="E36" s="49">
        <f>[1]汇总!Q22</f>
        <v>17</v>
      </c>
      <c r="F36" s="91"/>
      <c r="G36" s="91"/>
      <c r="H36" s="49">
        <f>[1]汇总!G22</f>
        <v>17</v>
      </c>
      <c r="I36" s="49" t="str">
        <f>[1]汇总!H22&amp;[1]汇总!I22</f>
        <v>公斤kg</v>
      </c>
    </row>
    <row r="37" s="73" customFormat="1" ht="20" customHeight="1" spans="1:9">
      <c r="A37" s="49">
        <v>20</v>
      </c>
      <c r="B37" s="49" t="str">
        <f>[1]汇总!E23</f>
        <v>焊管</v>
      </c>
      <c r="C37" s="49" t="str">
        <f>[1]汇总!F23</f>
        <v>Welded pipe</v>
      </c>
      <c r="D37" s="49">
        <f>[1]汇总!P23</f>
        <v>10521.83</v>
      </c>
      <c r="E37" s="49">
        <f>[1]汇总!Q23</f>
        <v>10420.8</v>
      </c>
      <c r="F37" s="91"/>
      <c r="G37" s="91"/>
      <c r="H37" s="49">
        <f>[1]汇总!G23</f>
        <v>10423.3624</v>
      </c>
      <c r="I37" s="49" t="str">
        <f>[1]汇总!H23&amp;[1]汇总!I23</f>
        <v>公斤kg</v>
      </c>
    </row>
    <row r="38" s="73" customFormat="1" ht="20" customHeight="1" spans="1:9">
      <c r="A38" s="49">
        <v>21</v>
      </c>
      <c r="B38" s="49" t="str">
        <f>[1]汇总!E24</f>
        <v>异径管</v>
      </c>
      <c r="C38" s="49" t="str">
        <f>[1]汇总!F24</f>
        <v>reducing pipe</v>
      </c>
      <c r="D38" s="49">
        <f>[1]汇总!P24</f>
        <v>36.37</v>
      </c>
      <c r="E38" s="49">
        <f>[1]汇总!Q24</f>
        <v>36</v>
      </c>
      <c r="F38" s="91"/>
      <c r="G38" s="91"/>
      <c r="H38" s="49">
        <f>[1]汇总!G24</f>
        <v>36</v>
      </c>
      <c r="I38" s="49" t="str">
        <f>[1]汇总!H24&amp;[1]汇总!I24</f>
        <v>个pc</v>
      </c>
    </row>
    <row r="39" s="73" customFormat="1" ht="20" customHeight="1" spans="1:9">
      <c r="A39" s="92"/>
      <c r="B39" s="92"/>
      <c r="C39" s="92"/>
      <c r="D39" s="92"/>
      <c r="E39" s="92"/>
      <c r="F39" s="92"/>
      <c r="G39" s="92"/>
      <c r="H39" s="92"/>
      <c r="I39" s="92"/>
    </row>
    <row r="40" s="73" customFormat="1" ht="20" customHeight="1" spans="1:9">
      <c r="A40" s="92"/>
      <c r="B40" s="92"/>
      <c r="C40" s="92"/>
      <c r="D40" s="92"/>
      <c r="E40" s="92"/>
      <c r="F40" s="92"/>
      <c r="G40" s="92"/>
      <c r="H40" s="92"/>
      <c r="I40" s="92"/>
    </row>
    <row r="41" ht="23.55" spans="1:9">
      <c r="A41" s="93" t="s">
        <v>36</v>
      </c>
      <c r="B41" s="53"/>
      <c r="C41" s="53"/>
      <c r="D41" s="94">
        <f t="shared" ref="D41:H41" si="0">SUM(D18:D40)</f>
        <v>163544.86</v>
      </c>
      <c r="E41" s="94">
        <f t="shared" si="0"/>
        <v>160997.1</v>
      </c>
      <c r="F41" s="94">
        <f t="shared" si="0"/>
        <v>654.456</v>
      </c>
      <c r="G41" s="94">
        <f t="shared" si="0"/>
        <v>59</v>
      </c>
      <c r="H41" s="94">
        <f t="shared" si="0"/>
        <v>44394.5184</v>
      </c>
      <c r="I41" s="41"/>
    </row>
    <row r="42" ht="33" customHeight="1" spans="1:9">
      <c r="A42" s="95"/>
      <c r="B42" s="96"/>
      <c r="C42" s="97"/>
      <c r="D42" s="70"/>
      <c r="E42" s="70"/>
      <c r="F42" s="70"/>
      <c r="G42" s="2"/>
      <c r="H42" s="2"/>
      <c r="I42" s="70"/>
    </row>
    <row r="43" ht="18" customHeight="1" spans="1:9">
      <c r="A43" s="95"/>
      <c r="B43" s="97"/>
      <c r="C43" s="97"/>
      <c r="D43" s="70"/>
      <c r="E43" s="70"/>
      <c r="F43" s="70"/>
      <c r="G43" s="2"/>
      <c r="H43" s="2"/>
      <c r="I43" s="70"/>
    </row>
    <row r="44" ht="11.4" spans="1:9">
      <c r="A44" s="3"/>
      <c r="B44" s="56" t="s">
        <v>37</v>
      </c>
      <c r="C44" s="56"/>
      <c r="D44" s="98"/>
      <c r="E44" s="98"/>
      <c r="F44" s="98"/>
      <c r="G44" s="99"/>
      <c r="H44" s="99"/>
      <c r="I44" s="99"/>
    </row>
    <row r="45" ht="11.4" spans="1:9">
      <c r="A45" s="3"/>
      <c r="B45" s="56" t="s">
        <v>38</v>
      </c>
      <c r="C45" s="56"/>
      <c r="D45" s="98"/>
      <c r="E45" s="98"/>
      <c r="F45" s="100">
        <f>H8</f>
        <v>44279</v>
      </c>
      <c r="G45" s="100"/>
      <c r="H45" s="100"/>
      <c r="I45" s="100"/>
    </row>
    <row r="46" ht="12.75" spans="1:9">
      <c r="A46" s="101"/>
      <c r="B46" s="102"/>
      <c r="C46" s="102"/>
      <c r="D46" s="101"/>
      <c r="E46" s="103"/>
      <c r="F46" s="104"/>
      <c r="G46" s="101"/>
      <c r="H46" s="101"/>
      <c r="I46" s="101"/>
    </row>
    <row r="47" ht="16.35" spans="1:9">
      <c r="A47" s="72"/>
      <c r="B47" s="105"/>
      <c r="C47" s="105"/>
      <c r="D47" s="72"/>
      <c r="E47" s="106"/>
      <c r="F47" s="107"/>
      <c r="G47" s="72"/>
      <c r="H47" s="72"/>
      <c r="I47" s="72"/>
    </row>
  </sheetData>
  <autoFilter ref="A17:I41">
    <extLst/>
  </autoFilter>
  <mergeCells count="44">
    <mergeCell ref="A1:I1"/>
    <mergeCell ref="A2:I2"/>
    <mergeCell ref="A3:I3"/>
    <mergeCell ref="A4:I4"/>
    <mergeCell ref="A5:I5"/>
    <mergeCell ref="A6:C6"/>
    <mergeCell ref="E6:F6"/>
    <mergeCell ref="G6:I6"/>
    <mergeCell ref="A7:C7"/>
    <mergeCell ref="G7:I7"/>
    <mergeCell ref="A8:C8"/>
    <mergeCell ref="E8:G8"/>
    <mergeCell ref="H8:I8"/>
    <mergeCell ref="A9:C9"/>
    <mergeCell ref="E9:G9"/>
    <mergeCell ref="H9:I9"/>
    <mergeCell ref="B10:C10"/>
    <mergeCell ref="E10:G10"/>
    <mergeCell ref="H10:I10"/>
    <mergeCell ref="A11:C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D44:E44"/>
    <mergeCell ref="D45:E45"/>
    <mergeCell ref="F45:I45"/>
    <mergeCell ref="F24:F28"/>
    <mergeCell ref="F29:F30"/>
    <mergeCell ref="F31:F38"/>
    <mergeCell ref="G24:G28"/>
    <mergeCell ref="G29:G30"/>
    <mergeCell ref="G31:G38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107"/>
  <sheetViews>
    <sheetView topLeftCell="A31" workbookViewId="0">
      <selection activeCell="H43" sqref="H43"/>
    </sheetView>
  </sheetViews>
  <sheetFormatPr defaultColWidth="10.6666666666667" defaultRowHeight="12"/>
  <cols>
    <col min="1" max="1" width="6.07407407407407" style="4" customWidth="1"/>
    <col min="2" max="2" width="12.7407407407407" style="5" customWidth="1"/>
    <col min="3" max="3" width="15.3333333333333" style="5" customWidth="1"/>
    <col min="4" max="4" width="13.1111111111111" style="5" customWidth="1"/>
    <col min="5" max="5" width="8.74074074074074" style="4" customWidth="1"/>
    <col min="6" max="6" width="9.18518518518519" style="4" customWidth="1"/>
    <col min="7" max="7" width="12.5925925925926" style="6" customWidth="1"/>
    <col min="8" max="8" width="14.8148148148148" style="4" customWidth="1"/>
    <col min="9" max="9" width="10.6666666666667" style="4" hidden="1" customWidth="1"/>
    <col min="10" max="10" width="10.6666666666667" style="7" hidden="1" customWidth="1"/>
    <col min="11" max="12" width="10.6666666666667" style="4" customWidth="1"/>
    <col min="13" max="16384" width="10.6666666666667" style="4"/>
  </cols>
  <sheetData>
    <row r="1" ht="21" customHeight="1" spans="1:8">
      <c r="A1" s="8" t="s">
        <v>39</v>
      </c>
      <c r="B1" s="9"/>
      <c r="C1" s="9"/>
      <c r="D1" s="9"/>
      <c r="E1" s="9"/>
      <c r="F1" s="9"/>
      <c r="G1" s="9"/>
      <c r="H1" s="9"/>
    </row>
    <row r="2" ht="41.1" customHeight="1" spans="1:8">
      <c r="A2" s="10" t="str">
        <f>pl!A2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11"/>
      <c r="C2" s="11"/>
      <c r="D2" s="11"/>
      <c r="E2" s="11"/>
      <c r="F2" s="11"/>
      <c r="G2" s="11"/>
      <c r="H2" s="11"/>
    </row>
    <row r="3" ht="17.4" spans="1:8">
      <c r="A3" s="12" t="s">
        <v>40</v>
      </c>
      <c r="B3" s="13"/>
      <c r="C3" s="13"/>
      <c r="D3" s="13"/>
      <c r="E3" s="13"/>
      <c r="F3" s="13"/>
      <c r="G3" s="13"/>
      <c r="H3" s="13"/>
    </row>
    <row r="4" ht="18.95" customHeight="1" spans="1:8">
      <c r="A4" s="14" t="s">
        <v>41</v>
      </c>
      <c r="B4" s="14"/>
      <c r="C4" s="14"/>
      <c r="D4" s="14"/>
      <c r="E4" s="14"/>
      <c r="F4" s="14"/>
      <c r="G4" s="14"/>
      <c r="H4" s="14"/>
    </row>
    <row r="5" ht="18" customHeight="1" spans="1:11">
      <c r="A5" s="15" t="s">
        <v>42</v>
      </c>
      <c r="B5" s="15"/>
      <c r="C5" s="15"/>
      <c r="D5" s="15"/>
      <c r="E5" s="15"/>
      <c r="F5" s="15"/>
      <c r="G5" s="15"/>
      <c r="H5" s="15"/>
      <c r="K5" s="68"/>
    </row>
    <row r="6" ht="15.75" customHeight="1" spans="1:10">
      <c r="A6" s="16" t="s">
        <v>2</v>
      </c>
      <c r="B6" s="16"/>
      <c r="C6" s="16"/>
      <c r="D6" s="17"/>
      <c r="E6" s="18" t="s">
        <v>43</v>
      </c>
      <c r="F6" s="18"/>
      <c r="G6" s="19" t="str">
        <f>[1]报关单!A13</f>
        <v>EMBMT20210421S-46</v>
      </c>
      <c r="H6" s="19"/>
      <c r="I6" s="22"/>
      <c r="J6" s="33"/>
    </row>
    <row r="7" ht="15.75" customHeight="1" spans="1:8">
      <c r="A7" s="20" t="s">
        <v>4</v>
      </c>
      <c r="B7" s="20"/>
      <c r="C7" s="20"/>
      <c r="D7" s="21"/>
      <c r="E7" s="22" t="s">
        <v>5</v>
      </c>
      <c r="F7" s="22"/>
      <c r="G7" s="23" t="str">
        <f>G6</f>
        <v>EMBMT20210421S-46</v>
      </c>
      <c r="H7" s="23"/>
    </row>
    <row r="8" ht="15.75" customHeight="1" spans="1:8">
      <c r="A8" s="24" t="s">
        <v>6</v>
      </c>
      <c r="B8" s="24"/>
      <c r="C8" s="24"/>
      <c r="D8" s="25"/>
      <c r="E8" s="26" t="s">
        <v>44</v>
      </c>
      <c r="F8" s="26"/>
      <c r="G8" s="26"/>
      <c r="H8" s="27">
        <f>[1]报关发票!H8</f>
        <v>44279</v>
      </c>
    </row>
    <row r="9" ht="15.75" customHeight="1" spans="1:8">
      <c r="A9" s="20" t="s">
        <v>8</v>
      </c>
      <c r="B9" s="20"/>
      <c r="C9" s="20"/>
      <c r="D9" s="28"/>
      <c r="E9" s="26" t="s">
        <v>9</v>
      </c>
      <c r="F9" s="26"/>
      <c r="G9" s="26"/>
      <c r="H9" s="27"/>
    </row>
    <row r="10" ht="15.95" customHeight="1" spans="1:8">
      <c r="A10" s="29" t="s">
        <v>10</v>
      </c>
      <c r="B10" s="20" t="s">
        <v>11</v>
      </c>
      <c r="C10" s="20"/>
      <c r="D10" s="28"/>
      <c r="E10" s="30" t="s">
        <v>12</v>
      </c>
      <c r="F10" s="30"/>
      <c r="G10" s="31" t="s">
        <v>15</v>
      </c>
      <c r="H10" s="31"/>
    </row>
    <row r="11" ht="94" customHeight="1" spans="1:8">
      <c r="A11" s="32" t="s">
        <v>13</v>
      </c>
      <c r="B11" s="32"/>
      <c r="C11" s="32"/>
      <c r="D11" s="28"/>
      <c r="E11" s="33" t="s">
        <v>14</v>
      </c>
      <c r="F11" s="22"/>
      <c r="G11" s="22"/>
      <c r="H11" s="23" t="s">
        <v>15</v>
      </c>
    </row>
    <row r="12" ht="15" customHeight="1" spans="1:9">
      <c r="A12" s="34" t="s">
        <v>16</v>
      </c>
      <c r="B12" s="34"/>
      <c r="C12" s="34"/>
      <c r="D12" s="34"/>
      <c r="E12" s="26" t="s">
        <v>17</v>
      </c>
      <c r="F12" s="26"/>
      <c r="G12" s="35"/>
      <c r="H12" s="35"/>
      <c r="I12" s="69"/>
    </row>
    <row r="13" ht="15" customHeight="1" spans="1:9">
      <c r="A13" s="36" t="s">
        <v>18</v>
      </c>
      <c r="B13" s="37"/>
      <c r="C13" s="38"/>
      <c r="D13" s="38"/>
      <c r="E13" s="26" t="s">
        <v>19</v>
      </c>
      <c r="F13" s="26"/>
      <c r="G13" s="35"/>
      <c r="H13" s="35"/>
      <c r="I13" s="69"/>
    </row>
    <row r="14" ht="24" customHeight="1" spans="1:8">
      <c r="A14" s="39" t="s">
        <v>45</v>
      </c>
      <c r="B14" s="39"/>
      <c r="C14" s="39"/>
      <c r="D14" s="39"/>
      <c r="E14" s="39"/>
      <c r="F14" s="39"/>
      <c r="G14" s="39"/>
      <c r="H14" s="39"/>
    </row>
    <row r="15" ht="15" customHeight="1" spans="1:8">
      <c r="A15" s="40" t="s">
        <v>21</v>
      </c>
      <c r="B15" s="41"/>
      <c r="C15" s="40"/>
      <c r="D15" s="40"/>
      <c r="E15" s="40"/>
      <c r="F15" s="40"/>
      <c r="G15" s="40"/>
      <c r="H15" s="40"/>
    </row>
    <row r="16" s="1" customFormat="1" ht="15" customHeight="1" spans="1:10">
      <c r="A16" s="3" t="s">
        <v>46</v>
      </c>
      <c r="B16" s="42" t="s">
        <v>47</v>
      </c>
      <c r="C16" s="42" t="s">
        <v>23</v>
      </c>
      <c r="D16" s="42"/>
      <c r="E16" s="43" t="s">
        <v>28</v>
      </c>
      <c r="F16" s="43"/>
      <c r="G16" s="44" t="s">
        <v>48</v>
      </c>
      <c r="H16" s="3" t="s">
        <v>49</v>
      </c>
      <c r="J16" s="63"/>
    </row>
    <row r="17" s="1" customFormat="1" ht="36.95" customHeight="1" spans="1:10">
      <c r="A17" s="45" t="s">
        <v>29</v>
      </c>
      <c r="B17" s="46" t="s">
        <v>50</v>
      </c>
      <c r="C17" s="47" t="s">
        <v>30</v>
      </c>
      <c r="D17" s="47"/>
      <c r="E17" s="45" t="s">
        <v>35</v>
      </c>
      <c r="F17" s="45"/>
      <c r="G17" s="48" t="s">
        <v>51</v>
      </c>
      <c r="H17" s="45" t="s">
        <v>52</v>
      </c>
      <c r="J17" s="63"/>
    </row>
    <row r="18" s="2" customFormat="1" ht="21" customHeight="1" spans="1:10">
      <c r="A18" s="49">
        <v>1</v>
      </c>
      <c r="B18" s="50" t="str">
        <f>[1]汇总!D4</f>
        <v>8413709190</v>
      </c>
      <c r="C18" s="50" t="str">
        <f>[1]汇总!E4</f>
        <v>潜水泵</v>
      </c>
      <c r="D18" s="50" t="str">
        <f>[1]汇总!F4</f>
        <v>Submersible pump</v>
      </c>
      <c r="E18" s="50">
        <f>[1]汇总!G4</f>
        <v>2</v>
      </c>
      <c r="F18" s="50" t="str">
        <f>[1]汇总!I4</f>
        <v>set</v>
      </c>
      <c r="G18" s="51">
        <f t="shared" ref="G18:G38" si="0">H18/E18</f>
        <v>74013</v>
      </c>
      <c r="H18" s="51">
        <f>[1]汇总!N4</f>
        <v>148026</v>
      </c>
      <c r="I18" s="51"/>
      <c r="J18" s="70"/>
    </row>
    <row r="19" s="2" customFormat="1" ht="21" customHeight="1" spans="1:10">
      <c r="A19" s="49">
        <v>2</v>
      </c>
      <c r="B19" s="50" t="str">
        <f>[1]汇总!D5</f>
        <v>8474100000</v>
      </c>
      <c r="C19" s="50" t="str">
        <f>[1]汇总!E5</f>
        <v>浮选机</v>
      </c>
      <c r="D19" s="50" t="str">
        <f>[1]汇总!F5</f>
        <v>Flotation machine</v>
      </c>
      <c r="E19" s="50">
        <f>[1]汇总!G5</f>
        <v>20</v>
      </c>
      <c r="F19" s="50" t="str">
        <f>[1]汇总!I5</f>
        <v>set</v>
      </c>
      <c r="G19" s="51">
        <f t="shared" si="0"/>
        <v>24697.5</v>
      </c>
      <c r="H19" s="51">
        <f>[1]汇总!N5</f>
        <v>493950</v>
      </c>
      <c r="I19" s="51"/>
      <c r="J19" s="70"/>
    </row>
    <row r="20" s="2" customFormat="1" ht="21" customHeight="1" spans="1:10">
      <c r="A20" s="49">
        <v>3</v>
      </c>
      <c r="B20" s="50" t="str">
        <f>[1]汇总!D6</f>
        <v>7306900090</v>
      </c>
      <c r="C20" s="50" t="str">
        <f>[1]汇总!E6</f>
        <v>衬胶钢管</v>
      </c>
      <c r="D20" s="50" t="str">
        <f>[1]汇总!F6</f>
        <v>Rubber lining steel pipe</v>
      </c>
      <c r="E20" s="50">
        <f>[1]汇总!G6</f>
        <v>1729</v>
      </c>
      <c r="F20" s="50" t="str">
        <f>[1]汇总!I6</f>
        <v>kg</v>
      </c>
      <c r="G20" s="51">
        <f t="shared" si="0"/>
        <v>4.82307790185523</v>
      </c>
      <c r="H20" s="51">
        <f>[1]汇总!N6</f>
        <v>8339.10169230769</v>
      </c>
      <c r="I20" s="51"/>
      <c r="J20" s="70"/>
    </row>
    <row r="21" s="2" customFormat="1" ht="21" customHeight="1" spans="1:10">
      <c r="A21" s="49">
        <v>4</v>
      </c>
      <c r="B21" s="50" t="str">
        <f>[1]汇总!D7</f>
        <v>7307990000</v>
      </c>
      <c r="C21" s="50" t="str">
        <f>[1]汇总!E7</f>
        <v>喇叭口</v>
      </c>
      <c r="D21" s="50" t="str">
        <f>[1]汇总!F7</f>
        <v>Bell mouth</v>
      </c>
      <c r="E21" s="50">
        <f>[1]汇总!G7</f>
        <v>3</v>
      </c>
      <c r="F21" s="50" t="str">
        <f>[1]汇总!I7</f>
        <v>pc</v>
      </c>
      <c r="G21" s="51">
        <f t="shared" si="0"/>
        <v>95.1641025641027</v>
      </c>
      <c r="H21" s="51">
        <f>[1]汇总!N7</f>
        <v>285.492307692308</v>
      </c>
      <c r="I21" s="51"/>
      <c r="J21" s="70"/>
    </row>
    <row r="22" s="2" customFormat="1" ht="21" customHeight="1" spans="1:10">
      <c r="A22" s="49">
        <v>5</v>
      </c>
      <c r="B22" s="50" t="str">
        <f>[1]汇总!D8</f>
        <v>7307990000</v>
      </c>
      <c r="C22" s="50" t="str">
        <f>[1]汇总!E8</f>
        <v>三通</v>
      </c>
      <c r="D22" s="50" t="str">
        <f>[1]汇总!F8</f>
        <v>tee-junction</v>
      </c>
      <c r="E22" s="50">
        <f>[1]汇总!G8</f>
        <v>39</v>
      </c>
      <c r="F22" s="50" t="str">
        <f>[1]汇总!I8</f>
        <v>pc</v>
      </c>
      <c r="G22" s="51">
        <f t="shared" si="0"/>
        <v>59.8122287968441</v>
      </c>
      <c r="H22" s="51">
        <f>[1]汇总!N8</f>
        <v>2332.67692307692</v>
      </c>
      <c r="I22" s="51"/>
      <c r="J22" s="70"/>
    </row>
    <row r="23" s="2" customFormat="1" ht="21" customHeight="1" spans="1:10">
      <c r="A23" s="49">
        <v>6</v>
      </c>
      <c r="B23" s="50" t="str">
        <f>[1]汇总!D9</f>
        <v>7307990000</v>
      </c>
      <c r="C23" s="50" t="str">
        <f>[1]汇总!E9</f>
        <v>弯头</v>
      </c>
      <c r="D23" s="50" t="str">
        <f>[1]汇总!F9</f>
        <v>elbow</v>
      </c>
      <c r="E23" s="50">
        <f>[1]汇总!G9</f>
        <v>235</v>
      </c>
      <c r="F23" s="50" t="str">
        <f>[1]汇总!I9</f>
        <v>pc</v>
      </c>
      <c r="G23" s="51">
        <f t="shared" si="0"/>
        <v>13.8967266775777</v>
      </c>
      <c r="H23" s="51">
        <f>[1]汇总!N9</f>
        <v>3265.73076923077</v>
      </c>
      <c r="I23" s="51"/>
      <c r="J23" s="70"/>
    </row>
    <row r="24" s="2" customFormat="1" ht="21" customHeight="1" spans="1:10">
      <c r="A24" s="49">
        <v>7</v>
      </c>
      <c r="B24" s="50" t="str">
        <f>[1]汇总!D10</f>
        <v>7302100000</v>
      </c>
      <c r="C24" s="50" t="str">
        <f>[1]汇总!E10</f>
        <v>轻轨</v>
      </c>
      <c r="D24" s="50" t="str">
        <f>[1]汇总!F10</f>
        <v>Rail</v>
      </c>
      <c r="E24" s="50">
        <f>[1]汇总!G10</f>
        <v>2935.2</v>
      </c>
      <c r="F24" s="50" t="str">
        <f>[1]汇总!I10</f>
        <v>kg</v>
      </c>
      <c r="G24" s="51">
        <f t="shared" si="0"/>
        <v>1.10769230769231</v>
      </c>
      <c r="H24" s="51">
        <f>[1]汇总!N10</f>
        <v>3251.29846153846</v>
      </c>
      <c r="I24" s="51"/>
      <c r="J24" s="70"/>
    </row>
    <row r="25" s="2" customFormat="1" ht="21" customHeight="1" spans="1:10">
      <c r="A25" s="49">
        <v>8</v>
      </c>
      <c r="B25" s="50" t="str">
        <f>[1]汇总!D11</f>
        <v>7304399000</v>
      </c>
      <c r="C25" s="50" t="str">
        <f>[1]汇总!E11</f>
        <v>焊接钢管</v>
      </c>
      <c r="D25" s="50" t="str">
        <f>[1]汇总!F11</f>
        <v>welded steel tube</v>
      </c>
      <c r="E25" s="50">
        <f>[1]汇总!G11</f>
        <v>725.71</v>
      </c>
      <c r="F25" s="50" t="str">
        <f>[1]汇总!I11</f>
        <v>kg</v>
      </c>
      <c r="G25" s="51">
        <f t="shared" si="0"/>
        <v>0.97222984811691</v>
      </c>
      <c r="H25" s="51">
        <f>[1]汇总!N11</f>
        <v>705.556923076923</v>
      </c>
      <c r="I25" s="51"/>
      <c r="J25" s="70"/>
    </row>
    <row r="26" s="2" customFormat="1" ht="21" customHeight="1" spans="1:10">
      <c r="A26" s="49">
        <v>9</v>
      </c>
      <c r="B26" s="50" t="str">
        <f>[1]汇总!D12</f>
        <v>7304399000</v>
      </c>
      <c r="C26" s="50" t="str">
        <f>[1]汇总!E12</f>
        <v>无缝钢管</v>
      </c>
      <c r="D26" s="50" t="str">
        <f>[1]汇总!F12</f>
        <v>Seamless steel pipe</v>
      </c>
      <c r="E26" s="50">
        <f>[1]汇总!G12</f>
        <v>9483.95</v>
      </c>
      <c r="F26" s="50" t="str">
        <f>[1]汇总!I12</f>
        <v>kg</v>
      </c>
      <c r="G26" s="51">
        <f t="shared" si="0"/>
        <v>1.08131804867089</v>
      </c>
      <c r="H26" s="51">
        <f>[1]汇总!N12</f>
        <v>10255.1663076923</v>
      </c>
      <c r="I26" s="51"/>
      <c r="J26" s="70"/>
    </row>
    <row r="27" s="2" customFormat="1" ht="21" customHeight="1" spans="1:10">
      <c r="A27" s="49">
        <v>10</v>
      </c>
      <c r="B27" s="50" t="str">
        <f>[1]汇总!D13</f>
        <v>7306309000</v>
      </c>
      <c r="C27" s="50" t="str">
        <f>[1]汇总!E13</f>
        <v>钢管</v>
      </c>
      <c r="D27" s="50" t="str">
        <f>[1]汇总!F13</f>
        <v>steel pipe</v>
      </c>
      <c r="E27" s="50">
        <f>[1]汇总!G13</f>
        <v>6042.896</v>
      </c>
      <c r="F27" s="50" t="str">
        <f>[1]汇总!I13</f>
        <v>kg</v>
      </c>
      <c r="G27" s="51">
        <f t="shared" si="0"/>
        <v>1.02472576572048</v>
      </c>
      <c r="H27" s="51">
        <f>[1]汇总!N13</f>
        <v>6192.31123076923</v>
      </c>
      <c r="I27" s="51"/>
      <c r="J27" s="70"/>
    </row>
    <row r="28" s="2" customFormat="1" ht="21" customHeight="1" spans="1:10">
      <c r="A28" s="49">
        <v>11</v>
      </c>
      <c r="B28" s="50" t="str">
        <f>[1]汇总!D14</f>
        <v>7306309000</v>
      </c>
      <c r="C28" s="50" t="str">
        <f>[1]汇总!E14</f>
        <v>焊管</v>
      </c>
      <c r="D28" s="50" t="str">
        <f>[1]汇总!F14</f>
        <v>Welded pipe</v>
      </c>
      <c r="E28" s="50">
        <f>[1]汇总!G14</f>
        <v>568</v>
      </c>
      <c r="F28" s="50" t="str">
        <f>[1]汇总!I14</f>
        <v>kg</v>
      </c>
      <c r="G28" s="51">
        <f t="shared" si="0"/>
        <v>1.04076923076923</v>
      </c>
      <c r="H28" s="51">
        <f>[1]汇总!N14</f>
        <v>591.156923076923</v>
      </c>
      <c r="I28" s="51"/>
      <c r="J28" s="70"/>
    </row>
    <row r="29" s="2" customFormat="1" ht="21" customHeight="1" spans="1:10">
      <c r="A29" s="49">
        <v>12</v>
      </c>
      <c r="B29" s="50" t="str">
        <f>[1]汇总!D15</f>
        <v>3917210000</v>
      </c>
      <c r="C29" s="50" t="str">
        <f>[1]汇总!E15</f>
        <v>PE管</v>
      </c>
      <c r="D29" s="50" t="str">
        <f>[1]汇总!F15</f>
        <v>PE pipe</v>
      </c>
      <c r="E29" s="50">
        <f>[1]汇总!G15</f>
        <v>2766</v>
      </c>
      <c r="F29" s="50" t="str">
        <f>[1]汇总!I15</f>
        <v>m</v>
      </c>
      <c r="G29" s="51">
        <f t="shared" si="0"/>
        <v>14.8878892040714</v>
      </c>
      <c r="H29" s="51">
        <f>[1]汇总!N15</f>
        <v>41179.9015384615</v>
      </c>
      <c r="I29" s="51"/>
      <c r="J29" s="70"/>
    </row>
    <row r="30" s="2" customFormat="1" ht="21" customHeight="1" spans="1:10">
      <c r="A30" s="49">
        <v>13</v>
      </c>
      <c r="B30" s="50" t="str">
        <f>[1]汇总!D16</f>
        <v>7306309000</v>
      </c>
      <c r="C30" s="50" t="str">
        <f>[1]汇总!E16</f>
        <v>焊管</v>
      </c>
      <c r="D30" s="50" t="str">
        <f>[1]汇总!F16</f>
        <v>Welded pipe</v>
      </c>
      <c r="E30" s="50">
        <f>[1]汇总!G16</f>
        <v>8962</v>
      </c>
      <c r="F30" s="50" t="str">
        <f>[1]汇总!I16</f>
        <v>kg</v>
      </c>
      <c r="G30" s="51">
        <f t="shared" si="0"/>
        <v>0.984571472713852</v>
      </c>
      <c r="H30" s="51">
        <f>[1]汇总!N16</f>
        <v>8823.72953846154</v>
      </c>
      <c r="I30" s="51"/>
      <c r="J30" s="70"/>
    </row>
    <row r="31" s="2" customFormat="1" ht="21" customHeight="1" spans="1:10">
      <c r="A31" s="49">
        <v>14</v>
      </c>
      <c r="B31" s="50" t="str">
        <f>[1]汇总!D17</f>
        <v>3917210000</v>
      </c>
      <c r="C31" s="50" t="str">
        <f>[1]汇总!E17</f>
        <v>PVC管</v>
      </c>
      <c r="D31" s="50" t="str">
        <f>[1]汇总!F17</f>
        <v>PVC pipe</v>
      </c>
      <c r="E31" s="50">
        <f>[1]汇总!G17</f>
        <v>345</v>
      </c>
      <c r="F31" s="50" t="str">
        <f>[1]汇总!I17</f>
        <v>m</v>
      </c>
      <c r="G31" s="51">
        <f t="shared" si="0"/>
        <v>1.29230769230769</v>
      </c>
      <c r="H31" s="51">
        <f>[1]汇总!N17</f>
        <v>445.846153846154</v>
      </c>
      <c r="I31" s="51"/>
      <c r="J31" s="70"/>
    </row>
    <row r="32" s="2" customFormat="1" ht="21" customHeight="1" spans="1:10">
      <c r="A32" s="49">
        <v>15</v>
      </c>
      <c r="B32" s="50" t="str">
        <f>[1]汇总!D18</f>
        <v>3917210000</v>
      </c>
      <c r="C32" s="50" t="str">
        <f>[1]汇总!E18</f>
        <v>复合管</v>
      </c>
      <c r="D32" s="50" t="str">
        <f>[1]汇总!F18</f>
        <v>multiple-unit tube</v>
      </c>
      <c r="E32" s="50">
        <f>[1]汇总!G18</f>
        <v>36</v>
      </c>
      <c r="F32" s="50" t="str">
        <f>[1]汇总!I18</f>
        <v>m</v>
      </c>
      <c r="G32" s="51">
        <f t="shared" si="0"/>
        <v>8.88461538461539</v>
      </c>
      <c r="H32" s="51">
        <f>[1]汇总!N18</f>
        <v>319.846153846154</v>
      </c>
      <c r="I32" s="51"/>
      <c r="J32" s="70"/>
    </row>
    <row r="33" s="2" customFormat="1" ht="21" customHeight="1" spans="1:10">
      <c r="A33" s="49">
        <v>16</v>
      </c>
      <c r="B33" s="50" t="str">
        <f>[1]汇总!D19</f>
        <v>3917210000</v>
      </c>
      <c r="C33" s="50" t="str">
        <f>[1]汇总!E19</f>
        <v>高压胶管</v>
      </c>
      <c r="D33" s="50" t="str">
        <f>[1]汇总!F19</f>
        <v>High-pressure hose</v>
      </c>
      <c r="E33" s="50">
        <f>[1]汇总!G19</f>
        <v>12</v>
      </c>
      <c r="F33" s="50" t="str">
        <f>[1]汇总!I19</f>
        <v>m</v>
      </c>
      <c r="G33" s="51">
        <f t="shared" si="0"/>
        <v>9.04615384615383</v>
      </c>
      <c r="H33" s="51">
        <f>[1]汇总!N19</f>
        <v>108.553846153846</v>
      </c>
      <c r="I33" s="51"/>
      <c r="J33" s="70"/>
    </row>
    <row r="34" s="2" customFormat="1" ht="21" customHeight="1" spans="1:10">
      <c r="A34" s="49">
        <v>17</v>
      </c>
      <c r="B34" s="50" t="str">
        <f>[1]汇总!D20</f>
        <v>3917210000</v>
      </c>
      <c r="C34" s="50" t="str">
        <f>[1]汇总!E20</f>
        <v>空气软管</v>
      </c>
      <c r="D34" s="50" t="str">
        <f>[1]汇总!F20</f>
        <v>air hose</v>
      </c>
      <c r="E34" s="50">
        <f>[1]汇总!G20</f>
        <v>12</v>
      </c>
      <c r="F34" s="50" t="str">
        <f>[1]汇总!I20</f>
        <v>m</v>
      </c>
      <c r="G34" s="51">
        <f t="shared" si="0"/>
        <v>9.69230769230767</v>
      </c>
      <c r="H34" s="51">
        <f>[1]汇总!N20</f>
        <v>116.307692307692</v>
      </c>
      <c r="I34" s="51"/>
      <c r="J34" s="70"/>
    </row>
    <row r="35" s="2" customFormat="1" ht="21" customHeight="1" spans="1:10">
      <c r="A35" s="49">
        <v>18</v>
      </c>
      <c r="B35" s="50" t="str">
        <f>[1]汇总!D21</f>
        <v>7304419000</v>
      </c>
      <c r="C35" s="50" t="str">
        <f>[1]汇总!E21</f>
        <v>不锈钢无缝管</v>
      </c>
      <c r="D35" s="50" t="str">
        <f>[1]汇总!F21</f>
        <v>Stainless steel seamless pipe</v>
      </c>
      <c r="E35" s="50">
        <f>[1]汇总!G21</f>
        <v>1.4</v>
      </c>
      <c r="F35" s="50" t="str">
        <f>[1]汇总!I21</f>
        <v>kg</v>
      </c>
      <c r="G35" s="51">
        <f t="shared" si="0"/>
        <v>4.23076923076923</v>
      </c>
      <c r="H35" s="51">
        <f>[1]汇总!N21</f>
        <v>5.92307692307692</v>
      </c>
      <c r="I35" s="51"/>
      <c r="J35" s="70"/>
    </row>
    <row r="36" s="2" customFormat="1" ht="21" customHeight="1" spans="1:10">
      <c r="A36" s="49">
        <v>19</v>
      </c>
      <c r="B36" s="50" t="str">
        <f>[1]汇总!D22</f>
        <v>7306309000</v>
      </c>
      <c r="C36" s="50" t="str">
        <f>[1]汇总!E22</f>
        <v>钢管</v>
      </c>
      <c r="D36" s="50" t="str">
        <f>[1]汇总!F22</f>
        <v>steel pipe</v>
      </c>
      <c r="E36" s="50">
        <f>[1]汇总!G22</f>
        <v>17</v>
      </c>
      <c r="F36" s="50" t="str">
        <f>[1]汇总!I22</f>
        <v>kg</v>
      </c>
      <c r="G36" s="51">
        <f t="shared" si="0"/>
        <v>4.23076923076923</v>
      </c>
      <c r="H36" s="51">
        <f>[1]汇总!N22</f>
        <v>71.9230769230769</v>
      </c>
      <c r="I36" s="51"/>
      <c r="J36" s="70"/>
    </row>
    <row r="37" s="2" customFormat="1" ht="21" customHeight="1" spans="1:10">
      <c r="A37" s="49">
        <v>20</v>
      </c>
      <c r="B37" s="50" t="str">
        <f>[1]汇总!D23</f>
        <v>7306309000</v>
      </c>
      <c r="C37" s="50" t="str">
        <f>[1]汇总!E23</f>
        <v>焊管</v>
      </c>
      <c r="D37" s="50" t="str">
        <f>[1]汇总!F23</f>
        <v>Welded pipe</v>
      </c>
      <c r="E37" s="50">
        <f>[1]汇总!G23</f>
        <v>10423.3624</v>
      </c>
      <c r="F37" s="50" t="str">
        <f>[1]汇总!I23</f>
        <v>kg</v>
      </c>
      <c r="G37" s="51">
        <f t="shared" si="0"/>
        <v>0.999372879168789</v>
      </c>
      <c r="H37" s="51">
        <f>[1]汇总!N23</f>
        <v>10416.8256923077</v>
      </c>
      <c r="I37" s="51"/>
      <c r="J37" s="70"/>
    </row>
    <row r="38" s="2" customFormat="1" ht="21" customHeight="1" spans="1:10">
      <c r="A38" s="49">
        <v>21</v>
      </c>
      <c r="B38" s="50" t="str">
        <f>[1]汇总!D24</f>
        <v>7307990000</v>
      </c>
      <c r="C38" s="50" t="str">
        <f>[1]汇总!E24</f>
        <v>异径管</v>
      </c>
      <c r="D38" s="50" t="str">
        <f>[1]汇总!F24</f>
        <v>reducing pipe</v>
      </c>
      <c r="E38" s="50">
        <f>[1]汇总!G24</f>
        <v>36</v>
      </c>
      <c r="F38" s="50" t="str">
        <f>[1]汇总!I24</f>
        <v>pc</v>
      </c>
      <c r="G38" s="51">
        <f t="shared" si="0"/>
        <v>5.79487179487181</v>
      </c>
      <c r="H38" s="51">
        <f>[1]汇总!N24</f>
        <v>208.615384615385</v>
      </c>
      <c r="I38" s="51"/>
      <c r="J38" s="70"/>
    </row>
    <row r="39" s="2" customFormat="1" ht="21" customHeight="1" spans="1:10">
      <c r="A39" s="49"/>
      <c r="B39" s="50"/>
      <c r="C39" s="50"/>
      <c r="D39" s="50"/>
      <c r="E39" s="50"/>
      <c r="F39" s="50"/>
      <c r="G39" s="51"/>
      <c r="H39" s="51"/>
      <c r="I39" s="51"/>
      <c r="J39" s="70"/>
    </row>
    <row r="40" s="2" customFormat="1" ht="21" customHeight="1" spans="1:10">
      <c r="A40" s="49"/>
      <c r="B40" s="50"/>
      <c r="C40" s="50"/>
      <c r="D40" s="50"/>
      <c r="E40" s="50"/>
      <c r="F40" s="50"/>
      <c r="G40" s="51"/>
      <c r="H40" s="51"/>
      <c r="I40" s="51"/>
      <c r="J40" s="70"/>
    </row>
    <row r="41" s="3" customFormat="1" ht="17.1" customHeight="1" spans="1:13">
      <c r="A41" s="41" t="s">
        <v>36</v>
      </c>
      <c r="B41" s="52"/>
      <c r="C41" s="53"/>
      <c r="D41" s="53"/>
      <c r="E41" s="41">
        <f>SUM(E18:E40)</f>
        <v>44394.5184</v>
      </c>
      <c r="F41" s="41"/>
      <c r="G41" s="54"/>
      <c r="H41" s="54">
        <f>SUM(H18:H40)</f>
        <v>738891.963692308</v>
      </c>
      <c r="J41" s="70">
        <f t="shared" ref="J41:J47" si="1">I41/1.0795252161</f>
        <v>0</v>
      </c>
      <c r="M41" s="71"/>
    </row>
    <row r="42" s="1" customFormat="1" ht="12.75" spans="2:10">
      <c r="B42" s="55"/>
      <c r="C42" s="56"/>
      <c r="D42" s="57"/>
      <c r="G42" s="58" t="s">
        <v>53</v>
      </c>
      <c r="H42" s="59"/>
      <c r="J42" s="70">
        <f t="shared" si="1"/>
        <v>0</v>
      </c>
    </row>
    <row r="43" s="1" customFormat="1" spans="2:13">
      <c r="B43" s="55"/>
      <c r="C43" s="56"/>
      <c r="D43" s="57"/>
      <c r="G43" s="58" t="s">
        <v>54</v>
      </c>
      <c r="H43" s="59">
        <f>[1]报关发票!H42</f>
        <v>250000</v>
      </c>
      <c r="J43" s="70">
        <f t="shared" si="1"/>
        <v>0</v>
      </c>
      <c r="M43" s="63"/>
    </row>
    <row r="44" s="1" customFormat="1" spans="2:13">
      <c r="B44" s="55"/>
      <c r="C44" s="56"/>
      <c r="D44" s="57"/>
      <c r="G44" s="58" t="s">
        <v>55</v>
      </c>
      <c r="H44" s="59"/>
      <c r="J44" s="70">
        <f t="shared" si="1"/>
        <v>0</v>
      </c>
      <c r="M44" s="63"/>
    </row>
    <row r="45" s="1" customFormat="1" spans="2:13">
      <c r="B45" s="60" t="s">
        <v>37</v>
      </c>
      <c r="C45" s="56"/>
      <c r="D45" s="57"/>
      <c r="G45" s="44" t="s">
        <v>56</v>
      </c>
      <c r="H45" s="61">
        <f>H41+H43+H44</f>
        <v>988891.963692308</v>
      </c>
      <c r="J45" s="70">
        <f t="shared" si="1"/>
        <v>0</v>
      </c>
      <c r="M45" s="63"/>
    </row>
    <row r="46" s="1" customFormat="1" spans="2:14">
      <c r="B46" s="56" t="s">
        <v>38</v>
      </c>
      <c r="G46" s="62"/>
      <c r="H46" s="63"/>
      <c r="J46" s="70">
        <f t="shared" si="1"/>
        <v>0</v>
      </c>
      <c r="N46" s="63"/>
    </row>
    <row r="47" s="1" customFormat="1" spans="2:10">
      <c r="B47" s="55"/>
      <c r="G47" s="64">
        <f>H8</f>
        <v>44279</v>
      </c>
      <c r="H47" s="64"/>
      <c r="J47" s="70">
        <f t="shared" si="1"/>
        <v>0</v>
      </c>
    </row>
    <row r="48" s="1" customFormat="1" ht="12.75" spans="2:10">
      <c r="B48" s="55"/>
      <c r="C48" s="57"/>
      <c r="D48" s="57"/>
      <c r="G48" s="44"/>
      <c r="H48" s="44"/>
      <c r="J48" s="63"/>
    </row>
    <row r="49" s="1" customFormat="1" ht="16.35" spans="1:10">
      <c r="A49" s="65"/>
      <c r="B49" s="65"/>
      <c r="C49" s="66"/>
      <c r="D49" s="66"/>
      <c r="E49" s="65"/>
      <c r="F49" s="66"/>
      <c r="G49" s="65"/>
      <c r="H49" s="65"/>
      <c r="I49" s="72"/>
      <c r="J49" s="63"/>
    </row>
    <row r="50" spans="3:4">
      <c r="C50" s="67"/>
      <c r="D50" s="67"/>
    </row>
    <row r="51" spans="3:4">
      <c r="C51" s="67"/>
      <c r="D51" s="67"/>
    </row>
    <row r="52" spans="3:4">
      <c r="C52" s="67"/>
      <c r="D52" s="67"/>
    </row>
    <row r="53" spans="3:4">
      <c r="C53" s="67"/>
      <c r="D53" s="67"/>
    </row>
    <row r="54" spans="3:4">
      <c r="C54" s="67"/>
      <c r="D54" s="67"/>
    </row>
    <row r="55" spans="3:4">
      <c r="C55" s="67"/>
      <c r="D55" s="67"/>
    </row>
    <row r="56" spans="3:4">
      <c r="C56" s="67"/>
      <c r="D56" s="67"/>
    </row>
    <row r="57" spans="3:4">
      <c r="C57" s="67"/>
      <c r="D57" s="67"/>
    </row>
    <row r="58" spans="3:4">
      <c r="C58" s="67"/>
      <c r="D58" s="67"/>
    </row>
    <row r="59" spans="3:4">
      <c r="C59" s="67"/>
      <c r="D59" s="67"/>
    </row>
    <row r="60" spans="3:4">
      <c r="C60" s="67"/>
      <c r="D60" s="67"/>
    </row>
    <row r="61" spans="3:4">
      <c r="C61" s="67"/>
      <c r="D61" s="67"/>
    </row>
    <row r="62" spans="3:4">
      <c r="C62" s="67"/>
      <c r="D62" s="67"/>
    </row>
    <row r="63" spans="3:4">
      <c r="C63" s="67"/>
      <c r="D63" s="67"/>
    </row>
    <row r="64" spans="3:4">
      <c r="C64" s="67"/>
      <c r="D64" s="67"/>
    </row>
    <row r="65" spans="3:4">
      <c r="C65" s="67"/>
      <c r="D65" s="67"/>
    </row>
    <row r="66" spans="3:4">
      <c r="C66" s="67"/>
      <c r="D66" s="67"/>
    </row>
    <row r="67" spans="3:4">
      <c r="C67" s="67"/>
      <c r="D67" s="67"/>
    </row>
    <row r="68" spans="3:4">
      <c r="C68" s="67"/>
      <c r="D68" s="67"/>
    </row>
    <row r="69" spans="3:4">
      <c r="C69" s="67"/>
      <c r="D69" s="67"/>
    </row>
    <row r="70" spans="3:4">
      <c r="C70" s="67"/>
      <c r="D70" s="67"/>
    </row>
    <row r="71" spans="3:4">
      <c r="C71" s="67"/>
      <c r="D71" s="67"/>
    </row>
    <row r="72" spans="3:4">
      <c r="C72" s="67"/>
      <c r="D72" s="67"/>
    </row>
    <row r="73" spans="3:4">
      <c r="C73" s="67"/>
      <c r="D73" s="67"/>
    </row>
    <row r="74" spans="3:4">
      <c r="C74" s="67"/>
      <c r="D74" s="67"/>
    </row>
    <row r="75" spans="3:4">
      <c r="C75" s="67"/>
      <c r="D75" s="67"/>
    </row>
    <row r="76" spans="3:4">
      <c r="C76" s="67"/>
      <c r="D76" s="67"/>
    </row>
    <row r="77" spans="3:4">
      <c r="C77" s="67"/>
      <c r="D77" s="67"/>
    </row>
    <row r="78" spans="3:4">
      <c r="C78" s="67"/>
      <c r="D78" s="67"/>
    </row>
    <row r="79" spans="3:4">
      <c r="C79" s="67"/>
      <c r="D79" s="67"/>
    </row>
    <row r="80" spans="3:4">
      <c r="C80" s="67"/>
      <c r="D80" s="67"/>
    </row>
    <row r="81" spans="3:4">
      <c r="C81" s="67"/>
      <c r="D81" s="67"/>
    </row>
    <row r="82" spans="3:4">
      <c r="C82" s="67"/>
      <c r="D82" s="67"/>
    </row>
    <row r="83" spans="3:4">
      <c r="C83" s="67"/>
      <c r="D83" s="67"/>
    </row>
    <row r="84" spans="3:4">
      <c r="C84" s="67"/>
      <c r="D84" s="67"/>
    </row>
    <row r="85" spans="3:4">
      <c r="C85" s="67"/>
      <c r="D85" s="67"/>
    </row>
    <row r="86" spans="3:4">
      <c r="C86" s="67"/>
      <c r="D86" s="67"/>
    </row>
    <row r="87" spans="3:4">
      <c r="C87" s="67"/>
      <c r="D87" s="67"/>
    </row>
    <row r="88" spans="3:4">
      <c r="C88" s="67"/>
      <c r="D88" s="67"/>
    </row>
    <row r="89" spans="3:4">
      <c r="C89" s="67"/>
      <c r="D89" s="67"/>
    </row>
    <row r="90" spans="3:4">
      <c r="C90" s="67"/>
      <c r="D90" s="67"/>
    </row>
    <row r="91" spans="3:4">
      <c r="C91" s="67"/>
      <c r="D91" s="67"/>
    </row>
    <row r="92" spans="3:4">
      <c r="C92" s="67"/>
      <c r="D92" s="67"/>
    </row>
    <row r="93" spans="3:4">
      <c r="C93" s="67"/>
      <c r="D93" s="67"/>
    </row>
    <row r="94" spans="3:4">
      <c r="C94" s="67"/>
      <c r="D94" s="67"/>
    </row>
    <row r="95" spans="3:4">
      <c r="C95" s="67"/>
      <c r="D95" s="67"/>
    </row>
    <row r="96" spans="3:4">
      <c r="C96" s="67"/>
      <c r="D96" s="67"/>
    </row>
    <row r="97" spans="3:4">
      <c r="C97" s="67"/>
      <c r="D97" s="67"/>
    </row>
    <row r="98" spans="3:4">
      <c r="C98" s="67"/>
      <c r="D98" s="67"/>
    </row>
    <row r="99" spans="3:4">
      <c r="C99" s="67"/>
      <c r="D99" s="67"/>
    </row>
    <row r="100" spans="3:4">
      <c r="C100" s="67"/>
      <c r="D100" s="67"/>
    </row>
    <row r="101" spans="3:4">
      <c r="C101" s="67"/>
      <c r="D101" s="67"/>
    </row>
    <row r="102" spans="3:4">
      <c r="C102" s="67"/>
      <c r="D102" s="67"/>
    </row>
    <row r="103" spans="3:4">
      <c r="C103" s="67"/>
      <c r="D103" s="67"/>
    </row>
    <row r="104" spans="3:4">
      <c r="C104" s="67"/>
      <c r="D104" s="67"/>
    </row>
    <row r="105" spans="3:4">
      <c r="C105" s="67"/>
      <c r="D105" s="67"/>
    </row>
    <row r="106" spans="3:4">
      <c r="C106" s="67"/>
      <c r="D106" s="67"/>
    </row>
    <row r="107" spans="3:4">
      <c r="C107" s="67"/>
      <c r="D107" s="67"/>
    </row>
  </sheetData>
  <mergeCells count="33">
    <mergeCell ref="A1:H1"/>
    <mergeCell ref="A2:H2"/>
    <mergeCell ref="A3:H3"/>
    <mergeCell ref="A4:H4"/>
    <mergeCell ref="A5:H5"/>
    <mergeCell ref="A6:C6"/>
    <mergeCell ref="E6:F6"/>
    <mergeCell ref="G6:H6"/>
    <mergeCell ref="A7:C7"/>
    <mergeCell ref="G7:H7"/>
    <mergeCell ref="A8:C8"/>
    <mergeCell ref="E8:G8"/>
    <mergeCell ref="A9:C9"/>
    <mergeCell ref="E9:G9"/>
    <mergeCell ref="B10:C10"/>
    <mergeCell ref="E10:F10"/>
    <mergeCell ref="G10:H10"/>
    <mergeCell ref="A11:C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47:H47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</vt:lpstr>
      <vt:lpstr>iv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2021-04-23T12:02:59Z</dcterms:created>
  <dcterms:modified xsi:type="dcterms:W3CDTF">2021-04-23T12:03:43Z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