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E BINENE\Desktop\"/>
    </mc:Choice>
  </mc:AlternateContent>
  <bookViews>
    <workbookView xWindow="0" yWindow="0" windowWidth="2370" windowHeight="0" firstSheet="1" activeTab="1"/>
  </bookViews>
  <sheets>
    <sheet name="comaghr" sheetId="3" state="hidden" r:id="rId1"/>
    <sheet name="INV" sheetId="4" r:id="rId2"/>
    <sheet name="PL" sheetId="5" r:id="rId3"/>
  </sheets>
  <calcPr calcId="162913"/>
</workbook>
</file>

<file path=xl/calcChain.xml><?xml version="1.0" encoding="utf-8"?>
<calcChain xmlns="http://schemas.openxmlformats.org/spreadsheetml/2006/main">
  <c r="G11" i="5" l="1"/>
  <c r="B10" i="5"/>
  <c r="H9" i="5"/>
  <c r="B9" i="5"/>
  <c r="H8" i="5"/>
  <c r="B8" i="5"/>
  <c r="B7" i="5"/>
  <c r="A7" i="5"/>
  <c r="B6" i="5"/>
  <c r="B5" i="5"/>
  <c r="B4" i="5"/>
  <c r="M13" i="4"/>
  <c r="M14" i="4" s="1"/>
  <c r="M18" i="4" s="1"/>
  <c r="I19" i="3"/>
  <c r="I17" i="3"/>
  <c r="I16" i="3"/>
  <c r="I18" i="3" s="1"/>
  <c r="I21" i="3" l="1"/>
  <c r="I22" i="3"/>
  <c r="L13" i="4"/>
</calcChain>
</file>

<file path=xl/sharedStrings.xml><?xml version="1.0" encoding="utf-8"?>
<sst xmlns="http://schemas.openxmlformats.org/spreadsheetml/2006/main" count="135" uniqueCount="119">
  <si>
    <t>TAF LINK PTE. LTD</t>
  </si>
  <si>
    <t>ADD: 10 ANSON ROAD #19-01 INTERNATIONAL PLAZA ,SINGAPORE 079903</t>
  </si>
  <si>
    <t>MAIL:jason@taflink.com</t>
  </si>
  <si>
    <t>至：</t>
  </si>
  <si>
    <t>腾远钴业/TCC</t>
  </si>
  <si>
    <t>发自：</t>
  </si>
  <si>
    <t>Taf Link Pte.Ltd</t>
  </si>
  <si>
    <t>收件人：</t>
  </si>
  <si>
    <t>谢总</t>
  </si>
  <si>
    <t>发件人：</t>
  </si>
  <si>
    <t>叶铁成</t>
  </si>
  <si>
    <t>邮箱：</t>
  </si>
  <si>
    <t>jason@taflink.com.cn</t>
  </si>
  <si>
    <t>标题：</t>
  </si>
  <si>
    <t>关于南非代理采购氧化镁的报价</t>
  </si>
  <si>
    <t>序号</t>
  </si>
  <si>
    <t>品名</t>
  </si>
  <si>
    <t>型号</t>
  </si>
  <si>
    <t>数量</t>
  </si>
  <si>
    <t>单位</t>
  </si>
  <si>
    <t>采购地</t>
  </si>
  <si>
    <t>交货地</t>
  </si>
  <si>
    <t>单价（USD/T）</t>
  </si>
  <si>
    <t>总价（USD）</t>
  </si>
  <si>
    <t>备注</t>
  </si>
  <si>
    <t>氧化镁</t>
  </si>
  <si>
    <t>CoMagHR</t>
  </si>
  <si>
    <t>吨</t>
  </si>
  <si>
    <t>南非</t>
  </si>
  <si>
    <t>Kolwezi</t>
  </si>
  <si>
    <t xml:space="preserve"> 备货期8周；1000kg per bag,158 bulk bags</t>
  </si>
  <si>
    <t>丙酮</t>
  </si>
  <si>
    <t>ACETONE 99% 200LT</t>
  </si>
  <si>
    <t>L</t>
  </si>
  <si>
    <t>总货值：</t>
  </si>
  <si>
    <t>运费：</t>
  </si>
  <si>
    <t>保险费：</t>
  </si>
  <si>
    <t>代理费：</t>
  </si>
  <si>
    <t>总价合计：</t>
  </si>
  <si>
    <t>1、</t>
  </si>
  <si>
    <t>以上价格包含南非的采购货款、约堡至KOLWEZI的运费，不包含BV申请费、刚果金进口清关及相关税费。</t>
  </si>
  <si>
    <t>2、</t>
  </si>
  <si>
    <t>TAF LINK作为贸易采购代理商，对客户指定工厂进行采购，不对货物的品质和规格问题负责。</t>
  </si>
  <si>
    <t>3、</t>
  </si>
  <si>
    <t>刚果金边境及目的地卸货免费时间10天，超期滞车费为350美金/天。</t>
  </si>
  <si>
    <t>4、</t>
  </si>
  <si>
    <t>出口许可申请时间：10个工作日。</t>
  </si>
  <si>
    <t>5、</t>
  </si>
  <si>
    <t>付款方式：货到后5个工作日，100%付款至TAF LINK 指定账户。</t>
  </si>
  <si>
    <t>6、</t>
  </si>
  <si>
    <t>此报价有效期至2018.5.30。</t>
  </si>
  <si>
    <t>2018.5.14</t>
  </si>
  <si>
    <r>
      <rPr>
        <b/>
        <sz val="24"/>
        <rFont val="Arial"/>
        <charset val="134"/>
      </rPr>
      <t>ANTSMOVE INTERNATIONAL PTE. LTD.</t>
    </r>
    <r>
      <rPr>
        <b/>
        <sz val="20"/>
        <rFont val="Arial"/>
        <charset val="134"/>
      </rPr>
      <t xml:space="preserve">
</t>
    </r>
    <r>
      <rPr>
        <b/>
        <sz val="10"/>
        <rFont val="Arial"/>
        <charset val="134"/>
      </rPr>
      <t xml:space="preserve">ADD: 10 ANSON ROAD #13-15, INTERNATIONAL PLAZA SINGAPORE,(079903)
Tel:0027 729435926
Email:annie@taflink.com.cn  </t>
    </r>
  </si>
  <si>
    <t xml:space="preserve"> COMMERCIAL INVOICE</t>
  </si>
  <si>
    <t>To:</t>
  </si>
  <si>
    <t>TENGYUAN COBALT AND COPPER RESOURCES LTD. CO</t>
  </si>
  <si>
    <t>ADD:ROUTE NZILO,VILLAGE KAMBIMBI,TERRITOIRE DE MUTSHATSHA, KOLWEZI, LUALABA, DRC</t>
  </si>
  <si>
    <r>
      <rPr>
        <sz val="12"/>
        <rFont val="Arial"/>
        <charset val="134"/>
      </rPr>
      <t>Tel</t>
    </r>
    <r>
      <rPr>
        <sz val="12"/>
        <rFont val="宋体"/>
        <charset val="134"/>
      </rPr>
      <t>：</t>
    </r>
    <r>
      <rPr>
        <sz val="12"/>
        <rFont val="Arial"/>
        <charset val="134"/>
      </rPr>
      <t>+243 893327742 Mao Lei</t>
    </r>
  </si>
  <si>
    <t>CONTRACT NO.:</t>
  </si>
  <si>
    <t>TY-GB-21004</t>
  </si>
  <si>
    <t>INV NO.:</t>
  </si>
  <si>
    <t>GB21047</t>
  </si>
  <si>
    <t>LOADING:</t>
  </si>
  <si>
    <t>ZAMBIA</t>
  </si>
  <si>
    <t>DATE:</t>
  </si>
  <si>
    <t>2021.5.25</t>
  </si>
  <si>
    <t>OFFLOADING:</t>
  </si>
  <si>
    <t>KOLWEZI,DRC</t>
  </si>
  <si>
    <t>Reference:</t>
  </si>
  <si>
    <t>GB2105047</t>
  </si>
  <si>
    <t>BV CODE:</t>
  </si>
  <si>
    <t>TRUCK NO.:</t>
  </si>
  <si>
    <t>TRAILER NO.:</t>
  </si>
  <si>
    <t>Description</t>
  </si>
  <si>
    <t>HS CODE</t>
  </si>
  <si>
    <t>line in the list</t>
  </si>
  <si>
    <t>COR</t>
  </si>
  <si>
    <t>Quantity</t>
  </si>
  <si>
    <t>Unit price</t>
  </si>
  <si>
    <t>Customs Quantity</t>
  </si>
  <si>
    <t>Amount</t>
  </si>
  <si>
    <t>硫磺
Sulphur</t>
  </si>
  <si>
    <t>United Arab Emirates</t>
  </si>
  <si>
    <t>T</t>
  </si>
  <si>
    <t>KG</t>
  </si>
  <si>
    <t>FOB ZAMBIA(USD):</t>
  </si>
  <si>
    <t>FREIGHT NDOLA-KASUMBALESA(USD):</t>
  </si>
  <si>
    <t>Country of Origin –United Arab Emirates
Country of Inspection –Zambia
Country of Supply - Zambia</t>
  </si>
  <si>
    <t>FREIGHT KASUMBALESA-KOLWEZI(USD):</t>
  </si>
  <si>
    <t>INSURANCE(USD):</t>
  </si>
  <si>
    <t>DAP KOLWEZI(USD):</t>
  </si>
  <si>
    <t>ACCOUNT INFORMATION</t>
  </si>
  <si>
    <t>Beneficiary Bank:</t>
  </si>
  <si>
    <t>OCBC Bank</t>
  </si>
  <si>
    <t>OCBC Bank Code:</t>
  </si>
  <si>
    <t>OCBC Branch Code:</t>
  </si>
  <si>
    <t>OCBC Bank Swift Code:</t>
  </si>
  <si>
    <t>OCBCSGSG</t>
  </si>
  <si>
    <t>Intermediary Bank:</t>
  </si>
  <si>
    <t>JP Morgan Chase Bank, New York, USA</t>
  </si>
  <si>
    <t>Swift Code:</t>
  </si>
  <si>
    <t>CHASUS33</t>
  </si>
  <si>
    <t>OCBC Bank Address:</t>
  </si>
  <si>
    <t>OCBC Bank 65 Chulia Street OCBC Centre Singapore 049513</t>
  </si>
  <si>
    <t>Beneficiary Name:</t>
  </si>
  <si>
    <t>ANTSMOVE INTERNATIONAL PTE. LTD.</t>
  </si>
  <si>
    <t>Beneficiary Address:</t>
  </si>
  <si>
    <t>10 ANSON ROAD #13-15 INTERNATIONAL PLAZA SINGAPORE (079903)</t>
  </si>
  <si>
    <t>Account No.:</t>
  </si>
  <si>
    <t>503443251301</t>
  </si>
  <si>
    <r>
      <rPr>
        <b/>
        <sz val="24"/>
        <rFont val="Arial"/>
        <charset val="134"/>
      </rPr>
      <t>ANTSMOVE INTERNATIONAL PTE. LTD.</t>
    </r>
    <r>
      <rPr>
        <b/>
        <sz val="20"/>
        <rFont val="Arial"/>
        <charset val="134"/>
      </rPr>
      <t xml:space="preserve">
</t>
    </r>
    <r>
      <rPr>
        <b/>
        <sz val="10"/>
        <rFont val="Arial"/>
        <charset val="134"/>
      </rPr>
      <t xml:space="preserve">ADD: 10 ANSON ROAD #13-15 </t>
    </r>
    <r>
      <rPr>
        <b/>
        <sz val="10"/>
        <rFont val="宋体"/>
        <charset val="134"/>
      </rPr>
      <t>,</t>
    </r>
    <r>
      <rPr>
        <b/>
        <sz val="10"/>
        <rFont val="Arial"/>
        <charset val="134"/>
      </rPr>
      <t xml:space="preserve"> INTERNATIONAL PLAZA SINGAPORE</t>
    </r>
    <r>
      <rPr>
        <b/>
        <sz val="10"/>
        <rFont val="宋体"/>
        <charset val="134"/>
      </rPr>
      <t>,</t>
    </r>
    <r>
      <rPr>
        <b/>
        <sz val="10"/>
        <rFont val="Arial"/>
        <charset val="134"/>
      </rPr>
      <t>(079903)
Tel:0027 729435926
Email:annie@taflink.com.cn</t>
    </r>
  </si>
  <si>
    <t>PACKING LIST</t>
  </si>
  <si>
    <t>Packages</t>
  </si>
  <si>
    <t>N.W.(KGS)</t>
  </si>
  <si>
    <t>G.W.(KGS)</t>
  </si>
  <si>
    <t>硫磺</t>
  </si>
  <si>
    <t>Sulphur</t>
  </si>
  <si>
    <t>1000kg/bag</t>
  </si>
  <si>
    <t>400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</si>
</sst>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6" formatCode="0.00_ "/>
    <numFmt numFmtId="169" formatCode="\$#,##0.00;\-\$#,##0.00"/>
    <numFmt numFmtId="170" formatCode="\$#,##0.000;\-\$#,##0.000"/>
    <numFmt numFmtId="171" formatCode="\$#,##0.00_);[Red]\(\$#,##0.00\)"/>
    <numFmt numFmtId="172" formatCode="0.000_ "/>
  </numFmts>
  <fonts count="33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24"/>
      <name val="Arial"/>
      <charset val="134"/>
    </font>
    <font>
      <b/>
      <sz val="15"/>
      <name val="Arial"/>
      <charset val="134"/>
    </font>
    <font>
      <b/>
      <sz val="24"/>
      <name val="宋体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9"/>
      <name val="Arial"/>
      <charset val="134"/>
    </font>
    <font>
      <sz val="8"/>
      <color theme="1"/>
      <name val="宋体"/>
      <charset val="134"/>
    </font>
    <font>
      <sz val="8"/>
      <color theme="1"/>
      <name val="Arial"/>
      <charset val="134"/>
    </font>
    <font>
      <b/>
      <sz val="9"/>
      <color rgb="FFFF0000"/>
      <name val="Arial"/>
      <charset val="134"/>
    </font>
    <font>
      <sz val="8"/>
      <name val="Arial"/>
      <charset val="134"/>
    </font>
    <font>
      <b/>
      <sz val="18"/>
      <name val="Arial"/>
      <charset val="134"/>
    </font>
    <font>
      <b/>
      <sz val="12"/>
      <name val="Arial"/>
    </font>
    <font>
      <sz val="12"/>
      <name val="Arial"/>
    </font>
    <font>
      <sz val="8"/>
      <name val="宋体"/>
      <charset val="134"/>
    </font>
    <font>
      <sz val="10"/>
      <name val="Arial"/>
      <charset val="134"/>
    </font>
    <font>
      <sz val="11"/>
      <name val="Arial"/>
      <charset val="134"/>
    </font>
    <font>
      <b/>
      <sz val="20"/>
      <color theme="1"/>
      <name val="Times New Roman"/>
      <charset val="134"/>
    </font>
    <font>
      <sz val="10"/>
      <color theme="1"/>
      <name val="Times New Roman"/>
      <charset val="134"/>
    </font>
    <font>
      <u/>
      <sz val="11"/>
      <color theme="10"/>
      <name val="Calibri"/>
      <charset val="134"/>
      <scheme val="minor"/>
    </font>
    <font>
      <b/>
      <sz val="12"/>
      <color theme="1"/>
      <name val="Times New Roman"/>
      <charset val="134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indexed="8"/>
      <name val="宋体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indexed="8"/>
      <name val="宋体"/>
      <charset val="134"/>
    </font>
    <font>
      <b/>
      <sz val="20"/>
      <name val="Arial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0" fillId="0" borderId="0" applyNumberFormat="0" applyFill="0" applyBorder="0" applyAlignment="0" applyProtection="0"/>
    <xf numFmtId="0" fontId="16" fillId="0" borderId="0">
      <alignment vertical="center"/>
    </xf>
    <xf numFmtId="0" fontId="28" fillId="0" borderId="0">
      <alignment vertical="center"/>
    </xf>
    <xf numFmtId="0" fontId="32" fillId="0" borderId="0">
      <alignment vertical="center"/>
    </xf>
  </cellStyleXfs>
  <cellXfs count="121">
    <xf numFmtId="0" fontId="0" fillId="0" borderId="0" xfId="0"/>
    <xf numFmtId="0" fontId="1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0" fontId="6" fillId="0" borderId="0" xfId="0" applyFont="1" applyFill="1" applyAlignment="1">
      <alignment horizontal="left"/>
    </xf>
    <xf numFmtId="0" fontId="1" fillId="0" borderId="0" xfId="0" applyFont="1" applyFill="1" applyAlignment="1"/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horizontal="right"/>
    </xf>
    <xf numFmtId="0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6" fillId="0" borderId="0" xfId="0" applyFont="1" applyFill="1" applyAlignment="1"/>
    <xf numFmtId="0" fontId="7" fillId="2" borderId="7" xfId="0" applyFont="1" applyFill="1" applyBorder="1" applyAlignment="1">
      <alignment horizontal="center" vertical="center"/>
    </xf>
    <xf numFmtId="166" fontId="9" fillId="0" borderId="6" xfId="0" applyNumberFormat="1" applyFont="1" applyFill="1" applyBorder="1" applyAlignment="1">
      <alignment horizontal="center" vertical="center"/>
    </xf>
    <xf numFmtId="166" fontId="9" fillId="0" borderId="8" xfId="0" applyNumberFormat="1" applyFont="1" applyFill="1" applyBorder="1" applyAlignment="1">
      <alignment horizontal="center" vertical="center"/>
    </xf>
    <xf numFmtId="0" fontId="10" fillId="2" borderId="9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15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/>
    <xf numFmtId="0" fontId="1" fillId="0" borderId="16" xfId="0" applyFont="1" applyFill="1" applyBorder="1" applyAlignment="1"/>
    <xf numFmtId="0" fontId="1" fillId="0" borderId="17" xfId="0" applyFont="1" applyFill="1" applyBorder="1" applyAlignment="1"/>
    <xf numFmtId="0" fontId="7" fillId="2" borderId="10" xfId="0" applyFont="1" applyFill="1" applyBorder="1" applyAlignment="1">
      <alignment horizontal="center" vertical="center"/>
    </xf>
    <xf numFmtId="169" fontId="9" fillId="0" borderId="13" xfId="0" applyNumberFormat="1" applyFont="1" applyFill="1" applyBorder="1" applyAlignment="1">
      <alignment horizontal="center" vertical="center"/>
    </xf>
    <xf numFmtId="166" fontId="9" fillId="0" borderId="13" xfId="0" applyNumberFormat="1" applyFont="1" applyFill="1" applyBorder="1" applyAlignment="1">
      <alignment horizontal="center" vertical="center"/>
    </xf>
    <xf numFmtId="170" fontId="9" fillId="0" borderId="13" xfId="0" applyNumberFormat="1" applyFont="1" applyFill="1" applyBorder="1" applyAlignment="1">
      <alignment horizontal="center" vertical="center"/>
    </xf>
    <xf numFmtId="171" fontId="9" fillId="0" borderId="20" xfId="0" applyNumberFormat="1" applyFont="1" applyFill="1" applyBorder="1" applyAlignment="1">
      <alignment horizontal="center" vertical="center"/>
    </xf>
    <xf numFmtId="169" fontId="11" fillId="0" borderId="2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" fillId="0" borderId="21" xfId="0" applyFont="1" applyFill="1" applyBorder="1" applyAlignment="1"/>
    <xf numFmtId="169" fontId="16" fillId="0" borderId="21" xfId="0" applyNumberFormat="1" applyFont="1" applyFill="1" applyBorder="1" applyAlignment="1">
      <alignment vertical="center"/>
    </xf>
    <xf numFmtId="0" fontId="1" fillId="0" borderId="22" xfId="0" applyFont="1" applyFill="1" applyBorder="1" applyAlignment="1"/>
    <xf numFmtId="0" fontId="17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6" fontId="6" fillId="0" borderId="0" xfId="0" applyNumberFormat="1" applyFont="1" applyFill="1" applyAlignment="1">
      <alignment vertical="center"/>
    </xf>
    <xf numFmtId="0" fontId="0" fillId="0" borderId="24" xfId="0" applyBorder="1"/>
    <xf numFmtId="0" fontId="16" fillId="0" borderId="24" xfId="2" applyNumberFormat="1" applyFont="1" applyFill="1" applyBorder="1" applyAlignment="1">
      <alignment horizontal="center" vertical="center"/>
    </xf>
    <xf numFmtId="0" fontId="16" fillId="0" borderId="24" xfId="2" applyFont="1" applyFill="1" applyBorder="1" applyAlignment="1">
      <alignment horizontal="center" vertical="center"/>
    </xf>
    <xf numFmtId="0" fontId="22" fillId="0" borderId="0" xfId="0" applyFont="1"/>
    <xf numFmtId="0" fontId="23" fillId="0" borderId="0" xfId="0" applyFont="1" applyAlignment="1">
      <alignment horizontal="left"/>
    </xf>
    <xf numFmtId="0" fontId="24" fillId="0" borderId="0" xfId="0" applyFont="1"/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right" vertical="center"/>
    </xf>
    <xf numFmtId="171" fontId="0" fillId="0" borderId="13" xfId="0" applyNumberFormat="1" applyFont="1" applyBorder="1" applyAlignment="1">
      <alignment horizontal="right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right" vertical="center"/>
    </xf>
    <xf numFmtId="171" fontId="26" fillId="0" borderId="13" xfId="0" applyNumberFormat="1" applyFont="1" applyBorder="1" applyAlignment="1">
      <alignment horizontal="right" vertical="center"/>
    </xf>
    <xf numFmtId="0" fontId="26" fillId="0" borderId="13" xfId="0" applyFont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26" fillId="0" borderId="0" xfId="0" applyFont="1"/>
    <xf numFmtId="172" fontId="16" fillId="0" borderId="24" xfId="2" applyNumberFormat="1" applyFont="1" applyFill="1" applyBorder="1" applyAlignment="1">
      <alignment horizontal="center" vertical="center"/>
    </xf>
    <xf numFmtId="0" fontId="20" fillId="0" borderId="0" xfId="1"/>
    <xf numFmtId="0" fontId="23" fillId="0" borderId="0" xfId="0" applyFont="1"/>
    <xf numFmtId="0" fontId="0" fillId="0" borderId="13" xfId="0" applyFont="1" applyBorder="1" applyAlignment="1">
      <alignment horizontal="left" vertical="center"/>
    </xf>
    <xf numFmtId="169" fontId="27" fillId="0" borderId="13" xfId="0" applyNumberFormat="1" applyFont="1" applyBorder="1" applyAlignment="1">
      <alignment vertical="center"/>
    </xf>
    <xf numFmtId="0" fontId="27" fillId="0" borderId="0" xfId="0" applyFont="1"/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6" fillId="0" borderId="0" xfId="0" applyFont="1" applyAlignment="1">
      <alignment horizontal="left" wrapText="1"/>
    </xf>
    <xf numFmtId="0" fontId="18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9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2" fillId="0" borderId="18" xfId="0" applyFont="1" applyFill="1" applyBorder="1" applyAlignment="1" applyProtection="1">
      <alignment horizontal="center" vertical="center"/>
    </xf>
    <xf numFmtId="0" fontId="12" fillId="0" borderId="19" xfId="0" applyFont="1" applyFill="1" applyBorder="1" applyAlignment="1" applyProtection="1">
      <alignment horizontal="center" vertical="center"/>
    </xf>
    <xf numFmtId="0" fontId="12" fillId="0" borderId="23" xfId="0" applyFont="1" applyFill="1" applyBorder="1" applyAlignment="1" applyProtection="1">
      <alignment horizontal="center" vertical="center"/>
    </xf>
    <xf numFmtId="0" fontId="13" fillId="0" borderId="15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 applyProtection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4" fillId="0" borderId="21" xfId="0" applyFont="1" applyFill="1" applyBorder="1" applyAlignment="1" applyProtection="1">
      <alignment horizontal="left" vertical="center"/>
    </xf>
    <xf numFmtId="0" fontId="14" fillId="0" borderId="0" xfId="0" applyFont="1" applyFill="1" applyBorder="1" applyAlignment="1" applyProtection="1">
      <alignment horizontal="left" vertical="center" wrapText="1"/>
    </xf>
    <xf numFmtId="0" fontId="13" fillId="0" borderId="16" xfId="0" applyFont="1" applyFill="1" applyBorder="1" applyAlignment="1" applyProtection="1">
      <alignment horizontal="right" vertical="center"/>
    </xf>
    <xf numFmtId="0" fontId="13" fillId="0" borderId="17" xfId="0" applyFont="1" applyFill="1" applyBorder="1" applyAlignment="1" applyProtection="1">
      <alignment horizontal="right" vertical="center"/>
    </xf>
    <xf numFmtId="0" fontId="14" fillId="0" borderId="17" xfId="0" quotePrefix="1" applyFont="1" applyFill="1" applyBorder="1" applyAlignment="1" applyProtection="1">
      <alignment horizontal="left" vertical="center"/>
    </xf>
    <xf numFmtId="0" fontId="14" fillId="0" borderId="17" xfId="0" applyFont="1" applyFill="1" applyBorder="1" applyAlignment="1" applyProtection="1">
      <alignment horizontal="left" vertical="center"/>
    </xf>
    <xf numFmtId="0" fontId="14" fillId="0" borderId="22" xfId="0" applyFont="1" applyFill="1" applyBorder="1" applyAlignment="1" applyProtection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</cellXfs>
  <cellStyles count="5">
    <cellStyle name="Lien hypertexte" xfId="1" builtinId="8"/>
    <cellStyle name="Normal" xfId="0" builtinId="0"/>
    <cellStyle name="常规 2" xfId="3"/>
    <cellStyle name="常规 3" xfId="4"/>
    <cellStyle name="常规 6 4" xfId="2"/>
  </cellStyles>
  <dxfs count="0"/>
  <tableStyles count="0" defaultTableStyle="TableStyleMedium2" defaultPivotStyle="PivotStyleMedium9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76200</xdr:rowOff>
    </xdr:from>
    <xdr:to>
      <xdr:col>2</xdr:col>
      <xdr:colOff>981075</xdr:colOff>
      <xdr:row>5</xdr:row>
      <xdr:rowOff>9525</xdr:rowOff>
    </xdr:to>
    <xdr:pic>
      <xdr:nvPicPr>
        <xdr:cNvPr id="2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0" y="76200"/>
          <a:ext cx="18573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tel:00243%20817410002" TargetMode="External"/><Relationship Id="rId1" Type="http://schemas.openxmlformats.org/officeDocument/2006/relationships/hyperlink" Target="mailto:jason@taflink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opLeftCell="A20" workbookViewId="0">
      <selection activeCell="H27" sqref="H27"/>
    </sheetView>
  </sheetViews>
  <sheetFormatPr baseColWidth="10" defaultColWidth="9" defaultRowHeight="15"/>
  <cols>
    <col min="1" max="1" width="4.42578125" customWidth="1"/>
    <col min="2" max="2" width="14.42578125" customWidth="1"/>
    <col min="3" max="3" width="24.85546875" customWidth="1"/>
    <col min="4" max="4" width="5.7109375" customWidth="1"/>
    <col min="5" max="5" width="5.85546875" customWidth="1"/>
    <col min="6" max="6" width="7.7109375" customWidth="1"/>
    <col min="7" max="7" width="8.5703125" customWidth="1"/>
    <col min="8" max="8" width="11.42578125" customWidth="1"/>
    <col min="9" max="9" width="16.140625" customWidth="1"/>
    <col min="10" max="10" width="40.85546875" customWidth="1"/>
  </cols>
  <sheetData>
    <row r="1" spans="1:10" ht="13.5" customHeight="1">
      <c r="B1" s="44"/>
      <c r="C1" s="44"/>
      <c r="D1" s="8"/>
      <c r="E1" s="45"/>
      <c r="F1" s="8"/>
      <c r="G1" s="8"/>
      <c r="H1" s="46"/>
      <c r="I1" s="46"/>
      <c r="J1" s="8"/>
    </row>
    <row r="2" spans="1:10" ht="13.5" customHeight="1">
      <c r="B2" s="78" t="s">
        <v>0</v>
      </c>
      <c r="C2" s="78"/>
      <c r="D2" s="78"/>
      <c r="E2" s="78"/>
      <c r="F2" s="78"/>
      <c r="G2" s="78"/>
      <c r="H2" s="78"/>
      <c r="I2" s="78"/>
      <c r="J2" s="78"/>
    </row>
    <row r="3" spans="1:10">
      <c r="B3" s="78"/>
      <c r="C3" s="78"/>
      <c r="D3" s="78"/>
      <c r="E3" s="78"/>
      <c r="F3" s="78"/>
      <c r="G3" s="78"/>
      <c r="H3" s="78"/>
      <c r="I3" s="78"/>
      <c r="J3" s="78"/>
    </row>
    <row r="4" spans="1:10">
      <c r="B4" s="72" t="s">
        <v>1</v>
      </c>
      <c r="C4" s="72"/>
      <c r="D4" s="72"/>
      <c r="E4" s="72"/>
      <c r="F4" s="72"/>
      <c r="G4" s="72"/>
      <c r="H4" s="72"/>
      <c r="I4" s="72"/>
      <c r="J4" s="72"/>
    </row>
    <row r="5" spans="1:10" ht="32.25" customHeight="1">
      <c r="B5" s="73" t="s">
        <v>2</v>
      </c>
      <c r="C5" s="73"/>
      <c r="D5" s="74"/>
      <c r="E5" s="74"/>
      <c r="F5" s="74"/>
      <c r="G5" s="74"/>
      <c r="H5" s="74"/>
      <c r="I5" s="74"/>
      <c r="J5" s="74"/>
    </row>
    <row r="6" spans="1:10">
      <c r="A6" s="47"/>
      <c r="B6" s="48"/>
      <c r="C6" s="48"/>
      <c r="D6" s="49"/>
      <c r="E6" s="49"/>
      <c r="F6" s="49"/>
      <c r="G6" s="49"/>
      <c r="H6" s="48"/>
      <c r="I6" s="48"/>
      <c r="J6" s="65"/>
    </row>
    <row r="7" spans="1:10" ht="27" customHeight="1">
      <c r="B7" s="50" t="s">
        <v>3</v>
      </c>
      <c r="C7" s="75" t="s">
        <v>4</v>
      </c>
      <c r="D7" s="75"/>
      <c r="E7" s="75"/>
      <c r="F7" s="51"/>
      <c r="G7" s="51"/>
      <c r="H7" s="50" t="s">
        <v>5</v>
      </c>
      <c r="I7" s="75" t="s">
        <v>6</v>
      </c>
      <c r="J7" s="75"/>
    </row>
    <row r="8" spans="1:10" ht="18.75">
      <c r="B8" s="50" t="s">
        <v>7</v>
      </c>
      <c r="C8" s="75" t="s">
        <v>8</v>
      </c>
      <c r="D8" s="75"/>
      <c r="E8" s="75"/>
      <c r="F8" s="51"/>
      <c r="G8" s="51"/>
      <c r="H8" s="50" t="s">
        <v>9</v>
      </c>
      <c r="I8" s="75" t="s">
        <v>10</v>
      </c>
      <c r="J8" s="75"/>
    </row>
    <row r="9" spans="1:10" ht="18.75">
      <c r="B9" s="50" t="s">
        <v>11</v>
      </c>
      <c r="C9" s="75"/>
      <c r="D9" s="75"/>
      <c r="E9" s="75"/>
      <c r="F9" s="51"/>
      <c r="G9" s="51"/>
      <c r="H9" s="50" t="s">
        <v>11</v>
      </c>
      <c r="I9" s="66" t="s">
        <v>12</v>
      </c>
      <c r="J9" s="67"/>
    </row>
    <row r="10" spans="1:10" ht="25.5" customHeight="1">
      <c r="B10" s="50" t="s">
        <v>13</v>
      </c>
      <c r="C10" s="76" t="s">
        <v>14</v>
      </c>
      <c r="D10" s="76"/>
      <c r="E10" s="76"/>
      <c r="F10" s="76"/>
      <c r="G10" s="76"/>
      <c r="H10" s="76"/>
      <c r="I10" s="76"/>
      <c r="J10" s="76"/>
    </row>
    <row r="11" spans="1:10" ht="1.5" customHeight="1"/>
    <row r="12" spans="1:10" hidden="1"/>
    <row r="13" spans="1:10" hidden="1">
      <c r="B13" s="52"/>
    </row>
    <row r="15" spans="1:10" ht="30">
      <c r="A15" s="53" t="s">
        <v>15</v>
      </c>
      <c r="B15" s="53" t="s">
        <v>16</v>
      </c>
      <c r="C15" s="53" t="s">
        <v>17</v>
      </c>
      <c r="D15" s="53" t="s">
        <v>18</v>
      </c>
      <c r="E15" s="53" t="s">
        <v>19</v>
      </c>
      <c r="F15" s="54" t="s">
        <v>20</v>
      </c>
      <c r="G15" s="54" t="s">
        <v>21</v>
      </c>
      <c r="H15" s="54" t="s">
        <v>22</v>
      </c>
      <c r="I15" s="54" t="s">
        <v>23</v>
      </c>
      <c r="J15" s="53" t="s">
        <v>24</v>
      </c>
    </row>
    <row r="16" spans="1:10" ht="27" customHeight="1">
      <c r="A16" s="53">
        <v>1</v>
      </c>
      <c r="B16" s="55" t="s">
        <v>25</v>
      </c>
      <c r="C16" s="56" t="s">
        <v>26</v>
      </c>
      <c r="D16" s="57">
        <v>158</v>
      </c>
      <c r="E16" s="55" t="s">
        <v>27</v>
      </c>
      <c r="F16" s="56" t="s">
        <v>28</v>
      </c>
      <c r="G16" s="56" t="s">
        <v>29</v>
      </c>
      <c r="H16" s="58">
        <v>930</v>
      </c>
      <c r="I16" s="58">
        <f>H16*D16</f>
        <v>146940</v>
      </c>
      <c r="J16" s="68" t="s">
        <v>30</v>
      </c>
    </row>
    <row r="17" spans="1:10" ht="27" customHeight="1">
      <c r="A17" s="53">
        <v>2</v>
      </c>
      <c r="B17" s="55" t="s">
        <v>31</v>
      </c>
      <c r="C17" s="56" t="s">
        <v>32</v>
      </c>
      <c r="D17" s="57">
        <v>2600</v>
      </c>
      <c r="E17" s="55" t="s">
        <v>33</v>
      </c>
      <c r="F17" s="56" t="s">
        <v>28</v>
      </c>
      <c r="G17" s="56" t="s">
        <v>29</v>
      </c>
      <c r="H17" s="58">
        <v>1.69</v>
      </c>
      <c r="I17" s="58">
        <f>H17*D17</f>
        <v>4394</v>
      </c>
      <c r="J17" s="68"/>
    </row>
    <row r="18" spans="1:10" ht="27" customHeight="1">
      <c r="A18" s="53"/>
      <c r="B18" s="55"/>
      <c r="C18" s="56"/>
      <c r="D18" s="57"/>
      <c r="E18" s="55"/>
      <c r="F18" s="56"/>
      <c r="G18" s="56"/>
      <c r="H18" s="58" t="s">
        <v>34</v>
      </c>
      <c r="I18" s="58">
        <f>SUM(I16:I17)</f>
        <v>151334</v>
      </c>
      <c r="J18" s="68"/>
    </row>
    <row r="19" spans="1:10" ht="27" customHeight="1">
      <c r="A19" s="53"/>
      <c r="B19" s="55"/>
      <c r="C19" s="56"/>
      <c r="D19" s="57"/>
      <c r="E19" s="55"/>
      <c r="F19" s="56"/>
      <c r="G19" s="56"/>
      <c r="H19" s="58" t="s">
        <v>35</v>
      </c>
      <c r="I19" s="58">
        <f>340*160</f>
        <v>54400</v>
      </c>
      <c r="J19" s="68"/>
    </row>
    <row r="20" spans="1:10" ht="27" customHeight="1">
      <c r="A20" s="53"/>
      <c r="B20" s="55"/>
      <c r="C20" s="56"/>
      <c r="D20" s="57"/>
      <c r="E20" s="55"/>
      <c r="F20" s="56"/>
      <c r="G20" s="56"/>
      <c r="H20" s="58" t="s">
        <v>36</v>
      </c>
      <c r="I20" s="58">
        <v>2034</v>
      </c>
      <c r="J20" s="68"/>
    </row>
    <row r="21" spans="1:10" ht="18" customHeight="1">
      <c r="A21" s="53"/>
      <c r="B21" s="59"/>
      <c r="C21" s="56"/>
      <c r="D21" s="60"/>
      <c r="E21" s="55"/>
      <c r="F21" s="56"/>
      <c r="G21" s="56"/>
      <c r="H21" s="61" t="s">
        <v>37</v>
      </c>
      <c r="I21" s="61">
        <f>I18*0.08</f>
        <v>12106.72</v>
      </c>
      <c r="J21" s="68"/>
    </row>
    <row r="22" spans="1:10" ht="18" customHeight="1">
      <c r="A22" s="62"/>
      <c r="B22" s="59"/>
      <c r="C22" s="62"/>
      <c r="D22" s="62"/>
      <c r="E22" s="62"/>
      <c r="F22" s="62"/>
      <c r="G22" s="62"/>
      <c r="H22" s="63" t="s">
        <v>38</v>
      </c>
      <c r="I22" s="69">
        <f>SUM(I18:I21)</f>
        <v>219874.72</v>
      </c>
      <c r="J22" s="62"/>
    </row>
    <row r="25" spans="1:10" ht="30.75" customHeight="1">
      <c r="A25" s="64" t="s">
        <v>39</v>
      </c>
      <c r="B25" s="77" t="s">
        <v>40</v>
      </c>
      <c r="C25" s="77"/>
      <c r="D25" s="77"/>
      <c r="E25" s="77"/>
      <c r="F25" s="77"/>
      <c r="G25" s="77"/>
      <c r="H25" s="77"/>
      <c r="I25" s="77"/>
      <c r="J25" s="77"/>
    </row>
    <row r="26" spans="1:10" ht="17.25" customHeight="1">
      <c r="A26" s="64" t="s">
        <v>41</v>
      </c>
      <c r="B26" s="77" t="s">
        <v>42</v>
      </c>
      <c r="C26" s="77"/>
      <c r="D26" s="77"/>
      <c r="E26" s="77"/>
      <c r="F26" s="77"/>
      <c r="G26" s="77"/>
      <c r="H26" s="77"/>
      <c r="I26" s="77"/>
      <c r="J26" s="77"/>
    </row>
    <row r="27" spans="1:10" ht="18" customHeight="1">
      <c r="A27" s="64" t="s">
        <v>43</v>
      </c>
      <c r="B27" s="64" t="s">
        <v>44</v>
      </c>
      <c r="C27" s="64"/>
      <c r="D27" s="64"/>
      <c r="E27" s="64"/>
      <c r="F27" s="64"/>
      <c r="G27" s="64"/>
      <c r="H27" s="64"/>
      <c r="I27" s="64"/>
      <c r="J27" s="64"/>
    </row>
    <row r="28" spans="1:10" ht="18" customHeight="1">
      <c r="A28" s="64" t="s">
        <v>45</v>
      </c>
      <c r="B28" s="64" t="s">
        <v>46</v>
      </c>
      <c r="C28" s="64"/>
      <c r="D28" s="64"/>
      <c r="E28" s="64"/>
      <c r="F28" s="64"/>
      <c r="G28" s="64"/>
      <c r="H28" s="64"/>
      <c r="I28" s="64"/>
      <c r="J28" s="64"/>
    </row>
    <row r="29" spans="1:10" ht="18" customHeight="1">
      <c r="A29" s="64" t="s">
        <v>47</v>
      </c>
      <c r="B29" s="64" t="s">
        <v>48</v>
      </c>
      <c r="C29" s="64"/>
      <c r="D29" s="64"/>
      <c r="E29" s="64"/>
      <c r="F29" s="64"/>
      <c r="G29" s="64"/>
      <c r="H29" s="64"/>
      <c r="I29" s="64"/>
      <c r="J29" s="64"/>
    </row>
    <row r="30" spans="1:10" ht="17.25" customHeight="1">
      <c r="A30" s="64" t="s">
        <v>49</v>
      </c>
      <c r="B30" s="64" t="s">
        <v>50</v>
      </c>
      <c r="C30" s="64"/>
      <c r="D30" s="64"/>
      <c r="E30" s="64"/>
      <c r="F30" s="64"/>
      <c r="G30" s="64"/>
      <c r="H30" s="64"/>
      <c r="I30" s="64"/>
      <c r="J30" s="64"/>
    </row>
    <row r="31" spans="1:10" hidden="1"/>
    <row r="32" spans="1:10" hidden="1"/>
    <row r="33" spans="9:10" ht="3.75" customHeight="1"/>
    <row r="34" spans="9:10" ht="15.75">
      <c r="I34" s="70"/>
      <c r="J34" s="71" t="s">
        <v>6</v>
      </c>
    </row>
    <row r="35" spans="9:10" ht="21" customHeight="1">
      <c r="J35" s="71" t="s">
        <v>51</v>
      </c>
    </row>
  </sheetData>
  <mergeCells count="11">
    <mergeCell ref="C9:E9"/>
    <mergeCell ref="C10:J10"/>
    <mergeCell ref="B25:J25"/>
    <mergeCell ref="B26:J26"/>
    <mergeCell ref="B2:J3"/>
    <mergeCell ref="B4:J4"/>
    <mergeCell ref="B5:J5"/>
    <mergeCell ref="C7:E7"/>
    <mergeCell ref="I7:J7"/>
    <mergeCell ref="C8:E8"/>
    <mergeCell ref="I8:J8"/>
  </mergeCells>
  <hyperlinks>
    <hyperlink ref="I9" r:id="rId1"/>
    <hyperlink ref="B5" r:id="rId2"/>
  </hyperlinks>
  <pageMargins left="0.69930555555555596" right="0.69930555555555596" top="0.75" bottom="0.75" header="0.3" footer="0.3"/>
  <pageSetup paperSize="9" scale="62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4"/>
  <sheetViews>
    <sheetView tabSelected="1" workbookViewId="0">
      <selection activeCell="B7" sqref="B7:D7"/>
    </sheetView>
  </sheetViews>
  <sheetFormatPr baseColWidth="10" defaultColWidth="9" defaultRowHeight="14.25"/>
  <cols>
    <col min="1" max="1" width="17" style="1" customWidth="1"/>
    <col min="2" max="2" width="4.85546875" style="1" customWidth="1"/>
    <col min="3" max="3" width="9" style="1"/>
    <col min="4" max="4" width="3.28515625" style="1" customWidth="1"/>
    <col min="5" max="5" width="12.42578125" style="1" customWidth="1"/>
    <col min="6" max="7" width="9.85546875" style="1" customWidth="1"/>
    <col min="8" max="8" width="8.7109375" style="1" customWidth="1"/>
    <col min="9" max="9" width="10.5703125" style="1" customWidth="1"/>
    <col min="10" max="10" width="8.42578125" style="1" customWidth="1"/>
    <col min="11" max="11" width="7" style="1" customWidth="1"/>
    <col min="12" max="12" width="10.5703125" style="1" customWidth="1"/>
    <col min="13" max="13" width="11.85546875" style="1" customWidth="1"/>
    <col min="14" max="16384" width="9" style="1"/>
  </cols>
  <sheetData>
    <row r="2" spans="1:13" ht="80.099999999999994" customHeight="1">
      <c r="A2" s="79" t="s">
        <v>52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13" ht="42.95" customHeight="1">
      <c r="A3" s="81" t="s">
        <v>53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3" ht="15.75">
      <c r="A4" s="2" t="s">
        <v>54</v>
      </c>
      <c r="B4" s="82" t="s">
        <v>55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13" ht="21" customHeight="1">
      <c r="A5" s="4"/>
      <c r="B5" s="83" t="s">
        <v>56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</row>
    <row r="6" spans="1:13" ht="15">
      <c r="A6" s="4"/>
      <c r="B6" s="82" t="s">
        <v>57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</row>
    <row r="7" spans="1:13" ht="15.75">
      <c r="A7" s="5" t="s">
        <v>58</v>
      </c>
      <c r="B7" s="84" t="s">
        <v>59</v>
      </c>
      <c r="C7" s="84"/>
      <c r="D7" s="84"/>
      <c r="E7" s="3"/>
      <c r="F7" s="3"/>
      <c r="G7" s="3"/>
      <c r="H7" s="3"/>
      <c r="I7" s="3"/>
      <c r="J7" s="6"/>
      <c r="K7" s="6"/>
      <c r="L7" s="3"/>
      <c r="M7" s="3"/>
    </row>
    <row r="8" spans="1:13" ht="15.75">
      <c r="A8" s="2" t="s">
        <v>60</v>
      </c>
      <c r="B8" s="82" t="s">
        <v>61</v>
      </c>
      <c r="C8" s="82"/>
      <c r="D8" s="4"/>
      <c r="H8" s="2"/>
      <c r="I8" s="2" t="s">
        <v>62</v>
      </c>
      <c r="J8" s="84" t="s">
        <v>63</v>
      </c>
      <c r="K8" s="84"/>
      <c r="L8" s="4"/>
      <c r="M8" s="4"/>
    </row>
    <row r="9" spans="1:13" ht="15.75">
      <c r="A9" s="2" t="s">
        <v>64</v>
      </c>
      <c r="B9" s="84" t="s">
        <v>65</v>
      </c>
      <c r="C9" s="84"/>
      <c r="D9" s="4"/>
      <c r="H9" s="2"/>
      <c r="I9" s="2" t="s">
        <v>66</v>
      </c>
      <c r="J9" s="85" t="s">
        <v>67</v>
      </c>
      <c r="K9" s="85"/>
      <c r="L9" s="4"/>
      <c r="M9" s="4"/>
    </row>
    <row r="10" spans="1:13" ht="15.75">
      <c r="A10" s="2" t="s">
        <v>68</v>
      </c>
      <c r="B10" s="84" t="s">
        <v>69</v>
      </c>
      <c r="C10" s="84"/>
      <c r="D10" s="4"/>
      <c r="H10" s="2"/>
      <c r="I10" s="2" t="s">
        <v>70</v>
      </c>
      <c r="J10" s="86"/>
      <c r="K10" s="86"/>
      <c r="L10" s="86"/>
      <c r="M10" s="4"/>
    </row>
    <row r="11" spans="1:13" ht="15.75">
      <c r="A11" s="2" t="s">
        <v>71</v>
      </c>
      <c r="B11" s="87"/>
      <c r="C11" s="87"/>
      <c r="G11" s="7"/>
      <c r="H11" s="88" t="s">
        <v>72</v>
      </c>
      <c r="I11" s="88"/>
      <c r="J11" s="87"/>
      <c r="K11" s="87"/>
      <c r="L11" s="87"/>
    </row>
    <row r="12" spans="1:13" ht="20.100000000000001" customHeight="1">
      <c r="A12" s="89" t="s">
        <v>73</v>
      </c>
      <c r="B12" s="90"/>
      <c r="C12" s="90" t="s">
        <v>74</v>
      </c>
      <c r="D12" s="90"/>
      <c r="E12" s="18" t="s">
        <v>75</v>
      </c>
      <c r="F12" s="19" t="s">
        <v>76</v>
      </c>
      <c r="G12" s="91" t="s">
        <v>77</v>
      </c>
      <c r="H12" s="92"/>
      <c r="I12" s="10" t="s">
        <v>78</v>
      </c>
      <c r="J12" s="93" t="s">
        <v>79</v>
      </c>
      <c r="K12" s="93"/>
      <c r="L12" s="34" t="s">
        <v>78</v>
      </c>
      <c r="M12" s="15" t="s">
        <v>80</v>
      </c>
    </row>
    <row r="13" spans="1:13" ht="30.95" customHeight="1">
      <c r="A13" s="94" t="s">
        <v>81</v>
      </c>
      <c r="B13" s="95"/>
      <c r="C13" s="95">
        <v>25030000</v>
      </c>
      <c r="D13" s="95"/>
      <c r="E13" s="21"/>
      <c r="F13" s="20" t="s">
        <v>82</v>
      </c>
      <c r="G13" s="22">
        <v>400</v>
      </c>
      <c r="H13" s="22" t="s">
        <v>83</v>
      </c>
      <c r="I13" s="35">
        <v>373</v>
      </c>
      <c r="J13" s="36">
        <v>400000</v>
      </c>
      <c r="K13" s="22" t="s">
        <v>84</v>
      </c>
      <c r="L13" s="37">
        <f>M13/J13</f>
        <v>0.373</v>
      </c>
      <c r="M13" s="38">
        <f>G13*I13</f>
        <v>149200</v>
      </c>
    </row>
    <row r="14" spans="1:13" ht="20.100000000000001" customHeight="1">
      <c r="A14" s="96"/>
      <c r="B14" s="97"/>
      <c r="C14" s="97"/>
      <c r="D14" s="97"/>
      <c r="E14" s="97"/>
      <c r="F14" s="24"/>
      <c r="G14" s="24"/>
      <c r="H14" s="24"/>
      <c r="I14" s="24"/>
      <c r="J14" s="98" t="s">
        <v>85</v>
      </c>
      <c r="K14" s="98"/>
      <c r="L14" s="98"/>
      <c r="M14" s="39">
        <f>M13</f>
        <v>149200</v>
      </c>
    </row>
    <row r="15" spans="1:13" ht="20.100000000000001" customHeight="1">
      <c r="A15" s="23"/>
      <c r="B15" s="24"/>
      <c r="C15" s="25"/>
      <c r="D15" s="25"/>
      <c r="E15" s="25"/>
      <c r="F15" s="24"/>
      <c r="G15" s="24"/>
      <c r="H15" s="24"/>
      <c r="I15" s="98" t="s">
        <v>86</v>
      </c>
      <c r="J15" s="98"/>
      <c r="K15" s="98"/>
      <c r="L15" s="98"/>
      <c r="M15" s="39">
        <v>14000</v>
      </c>
    </row>
    <row r="16" spans="1:13" ht="20.100000000000001" customHeight="1">
      <c r="A16" s="26"/>
      <c r="B16" s="27"/>
      <c r="C16" s="114" t="s">
        <v>87</v>
      </c>
      <c r="D16" s="114"/>
      <c r="E16" s="114"/>
      <c r="F16" s="24"/>
      <c r="G16" s="24"/>
      <c r="H16" s="24"/>
      <c r="I16" s="98" t="s">
        <v>88</v>
      </c>
      <c r="J16" s="98"/>
      <c r="K16" s="98"/>
      <c r="L16" s="98"/>
      <c r="M16" s="39">
        <v>26000</v>
      </c>
    </row>
    <row r="17" spans="1:13" ht="20.100000000000001" customHeight="1">
      <c r="A17" s="28"/>
      <c r="C17" s="114"/>
      <c r="D17" s="114"/>
      <c r="E17" s="114"/>
      <c r="F17" s="29"/>
      <c r="G17" s="29"/>
      <c r="H17" s="29"/>
      <c r="I17" s="29"/>
      <c r="J17" s="40"/>
      <c r="K17" s="99" t="s">
        <v>89</v>
      </c>
      <c r="L17" s="99"/>
      <c r="M17" s="39">
        <v>800</v>
      </c>
    </row>
    <row r="18" spans="1:13" ht="20.100000000000001" customHeight="1">
      <c r="A18" s="28"/>
      <c r="B18" s="30"/>
      <c r="C18" s="114"/>
      <c r="D18" s="114"/>
      <c r="E18" s="114"/>
      <c r="F18" s="29"/>
      <c r="G18" s="29"/>
      <c r="H18" s="29"/>
      <c r="I18" s="29"/>
      <c r="J18" s="98" t="s">
        <v>90</v>
      </c>
      <c r="K18" s="98"/>
      <c r="L18" s="98"/>
      <c r="M18" s="39">
        <f>SUM(M14:M17)</f>
        <v>190000</v>
      </c>
    </row>
    <row r="19" spans="1:13" ht="20.100000000000001" customHeight="1">
      <c r="A19" s="28"/>
      <c r="B19" s="30"/>
      <c r="C19" s="30"/>
      <c r="D19" s="30"/>
      <c r="E19" s="30"/>
      <c r="F19" s="29"/>
      <c r="G19" s="29"/>
      <c r="H19" s="29"/>
      <c r="I19" s="29"/>
      <c r="M19" s="41"/>
    </row>
    <row r="20" spans="1:13" ht="20.100000000000001" customHeight="1">
      <c r="A20" s="28"/>
      <c r="B20" s="30"/>
      <c r="C20" s="30"/>
      <c r="D20" s="30"/>
      <c r="E20" s="30"/>
      <c r="F20" s="29"/>
      <c r="G20" s="29"/>
      <c r="H20" s="29"/>
      <c r="I20" s="29"/>
      <c r="J20" s="29"/>
      <c r="K20" s="100"/>
      <c r="L20" s="100"/>
      <c r="M20" s="42"/>
    </row>
    <row r="21" spans="1:13" ht="20.100000000000001" customHeight="1">
      <c r="A21" s="31"/>
      <c r="M21" s="41"/>
    </row>
    <row r="22" spans="1:13" ht="20.100000000000001" customHeight="1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43"/>
    </row>
    <row r="23" spans="1:13" ht="20.100000000000001" customHeight="1"/>
    <row r="24" spans="1:13" ht="23.25">
      <c r="A24" s="101" t="s">
        <v>91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3"/>
    </row>
    <row r="25" spans="1:13" ht="15.75">
      <c r="A25" s="104" t="s">
        <v>92</v>
      </c>
      <c r="B25" s="105"/>
      <c r="C25" s="105"/>
      <c r="D25" s="106" t="s">
        <v>93</v>
      </c>
      <c r="E25" s="106"/>
      <c r="F25" s="106"/>
      <c r="G25" s="106"/>
      <c r="H25" s="106"/>
      <c r="I25" s="106"/>
      <c r="J25" s="106"/>
      <c r="K25" s="106"/>
      <c r="L25" s="107"/>
    </row>
    <row r="26" spans="1:13" ht="15.75">
      <c r="A26" s="104" t="s">
        <v>94</v>
      </c>
      <c r="B26" s="105"/>
      <c r="C26" s="105"/>
      <c r="D26" s="108">
        <v>7339</v>
      </c>
      <c r="E26" s="106"/>
      <c r="F26" s="106"/>
      <c r="G26" s="106"/>
      <c r="H26" s="106"/>
      <c r="I26" s="106"/>
      <c r="J26" s="106"/>
      <c r="K26" s="106"/>
      <c r="L26" s="107"/>
    </row>
    <row r="27" spans="1:13" ht="15.75">
      <c r="A27" s="104" t="s">
        <v>95</v>
      </c>
      <c r="B27" s="105"/>
      <c r="C27" s="105"/>
      <c r="D27" s="106">
        <v>503</v>
      </c>
      <c r="E27" s="106"/>
      <c r="F27" s="106"/>
      <c r="G27" s="106"/>
      <c r="H27" s="106"/>
      <c r="I27" s="106"/>
      <c r="J27" s="106"/>
      <c r="K27" s="106"/>
      <c r="L27" s="107"/>
    </row>
    <row r="28" spans="1:13" ht="15.75">
      <c r="A28" s="104" t="s">
        <v>96</v>
      </c>
      <c r="B28" s="105"/>
      <c r="C28" s="105"/>
      <c r="D28" s="106" t="s">
        <v>97</v>
      </c>
      <c r="E28" s="106"/>
      <c r="F28" s="106"/>
      <c r="G28" s="106"/>
      <c r="H28" s="106"/>
      <c r="I28" s="106"/>
      <c r="J28" s="106"/>
      <c r="K28" s="106"/>
      <c r="L28" s="107"/>
    </row>
    <row r="29" spans="1:13" ht="15.75">
      <c r="A29" s="104" t="s">
        <v>98</v>
      </c>
      <c r="B29" s="105"/>
      <c r="C29" s="105"/>
      <c r="D29" s="106" t="s">
        <v>99</v>
      </c>
      <c r="E29" s="106"/>
      <c r="F29" s="106"/>
      <c r="G29" s="106"/>
      <c r="H29" s="106"/>
      <c r="I29" s="106"/>
      <c r="J29" s="106"/>
      <c r="K29" s="106"/>
      <c r="L29" s="107"/>
    </row>
    <row r="30" spans="1:13" ht="15.75">
      <c r="A30" s="104" t="s">
        <v>100</v>
      </c>
      <c r="B30" s="105"/>
      <c r="C30" s="105"/>
      <c r="D30" s="106" t="s">
        <v>101</v>
      </c>
      <c r="E30" s="106"/>
      <c r="F30" s="106"/>
      <c r="G30" s="106"/>
      <c r="H30" s="106"/>
      <c r="I30" s="106"/>
      <c r="J30" s="106"/>
      <c r="K30" s="106"/>
      <c r="L30" s="107"/>
    </row>
    <row r="31" spans="1:13" ht="15.75">
      <c r="A31" s="104" t="s">
        <v>102</v>
      </c>
      <c r="B31" s="105"/>
      <c r="C31" s="105"/>
      <c r="D31" s="106" t="s">
        <v>103</v>
      </c>
      <c r="E31" s="106"/>
      <c r="F31" s="106"/>
      <c r="G31" s="106"/>
      <c r="H31" s="106"/>
      <c r="I31" s="106"/>
      <c r="J31" s="106"/>
      <c r="K31" s="106"/>
      <c r="L31" s="107"/>
    </row>
    <row r="32" spans="1:13" ht="15.75">
      <c r="A32" s="104" t="s">
        <v>104</v>
      </c>
      <c r="B32" s="105"/>
      <c r="C32" s="105"/>
      <c r="D32" s="106" t="s">
        <v>105</v>
      </c>
      <c r="E32" s="106"/>
      <c r="F32" s="106"/>
      <c r="G32" s="106"/>
      <c r="H32" s="106"/>
      <c r="I32" s="106"/>
      <c r="J32" s="106"/>
      <c r="K32" s="106"/>
      <c r="L32" s="107"/>
    </row>
    <row r="33" spans="1:12" ht="15.75">
      <c r="A33" s="104" t="s">
        <v>106</v>
      </c>
      <c r="B33" s="105"/>
      <c r="C33" s="105"/>
      <c r="D33" s="106" t="s">
        <v>107</v>
      </c>
      <c r="E33" s="106"/>
      <c r="F33" s="106"/>
      <c r="G33" s="106"/>
      <c r="H33" s="106"/>
      <c r="I33" s="106"/>
      <c r="J33" s="106"/>
      <c r="K33" s="106"/>
      <c r="L33" s="107"/>
    </row>
    <row r="34" spans="1:12" ht="15.75">
      <c r="A34" s="109" t="s">
        <v>108</v>
      </c>
      <c r="B34" s="110"/>
      <c r="C34" s="110"/>
      <c r="D34" s="111" t="s">
        <v>109</v>
      </c>
      <c r="E34" s="112"/>
      <c r="F34" s="112"/>
      <c r="G34" s="112"/>
      <c r="H34" s="112"/>
      <c r="I34" s="112"/>
      <c r="J34" s="112"/>
      <c r="K34" s="112"/>
      <c r="L34" s="113"/>
    </row>
  </sheetData>
  <mergeCells count="50">
    <mergeCell ref="A32:C32"/>
    <mergeCell ref="D32:L32"/>
    <mergeCell ref="A33:C33"/>
    <mergeCell ref="D33:L33"/>
    <mergeCell ref="A34:C34"/>
    <mergeCell ref="D34:L34"/>
    <mergeCell ref="A29:C29"/>
    <mergeCell ref="D29:L29"/>
    <mergeCell ref="A30:C30"/>
    <mergeCell ref="D30:L30"/>
    <mergeCell ref="A31:C31"/>
    <mergeCell ref="D31:L31"/>
    <mergeCell ref="A26:C26"/>
    <mergeCell ref="D26:L26"/>
    <mergeCell ref="A27:C27"/>
    <mergeCell ref="D27:L27"/>
    <mergeCell ref="A28:C28"/>
    <mergeCell ref="D28:L28"/>
    <mergeCell ref="J18:L18"/>
    <mergeCell ref="K20:L20"/>
    <mergeCell ref="A24:L24"/>
    <mergeCell ref="A25:C25"/>
    <mergeCell ref="D25:L25"/>
    <mergeCell ref="C16:E18"/>
    <mergeCell ref="A14:E14"/>
    <mergeCell ref="J14:L14"/>
    <mergeCell ref="I15:L15"/>
    <mergeCell ref="I16:L16"/>
    <mergeCell ref="K17:L17"/>
    <mergeCell ref="A12:B12"/>
    <mergeCell ref="C12:D12"/>
    <mergeCell ref="G12:H12"/>
    <mergeCell ref="J12:K12"/>
    <mergeCell ref="A13:B13"/>
    <mergeCell ref="C13:D13"/>
    <mergeCell ref="B10:C10"/>
    <mergeCell ref="J10:L10"/>
    <mergeCell ref="B11:C11"/>
    <mergeCell ref="H11:I11"/>
    <mergeCell ref="J11:L11"/>
    <mergeCell ref="B7:D7"/>
    <mergeCell ref="B8:C8"/>
    <mergeCell ref="J8:K8"/>
    <mergeCell ref="B9:C9"/>
    <mergeCell ref="J9:K9"/>
    <mergeCell ref="A2:M2"/>
    <mergeCell ref="A3:M3"/>
    <mergeCell ref="B4:M4"/>
    <mergeCell ref="B5:M5"/>
    <mergeCell ref="B6:M6"/>
  </mergeCells>
  <pageMargins left="0.69930555555555596" right="0.69930555555555596" top="0.75" bottom="0.75" header="0.3" footer="0.3"/>
  <pageSetup paperSize="9" scale="74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13"/>
  <sheetViews>
    <sheetView workbookViewId="0">
      <selection activeCell="B7" sqref="B7:C7"/>
    </sheetView>
  </sheetViews>
  <sheetFormatPr baseColWidth="10" defaultColWidth="9" defaultRowHeight="15.75"/>
  <cols>
    <col min="1" max="1" width="16.42578125" style="1" customWidth="1"/>
    <col min="2" max="2" width="6.140625" style="1" customWidth="1"/>
    <col min="3" max="3" width="9" style="1"/>
    <col min="4" max="4" width="6" style="1" customWidth="1"/>
    <col min="5" max="5" width="9.140625" style="1" customWidth="1"/>
    <col min="6" max="6" width="7.42578125" style="1" customWidth="1"/>
    <col min="7" max="8" width="11.28515625" style="1" customWidth="1"/>
    <col min="9" max="9" width="12.5703125" style="1" customWidth="1"/>
    <col min="10" max="10" width="12.85546875" style="1" customWidth="1"/>
    <col min="11" max="11" width="12.7109375" style="1" customWidth="1"/>
    <col min="12" max="16381" width="9" style="1"/>
  </cols>
  <sheetData>
    <row r="1" spans="1:10" s="1" customFormat="1" ht="14.25"/>
    <row r="2" spans="1:10" s="1" customFormat="1" ht="78" customHeight="1">
      <c r="A2" s="79" t="s">
        <v>110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s="1" customFormat="1" ht="45" customHeight="1">
      <c r="A3" s="81" t="s">
        <v>111</v>
      </c>
      <c r="B3" s="81"/>
      <c r="C3" s="81"/>
      <c r="D3" s="81"/>
      <c r="E3" s="81"/>
      <c r="F3" s="81"/>
      <c r="G3" s="81"/>
      <c r="H3" s="81"/>
      <c r="I3" s="81"/>
      <c r="J3" s="81"/>
    </row>
    <row r="4" spans="1:10" s="1" customFormat="1">
      <c r="A4" s="2" t="s">
        <v>54</v>
      </c>
      <c r="B4" s="82" t="str">
        <f>INV!B4</f>
        <v>TENGYUAN COBALT AND COPPER RESOURCES LTD. CO</v>
      </c>
      <c r="C4" s="82"/>
      <c r="D4" s="82"/>
      <c r="E4" s="82"/>
      <c r="F4" s="82"/>
      <c r="G4" s="82"/>
      <c r="H4" s="82"/>
      <c r="I4" s="82"/>
      <c r="J4" s="82"/>
    </row>
    <row r="5" spans="1:10" s="1" customFormat="1" ht="33.950000000000003" customHeight="1">
      <c r="A5" s="4"/>
      <c r="B5" s="83" t="str">
        <f>INV!B5</f>
        <v>ADD:ROUTE NZILO,VILLAGE KAMBIMBI,TERRITOIRE DE MUTSHATSHA, KOLWEZI, LUALABA, DRC</v>
      </c>
      <c r="C5" s="83"/>
      <c r="D5" s="83"/>
      <c r="E5" s="83"/>
      <c r="F5" s="83"/>
      <c r="G5" s="83"/>
      <c r="H5" s="83"/>
      <c r="I5" s="83"/>
      <c r="J5" s="83"/>
    </row>
    <row r="6" spans="1:10" s="1" customFormat="1" ht="15">
      <c r="A6" s="4"/>
      <c r="B6" s="82" t="str">
        <f>INV!B6</f>
        <v>Tel：+243 893327742 Mao Lei</v>
      </c>
      <c r="C6" s="82"/>
      <c r="D6" s="82"/>
      <c r="E6" s="82"/>
      <c r="F6" s="82"/>
      <c r="G6" s="82"/>
      <c r="H6" s="82"/>
      <c r="I6" s="82"/>
      <c r="J6" s="82"/>
    </row>
    <row r="7" spans="1:10" s="1" customFormat="1">
      <c r="A7" s="5" t="str">
        <f>INV!A7</f>
        <v>CONTRACT NO.:</v>
      </c>
      <c r="B7" s="84" t="str">
        <f>INV!B7</f>
        <v>TY-GB-21004</v>
      </c>
      <c r="C7" s="84"/>
      <c r="D7" s="3"/>
      <c r="E7" s="6"/>
      <c r="F7" s="6"/>
      <c r="G7" s="3"/>
      <c r="H7" s="6"/>
      <c r="I7" s="6"/>
      <c r="J7" s="6"/>
    </row>
    <row r="8" spans="1:10" s="1" customFormat="1">
      <c r="A8" s="2" t="s">
        <v>60</v>
      </c>
      <c r="B8" s="82" t="str">
        <f>INV!B8</f>
        <v>GB21047</v>
      </c>
      <c r="C8" s="82"/>
      <c r="D8" s="4"/>
      <c r="E8" s="7"/>
      <c r="F8" s="7"/>
      <c r="G8" s="2" t="s">
        <v>62</v>
      </c>
      <c r="H8" s="84" t="str">
        <f>INV!J8</f>
        <v>ZAMBIA</v>
      </c>
      <c r="I8" s="84"/>
      <c r="J8" s="14"/>
    </row>
    <row r="9" spans="1:10" s="1" customFormat="1">
      <c r="A9" s="2" t="s">
        <v>64</v>
      </c>
      <c r="B9" s="84" t="str">
        <f>INV!B9</f>
        <v>2021.5.25</v>
      </c>
      <c r="C9" s="84"/>
      <c r="D9" s="4"/>
      <c r="E9" s="7"/>
      <c r="F9" s="7"/>
      <c r="G9" s="2" t="s">
        <v>66</v>
      </c>
      <c r="H9" s="8" t="str">
        <f>INV!J9</f>
        <v>KOLWEZI,DRC</v>
      </c>
      <c r="J9" s="8"/>
    </row>
    <row r="10" spans="1:10" s="1" customFormat="1">
      <c r="A10" s="2" t="s">
        <v>68</v>
      </c>
      <c r="B10" s="84" t="str">
        <f>INV!B10</f>
        <v>GB2105047</v>
      </c>
      <c r="C10" s="84"/>
      <c r="D10" s="4"/>
      <c r="E10" s="7"/>
      <c r="F10" s="7"/>
      <c r="G10" s="2" t="s">
        <v>70</v>
      </c>
      <c r="H10" s="2"/>
      <c r="I10" s="86"/>
      <c r="J10" s="86"/>
    </row>
    <row r="11" spans="1:10" s="1" customFormat="1">
      <c r="A11" s="2" t="s">
        <v>71</v>
      </c>
      <c r="B11" s="87"/>
      <c r="C11" s="87"/>
      <c r="G11" s="9" t="str">
        <f>INV!H11</f>
        <v>TRAILER NO.:</v>
      </c>
      <c r="H11" s="9"/>
      <c r="I11" s="87"/>
      <c r="J11" s="87"/>
    </row>
    <row r="12" spans="1:10" s="1" customFormat="1" ht="20.100000000000001" customHeight="1">
      <c r="A12" s="89" t="s">
        <v>73</v>
      </c>
      <c r="B12" s="115"/>
      <c r="C12" s="115"/>
      <c r="D12" s="115"/>
      <c r="E12" s="116" t="s">
        <v>77</v>
      </c>
      <c r="F12" s="116"/>
      <c r="G12" s="117" t="s">
        <v>112</v>
      </c>
      <c r="H12" s="118"/>
      <c r="I12" s="11" t="s">
        <v>113</v>
      </c>
      <c r="J12" s="15" t="s">
        <v>114</v>
      </c>
    </row>
    <row r="13" spans="1:10" s="1" customFormat="1" ht="36.950000000000003" customHeight="1">
      <c r="A13" s="119" t="s">
        <v>115</v>
      </c>
      <c r="B13" s="120"/>
      <c r="C13" s="120" t="s">
        <v>116</v>
      </c>
      <c r="D13" s="120"/>
      <c r="E13" s="13">
        <v>400</v>
      </c>
      <c r="F13" s="13" t="s">
        <v>83</v>
      </c>
      <c r="G13" s="12" t="s">
        <v>117</v>
      </c>
      <c r="H13" s="12" t="s">
        <v>118</v>
      </c>
      <c r="I13" s="16">
        <v>400000</v>
      </c>
      <c r="J13" s="17">
        <v>400800</v>
      </c>
    </row>
  </sheetData>
  <mergeCells count="18">
    <mergeCell ref="A13:B13"/>
    <mergeCell ref="C13:D13"/>
    <mergeCell ref="B11:C11"/>
    <mergeCell ref="I11:J11"/>
    <mergeCell ref="A12:D12"/>
    <mergeCell ref="E12:F12"/>
    <mergeCell ref="G12:H12"/>
    <mergeCell ref="B7:C7"/>
    <mergeCell ref="B8:C8"/>
    <mergeCell ref="H8:I8"/>
    <mergeCell ref="B9:C9"/>
    <mergeCell ref="B10:C10"/>
    <mergeCell ref="I10:J10"/>
    <mergeCell ref="A2:J2"/>
    <mergeCell ref="A3:J3"/>
    <mergeCell ref="B4:J4"/>
    <mergeCell ref="B5:J5"/>
    <mergeCell ref="B6:J6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comaghr</vt:lpstr>
      <vt:lpstr>INV</vt:lpstr>
      <vt:lpstr>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橙子</dc:creator>
  <cp:lastModifiedBy>CHARLES</cp:lastModifiedBy>
  <cp:lastPrinted>2019-06-18T10:03:00Z</cp:lastPrinted>
  <dcterms:created xsi:type="dcterms:W3CDTF">2006-09-16T00:00:00Z</dcterms:created>
  <dcterms:modified xsi:type="dcterms:W3CDTF">2021-05-26T06:43:01Z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5E67A898E9604CDD89CD81D71902E250</vt:lpwstr>
  </property>
</Properties>
</file>