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40"/>
  </bookViews>
  <sheets>
    <sheet name="发票" sheetId="1" r:id="rId1"/>
    <sheet name="装箱单" sheetId="2" r:id="rId2"/>
  </sheets>
  <definedNames>
    <definedName name="_xlnm.Print_Area" localSheetId="0">发票!$A$1:$J$25</definedName>
    <definedName name="_xlnm.Print_Area" localSheetId="1">装箱单!$A$1:$L$24</definedName>
  </definedNames>
  <calcPr calcId="144525" concurrentCalc="0"/>
</workbook>
</file>

<file path=xl/sharedStrings.xml><?xml version="1.0" encoding="utf-8"?>
<sst xmlns="http://schemas.openxmlformats.org/spreadsheetml/2006/main" count="68">
  <si>
    <t xml:space="preserve">     福建省海旷工程建设有限公司                                                           Fujian Haikuang Engineering &amp;Construction Co., Ltd</t>
  </si>
  <si>
    <r>
      <rPr>
        <b/>
        <sz val="14"/>
        <rFont val="宋体"/>
        <charset val="134"/>
      </rPr>
      <t>商业发票</t>
    </r>
    <r>
      <rPr>
        <b/>
        <sz val="14"/>
        <rFont val="Times New Roman"/>
        <charset val="0"/>
      </rPr>
      <t xml:space="preserve">
COMMERCIAL INVOICE</t>
    </r>
  </si>
  <si>
    <r>
      <rPr>
        <sz val="12"/>
        <rFont val="Times New Roman"/>
        <charset val="0"/>
      </rPr>
      <t>Date(</t>
    </r>
    <r>
      <rPr>
        <sz val="12"/>
        <rFont val="宋体"/>
        <charset val="134"/>
      </rPr>
      <t>日期</t>
    </r>
    <r>
      <rPr>
        <sz val="12"/>
        <rFont val="Times New Roman"/>
        <charset val="0"/>
      </rPr>
      <t>)</t>
    </r>
    <r>
      <rPr>
        <sz val="12"/>
        <rFont val="宋体"/>
        <charset val="134"/>
      </rPr>
      <t>：</t>
    </r>
    <r>
      <rPr>
        <sz val="12"/>
        <rFont val="Times New Roman"/>
        <charset val="0"/>
      </rPr>
      <t>2021-06-11</t>
    </r>
  </si>
  <si>
    <r>
      <rPr>
        <sz val="12"/>
        <rFont val="Times New Roman"/>
        <charset val="0"/>
      </rPr>
      <t>Seller Contract №. (</t>
    </r>
    <r>
      <rPr>
        <sz val="12"/>
        <rFont val="宋体"/>
        <charset val="134"/>
      </rPr>
      <t>卖方合同号</t>
    </r>
    <r>
      <rPr>
        <sz val="12"/>
        <rFont val="Times New Roman"/>
        <charset val="0"/>
      </rPr>
      <t>): SC20210611-3</t>
    </r>
  </si>
  <si>
    <r>
      <rPr>
        <sz val="12"/>
        <rFont val="Times New Roman"/>
        <charset val="0"/>
      </rPr>
      <t>Buyer Contract №. (</t>
    </r>
    <r>
      <rPr>
        <sz val="12"/>
        <rFont val="宋体"/>
        <charset val="134"/>
      </rPr>
      <t>买方合同号</t>
    </r>
    <r>
      <rPr>
        <sz val="12"/>
        <rFont val="Times New Roman"/>
        <charset val="0"/>
      </rPr>
      <t xml:space="preserve">): </t>
    </r>
  </si>
  <si>
    <r>
      <t>Invoice №. (</t>
    </r>
    <r>
      <rPr>
        <sz val="12"/>
        <rFont val="宋体"/>
        <charset val="0"/>
      </rPr>
      <t>发票号</t>
    </r>
    <r>
      <rPr>
        <sz val="12"/>
        <rFont val="Times New Roman"/>
        <charset val="0"/>
      </rPr>
      <t>)</t>
    </r>
    <r>
      <rPr>
        <sz val="12"/>
        <rFont val="宋体"/>
        <charset val="0"/>
      </rPr>
      <t>：</t>
    </r>
    <r>
      <rPr>
        <sz val="12"/>
        <rFont val="Times New Roman"/>
        <charset val="0"/>
      </rPr>
      <t>HA20210611-3</t>
    </r>
  </si>
  <si>
    <r>
      <rPr>
        <sz val="12"/>
        <rFont val="Times New Roman"/>
        <charset val="0"/>
      </rPr>
      <t>Consignor (</t>
    </r>
    <r>
      <rPr>
        <sz val="12"/>
        <rFont val="宋体"/>
        <charset val="134"/>
      </rPr>
      <t>发货人</t>
    </r>
    <r>
      <rPr>
        <sz val="12"/>
        <rFont val="Times New Roman"/>
        <charset val="0"/>
      </rPr>
      <t>)</t>
    </r>
    <r>
      <rPr>
        <sz val="12"/>
        <rFont val="宋体"/>
        <charset val="134"/>
      </rPr>
      <t>：</t>
    </r>
    <r>
      <rPr>
        <sz val="12"/>
        <rFont val="Times New Roman"/>
        <charset val="0"/>
      </rPr>
      <t xml:space="preserve"> Fujian Haikuang Engineering &amp;Construction Co., Ltd</t>
    </r>
  </si>
  <si>
    <r>
      <rPr>
        <sz val="12"/>
        <rFont val="Times New Roman"/>
        <charset val="0"/>
      </rPr>
      <t>ADD(</t>
    </r>
    <r>
      <rPr>
        <sz val="12"/>
        <rFont val="宋体"/>
        <charset val="134"/>
      </rPr>
      <t>地址</t>
    </r>
    <r>
      <rPr>
        <sz val="12"/>
        <rFont val="Times New Roman"/>
        <charset val="0"/>
      </rPr>
      <t>):  Fengting Industry Park, Xianyou County, 351254 Fujian, China</t>
    </r>
  </si>
  <si>
    <r>
      <rPr>
        <sz val="12"/>
        <rFont val="Times New Roman"/>
        <charset val="0"/>
      </rPr>
      <t>Contact Name (</t>
    </r>
    <r>
      <rPr>
        <sz val="12"/>
        <rFont val="宋体"/>
        <charset val="134"/>
      </rPr>
      <t>联系人</t>
    </r>
    <r>
      <rPr>
        <sz val="12"/>
        <rFont val="Times New Roman"/>
        <charset val="0"/>
      </rPr>
      <t>): May Yang    Tel (</t>
    </r>
    <r>
      <rPr>
        <sz val="12"/>
        <rFont val="宋体"/>
        <charset val="134"/>
      </rPr>
      <t>电话</t>
    </r>
    <r>
      <rPr>
        <sz val="12"/>
        <rFont val="Times New Roman"/>
        <charset val="0"/>
      </rPr>
      <t>)</t>
    </r>
    <r>
      <rPr>
        <sz val="12"/>
        <rFont val="宋体"/>
        <charset val="134"/>
      </rPr>
      <t>：</t>
    </r>
    <r>
      <rPr>
        <sz val="12"/>
        <rFont val="Times New Roman"/>
        <charset val="0"/>
      </rPr>
      <t>+86 (0)138 5027 6081    E-mail: mayyang@haiangroup.com</t>
    </r>
  </si>
  <si>
    <r>
      <rPr>
        <sz val="12"/>
        <rFont val="Times New Roman"/>
        <charset val="0"/>
      </rPr>
      <t>Consignee (</t>
    </r>
    <r>
      <rPr>
        <sz val="12"/>
        <rFont val="宋体"/>
        <charset val="134"/>
      </rPr>
      <t>收货人</t>
    </r>
    <r>
      <rPr>
        <sz val="12"/>
        <rFont val="Times New Roman"/>
        <charset val="0"/>
      </rPr>
      <t>)</t>
    </r>
    <r>
      <rPr>
        <sz val="12"/>
        <rFont val="宋体"/>
        <charset val="134"/>
      </rPr>
      <t>：</t>
    </r>
    <r>
      <rPr>
        <sz val="12"/>
        <rFont val="Times New Roman"/>
        <charset val="0"/>
      </rPr>
      <t xml:space="preserve">BONVIE SASU   </t>
    </r>
    <r>
      <rPr>
        <sz val="12"/>
        <rFont val="宋体"/>
        <charset val="134"/>
      </rPr>
      <t>邦威（刚果（金））简易股份有限公司</t>
    </r>
  </si>
  <si>
    <r>
      <rPr>
        <sz val="12"/>
        <rFont val="Times New Roman"/>
        <charset val="0"/>
      </rPr>
      <t>ADD(</t>
    </r>
    <r>
      <rPr>
        <sz val="12"/>
        <rFont val="宋体"/>
        <charset val="134"/>
      </rPr>
      <t>地址</t>
    </r>
    <r>
      <rPr>
        <sz val="12"/>
        <rFont val="Times New Roman"/>
        <charset val="0"/>
      </rPr>
      <t>)</t>
    </r>
    <r>
      <rPr>
        <sz val="12"/>
        <rFont val="宋体"/>
        <charset val="134"/>
      </rPr>
      <t>：</t>
    </r>
    <r>
      <rPr>
        <sz val="12"/>
        <rFont val="Times New Roman"/>
        <charset val="0"/>
      </rPr>
      <t>531 AV.CHEMIN PUBLIC</t>
    </r>
  </si>
  <si>
    <r>
      <rPr>
        <sz val="12"/>
        <rFont val="Times New Roman"/>
        <charset val="0"/>
      </rPr>
      <t>Contact Name (</t>
    </r>
    <r>
      <rPr>
        <sz val="12"/>
        <rFont val="宋体"/>
        <charset val="134"/>
      </rPr>
      <t>联系人</t>
    </r>
    <r>
      <rPr>
        <sz val="12"/>
        <rFont val="Times New Roman"/>
        <charset val="0"/>
      </rPr>
      <t>):Gu Zhihong    Tel.+243 844028744    E-mail(</t>
    </r>
    <r>
      <rPr>
        <sz val="12"/>
        <rFont val="宋体"/>
        <charset val="134"/>
      </rPr>
      <t>电子邮箱</t>
    </r>
    <r>
      <rPr>
        <sz val="12"/>
        <rFont val="Times New Roman"/>
        <charset val="0"/>
      </rPr>
      <t>): ouweiliang@zijinmining.com</t>
    </r>
  </si>
  <si>
    <r>
      <rPr>
        <sz val="12"/>
        <rFont val="Times New Roman"/>
        <charset val="0"/>
      </rPr>
      <t>Container №.(</t>
    </r>
    <r>
      <rPr>
        <sz val="12"/>
        <rFont val="宋体"/>
        <charset val="134"/>
      </rPr>
      <t>集装箱号</t>
    </r>
    <r>
      <rPr>
        <sz val="12"/>
        <rFont val="Times New Roman"/>
        <charset val="0"/>
      </rPr>
      <t>)</t>
    </r>
    <r>
      <rPr>
        <sz val="12"/>
        <rFont val="宋体"/>
        <charset val="134"/>
      </rPr>
      <t>：</t>
    </r>
  </si>
  <si>
    <t>№.</t>
  </si>
  <si>
    <t>Commodity</t>
  </si>
  <si>
    <t>Line in the List</t>
  </si>
  <si>
    <t>English Name</t>
  </si>
  <si>
    <t>Units</t>
  </si>
  <si>
    <t>QTY</t>
  </si>
  <si>
    <t>FOB Unit Price/USD</t>
  </si>
  <si>
    <t>FOB Amount/USD</t>
  </si>
  <si>
    <t>DAP Unit Price/USD</t>
  </si>
  <si>
    <t>DAP Amount/USD</t>
  </si>
  <si>
    <t>序号</t>
  </si>
  <si>
    <r>
      <rPr>
        <b/>
        <sz val="11"/>
        <rFont val="宋体"/>
        <charset val="134"/>
      </rPr>
      <t>商品名称</t>
    </r>
    <r>
      <rPr>
        <b/>
        <sz val="11"/>
        <rFont val="Times New Roman"/>
        <charset val="0"/>
      </rPr>
      <t xml:space="preserve"> </t>
    </r>
  </si>
  <si>
    <t>免清对应行数</t>
  </si>
  <si>
    <t>商品英文</t>
  </si>
  <si>
    <t>单位</t>
  </si>
  <si>
    <t>数量</t>
  </si>
  <si>
    <t>FOB 单价/美元</t>
  </si>
  <si>
    <t>FOB 总金额/美元</t>
  </si>
  <si>
    <t>DAP 单价/美元</t>
  </si>
  <si>
    <t>DAP 总金额/美元</t>
  </si>
  <si>
    <t>轮胎</t>
  </si>
  <si>
    <t xml:space="preserve"> </t>
  </si>
  <si>
    <t>tyre</t>
  </si>
  <si>
    <t>条/ea</t>
  </si>
  <si>
    <t>轮胎内胎</t>
  </si>
  <si>
    <t>Tire Inner Tube</t>
  </si>
  <si>
    <t>轮胎衬垫</t>
  </si>
  <si>
    <t>Tire Liner</t>
  </si>
  <si>
    <t xml:space="preserve"> FOB(USD)</t>
  </si>
  <si>
    <t xml:space="preserve"> FREIGHT (USD)</t>
  </si>
  <si>
    <r>
      <rPr>
        <b/>
        <sz val="10"/>
        <rFont val="Times New Roman"/>
        <charset val="0"/>
      </rPr>
      <t>Total Amount (</t>
    </r>
    <r>
      <rPr>
        <b/>
        <sz val="10"/>
        <rFont val="宋体"/>
        <charset val="134"/>
      </rPr>
      <t>总值美元</t>
    </r>
    <r>
      <rPr>
        <b/>
        <sz val="10"/>
        <rFont val="Times New Roman"/>
        <charset val="0"/>
      </rPr>
      <t xml:space="preserve">) DAP Kolwezi USD  </t>
    </r>
  </si>
  <si>
    <r>
      <rPr>
        <b/>
        <sz val="12"/>
        <rFont val="Times New Roman"/>
        <charset val="0"/>
      </rPr>
      <t xml:space="preserve"> Signature (</t>
    </r>
    <r>
      <rPr>
        <b/>
        <sz val="12"/>
        <rFont val="宋体"/>
        <charset val="134"/>
      </rPr>
      <t>签字</t>
    </r>
    <r>
      <rPr>
        <b/>
        <sz val="12"/>
        <rFont val="Times New Roman"/>
        <charset val="0"/>
      </rPr>
      <t>)</t>
    </r>
  </si>
  <si>
    <r>
      <rPr>
        <b/>
        <sz val="12"/>
        <rFont val="Times New Roman"/>
        <charset val="0"/>
      </rPr>
      <t>Stamp (</t>
    </r>
    <r>
      <rPr>
        <b/>
        <sz val="12"/>
        <rFont val="宋体"/>
        <charset val="134"/>
      </rPr>
      <t>盖章</t>
    </r>
    <r>
      <rPr>
        <b/>
        <sz val="12"/>
        <rFont val="Times New Roman"/>
        <charset val="0"/>
      </rPr>
      <t>)</t>
    </r>
  </si>
  <si>
    <t xml:space="preserve">   福建省海旷工程建设有限公司                                                           Fujian Haikuang Engineering &amp;Construction Co., Ltd</t>
  </si>
  <si>
    <t>装箱单                                                                                                                                            PACKING LIST</t>
  </si>
  <si>
    <r>
      <rPr>
        <sz val="12"/>
        <rFont val="Times New Roman"/>
        <charset val="0"/>
      </rPr>
      <t>B/L №. (</t>
    </r>
    <r>
      <rPr>
        <sz val="12"/>
        <rFont val="宋体"/>
        <charset val="134"/>
      </rPr>
      <t>运单号</t>
    </r>
    <r>
      <rPr>
        <sz val="12"/>
        <rFont val="Times New Roman"/>
        <charset val="0"/>
      </rPr>
      <t>)</t>
    </r>
    <r>
      <rPr>
        <sz val="12"/>
        <rFont val="宋体"/>
        <charset val="134"/>
      </rPr>
      <t>：</t>
    </r>
  </si>
  <si>
    <t>Specifications</t>
  </si>
  <si>
    <t>Mark</t>
  </si>
  <si>
    <t xml:space="preserve">Packing QTY </t>
  </si>
  <si>
    <t>Packing</t>
  </si>
  <si>
    <t>Net Weight/kg</t>
  </si>
  <si>
    <t>Gross Weight/kg</t>
  </si>
  <si>
    <t>CBM</t>
  </si>
  <si>
    <t>商品名称</t>
  </si>
  <si>
    <t>规格型号</t>
  </si>
  <si>
    <t>唛头</t>
  </si>
  <si>
    <t>打包件数</t>
  </si>
  <si>
    <t>包装</t>
  </si>
  <si>
    <t>净重/千克</t>
  </si>
  <si>
    <t>毛重/千克</t>
  </si>
  <si>
    <t>立方米</t>
  </si>
  <si>
    <t>14.00R25</t>
  </si>
  <si>
    <t>裸装 UNPACKED</t>
  </si>
  <si>
    <t>TOTAL</t>
  </si>
  <si>
    <r>
      <rPr>
        <b/>
        <sz val="12"/>
        <rFont val="Times New Roman"/>
        <charset val="0"/>
      </rPr>
      <t>Signature (</t>
    </r>
    <r>
      <rPr>
        <b/>
        <sz val="12"/>
        <rFont val="宋体"/>
        <charset val="134"/>
      </rPr>
      <t>签字</t>
    </r>
    <r>
      <rPr>
        <b/>
        <sz val="12"/>
        <rFont val="Times New Roman"/>
        <charset val="0"/>
      </rPr>
      <t>)</t>
    </r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</si>
</sst>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0_ "/>
    <numFmt numFmtId="44" formatCode="_ &quot;￥&quot;* #,##0.00_ ;_ &quot;￥&quot;* \-#,##0.00_ ;_ &quot;￥&quot;* &quot;-&quot;??_ ;_ @_ "/>
    <numFmt numFmtId="178" formatCode="0_);[Red]\(0\)"/>
    <numFmt numFmtId="42" formatCode="_ &quot;￥&quot;* #,##0_ ;_ &quot;￥&quot;* \-#,##0_ ;_ &quot;￥&quot;* &quot;-&quot;_ ;_ @_ "/>
    <numFmt numFmtId="179" formatCode="0.00_);[Red]\(0.00\)"/>
    <numFmt numFmtId="43" formatCode="_ * #,##0.00_ ;_ * \-#,##0.00_ ;_ * &quot;-&quot;??_ ;_ @_ "/>
    <numFmt numFmtId="41" formatCode="_ * #,##0_ ;_ * \-#,##0_ ;_ * &quot;-&quot;_ ;_ @_ "/>
  </numFmts>
  <fonts count="43">
    <font>
      <sz val="12"/>
      <name val="宋体"/>
      <charset val="134"/>
    </font>
    <font>
      <sz val="12"/>
      <name val="Times New Roman"/>
      <charset val="0"/>
    </font>
    <font>
      <b/>
      <sz val="18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sz val="11"/>
      <name val="Times New Roman"/>
      <charset val="0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2"/>
      <name val="Times New Roman"/>
      <charset val="0"/>
    </font>
    <font>
      <sz val="10"/>
      <name val="Times New Roman"/>
      <charset val="0"/>
    </font>
    <font>
      <sz val="10"/>
      <color indexed="8"/>
      <name val="宋体"/>
      <charset val="134"/>
    </font>
    <font>
      <sz val="11"/>
      <color indexed="8"/>
      <name val="Times New Roman"/>
      <charset val="0"/>
    </font>
    <font>
      <b/>
      <sz val="10"/>
      <name val="宋体"/>
      <charset val="134"/>
    </font>
    <font>
      <sz val="11"/>
      <name val="宋体"/>
      <charset val="134"/>
    </font>
    <font>
      <b/>
      <sz val="14"/>
      <name val="宋体"/>
      <charset val="134"/>
      <scheme val="minor"/>
    </font>
    <font>
      <b/>
      <sz val="11"/>
      <name val="Times New Roman"/>
      <charset val="0"/>
    </font>
    <font>
      <b/>
      <sz val="10"/>
      <name val="Times New Roman"/>
      <charset val="0"/>
    </font>
    <font>
      <b/>
      <sz val="11"/>
      <name val="宋体"/>
      <charset val="134"/>
    </font>
    <font>
      <sz val="10"/>
      <name val="Arial"/>
      <charset val="0"/>
    </font>
    <font>
      <sz val="11"/>
      <name val="Franklin Gothic Medium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2"/>
      <name val="宋体"/>
      <charset val="134"/>
    </font>
    <font>
      <b/>
      <sz val="14"/>
      <name val="Times New Roman"/>
      <charset val="0"/>
    </font>
    <font>
      <sz val="12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6" fillId="27" borderId="20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16" borderId="20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6" fillId="7" borderId="17" applyNumberFormat="0" applyAlignment="0" applyProtection="0">
      <alignment vertical="center"/>
    </xf>
    <xf numFmtId="0" fontId="39" fillId="16" borderId="22" applyNumberFormat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32" borderId="23" applyNumberFormat="0" applyFon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left" vertical="center"/>
    </xf>
    <xf numFmtId="0" fontId="1" fillId="0" borderId="6" xfId="1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left" vertical="center" wrapText="1"/>
    </xf>
    <xf numFmtId="0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7" xfId="1" applyFont="1" applyFill="1" applyBorder="1" applyAlignment="1">
      <alignment horizontal="left" vertical="center"/>
    </xf>
    <xf numFmtId="0" fontId="1" fillId="0" borderId="8" xfId="1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1" fillId="0" borderId="8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/>
    </xf>
    <xf numFmtId="177" fontId="3" fillId="0" borderId="0" xfId="1" applyNumberFormat="1" applyFont="1" applyFill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177" fontId="2" fillId="0" borderId="0" xfId="1" applyNumberFormat="1" applyFont="1" applyFill="1" applyBorder="1" applyAlignment="1">
      <alignment horizontal="center" vertical="center" wrapText="1"/>
    </xf>
    <xf numFmtId="177" fontId="1" fillId="0" borderId="1" xfId="1" applyNumberFormat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center" vertical="center"/>
    </xf>
    <xf numFmtId="177" fontId="1" fillId="0" borderId="10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77" fontId="1" fillId="0" borderId="1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177" fontId="1" fillId="0" borderId="11" xfId="1" applyNumberFormat="1" applyFont="1" applyFill="1" applyBorder="1" applyAlignment="1">
      <alignment horizontal="center" vertical="center" wrapText="1"/>
    </xf>
    <xf numFmtId="177" fontId="1" fillId="0" borderId="12" xfId="1" applyNumberFormat="1" applyFont="1" applyFill="1" applyBorder="1" applyAlignment="1">
      <alignment horizontal="center" vertical="center"/>
    </xf>
    <xf numFmtId="177" fontId="0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1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/>
    </xf>
    <xf numFmtId="0" fontId="1" fillId="0" borderId="14" xfId="2" applyFont="1" applyFill="1" applyBorder="1" applyAlignment="1">
      <alignment horizontal="left" vertical="center" wrapText="1"/>
    </xf>
    <xf numFmtId="0" fontId="1" fillId="0" borderId="15" xfId="2" applyFont="1" applyFill="1" applyBorder="1" applyAlignment="1">
      <alignment horizontal="left" vertical="center" wrapText="1"/>
    </xf>
    <xf numFmtId="0" fontId="1" fillId="0" borderId="1" xfId="2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5" fillId="0" borderId="1" xfId="2" applyNumberFormat="1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wrapText="1"/>
    </xf>
    <xf numFmtId="0" fontId="17" fillId="0" borderId="1" xfId="2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right" vertical="center" wrapText="1"/>
    </xf>
    <xf numFmtId="0" fontId="16" fillId="0" borderId="1" xfId="2" applyNumberFormat="1" applyFont="1" applyFill="1" applyBorder="1" applyAlignment="1">
      <alignment horizontal="right" vertical="center" wrapText="1"/>
    </xf>
    <xf numFmtId="0" fontId="3" fillId="0" borderId="14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left" vertical="center" wrapText="1"/>
    </xf>
    <xf numFmtId="0" fontId="8" fillId="0" borderId="15" xfId="2" applyFont="1" applyFill="1" applyBorder="1" applyAlignment="1">
      <alignment horizontal="left" vertical="center" wrapText="1"/>
    </xf>
    <xf numFmtId="0" fontId="18" fillId="0" borderId="15" xfId="2" applyFont="1" applyFill="1" applyBorder="1" applyAlignment="1"/>
    <xf numFmtId="0" fontId="18" fillId="0" borderId="15" xfId="2" applyFont="1" applyFill="1" applyBorder="1" applyAlignment="1">
      <alignment wrapText="1"/>
    </xf>
    <xf numFmtId="0" fontId="1" fillId="0" borderId="1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horizontal="center" vertical="center"/>
    </xf>
    <xf numFmtId="176" fontId="15" fillId="0" borderId="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Fill="1" applyBorder="1" applyAlignment="1">
      <alignment horizontal="center" vertical="center"/>
    </xf>
    <xf numFmtId="178" fontId="17" fillId="0" borderId="1" xfId="2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176" fontId="4" fillId="0" borderId="0" xfId="2" applyNumberFormat="1" applyFont="1" applyFill="1" applyBorder="1" applyAlignment="1">
      <alignment horizontal="center" vertical="center" wrapText="1"/>
    </xf>
    <xf numFmtId="178" fontId="4" fillId="0" borderId="0" xfId="2" applyNumberFormat="1" applyFont="1" applyFill="1" applyBorder="1" applyAlignment="1">
      <alignment horizontal="center" vertical="center" wrapText="1"/>
    </xf>
    <xf numFmtId="178" fontId="12" fillId="0" borderId="13" xfId="2" applyNumberFormat="1" applyFont="1" applyFill="1" applyBorder="1" applyAlignment="1">
      <alignment horizontal="center" vertical="center" wrapText="1"/>
    </xf>
    <xf numFmtId="178" fontId="13" fillId="0" borderId="1" xfId="2" applyNumberFormat="1" applyFont="1" applyFill="1" applyBorder="1" applyAlignment="1">
      <alignment horizontal="left" vertical="center"/>
    </xf>
    <xf numFmtId="0" fontId="1" fillId="0" borderId="13" xfId="2" applyFont="1" applyFill="1" applyBorder="1" applyAlignment="1">
      <alignment horizontal="left" vertical="center" wrapText="1"/>
    </xf>
    <xf numFmtId="176" fontId="1" fillId="0" borderId="1" xfId="2" applyNumberFormat="1" applyFont="1" applyFill="1" applyBorder="1" applyAlignment="1">
      <alignment horizontal="left" vertical="center"/>
    </xf>
    <xf numFmtId="178" fontId="1" fillId="0" borderId="1" xfId="2" applyNumberFormat="1" applyFont="1" applyFill="1" applyBorder="1" applyAlignment="1">
      <alignment horizontal="left" vertical="center"/>
    </xf>
    <xf numFmtId="178" fontId="19" fillId="0" borderId="1" xfId="2" applyNumberFormat="1" applyFont="1" applyFill="1" applyBorder="1" applyAlignment="1">
      <alignment horizontal="left" vertical="center"/>
    </xf>
    <xf numFmtId="176" fontId="1" fillId="0" borderId="1" xfId="2" applyNumberFormat="1" applyFont="1" applyFill="1" applyBorder="1" applyAlignment="1">
      <alignment horizontal="left" vertical="center" wrapText="1"/>
    </xf>
    <xf numFmtId="178" fontId="1" fillId="0" borderId="1" xfId="2" applyNumberFormat="1" applyFont="1" applyFill="1" applyBorder="1" applyAlignment="1">
      <alignment horizontal="left" vertical="center" wrapText="1"/>
    </xf>
    <xf numFmtId="178" fontId="19" fillId="0" borderId="1" xfId="2" applyNumberFormat="1" applyFont="1" applyFill="1" applyBorder="1" applyAlignment="1">
      <alignment horizontal="left" vertical="center" wrapText="1"/>
    </xf>
    <xf numFmtId="178" fontId="12" fillId="0" borderId="1" xfId="2" applyNumberFormat="1" applyFont="1" applyFill="1" applyBorder="1" applyAlignment="1">
      <alignment horizontal="center" vertical="center"/>
    </xf>
    <xf numFmtId="178" fontId="15" fillId="0" borderId="1" xfId="2" applyNumberFormat="1" applyFont="1" applyFill="1" applyBorder="1" applyAlignment="1">
      <alignment horizontal="center" vertical="center" wrapText="1"/>
    </xf>
    <xf numFmtId="177" fontId="5" fillId="0" borderId="1" xfId="2" applyNumberFormat="1" applyFont="1" applyFill="1" applyBorder="1" applyAlignment="1">
      <alignment horizontal="center" vertical="center" wrapText="1"/>
    </xf>
    <xf numFmtId="179" fontId="5" fillId="0" borderId="1" xfId="2" applyNumberFormat="1" applyFont="1" applyFill="1" applyBorder="1" applyAlignment="1">
      <alignment horizontal="center" vertical="center" wrapText="1"/>
    </xf>
    <xf numFmtId="176" fontId="16" fillId="0" borderId="1" xfId="2" applyNumberFormat="1" applyFont="1" applyFill="1" applyBorder="1" applyAlignment="1">
      <alignment horizontal="right" vertical="center" wrapText="1"/>
    </xf>
    <xf numFmtId="177" fontId="15" fillId="0" borderId="1" xfId="0" applyNumberFormat="1" applyFont="1" applyFill="1" applyBorder="1" applyAlignment="1">
      <alignment horizontal="center" vertical="center"/>
    </xf>
    <xf numFmtId="179" fontId="3" fillId="2" borderId="1" xfId="2" applyNumberFormat="1" applyFont="1" applyFill="1" applyBorder="1" applyAlignment="1">
      <alignment horizontal="center" vertical="center"/>
    </xf>
    <xf numFmtId="179" fontId="12" fillId="2" borderId="1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 wrapText="1"/>
    </xf>
    <xf numFmtId="0" fontId="18" fillId="0" borderId="13" xfId="2" applyFont="1" applyFill="1" applyBorder="1" applyAlignment="1"/>
    <xf numFmtId="178" fontId="18" fillId="0" borderId="1" xfId="2" applyNumberFormat="1" applyFont="1" applyFill="1" applyBorder="1" applyAlignment="1"/>
    <xf numFmtId="0" fontId="18" fillId="0" borderId="13" xfId="2" applyFont="1" applyFill="1" applyBorder="1" applyAlignment="1">
      <alignment wrapText="1"/>
    </xf>
    <xf numFmtId="0" fontId="0" fillId="0" borderId="13" xfId="0" applyFont="1" applyFill="1" applyBorder="1" applyAlignment="1">
      <alignment vertical="center"/>
    </xf>
  </cellXfs>
  <cellStyles count="51">
    <cellStyle name="常规" xfId="0" builtinId="0"/>
    <cellStyle name="常规 6 4" xfId="1"/>
    <cellStyle name="常规 6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95885</xdr:colOff>
      <xdr:row>0</xdr:row>
      <xdr:rowOff>123190</xdr:rowOff>
    </xdr:from>
    <xdr:to>
      <xdr:col>2</xdr:col>
      <xdr:colOff>402590</xdr:colOff>
      <xdr:row>0</xdr:row>
      <xdr:rowOff>613410</xdr:rowOff>
    </xdr:to>
    <xdr:pic>
      <xdr:nvPicPr>
        <xdr:cNvPr id="2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885" y="123190"/>
          <a:ext cx="1954530" cy="490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1535430</xdr:colOff>
      <xdr:row>0</xdr:row>
      <xdr:rowOff>487680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954530" cy="487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N25"/>
  <sheetViews>
    <sheetView tabSelected="1" view="pageBreakPreview" zoomScaleNormal="100" zoomScaleSheetLayoutView="100" workbookViewId="0">
      <selection activeCell="A4" sqref="A4:J4"/>
    </sheetView>
  </sheetViews>
  <sheetFormatPr defaultColWidth="8.8" defaultRowHeight="13.6"/>
  <cols>
    <col min="1" max="1" width="5.75" style="70" customWidth="1"/>
    <col min="2" max="2" width="15.875" style="71" customWidth="1"/>
    <col min="3" max="3" width="7.5" style="70" customWidth="1"/>
    <col min="4" max="4" width="22.25" style="72" customWidth="1"/>
    <col min="5" max="5" width="8.5" style="70" customWidth="1"/>
    <col min="6" max="6" width="12.375" style="70" customWidth="1"/>
    <col min="7" max="8" width="17.75" style="70" customWidth="1"/>
    <col min="9" max="9" width="17.75" style="73" customWidth="1"/>
    <col min="10" max="10" width="24.125" style="70" customWidth="1"/>
    <col min="11" max="11" width="16" style="70"/>
    <col min="12" max="13" width="9" style="70"/>
    <col min="14" max="14" width="9" style="74"/>
    <col min="15" max="27" width="9" style="70"/>
    <col min="28" max="16384" width="8.8" style="70"/>
  </cols>
  <sheetData>
    <row r="1" ht="54" customHeight="1" spans="1:11">
      <c r="A1" s="8" t="s">
        <v>0</v>
      </c>
      <c r="B1" s="9"/>
      <c r="C1" s="9"/>
      <c r="D1" s="9"/>
      <c r="E1" s="9"/>
      <c r="F1" s="9"/>
      <c r="G1" s="9"/>
      <c r="H1" s="9"/>
      <c r="I1" s="9"/>
      <c r="J1" s="116"/>
      <c r="K1" s="74"/>
    </row>
    <row r="2" ht="39.95" customHeight="1" spans="1:11">
      <c r="A2" s="75" t="s">
        <v>1</v>
      </c>
      <c r="B2" s="76"/>
      <c r="C2" s="76"/>
      <c r="D2" s="77"/>
      <c r="E2" s="76"/>
      <c r="F2" s="77"/>
      <c r="G2" s="77"/>
      <c r="H2" s="77"/>
      <c r="I2" s="117"/>
      <c r="J2" s="118"/>
      <c r="K2" s="119"/>
    </row>
    <row r="3" s="66" customFormat="1" ht="18" customHeight="1" spans="1:14">
      <c r="A3" s="78" t="s">
        <v>2</v>
      </c>
      <c r="B3" s="78"/>
      <c r="C3" s="78"/>
      <c r="D3" s="78"/>
      <c r="E3" s="78" t="s">
        <v>3</v>
      </c>
      <c r="F3" s="78"/>
      <c r="G3" s="78"/>
      <c r="H3" s="78"/>
      <c r="I3" s="78"/>
      <c r="J3" s="78"/>
      <c r="K3" s="120"/>
      <c r="N3" s="140"/>
    </row>
    <row r="4" s="66" customFormat="1" ht="18" customHeight="1" spans="1:14">
      <c r="A4" s="79" t="s">
        <v>4</v>
      </c>
      <c r="B4" s="80"/>
      <c r="C4" s="80"/>
      <c r="D4" s="80"/>
      <c r="E4" s="80"/>
      <c r="F4" s="80"/>
      <c r="G4" s="80"/>
      <c r="H4" s="80"/>
      <c r="I4" s="80"/>
      <c r="J4" s="121"/>
      <c r="K4" s="120"/>
      <c r="N4" s="140"/>
    </row>
    <row r="5" s="66" customFormat="1" ht="18" customHeight="1" spans="1:14">
      <c r="A5" s="78" t="s">
        <v>5</v>
      </c>
      <c r="B5" s="81"/>
      <c r="C5" s="78"/>
      <c r="D5" s="82"/>
      <c r="E5" s="78"/>
      <c r="F5" s="109"/>
      <c r="G5" s="109"/>
      <c r="H5" s="109"/>
      <c r="I5" s="122"/>
      <c r="J5" s="123"/>
      <c r="K5" s="124"/>
      <c r="N5" s="140"/>
    </row>
    <row r="6" s="66" customFormat="1" ht="18" customHeight="1" spans="1:14">
      <c r="A6" s="78" t="s">
        <v>6</v>
      </c>
      <c r="B6" s="81"/>
      <c r="C6" s="78"/>
      <c r="D6" s="82"/>
      <c r="E6" s="78"/>
      <c r="F6" s="109"/>
      <c r="G6" s="109"/>
      <c r="H6" s="109"/>
      <c r="I6" s="122"/>
      <c r="J6" s="123"/>
      <c r="K6" s="124"/>
      <c r="N6" s="140"/>
    </row>
    <row r="7" s="66" customFormat="1" ht="18" customHeight="1" spans="1:14">
      <c r="A7" s="83" t="s">
        <v>7</v>
      </c>
      <c r="B7" s="81"/>
      <c r="C7" s="78"/>
      <c r="D7" s="82"/>
      <c r="E7" s="78"/>
      <c r="F7" s="109"/>
      <c r="G7" s="109"/>
      <c r="H7" s="109"/>
      <c r="I7" s="122"/>
      <c r="J7" s="123"/>
      <c r="K7" s="124"/>
      <c r="N7" s="140"/>
    </row>
    <row r="8" s="66" customFormat="1" ht="18" customHeight="1" spans="1:14">
      <c r="A8" s="78" t="s">
        <v>8</v>
      </c>
      <c r="B8" s="81"/>
      <c r="C8" s="78"/>
      <c r="D8" s="82"/>
      <c r="E8" s="78"/>
      <c r="F8" s="109"/>
      <c r="G8" s="109"/>
      <c r="H8" s="109"/>
      <c r="I8" s="122"/>
      <c r="J8" s="123"/>
      <c r="K8" s="124"/>
      <c r="N8" s="140"/>
    </row>
    <row r="9" s="66" customFormat="1" ht="18" customHeight="1" spans="1:14">
      <c r="A9" s="83" t="s">
        <v>9</v>
      </c>
      <c r="B9" s="84"/>
      <c r="C9" s="83"/>
      <c r="D9" s="82"/>
      <c r="E9" s="83"/>
      <c r="F9" s="82"/>
      <c r="G9" s="82"/>
      <c r="H9" s="82"/>
      <c r="I9" s="125"/>
      <c r="J9" s="126"/>
      <c r="K9" s="127"/>
      <c r="N9" s="140"/>
    </row>
    <row r="10" s="66" customFormat="1" ht="25" customHeight="1" spans="1:14">
      <c r="A10" s="83" t="s">
        <v>10</v>
      </c>
      <c r="B10" s="84"/>
      <c r="C10" s="83"/>
      <c r="D10" s="82"/>
      <c r="E10" s="83"/>
      <c r="F10" s="82"/>
      <c r="G10" s="82"/>
      <c r="H10" s="82"/>
      <c r="I10" s="125"/>
      <c r="J10" s="126"/>
      <c r="K10" s="127"/>
      <c r="N10" s="140"/>
    </row>
    <row r="11" s="66" customFormat="1" ht="18" customHeight="1" spans="1:14">
      <c r="A11" s="83" t="s">
        <v>11</v>
      </c>
      <c r="B11" s="81"/>
      <c r="C11" s="78"/>
      <c r="D11" s="82"/>
      <c r="E11" s="78"/>
      <c r="F11" s="109"/>
      <c r="G11" s="109"/>
      <c r="H11" s="109"/>
      <c r="I11" s="122"/>
      <c r="J11" s="123"/>
      <c r="K11" s="124"/>
      <c r="N11" s="140"/>
    </row>
    <row r="12" s="66" customFormat="1" ht="18" customHeight="1" spans="1:14">
      <c r="A12" s="85" t="s">
        <v>12</v>
      </c>
      <c r="B12" s="81"/>
      <c r="C12" s="81"/>
      <c r="D12" s="82"/>
      <c r="E12" s="78"/>
      <c r="F12" s="109"/>
      <c r="G12" s="109"/>
      <c r="H12" s="109"/>
      <c r="I12" s="122"/>
      <c r="J12" s="123"/>
      <c r="K12" s="124"/>
      <c r="N12" s="140"/>
    </row>
    <row r="13" spans="1:11">
      <c r="A13" s="86">
        <v>1</v>
      </c>
      <c r="B13" s="86">
        <v>2</v>
      </c>
      <c r="C13" s="86">
        <v>3</v>
      </c>
      <c r="D13" s="87">
        <v>4</v>
      </c>
      <c r="E13" s="86">
        <v>5</v>
      </c>
      <c r="F13" s="110">
        <v>6</v>
      </c>
      <c r="G13" s="110">
        <v>7</v>
      </c>
      <c r="H13" s="110"/>
      <c r="I13" s="128">
        <v>8</v>
      </c>
      <c r="J13" s="128">
        <v>9</v>
      </c>
      <c r="K13" s="128"/>
    </row>
    <row r="14" s="67" customFormat="1" ht="24" spans="1:13">
      <c r="A14" s="88" t="s">
        <v>13</v>
      </c>
      <c r="B14" s="88" t="s">
        <v>14</v>
      </c>
      <c r="C14" s="89" t="s">
        <v>15</v>
      </c>
      <c r="D14" s="90" t="s">
        <v>16</v>
      </c>
      <c r="E14" s="88" t="s">
        <v>17</v>
      </c>
      <c r="F14" s="90" t="s">
        <v>18</v>
      </c>
      <c r="G14" s="111" t="s">
        <v>19</v>
      </c>
      <c r="H14" s="111" t="s">
        <v>20</v>
      </c>
      <c r="I14" s="111" t="s">
        <v>21</v>
      </c>
      <c r="J14" s="129" t="s">
        <v>22</v>
      </c>
      <c r="K14" s="128"/>
      <c r="L14" s="70"/>
      <c r="M14" s="70"/>
    </row>
    <row r="15" s="67" customFormat="1" ht="29.1" customHeight="1" spans="1:13">
      <c r="A15" s="91" t="s">
        <v>23</v>
      </c>
      <c r="B15" s="91" t="s">
        <v>24</v>
      </c>
      <c r="C15" s="92" t="s">
        <v>25</v>
      </c>
      <c r="D15" s="93" t="s">
        <v>26</v>
      </c>
      <c r="E15" s="91" t="s">
        <v>27</v>
      </c>
      <c r="F15" s="112" t="s">
        <v>28</v>
      </c>
      <c r="G15" s="113" t="s">
        <v>29</v>
      </c>
      <c r="H15" s="113" t="s">
        <v>30</v>
      </c>
      <c r="I15" s="113" t="s">
        <v>31</v>
      </c>
      <c r="J15" s="113" t="s">
        <v>32</v>
      </c>
      <c r="K15" s="128"/>
      <c r="L15" s="70"/>
      <c r="M15" s="70"/>
    </row>
    <row r="16" s="67" customFormat="1" ht="29.1" customHeight="1" spans="1:13">
      <c r="A16" s="94">
        <v>1</v>
      </c>
      <c r="B16" s="36" t="s">
        <v>33</v>
      </c>
      <c r="C16" s="95" t="s">
        <v>34</v>
      </c>
      <c r="D16" s="96" t="s">
        <v>35</v>
      </c>
      <c r="E16" s="63" t="s">
        <v>36</v>
      </c>
      <c r="F16" s="94">
        <v>160</v>
      </c>
      <c r="G16" s="114">
        <v>800</v>
      </c>
      <c r="H16" s="114">
        <f>F16*G16</f>
        <v>128000</v>
      </c>
      <c r="I16" s="130">
        <f>SUM(G16+175)</f>
        <v>975</v>
      </c>
      <c r="J16" s="131">
        <f>F16*I16</f>
        <v>156000</v>
      </c>
      <c r="K16" s="128"/>
      <c r="L16" s="70"/>
      <c r="M16" s="70"/>
    </row>
    <row r="17" s="67" customFormat="1" ht="29.1" customHeight="1" spans="1:13">
      <c r="A17" s="94">
        <v>2</v>
      </c>
      <c r="B17" s="36" t="s">
        <v>37</v>
      </c>
      <c r="C17" s="36"/>
      <c r="D17" s="96" t="s">
        <v>38</v>
      </c>
      <c r="E17" s="63" t="s">
        <v>36</v>
      </c>
      <c r="F17" s="94">
        <v>160</v>
      </c>
      <c r="G17" s="114">
        <v>25</v>
      </c>
      <c r="H17" s="114">
        <f>F17*G17</f>
        <v>4000</v>
      </c>
      <c r="I17" s="130">
        <f>SUM(G17+6.25)</f>
        <v>31.25</v>
      </c>
      <c r="J17" s="131">
        <f t="shared" ref="J16:J18" si="0">F17*I17</f>
        <v>5000</v>
      </c>
      <c r="K17" s="128"/>
      <c r="L17" s="70"/>
      <c r="M17" s="70"/>
    </row>
    <row r="18" s="68" customFormat="1" ht="26" customHeight="1" spans="1:13">
      <c r="A18" s="37">
        <v>3</v>
      </c>
      <c r="B18" s="37" t="s">
        <v>39</v>
      </c>
      <c r="C18" s="97"/>
      <c r="D18" s="96" t="s">
        <v>40</v>
      </c>
      <c r="E18" s="63" t="s">
        <v>36</v>
      </c>
      <c r="F18" s="94">
        <v>160</v>
      </c>
      <c r="G18" s="114">
        <v>8</v>
      </c>
      <c r="H18" s="114">
        <f>SUM(F18*G18)</f>
        <v>1280</v>
      </c>
      <c r="I18" s="130">
        <f>SUM(G18+6.25)</f>
        <v>14.25</v>
      </c>
      <c r="J18" s="131">
        <f t="shared" si="0"/>
        <v>2280</v>
      </c>
      <c r="K18" s="97" t="s">
        <v>34</v>
      </c>
      <c r="L18" s="97"/>
      <c r="M18" s="97"/>
    </row>
    <row r="19" s="69" customFormat="1" ht="26" customHeight="1" spans="1:13">
      <c r="A19" s="98"/>
      <c r="B19" s="99"/>
      <c r="C19" s="99"/>
      <c r="D19" s="99"/>
      <c r="E19" s="99"/>
      <c r="F19" s="99"/>
      <c r="G19" s="115"/>
      <c r="H19" s="114">
        <f>SUM(H16:H18)</f>
        <v>133280</v>
      </c>
      <c r="I19" s="130"/>
      <c r="J19" s="131">
        <f>SUM(J16:J18)</f>
        <v>163280</v>
      </c>
      <c r="K19" s="97"/>
      <c r="L19" s="97"/>
      <c r="M19" s="97"/>
    </row>
    <row r="20" ht="24" customHeight="1" spans="1:11">
      <c r="A20" s="100" t="s">
        <v>41</v>
      </c>
      <c r="B20" s="100"/>
      <c r="C20" s="100"/>
      <c r="D20" s="101"/>
      <c r="E20" s="100"/>
      <c r="F20" s="101"/>
      <c r="G20" s="101"/>
      <c r="H20" s="101"/>
      <c r="I20" s="132"/>
      <c r="J20" s="133">
        <f>SUM(H16:H18)</f>
        <v>133280</v>
      </c>
      <c r="K20" s="134"/>
    </row>
    <row r="21" ht="21" customHeight="1" spans="1:12">
      <c r="A21" s="100" t="s">
        <v>42</v>
      </c>
      <c r="B21" s="100"/>
      <c r="C21" s="100"/>
      <c r="D21" s="101"/>
      <c r="E21" s="100"/>
      <c r="F21" s="101"/>
      <c r="G21" s="101"/>
      <c r="H21" s="101"/>
      <c r="I21" s="132"/>
      <c r="J21" s="133">
        <v>30000</v>
      </c>
      <c r="K21" s="135"/>
      <c r="L21" s="70">
        <f>SUM(L17:L20)</f>
        <v>0</v>
      </c>
    </row>
    <row r="22" ht="21" customHeight="1" spans="1:11">
      <c r="A22" s="100" t="s">
        <v>43</v>
      </c>
      <c r="B22" s="100"/>
      <c r="C22" s="100"/>
      <c r="D22" s="101"/>
      <c r="E22" s="100"/>
      <c r="F22" s="101"/>
      <c r="G22" s="101"/>
      <c r="H22" s="101"/>
      <c r="I22" s="132"/>
      <c r="J22" s="133">
        <f>SUM(J20:J21)</f>
        <v>163280</v>
      </c>
      <c r="K22" s="135"/>
    </row>
    <row r="23" ht="56.25" customHeight="1" spans="1:11">
      <c r="A23" s="102"/>
      <c r="B23" s="103"/>
      <c r="C23" s="103"/>
      <c r="D23" s="103"/>
      <c r="E23" s="103"/>
      <c r="F23" s="103"/>
      <c r="G23" s="103"/>
      <c r="H23" s="103"/>
      <c r="I23" s="103"/>
      <c r="J23" s="136"/>
      <c r="K23" s="135"/>
    </row>
    <row r="24" ht="24" customHeight="1" spans="1:11">
      <c r="A24" s="104"/>
      <c r="B24" s="105" t="s">
        <v>44</v>
      </c>
      <c r="C24" s="106"/>
      <c r="D24" s="107"/>
      <c r="E24" s="107"/>
      <c r="F24" s="107"/>
      <c r="G24" s="107"/>
      <c r="H24" s="107"/>
      <c r="I24" s="107"/>
      <c r="J24" s="137"/>
      <c r="K24" s="138"/>
    </row>
    <row r="25" ht="24" customHeight="1" spans="1:11">
      <c r="A25" s="104"/>
      <c r="B25" s="105" t="s">
        <v>45</v>
      </c>
      <c r="C25" s="106"/>
      <c r="D25" s="108"/>
      <c r="E25" s="108"/>
      <c r="F25" s="108"/>
      <c r="G25" s="108"/>
      <c r="H25" s="108"/>
      <c r="I25" s="108"/>
      <c r="J25" s="139"/>
      <c r="K25" s="138"/>
    </row>
  </sheetData>
  <mergeCells count="20">
    <mergeCell ref="A1:J1"/>
    <mergeCell ref="A2:J2"/>
    <mergeCell ref="A3:D3"/>
    <mergeCell ref="E3:J3"/>
    <mergeCell ref="A4:J4"/>
    <mergeCell ref="A5:J5"/>
    <mergeCell ref="A6:J6"/>
    <mergeCell ref="A7:J7"/>
    <mergeCell ref="A8:J8"/>
    <mergeCell ref="A9:J9"/>
    <mergeCell ref="A10:J10"/>
    <mergeCell ref="A11:J11"/>
    <mergeCell ref="E12:J12"/>
    <mergeCell ref="A19:G19"/>
    <mergeCell ref="A20:I20"/>
    <mergeCell ref="A21:I21"/>
    <mergeCell ref="A22:I22"/>
    <mergeCell ref="A23:J23"/>
    <mergeCell ref="B24:C24"/>
    <mergeCell ref="B25:C25"/>
  </mergeCells>
  <pageMargins left="0.668055555555556" right="0.751388888888889" top="0.275" bottom="0.196527777777778" header="0.118055555555556" footer="0.0777777777777778"/>
  <pageSetup paperSize="9" scale="82" fitToHeight="0" orientation="landscape" horizontalDpi="600" verticalDpi="600"/>
  <headerFooter alignWithMargins="0" scaleWithDoc="0"/>
  <rowBreaks count="3" manualBreakCount="3">
    <brk id="25" max="255" man="1"/>
    <brk id="26" max="255" man="1"/>
    <brk id="27" max="25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L23"/>
  <sheetViews>
    <sheetView view="pageBreakPreview" zoomScaleNormal="100" zoomScaleSheetLayoutView="100" topLeftCell="A7" workbookViewId="0">
      <selection activeCell="A22" sqref="A22:J22"/>
    </sheetView>
  </sheetViews>
  <sheetFormatPr defaultColWidth="8.8" defaultRowHeight="13.6"/>
  <cols>
    <col min="1" max="1" width="5.5" style="5" customWidth="1"/>
    <col min="2" max="3" width="23.5" style="5" customWidth="1"/>
    <col min="4" max="4" width="19" style="5" customWidth="1"/>
    <col min="5" max="5" width="12.75" style="5" customWidth="1"/>
    <col min="6" max="6" width="8.4" style="5" customWidth="1"/>
    <col min="7" max="7" width="10.5" style="5" customWidth="1"/>
    <col min="8" max="8" width="9" style="5" customWidth="1"/>
    <col min="9" max="9" width="9.25" style="5" customWidth="1"/>
    <col min="10" max="11" width="10.625" style="6" customWidth="1"/>
    <col min="12" max="12" width="8.625" style="7" customWidth="1"/>
    <col min="13" max="28" width="9" style="5"/>
    <col min="29" max="16384" width="8.8" style="5"/>
  </cols>
  <sheetData>
    <row r="1" s="1" customFormat="1" ht="66" customHeight="1" spans="1:12">
      <c r="A1" s="8" t="s">
        <v>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10" t="e">
        <f>发票!#REF!</f>
        <v>#REF!</v>
      </c>
      <c r="B2" s="11"/>
      <c r="C2" s="10"/>
      <c r="D2" s="11"/>
      <c r="E2" s="10"/>
      <c r="F2" s="10"/>
      <c r="G2" s="10"/>
      <c r="H2" s="10"/>
      <c r="I2" s="10"/>
      <c r="J2" s="10"/>
      <c r="K2" s="11"/>
      <c r="L2" s="48"/>
    </row>
    <row r="3" ht="42" customHeight="1" spans="1:12">
      <c r="A3" s="12" t="s">
        <v>47</v>
      </c>
      <c r="B3" s="13"/>
      <c r="C3" s="14"/>
      <c r="D3" s="13"/>
      <c r="E3" s="14"/>
      <c r="F3" s="14"/>
      <c r="G3" s="14"/>
      <c r="H3" s="14"/>
      <c r="I3" s="14"/>
      <c r="J3" s="49"/>
      <c r="K3" s="13"/>
      <c r="L3" s="50"/>
    </row>
    <row r="4" s="2" customFormat="1" ht="18" customHeight="1" spans="1:12">
      <c r="A4" s="15" t="str">
        <f>发票!A3</f>
        <v>Date(日期)：2021-06-11</v>
      </c>
      <c r="B4" s="16"/>
      <c r="C4" s="15"/>
      <c r="D4" s="16"/>
      <c r="E4" s="15"/>
      <c r="F4" s="15"/>
      <c r="G4" s="15" t="s">
        <v>3</v>
      </c>
      <c r="H4" s="15"/>
      <c r="I4" s="15"/>
      <c r="J4" s="15"/>
      <c r="K4" s="16"/>
      <c r="L4" s="51"/>
    </row>
    <row r="5" s="2" customFormat="1" ht="18" customHeight="1" spans="1:12">
      <c r="A5" s="15" t="str">
        <f>发票!A4</f>
        <v>Buyer Contract №. (买方合同号): 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51"/>
    </row>
    <row r="6" s="2" customFormat="1" ht="18" customHeight="1" spans="1:12">
      <c r="A6" s="17" t="str">
        <f>发票!A5</f>
        <v>Invoice №. (发票号)：HA20210611-3</v>
      </c>
      <c r="B6" s="18"/>
      <c r="C6" s="19"/>
      <c r="D6" s="18"/>
      <c r="E6" s="19"/>
      <c r="F6" s="19"/>
      <c r="G6" s="15"/>
      <c r="H6" s="15"/>
      <c r="I6" s="15"/>
      <c r="J6" s="52"/>
      <c r="K6" s="18"/>
      <c r="L6" s="53"/>
    </row>
    <row r="7" s="2" customFormat="1" ht="18" customHeight="1" spans="1:12">
      <c r="A7" s="20" t="str">
        <f>发票!A6</f>
        <v>Consignor (发货人)： Fujian Haikuang Engineering &amp;Construction Co., Ltd</v>
      </c>
      <c r="B7" s="21"/>
      <c r="C7" s="15"/>
      <c r="D7" s="21"/>
      <c r="E7" s="15"/>
      <c r="F7" s="15"/>
      <c r="G7" s="15"/>
      <c r="H7" s="15"/>
      <c r="I7" s="15"/>
      <c r="J7" s="54"/>
      <c r="K7" s="21"/>
      <c r="L7" s="55"/>
    </row>
    <row r="8" s="2" customFormat="1" ht="24" customHeight="1" spans="1:12">
      <c r="A8" s="22" t="str">
        <f>发票!A7</f>
        <v>ADD(地址):  Fengting Industry Park, Xianyou County, 351254 Fujian, China</v>
      </c>
      <c r="B8" s="23"/>
      <c r="C8" s="24"/>
      <c r="D8" s="23"/>
      <c r="E8" s="24"/>
      <c r="F8" s="24"/>
      <c r="G8" s="24"/>
      <c r="H8" s="24"/>
      <c r="I8" s="24"/>
      <c r="J8" s="56"/>
      <c r="K8" s="23"/>
      <c r="L8" s="57"/>
    </row>
    <row r="9" s="2" customFormat="1" ht="16.9" customHeight="1" spans="1:12">
      <c r="A9" s="20" t="str">
        <f>发票!A8</f>
        <v>Contact Name (联系人): May Yang    Tel (电话)：+86 (0)138 5027 6081    E-mail: mayyang@haiangroup.com</v>
      </c>
      <c r="B9" s="21"/>
      <c r="C9" s="15"/>
      <c r="D9" s="21"/>
      <c r="E9" s="15"/>
      <c r="F9" s="15"/>
      <c r="G9" s="15"/>
      <c r="H9" s="15"/>
      <c r="I9" s="15"/>
      <c r="J9" s="54"/>
      <c r="K9" s="21"/>
      <c r="L9" s="55"/>
    </row>
    <row r="10" s="2" customFormat="1" ht="18" customHeight="1" spans="1:12">
      <c r="A10" s="22" t="str">
        <f>发票!A9</f>
        <v>Consignee (收货人)：BONVIE SASU   邦威（刚果（金））简易股份有限公司</v>
      </c>
      <c r="B10" s="23"/>
      <c r="C10" s="24"/>
      <c r="D10" s="23"/>
      <c r="E10" s="24"/>
      <c r="F10" s="24"/>
      <c r="G10" s="24"/>
      <c r="H10" s="24"/>
      <c r="I10" s="24"/>
      <c r="J10" s="56"/>
      <c r="K10" s="23"/>
      <c r="L10" s="57"/>
    </row>
    <row r="11" s="2" customFormat="1" ht="18" customHeight="1" spans="1:12">
      <c r="A11" s="22" t="str">
        <f>发票!A10</f>
        <v>ADD(地址)：531 AV.CHEMIN PUBLIC</v>
      </c>
      <c r="B11" s="23"/>
      <c r="C11" s="24"/>
      <c r="D11" s="23"/>
      <c r="E11" s="24"/>
      <c r="F11" s="24"/>
      <c r="G11" s="24"/>
      <c r="H11" s="24"/>
      <c r="I11" s="24"/>
      <c r="J11" s="56"/>
      <c r="K11" s="23"/>
      <c r="L11" s="57"/>
    </row>
    <row r="12" s="2" customFormat="1" ht="19.9" customHeight="1" spans="1:12">
      <c r="A12" s="20" t="str">
        <f>发票!A11</f>
        <v>Contact Name (联系人):Gu Zhihong    Tel.+243 844028744    E-mail(电子邮箱): ouweiliang@zijinmining.com</v>
      </c>
      <c r="B12" s="21"/>
      <c r="C12" s="15"/>
      <c r="D12" s="21"/>
      <c r="E12" s="15"/>
      <c r="F12" s="15"/>
      <c r="G12" s="15"/>
      <c r="H12" s="15"/>
      <c r="I12" s="15"/>
      <c r="J12" s="54"/>
      <c r="K12" s="21"/>
      <c r="L12" s="55"/>
    </row>
    <row r="13" s="2" customFormat="1" ht="22.15" customHeight="1" spans="1:12">
      <c r="A13" s="25" t="s">
        <v>12</v>
      </c>
      <c r="B13" s="26"/>
      <c r="C13" s="27"/>
      <c r="D13" s="28"/>
      <c r="E13" s="43" t="s">
        <v>48</v>
      </c>
      <c r="F13" s="43"/>
      <c r="G13" s="27"/>
      <c r="H13" s="44"/>
      <c r="I13" s="44"/>
      <c r="J13" s="44"/>
      <c r="K13" s="44"/>
      <c r="L13" s="58"/>
    </row>
    <row r="14" spans="1:12">
      <c r="A14" s="29">
        <v>1</v>
      </c>
      <c r="B14" s="29">
        <v>2</v>
      </c>
      <c r="C14" s="29">
        <v>3</v>
      </c>
      <c r="D14" s="29">
        <v>4</v>
      </c>
      <c r="E14" s="29">
        <v>5</v>
      </c>
      <c r="F14" s="29">
        <v>6</v>
      </c>
      <c r="G14" s="29">
        <v>7</v>
      </c>
      <c r="H14" s="29">
        <v>8</v>
      </c>
      <c r="I14" s="29">
        <v>9</v>
      </c>
      <c r="J14" s="29">
        <v>10</v>
      </c>
      <c r="K14" s="29">
        <v>11</v>
      </c>
      <c r="L14" s="59">
        <v>12</v>
      </c>
    </row>
    <row r="15" ht="27" spans="1:12">
      <c r="A15" s="30" t="s">
        <v>13</v>
      </c>
      <c r="B15" s="31" t="s">
        <v>14</v>
      </c>
      <c r="C15" s="32" t="s">
        <v>16</v>
      </c>
      <c r="D15" s="31" t="s">
        <v>49</v>
      </c>
      <c r="E15" s="32" t="s">
        <v>50</v>
      </c>
      <c r="F15" s="32" t="s">
        <v>17</v>
      </c>
      <c r="G15" s="32" t="s">
        <v>18</v>
      </c>
      <c r="H15" s="30" t="s">
        <v>51</v>
      </c>
      <c r="I15" s="32" t="s">
        <v>52</v>
      </c>
      <c r="J15" s="30" t="s">
        <v>53</v>
      </c>
      <c r="K15" s="60" t="s">
        <v>54</v>
      </c>
      <c r="L15" s="61" t="s">
        <v>55</v>
      </c>
    </row>
    <row r="16" ht="39" customHeight="1" spans="1:12">
      <c r="A16" s="33" t="s">
        <v>23</v>
      </c>
      <c r="B16" s="34" t="s">
        <v>56</v>
      </c>
      <c r="C16" s="35" t="s">
        <v>26</v>
      </c>
      <c r="D16" s="34" t="s">
        <v>57</v>
      </c>
      <c r="E16" s="35" t="s">
        <v>58</v>
      </c>
      <c r="F16" s="35" t="s">
        <v>27</v>
      </c>
      <c r="G16" s="35" t="s">
        <v>28</v>
      </c>
      <c r="H16" s="35" t="s">
        <v>59</v>
      </c>
      <c r="I16" s="35" t="s">
        <v>60</v>
      </c>
      <c r="J16" s="35" t="s">
        <v>61</v>
      </c>
      <c r="K16" s="34" t="s">
        <v>62</v>
      </c>
      <c r="L16" s="62" t="s">
        <v>63</v>
      </c>
    </row>
    <row r="17" ht="31" customHeight="1" spans="1:12">
      <c r="A17" s="36">
        <v>1</v>
      </c>
      <c r="B17" s="36" t="s">
        <v>33</v>
      </c>
      <c r="C17" s="36" t="s">
        <v>35</v>
      </c>
      <c r="D17" s="36" t="s">
        <v>64</v>
      </c>
      <c r="E17" s="36"/>
      <c r="F17" s="36" t="str">
        <f>发票!E14</f>
        <v>Units</v>
      </c>
      <c r="G17" s="36">
        <v>160</v>
      </c>
      <c r="H17" s="36">
        <v>80</v>
      </c>
      <c r="I17" s="63" t="s">
        <v>65</v>
      </c>
      <c r="J17" s="46">
        <f>180*G17</f>
        <v>28800</v>
      </c>
      <c r="K17" s="46">
        <f t="shared" ref="K17:K19" si="0">SUM(J17)</f>
        <v>28800</v>
      </c>
      <c r="L17" s="64">
        <f>SUM(G17*0.68)</f>
        <v>108.8</v>
      </c>
    </row>
    <row r="18" ht="32" customHeight="1" spans="1:12">
      <c r="A18" s="36">
        <v>2</v>
      </c>
      <c r="B18" s="36" t="s">
        <v>37</v>
      </c>
      <c r="C18" s="36" t="s">
        <v>38</v>
      </c>
      <c r="D18" s="36" t="s">
        <v>64</v>
      </c>
      <c r="E18" s="36"/>
      <c r="F18" s="36" t="str">
        <f>发票!E15</f>
        <v>单位</v>
      </c>
      <c r="G18" s="36">
        <v>160</v>
      </c>
      <c r="H18" s="36">
        <v>40</v>
      </c>
      <c r="I18" s="63" t="s">
        <v>65</v>
      </c>
      <c r="J18" s="46">
        <f>6.5*G18</f>
        <v>1040</v>
      </c>
      <c r="K18" s="46">
        <f t="shared" si="0"/>
        <v>1040</v>
      </c>
      <c r="L18" s="64">
        <f>SUM(G18*0.02)</f>
        <v>3.2</v>
      </c>
    </row>
    <row r="19" ht="25.9" customHeight="1" spans="1:12">
      <c r="A19" s="37">
        <v>3</v>
      </c>
      <c r="B19" s="37" t="s">
        <v>39</v>
      </c>
      <c r="C19" s="36" t="s">
        <v>40</v>
      </c>
      <c r="D19" s="36" t="s">
        <v>64</v>
      </c>
      <c r="E19" s="45" t="s">
        <v>34</v>
      </c>
      <c r="F19" s="36" t="str">
        <f>发票!E15</f>
        <v>单位</v>
      </c>
      <c r="G19" s="36">
        <v>160</v>
      </c>
      <c r="H19" s="46">
        <v>14</v>
      </c>
      <c r="I19" s="63" t="s">
        <v>65</v>
      </c>
      <c r="J19" s="46">
        <f>4*H19</f>
        <v>56</v>
      </c>
      <c r="K19" s="46">
        <f t="shared" si="0"/>
        <v>56</v>
      </c>
      <c r="L19" s="64">
        <f>SUM(G19*0.02)</f>
        <v>3.2</v>
      </c>
    </row>
    <row r="20" s="3" customFormat="1" ht="28.9" customHeight="1" spans="1:12">
      <c r="A20" s="38"/>
      <c r="B20" s="39"/>
      <c r="C20" s="40"/>
      <c r="D20" s="40"/>
      <c r="E20" s="40"/>
      <c r="F20" s="40" t="s">
        <v>66</v>
      </c>
      <c r="G20" s="47">
        <f t="shared" ref="G20:L20" si="1">SUM(G17:G19)</f>
        <v>480</v>
      </c>
      <c r="H20" s="47">
        <f t="shared" si="1"/>
        <v>134</v>
      </c>
      <c r="I20" s="47" t="s">
        <v>34</v>
      </c>
      <c r="J20" s="47">
        <f t="shared" si="1"/>
        <v>29896</v>
      </c>
      <c r="K20" s="47">
        <f t="shared" si="1"/>
        <v>29896</v>
      </c>
      <c r="L20" s="47">
        <f t="shared" si="1"/>
        <v>115.2</v>
      </c>
    </row>
    <row r="21" s="4" customFormat="1" ht="60.75" customHeight="1" spans="1:12">
      <c r="A21" s="41">
        <f>发票!A23</f>
        <v>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65"/>
    </row>
    <row r="22" ht="22.9" customHeight="1" spans="2:2">
      <c r="B22" s="42" t="s">
        <v>67</v>
      </c>
    </row>
    <row r="23" ht="14" spans="2:2">
      <c r="B23" s="42" t="s">
        <v>45</v>
      </c>
    </row>
  </sheetData>
  <mergeCells count="15">
    <mergeCell ref="A1:L1"/>
    <mergeCell ref="A3:L3"/>
    <mergeCell ref="A4:F4"/>
    <mergeCell ref="G4:L4"/>
    <mergeCell ref="A5:L5"/>
    <mergeCell ref="A6:L6"/>
    <mergeCell ref="A7:L7"/>
    <mergeCell ref="A8:L8"/>
    <mergeCell ref="A9:L9"/>
    <mergeCell ref="A10:L10"/>
    <mergeCell ref="A11:L11"/>
    <mergeCell ref="A12:L12"/>
    <mergeCell ref="C13:D13"/>
    <mergeCell ref="G13:L13"/>
    <mergeCell ref="A21:L21"/>
  </mergeCells>
  <pageMargins left="0.511805555555556" right="0.471527777777778" top="0.786805555555556" bottom="0.707638888888889" header="0.509722222222222" footer="0.509722222222222"/>
  <pageSetup paperSize="9" scale="57" fitToHeight="0" orientation="portrait" horizontalDpi="600" verticalDpi="600"/>
  <headerFooter alignWithMargins="0" scaleWithDoc="0"/>
  <rowBreaks count="2" manualBreakCount="2">
    <brk id="26" max="255" man="1"/>
    <brk id="28" max="25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2021-06-11T16:40:00Z</dcterms:created>
  <dcterms:modified xsi:type="dcterms:W3CDTF">2021-06-11T15:51:40Z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AF2594FB3D0A420DA7B6FD82EBFC8384</vt:lpwstr>
  </property>
  <property fmtid="{D5CDD505-2E9C-101B-9397-08002B2CF9AE}" pid="3" name="KSOProductBuildVer">
    <vt:lpwstr>2052-3.6.0.5672</vt:lpwstr>
  </property>
</Properties>
</file>