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0830"/>
  </bookViews>
  <sheets>
    <sheet name="invoice" sheetId="2" r:id="rId1"/>
    <sheet name="packing list" sheetId="1" r:id="rId2"/>
  </sheets>
  <externalReferences>
    <externalReference r:id="rId3"/>
    <externalReference r:id="rId4"/>
  </externalReferences>
  <definedNames>
    <definedName name="_xlnm._FilterDatabase" localSheetId="1" hidden="1">'packing list'!$A$17:$I$24</definedName>
  </definedNames>
  <calcPr calcId="144525"/>
</workbook>
</file>

<file path=xl/sharedStrings.xml><?xml version="1.0" encoding="utf-8"?>
<sst xmlns="http://schemas.openxmlformats.org/spreadsheetml/2006/main" count="81" uniqueCount="57">
  <si>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</si>
  <si>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</si>
  <si>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</si>
  <si>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PROFORMA INVOICE</t>
  </si>
  <si>
    <t>形式发票</t>
  </si>
  <si>
    <t>项目名称：刚果金 KAMOA PROJECT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</si>
  <si>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</si>
  <si>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PROJECT: KAMOA PROJECT</t>
  </si>
  <si>
    <t>2) INVOICE NO.:</t>
  </si>
  <si>
    <t>由中国上海运至刚果共和国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</si>
  <si>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</si>
  <si>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3) INVOICE DATE:</t>
  </si>
  <si>
    <t>TO: JIMOND MINING MANAGEMENT COMPANY SARL</t>
  </si>
  <si>
    <t>4) P.O.L.:</t>
  </si>
  <si>
    <t>SHANGHAI, CHINA</t>
  </si>
  <si>
    <t>ADDRESS: Kakula Site du projet | Kamoa Copper SA
Kolwezi  | The Democratic Republic of the Congo
Consignee: Raymon Zhang Cell: +243 821355338 E-mail: zhangran@jchxmc.com</t>
  </si>
  <si>
    <t>5) ORIGIN OF COUNTRY</t>
  </si>
  <si>
    <t>CHINA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</si>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</sst>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2">
    <numFmt numFmtId="176" formatCode="0_ "/>
    <numFmt numFmtId="43" formatCode="_ * #,##0.00_ ;_ * \-#,##0.00_ ;_ * &quot;-&quot;??_ ;_ @_ "/>
    <numFmt numFmtId="177" formatCode="[$-409]d/mmm/yy;@"/>
    <numFmt numFmtId="178" formatCode="m/d/yyyy;@"/>
    <numFmt numFmtId="44" formatCode="_ &quot;￥&quot;* #,##0.00_ ;_ &quot;￥&quot;* \-#,##0.00_ ;_ &quot;￥&quot;* &quot;-&quot;??_ ;_ @_ "/>
    <numFmt numFmtId="179" formatCode="0.00_ "/>
    <numFmt numFmtId="42" formatCode="_ &quot;￥&quot;* #,##0_ ;_ &quot;￥&quot;* \-#,##0_ ;_ &quot;￥&quot;* &quot;-&quot;_ ;_ @_ "/>
    <numFmt numFmtId="41" formatCode="_ * #,##0_ ;_ * \-#,##0_ ;_ * &quot;-&quot;_ ;_ @_ "/>
    <numFmt numFmtId="180" formatCode="#,##0.00_ "/>
    <numFmt numFmtId="181" formatCode="0.00_);[Red]\(0.00\)"/>
    <numFmt numFmtId="182" formatCode="[$-409]d\-mmm\-yy;@"/>
    <numFmt numFmtId="183" formatCode="yyyy/m/d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sz val="9"/>
      <name val="宋体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sz val="10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宋体"/>
      <charset val="134"/>
    </font>
    <font>
      <b/>
      <u/>
      <sz val="16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VNI-Helve-Condense"/>
      <charset val="134"/>
    </font>
    <font>
      <b/>
      <sz val="9"/>
      <name val="Lingoes Unicode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9" borderId="6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1" fillId="29" borderId="11" applyNumberFormat="0" applyAlignment="0" applyProtection="0">
      <alignment vertical="center"/>
    </xf>
    <xf numFmtId="0" fontId="32" fillId="29" borderId="8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5" fillId="0" borderId="0"/>
    <xf numFmtId="0" fontId="15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" fillId="0" borderId="0">
      <alignment vertical="top"/>
      <protection locked="0"/>
    </xf>
  </cellStyleXfs>
  <cellXfs count="1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79" fontId="2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179" fontId="7" fillId="0" borderId="1" xfId="0" applyNumberFormat="1" applyFont="1" applyFill="1" applyBorder="1" applyAlignment="1">
      <alignment horizontal="left" vertical="center"/>
    </xf>
    <xf numFmtId="179" fontId="7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wrapText="1"/>
    </xf>
    <xf numFmtId="179" fontId="7" fillId="0" borderId="0" xfId="0" applyNumberFormat="1" applyFont="1" applyFill="1" applyBorder="1" applyAlignment="1">
      <alignment horizontal="left" vertical="center"/>
    </xf>
    <xf numFmtId="179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177" fontId="7" fillId="0" borderId="0" xfId="0" applyNumberFormat="1" applyFont="1" applyFill="1" applyBorder="1" applyAlignment="1">
      <alignment horizontal="right" vertical="center" wrapText="1"/>
    </xf>
    <xf numFmtId="179" fontId="7" fillId="0" borderId="0" xfId="0" applyNumberFormat="1" applyFont="1" applyFill="1" applyBorder="1" applyAlignment="1">
      <alignment vertical="center"/>
    </xf>
    <xf numFmtId="179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179" fontId="7" fillId="0" borderId="0" xfId="0" applyNumberFormat="1" applyFont="1" applyFill="1" applyBorder="1" applyAlignment="1">
      <alignment horizontal="center" vertical="center" wrapText="1"/>
    </xf>
    <xf numFmtId="179" fontId="7" fillId="0" borderId="2" xfId="0" applyNumberFormat="1" applyFont="1" applyFill="1" applyBorder="1" applyAlignment="1">
      <alignment horizontal="left" vertical="center"/>
    </xf>
    <xf numFmtId="179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vertical="center" wrapText="1"/>
    </xf>
    <xf numFmtId="179" fontId="1" fillId="0" borderId="4" xfId="0" applyNumberFormat="1" applyFont="1" applyFill="1" applyBorder="1" applyAlignment="1">
      <alignment vertical="center" wrapText="1"/>
    </xf>
    <xf numFmtId="179" fontId="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179" fontId="7" fillId="0" borderId="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7" fillId="0" borderId="0" xfId="36" applyNumberFormat="1" applyFont="1" applyFill="1" applyBorder="1" applyAlignment="1">
      <alignment horizontal="center" vertical="center" wrapText="1"/>
    </xf>
    <xf numFmtId="179" fontId="7" fillId="0" borderId="0" xfId="36" applyNumberFormat="1" applyFont="1" applyFill="1" applyBorder="1" applyAlignment="1">
      <alignment horizontal="center" vertical="center" wrapText="1"/>
    </xf>
    <xf numFmtId="0" fontId="7" fillId="0" borderId="0" xfId="36" applyFont="1" applyFill="1" applyBorder="1" applyAlignment="1">
      <alignment horizontal="center" vertical="center" wrapText="1"/>
    </xf>
    <xf numFmtId="182" fontId="7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9" fontId="1" fillId="0" borderId="2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9" fontId="9" fillId="0" borderId="0" xfId="0" applyNumberFormat="1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7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0" fillId="0" borderId="4" xfId="50" applyFont="1" applyFill="1" applyBorder="1" applyAlignment="1" applyProtection="1">
      <alignment horizontal="center" vertical="center" wrapText="1"/>
      <protection locked="0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1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183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 vertical="center"/>
    </xf>
    <xf numFmtId="58" fontId="7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36" applyFont="1" applyFill="1" applyBorder="1" applyAlignment="1">
      <alignment horizontal="center" wrapText="1"/>
    </xf>
    <xf numFmtId="0" fontId="7" fillId="0" borderId="3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0" fillId="0" borderId="4" xfId="50" applyFont="1" applyFill="1" applyBorder="1" applyAlignment="1" applyProtection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/>
    </xf>
    <xf numFmtId="43" fontId="7" fillId="0" borderId="2" xfId="8" applyFont="1" applyFill="1" applyBorder="1" applyAlignment="1">
      <alignment horizontal="center" vertical="center"/>
    </xf>
    <xf numFmtId="43" fontId="7" fillId="2" borderId="2" xfId="8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0" xfId="36" applyNumberFormat="1" applyFont="1" applyFill="1" applyAlignment="1">
      <alignment horizontal="center" vertical="center" wrapText="1"/>
    </xf>
    <xf numFmtId="43" fontId="7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vertical="center"/>
    </xf>
    <xf numFmtId="0" fontId="7" fillId="0" borderId="0" xfId="36" applyNumberFormat="1" applyFont="1" applyFill="1" applyBorder="1" applyAlignment="1">
      <alignment horizontal="center" vertical="center"/>
    </xf>
    <xf numFmtId="180" fontId="1" fillId="2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8" fillId="0" borderId="0" xfId="0" applyFont="1" applyFill="1" applyBorder="1" applyAlignment="1"/>
    <xf numFmtId="40" fontId="7" fillId="0" borderId="0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uis-xu\&#36152;&#26131;&#37096;&#20849;&#20139;&#25991;&#20214;\2020&#24180;&#21018;&#26524;&#37329;\JMBMT20201102S-96-&#21018;&#26524;&#37329;-Kamoa&#39033;&#30446;\Kamoa&#25253;&#20851;&#21333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JMBMT20210513S-61%20&#31302;&#26494;&#23612;&#21644;&#37329;&#21018;\JMBMT20210513S-61-A%20kamoa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"/>
      <sheetName val="报关单"/>
      <sheetName val="报关发票"/>
      <sheetName val="报关箱单"/>
      <sheetName val="清关发票"/>
      <sheetName val="清关箱单"/>
    </sheetNames>
    <sheetDataSet>
      <sheetData sheetId="0" refreshError="1"/>
      <sheetData sheetId="1" refreshError="1"/>
      <sheetData sheetId="2" refreshError="1">
        <row r="9">
          <cell r="A9" t="str">
            <v>FROM：SHANGHAI  OF CHINA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报关单"/>
      <sheetName val="报关发票"/>
      <sheetName val="报关箱单"/>
      <sheetName val="清关发票"/>
    </sheetNames>
    <sheetDataSet>
      <sheetData sheetId="0">
        <row r="2">
          <cell r="D2" t="str">
            <v>8408909390</v>
          </cell>
          <cell r="E2" t="str">
            <v>发动机总成</v>
          </cell>
          <cell r="F2" t="str">
            <v>Engine assembly</v>
          </cell>
          <cell r="G2">
            <v>1</v>
          </cell>
          <cell r="H2" t="str">
            <v>件</v>
          </cell>
          <cell r="I2" t="str">
            <v>pc</v>
          </cell>
        </row>
        <row r="2">
          <cell r="L2">
            <v>15027.6546875</v>
          </cell>
        </row>
        <row r="2">
          <cell r="N2">
            <v>470</v>
          </cell>
          <cell r="O2">
            <v>480</v>
          </cell>
        </row>
        <row r="2">
          <cell r="U2">
            <v>1</v>
          </cell>
          <cell r="V2">
            <v>1.55</v>
          </cell>
        </row>
        <row r="3">
          <cell r="D3" t="str">
            <v>8431432000</v>
          </cell>
          <cell r="E3" t="str">
            <v>钎杆</v>
          </cell>
          <cell r="F3" t="str">
            <v>Hexagonal drill rod</v>
          </cell>
          <cell r="G3">
            <v>575</v>
          </cell>
          <cell r="H3" t="str">
            <v>件</v>
          </cell>
          <cell r="I3" t="str">
            <v>pc</v>
          </cell>
        </row>
        <row r="3">
          <cell r="L3">
            <v>109007.03125</v>
          </cell>
        </row>
        <row r="3">
          <cell r="N3">
            <v>12120</v>
          </cell>
          <cell r="O3">
            <v>12210</v>
          </cell>
        </row>
        <row r="3">
          <cell r="U3">
            <v>30</v>
          </cell>
          <cell r="V3">
            <v>4.53</v>
          </cell>
        </row>
        <row r="4">
          <cell r="D4">
            <v>6307200000</v>
          </cell>
          <cell r="E4" t="str">
            <v>安全带</v>
          </cell>
          <cell r="F4" t="str">
            <v>safety belt</v>
          </cell>
          <cell r="G4">
            <v>80</v>
          </cell>
          <cell r="H4" t="str">
            <v>件</v>
          </cell>
          <cell r="I4" t="str">
            <v>pc</v>
          </cell>
        </row>
        <row r="4">
          <cell r="L4">
            <v>2912.5</v>
          </cell>
        </row>
        <row r="4">
          <cell r="N4">
            <v>200</v>
          </cell>
          <cell r="O4">
            <v>212</v>
          </cell>
        </row>
        <row r="4">
          <cell r="U4">
            <v>1</v>
          </cell>
          <cell r="V4">
            <v>1.14</v>
          </cell>
        </row>
      </sheetData>
      <sheetData sheetId="1">
        <row r="13">
          <cell r="A13" t="str">
            <v>JMBMT20210513S-61-A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JMBMT20210513S-61-A</v>
          </cell>
        </row>
        <row r="8">
          <cell r="H8">
            <v>44329</v>
          </cell>
        </row>
        <row r="29">
          <cell r="H29">
            <v>7031.25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94"/>
  <sheetViews>
    <sheetView tabSelected="1" workbookViewId="0">
      <selection activeCell="A6" sqref="A6:D6"/>
    </sheetView>
  </sheetViews>
  <sheetFormatPr defaultColWidth="10.6637168141593" defaultRowHeight="11.6"/>
  <cols>
    <col min="1" max="1" width="6.07079646017699" style="70" customWidth="1"/>
    <col min="2" max="2" width="12.7433628318584" style="71" customWidth="1"/>
    <col min="3" max="3" width="14.070796460177" style="71" customWidth="1"/>
    <col min="4" max="4" width="11.8495575221239" style="71" customWidth="1"/>
    <col min="5" max="5" width="8.74336283185841" style="70" customWidth="1"/>
    <col min="6" max="6" width="9.1858407079646" style="70" customWidth="1"/>
    <col min="7" max="7" width="12.5929203539823" style="72" customWidth="1"/>
    <col min="8" max="8" width="14.8141592920354" style="70" customWidth="1"/>
    <col min="9" max="12" width="10.6637168141593" style="70" customWidth="1"/>
    <col min="13" max="16384" width="10.6637168141593" style="70"/>
  </cols>
  <sheetData>
    <row r="1" ht="21" customHeight="1" spans="1:8">
      <c r="A1" s="73" t="s">
        <v>0</v>
      </c>
      <c r="B1" s="5"/>
      <c r="C1" s="5"/>
      <c r="D1" s="5"/>
      <c r="E1" s="5"/>
      <c r="F1" s="5"/>
      <c r="G1" s="5"/>
      <c r="H1" s="5"/>
    </row>
    <row r="2" ht="41.1" customHeight="1" spans="1:8">
      <c r="A2" s="8" t="s">
        <v>1</v>
      </c>
      <c r="B2" s="74"/>
      <c r="C2" s="74"/>
      <c r="D2" s="74"/>
      <c r="E2" s="74"/>
      <c r="F2" s="74"/>
      <c r="G2" s="74"/>
      <c r="H2" s="74"/>
    </row>
    <row r="3" ht="17.6" spans="1:8">
      <c r="A3" s="75" t="s">
        <v>2</v>
      </c>
      <c r="B3" s="76"/>
      <c r="C3" s="76"/>
      <c r="D3" s="76"/>
      <c r="E3" s="76"/>
      <c r="F3" s="76"/>
      <c r="G3" s="76"/>
      <c r="H3" s="76"/>
    </row>
    <row r="4" ht="18.95" customHeight="1" spans="1:8">
      <c r="A4" s="77" t="s">
        <v>3</v>
      </c>
      <c r="B4" s="77"/>
      <c r="C4" s="77"/>
      <c r="D4" s="77"/>
      <c r="E4" s="77"/>
      <c r="F4" s="77"/>
      <c r="G4" s="77"/>
      <c r="H4" s="77"/>
    </row>
    <row r="5" ht="18" customHeight="1" spans="1:11">
      <c r="A5" s="78" t="s">
        <v>4</v>
      </c>
      <c r="B5" s="79"/>
      <c r="C5" s="79"/>
      <c r="D5" s="79"/>
      <c r="E5" s="79"/>
      <c r="F5" s="79"/>
      <c r="G5" s="79"/>
      <c r="H5" s="79"/>
      <c r="K5" s="113"/>
    </row>
    <row r="6" ht="15.75" customHeight="1" spans="1:10">
      <c r="A6" s="11" t="s">
        <v>5</v>
      </c>
      <c r="B6" s="11"/>
      <c r="C6" s="11"/>
      <c r="D6" s="11"/>
      <c r="E6" s="80" t="s">
        <v>6</v>
      </c>
      <c r="F6" s="80"/>
      <c r="G6" s="81" t="str">
        <f>[2]报关单!A13</f>
        <v>JMBMT20210513S-61-A</v>
      </c>
      <c r="H6" s="81"/>
      <c r="I6" s="82"/>
      <c r="J6" s="82"/>
    </row>
    <row r="7" ht="15.75" customHeight="1" spans="1:8">
      <c r="A7" s="15" t="s">
        <v>7</v>
      </c>
      <c r="B7" s="15"/>
      <c r="C7" s="15"/>
      <c r="D7" s="15"/>
      <c r="E7" s="82" t="s">
        <v>8</v>
      </c>
      <c r="F7" s="82"/>
      <c r="G7" s="18" t="str">
        <f>G6</f>
        <v>JMBMT20210513S-61-A</v>
      </c>
      <c r="H7" s="18"/>
    </row>
    <row r="8" ht="15.75" customHeight="1" spans="1:8">
      <c r="A8" s="19" t="s">
        <v>9</v>
      </c>
      <c r="B8" s="20"/>
      <c r="C8" s="20"/>
      <c r="D8" s="20"/>
      <c r="E8" s="25" t="s">
        <v>10</v>
      </c>
      <c r="F8" s="25"/>
      <c r="G8" s="25"/>
      <c r="H8" s="83">
        <f>[2]报关发票!H8</f>
        <v>44329</v>
      </c>
    </row>
    <row r="9" ht="15.75" customHeight="1" spans="1:8">
      <c r="A9" s="20" t="str">
        <f>[1]报关发票!A9</f>
        <v>FROM：SHANGHAI  OF CHINA</v>
      </c>
      <c r="B9" s="20"/>
      <c r="C9" s="20"/>
      <c r="D9" s="20"/>
      <c r="E9" s="25" t="s">
        <v>11</v>
      </c>
      <c r="F9" s="25"/>
      <c r="G9" s="25"/>
      <c r="H9" s="83">
        <f>H8</f>
        <v>44329</v>
      </c>
    </row>
    <row r="10" ht="27" customHeight="1" spans="1:8">
      <c r="A10" s="15" t="s">
        <v>12</v>
      </c>
      <c r="B10" s="15"/>
      <c r="C10" s="15"/>
      <c r="D10" s="15"/>
      <c r="E10" s="84" t="s">
        <v>13</v>
      </c>
      <c r="F10" s="84"/>
      <c r="G10" s="85" t="s">
        <v>14</v>
      </c>
      <c r="H10" s="85"/>
    </row>
    <row r="11" ht="75" customHeight="1" spans="1:8">
      <c r="A11" s="20" t="s">
        <v>15</v>
      </c>
      <c r="B11" s="20"/>
      <c r="C11" s="20"/>
      <c r="D11" s="20"/>
      <c r="E11" s="82" t="s">
        <v>16</v>
      </c>
      <c r="F11" s="82"/>
      <c r="G11" s="82"/>
      <c r="H11" s="18" t="s">
        <v>17</v>
      </c>
    </row>
    <row r="12" ht="15" customHeight="1" spans="1:9">
      <c r="A12" s="15" t="s">
        <v>18</v>
      </c>
      <c r="B12" s="15"/>
      <c r="C12" s="15"/>
      <c r="D12" s="15"/>
      <c r="E12" s="25" t="s">
        <v>19</v>
      </c>
      <c r="F12" s="25"/>
      <c r="G12" s="86"/>
      <c r="H12" s="86"/>
      <c r="I12" s="114"/>
    </row>
    <row r="13" ht="15" customHeight="1" spans="1:9">
      <c r="A13" s="87" t="s">
        <v>20</v>
      </c>
      <c r="B13" s="88"/>
      <c r="C13" s="89"/>
      <c r="D13" s="89"/>
      <c r="E13" s="25" t="s">
        <v>21</v>
      </c>
      <c r="F13" s="25"/>
      <c r="G13" s="86"/>
      <c r="H13" s="86"/>
      <c r="I13" s="114"/>
    </row>
    <row r="14" ht="24" customHeight="1" spans="1:8">
      <c r="A14" s="20" t="s">
        <v>22</v>
      </c>
      <c r="B14" s="20"/>
      <c r="C14" s="20"/>
      <c r="D14" s="20"/>
      <c r="E14" s="20"/>
      <c r="F14" s="20"/>
      <c r="G14" s="20"/>
      <c r="H14" s="20"/>
    </row>
    <row r="15" ht="15" customHeight="1" spans="1:8">
      <c r="A15" s="30" t="s">
        <v>23</v>
      </c>
      <c r="B15" s="66"/>
      <c r="C15" s="30"/>
      <c r="D15" s="30"/>
      <c r="E15" s="30"/>
      <c r="F15" s="30"/>
      <c r="G15" s="30"/>
      <c r="H15" s="30"/>
    </row>
    <row r="16" s="69" customFormat="1" ht="15" customHeight="1" spans="1:8">
      <c r="A16" s="37" t="s">
        <v>24</v>
      </c>
      <c r="B16" s="90" t="s">
        <v>25</v>
      </c>
      <c r="C16" s="90" t="s">
        <v>26</v>
      </c>
      <c r="D16" s="90"/>
      <c r="E16" s="35" t="s">
        <v>27</v>
      </c>
      <c r="F16" s="35"/>
      <c r="G16" s="91" t="s">
        <v>28</v>
      </c>
      <c r="H16" s="37" t="s">
        <v>29</v>
      </c>
    </row>
    <row r="17" s="69" customFormat="1" ht="36.95" customHeight="1" spans="1:8">
      <c r="A17" s="26" t="s">
        <v>30</v>
      </c>
      <c r="B17" s="92" t="s">
        <v>31</v>
      </c>
      <c r="C17" s="36" t="s">
        <v>32</v>
      </c>
      <c r="D17" s="36"/>
      <c r="E17" s="26" t="s">
        <v>33</v>
      </c>
      <c r="F17" s="26"/>
      <c r="G17" s="93" t="s">
        <v>34</v>
      </c>
      <c r="H17" s="26" t="s">
        <v>35</v>
      </c>
    </row>
    <row r="18" s="42" customFormat="1" ht="21" customHeight="1" spans="1:8">
      <c r="A18" s="38">
        <v>1</v>
      </c>
      <c r="B18" s="94" t="str">
        <f>[2]汇总!D2</f>
        <v>8408909390</v>
      </c>
      <c r="C18" s="94" t="str">
        <f>[2]汇总!E2</f>
        <v>发动机总成</v>
      </c>
      <c r="D18" s="94" t="str">
        <f>[2]汇总!F2</f>
        <v>Engine assembly</v>
      </c>
      <c r="E18" s="94">
        <f>[2]汇总!G2</f>
        <v>1</v>
      </c>
      <c r="F18" s="95" t="str">
        <f>[2]汇总!I2</f>
        <v>pc</v>
      </c>
      <c r="G18" s="96">
        <f t="shared" ref="G18:G20" si="0">H18/E18</f>
        <v>15027.6546875</v>
      </c>
      <c r="H18" s="96">
        <f>[2]汇总!L2</f>
        <v>15027.6546875</v>
      </c>
    </row>
    <row r="19" s="42" customFormat="1" ht="21" customHeight="1" spans="1:8">
      <c r="A19" s="38">
        <v>2</v>
      </c>
      <c r="B19" s="94" t="str">
        <f>[2]汇总!D3</f>
        <v>8431432000</v>
      </c>
      <c r="C19" s="94" t="str">
        <f>[2]汇总!E3</f>
        <v>钎杆</v>
      </c>
      <c r="D19" s="94" t="str">
        <f>[2]汇总!F3</f>
        <v>Hexagonal drill rod</v>
      </c>
      <c r="E19" s="94">
        <f>[2]汇总!G3</f>
        <v>575</v>
      </c>
      <c r="F19" s="95" t="str">
        <f>[2]汇总!I3</f>
        <v>pc</v>
      </c>
      <c r="G19" s="96">
        <f t="shared" si="0"/>
        <v>189.577445652174</v>
      </c>
      <c r="H19" s="96">
        <f>[2]汇总!L3</f>
        <v>109007.03125</v>
      </c>
    </row>
    <row r="20" s="42" customFormat="1" ht="21" customHeight="1" spans="1:8">
      <c r="A20" s="38">
        <v>3</v>
      </c>
      <c r="B20" s="94">
        <f>[2]汇总!D4</f>
        <v>6307200000</v>
      </c>
      <c r="C20" s="94" t="str">
        <f>[2]汇总!E4</f>
        <v>安全带</v>
      </c>
      <c r="D20" s="94" t="str">
        <f>[2]汇总!F4</f>
        <v>safety belt</v>
      </c>
      <c r="E20" s="94">
        <f>[2]汇总!G4</f>
        <v>80</v>
      </c>
      <c r="F20" s="95" t="str">
        <f>[2]汇总!I4</f>
        <v>pc</v>
      </c>
      <c r="G20" s="96">
        <f t="shared" si="0"/>
        <v>36.40625</v>
      </c>
      <c r="H20" s="96">
        <f>[2]汇总!L4</f>
        <v>2912.5</v>
      </c>
    </row>
    <row r="21" s="42" customFormat="1" ht="21" customHeight="1" spans="1:8">
      <c r="A21" s="38"/>
      <c r="B21" s="94"/>
      <c r="C21" s="94"/>
      <c r="D21" s="94"/>
      <c r="E21" s="94"/>
      <c r="F21" s="95"/>
      <c r="G21" s="96"/>
      <c r="H21" s="96"/>
    </row>
    <row r="22" s="42" customFormat="1" ht="21" customHeight="1" spans="1:8">
      <c r="A22" s="38"/>
      <c r="B22" s="94"/>
      <c r="C22" s="94"/>
      <c r="D22" s="94"/>
      <c r="E22" s="94"/>
      <c r="F22" s="95"/>
      <c r="G22" s="96"/>
      <c r="H22" s="96"/>
    </row>
    <row r="23" s="42" customFormat="1" ht="21" customHeight="1" spans="1:8">
      <c r="A23" s="38"/>
      <c r="B23" s="94"/>
      <c r="C23" s="94"/>
      <c r="D23" s="94"/>
      <c r="E23" s="94"/>
      <c r="F23" s="95"/>
      <c r="G23" s="96"/>
      <c r="H23" s="96"/>
    </row>
    <row r="24" s="42" customFormat="1" ht="21" customHeight="1" spans="1:8">
      <c r="A24" s="38"/>
      <c r="B24" s="94"/>
      <c r="C24" s="94"/>
      <c r="D24" s="94"/>
      <c r="E24" s="94"/>
      <c r="F24" s="95"/>
      <c r="G24" s="96"/>
      <c r="H24" s="96"/>
    </row>
    <row r="25" s="42" customFormat="1" ht="21" customHeight="1" spans="1:8">
      <c r="A25" s="38"/>
      <c r="B25" s="94"/>
      <c r="C25" s="94"/>
      <c r="D25" s="94"/>
      <c r="E25" s="94"/>
      <c r="F25" s="95"/>
      <c r="G25" s="96"/>
      <c r="H25" s="96"/>
    </row>
    <row r="26" s="42" customFormat="1" ht="21" customHeight="1" spans="1:8">
      <c r="A26" s="38"/>
      <c r="B26" s="94"/>
      <c r="C26" s="94"/>
      <c r="D26" s="94"/>
      <c r="E26" s="94"/>
      <c r="F26" s="94"/>
      <c r="G26" s="96"/>
      <c r="H26" s="96"/>
    </row>
    <row r="27" s="42" customFormat="1" ht="24.95" customHeight="1" spans="2:8">
      <c r="B27" s="43"/>
      <c r="C27" s="43"/>
      <c r="D27" s="43"/>
      <c r="E27" s="43"/>
      <c r="F27" s="43"/>
      <c r="G27" s="97"/>
      <c r="H27" s="97"/>
    </row>
    <row r="28" s="37" customFormat="1" ht="17.1" customHeight="1" spans="1:13">
      <c r="A28" s="66" t="s">
        <v>36</v>
      </c>
      <c r="B28" s="98"/>
      <c r="C28" s="47"/>
      <c r="D28" s="47"/>
      <c r="E28" s="66">
        <f>SUM(E18:E27)</f>
        <v>656</v>
      </c>
      <c r="F28" s="66"/>
      <c r="G28" s="99"/>
      <c r="H28" s="100">
        <f>SUM(H18:H27)</f>
        <v>126947.1859375</v>
      </c>
      <c r="M28" s="115"/>
    </row>
    <row r="29" s="69" customFormat="1" ht="12.35" spans="2:8">
      <c r="B29" s="101"/>
      <c r="C29" s="51"/>
      <c r="D29" s="102"/>
      <c r="G29" s="103" t="s">
        <v>37</v>
      </c>
      <c r="H29" s="104"/>
    </row>
    <row r="30" s="69" customFormat="1" spans="2:13">
      <c r="B30" s="101"/>
      <c r="C30" s="51"/>
      <c r="D30" s="102"/>
      <c r="G30" s="103" t="s">
        <v>38</v>
      </c>
      <c r="H30" s="104">
        <f>[2]报关发票!H29</f>
        <v>7031.25</v>
      </c>
      <c r="M30" s="108"/>
    </row>
    <row r="31" s="69" customFormat="1" spans="2:13">
      <c r="B31" s="101"/>
      <c r="C31" s="51"/>
      <c r="D31" s="102"/>
      <c r="G31" s="103" t="s">
        <v>39</v>
      </c>
      <c r="H31" s="104">
        <f>[2]报关发票!H30</f>
        <v>0</v>
      </c>
      <c r="M31" s="108"/>
    </row>
    <row r="32" s="69" customFormat="1" spans="2:13">
      <c r="B32" s="105" t="s">
        <v>40</v>
      </c>
      <c r="C32" s="51"/>
      <c r="D32" s="102"/>
      <c r="G32" s="91" t="s">
        <v>41</v>
      </c>
      <c r="H32" s="106">
        <f>H28+H30+H31</f>
        <v>133978.4359375</v>
      </c>
      <c r="M32" s="108"/>
    </row>
    <row r="33" s="69" customFormat="1" spans="2:14">
      <c r="B33" s="51" t="s">
        <v>42</v>
      </c>
      <c r="G33" s="107"/>
      <c r="H33" s="108"/>
      <c r="N33" s="108"/>
    </row>
    <row r="34" s="69" customFormat="1" spans="2:8">
      <c r="B34" s="101"/>
      <c r="G34" s="109">
        <f>H8</f>
        <v>44329</v>
      </c>
      <c r="H34" s="109"/>
    </row>
    <row r="35" s="69" customFormat="1" ht="12.35" spans="2:8">
      <c r="B35" s="101"/>
      <c r="C35" s="102"/>
      <c r="D35" s="102"/>
      <c r="G35" s="91"/>
      <c r="H35" s="91"/>
    </row>
    <row r="36" s="69" customFormat="1" ht="16.1" spans="1:9">
      <c r="A36" s="110"/>
      <c r="B36" s="110"/>
      <c r="C36" s="111"/>
      <c r="D36" s="111"/>
      <c r="E36" s="110"/>
      <c r="F36" s="111"/>
      <c r="G36" s="110"/>
      <c r="H36" s="110"/>
      <c r="I36" s="59"/>
    </row>
    <row r="37" spans="3:4">
      <c r="C37" s="112"/>
      <c r="D37" s="112"/>
    </row>
    <row r="38" spans="3:4">
      <c r="C38" s="112"/>
      <c r="D38" s="112"/>
    </row>
    <row r="39" spans="3:4">
      <c r="C39" s="112"/>
      <c r="D39" s="112"/>
    </row>
    <row r="40" spans="3:4">
      <c r="C40" s="112"/>
      <c r="D40" s="112"/>
    </row>
    <row r="41" spans="3:4">
      <c r="C41" s="112"/>
      <c r="D41" s="112"/>
    </row>
    <row r="42" spans="3:4">
      <c r="C42" s="112"/>
      <c r="D42" s="112"/>
    </row>
    <row r="43" spans="3:4">
      <c r="C43" s="112"/>
      <c r="D43" s="112"/>
    </row>
    <row r="44" spans="3:4">
      <c r="C44" s="112"/>
      <c r="D44" s="112"/>
    </row>
    <row r="45" spans="3:4">
      <c r="C45" s="112"/>
      <c r="D45" s="112"/>
    </row>
    <row r="46" spans="3:4">
      <c r="C46" s="112"/>
      <c r="D46" s="112"/>
    </row>
    <row r="47" spans="3:4">
      <c r="C47" s="112"/>
      <c r="D47" s="112"/>
    </row>
    <row r="48" spans="3:4">
      <c r="C48" s="112"/>
      <c r="D48" s="112"/>
    </row>
    <row r="49" spans="3:4">
      <c r="C49" s="112"/>
      <c r="D49" s="112"/>
    </row>
    <row r="50" spans="3:4">
      <c r="C50" s="112"/>
      <c r="D50" s="112"/>
    </row>
    <row r="51" spans="3:4">
      <c r="C51" s="112"/>
      <c r="D51" s="112"/>
    </row>
    <row r="52" spans="3:4">
      <c r="C52" s="112"/>
      <c r="D52" s="112"/>
    </row>
    <row r="53" spans="3:4">
      <c r="C53" s="112"/>
      <c r="D53" s="112"/>
    </row>
    <row r="54" spans="3:4">
      <c r="C54" s="112"/>
      <c r="D54" s="112"/>
    </row>
    <row r="55" spans="3:4">
      <c r="C55" s="112"/>
      <c r="D55" s="112"/>
    </row>
    <row r="56" spans="3:4">
      <c r="C56" s="112"/>
      <c r="D56" s="112"/>
    </row>
    <row r="57" spans="3:4">
      <c r="C57" s="112"/>
      <c r="D57" s="112"/>
    </row>
    <row r="58" spans="3:4">
      <c r="C58" s="112"/>
      <c r="D58" s="112"/>
    </row>
    <row r="59" spans="3:4">
      <c r="C59" s="112"/>
      <c r="D59" s="112"/>
    </row>
    <row r="60" spans="3:4">
      <c r="C60" s="112"/>
      <c r="D60" s="112"/>
    </row>
    <row r="61" spans="3:4">
      <c r="C61" s="112"/>
      <c r="D61" s="112"/>
    </row>
    <row r="62" spans="3:4">
      <c r="C62" s="112"/>
      <c r="D62" s="112"/>
    </row>
    <row r="63" spans="3:4">
      <c r="C63" s="112"/>
      <c r="D63" s="112"/>
    </row>
    <row r="64" spans="3:4">
      <c r="C64" s="112"/>
      <c r="D64" s="112"/>
    </row>
    <row r="65" spans="3:4">
      <c r="C65" s="112"/>
      <c r="D65" s="112"/>
    </row>
    <row r="66" spans="3:4">
      <c r="C66" s="112"/>
      <c r="D66" s="112"/>
    </row>
    <row r="67" spans="3:4">
      <c r="C67" s="112"/>
      <c r="D67" s="112"/>
    </row>
    <row r="68" spans="3:4">
      <c r="C68" s="112"/>
      <c r="D68" s="112"/>
    </row>
    <row r="69" spans="3:4">
      <c r="C69" s="112"/>
      <c r="D69" s="112"/>
    </row>
    <row r="70" spans="3:4">
      <c r="C70" s="112"/>
      <c r="D70" s="112"/>
    </row>
    <row r="71" spans="3:4">
      <c r="C71" s="112"/>
      <c r="D71" s="112"/>
    </row>
    <row r="72" spans="3:4">
      <c r="C72" s="112"/>
      <c r="D72" s="112"/>
    </row>
    <row r="73" spans="3:4">
      <c r="C73" s="112"/>
      <c r="D73" s="112"/>
    </row>
    <row r="74" spans="3:4">
      <c r="C74" s="112"/>
      <c r="D74" s="112"/>
    </row>
    <row r="75" spans="3:4">
      <c r="C75" s="112"/>
      <c r="D75" s="112"/>
    </row>
    <row r="76" spans="3:4">
      <c r="C76" s="112"/>
      <c r="D76" s="112"/>
    </row>
    <row r="77" spans="3:4">
      <c r="C77" s="112"/>
      <c r="D77" s="112"/>
    </row>
    <row r="78" spans="3:4">
      <c r="C78" s="112"/>
      <c r="D78" s="112"/>
    </row>
    <row r="79" spans="3:4">
      <c r="C79" s="112"/>
      <c r="D79" s="112"/>
    </row>
    <row r="80" spans="3:4">
      <c r="C80" s="112"/>
      <c r="D80" s="112"/>
    </row>
    <row r="81" spans="3:4">
      <c r="C81" s="112"/>
      <c r="D81" s="112"/>
    </row>
    <row r="82" spans="3:4">
      <c r="C82" s="112"/>
      <c r="D82" s="112"/>
    </row>
    <row r="83" spans="3:4">
      <c r="C83" s="112"/>
      <c r="D83" s="112"/>
    </row>
    <row r="84" spans="3:4">
      <c r="C84" s="112"/>
      <c r="D84" s="112"/>
    </row>
    <row r="85" spans="3:4">
      <c r="C85" s="112"/>
      <c r="D85" s="112"/>
    </row>
    <row r="86" spans="3:4">
      <c r="C86" s="112"/>
      <c r="D86" s="112"/>
    </row>
    <row r="87" spans="3:4">
      <c r="C87" s="112"/>
      <c r="D87" s="112"/>
    </row>
    <row r="88" spans="3:4">
      <c r="C88" s="112"/>
      <c r="D88" s="112"/>
    </row>
    <row r="89" spans="3:4">
      <c r="C89" s="112"/>
      <c r="D89" s="112"/>
    </row>
    <row r="90" spans="3:4">
      <c r="C90" s="112"/>
      <c r="D90" s="112"/>
    </row>
    <row r="91" spans="3:4">
      <c r="C91" s="112"/>
      <c r="D91" s="112"/>
    </row>
    <row r="92" spans="3:4">
      <c r="C92" s="112"/>
      <c r="D92" s="112"/>
    </row>
    <row r="93" spans="3:4">
      <c r="C93" s="112"/>
      <c r="D93" s="112"/>
    </row>
    <row r="94" spans="3:4">
      <c r="C94" s="112"/>
      <c r="D94" s="112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A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34:H3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L17" sqref="L17"/>
    </sheetView>
  </sheetViews>
  <sheetFormatPr defaultColWidth="7.70796460176991" defaultRowHeight="11.25"/>
  <cols>
    <col min="1" max="1" width="5.7787610619469" style="2" customWidth="1"/>
    <col min="2" max="2" width="13.929203539823" style="2" customWidth="1"/>
    <col min="3" max="3" width="12.1504424778761" style="2" customWidth="1"/>
    <col min="4" max="4" width="12.5929203539823" style="2" customWidth="1"/>
    <col min="5" max="5" width="12.1504424778761" style="2" customWidth="1"/>
    <col min="6" max="6" width="9.1858407079646" style="3" customWidth="1"/>
    <col min="7" max="7" width="9.03539823008849" style="3" customWidth="1"/>
    <col min="8" max="8" width="8.44247787610619" style="2" customWidth="1"/>
    <col min="9" max="9" width="10.070796460177" style="4" customWidth="1"/>
    <col min="10" max="16384" width="7.70796460176991" style="2"/>
  </cols>
  <sheetData>
    <row r="1" ht="17.25" spans="1:9">
      <c r="A1" s="5" t="str">
        <f>[2]报关发票!A1</f>
        <v>BEIJING MENERGY TRADING LIMITED</v>
      </c>
      <c r="B1" s="5"/>
      <c r="C1" s="5"/>
      <c r="D1" s="5"/>
      <c r="E1" s="6"/>
      <c r="F1" s="7"/>
      <c r="G1" s="6"/>
      <c r="H1" s="5"/>
      <c r="I1" s="5"/>
    </row>
    <row r="2" ht="36" customHeight="1" spans="1:9">
      <c r="A2" s="8" t="str">
        <f>[2]报关发票!A2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8"/>
      <c r="C2" s="8"/>
      <c r="D2" s="8"/>
      <c r="E2" s="9"/>
      <c r="F2" s="9"/>
      <c r="G2" s="9"/>
      <c r="H2" s="8"/>
      <c r="I2" s="8"/>
    </row>
    <row r="3" ht="17.6" spans="1:9">
      <c r="A3" s="10" t="str">
        <f>[2]报关发票!A3</f>
        <v>北京众诚城商贸有限公司</v>
      </c>
      <c r="B3" s="5"/>
      <c r="C3" s="5"/>
      <c r="D3" s="5"/>
      <c r="E3" s="6"/>
      <c r="F3" s="7"/>
      <c r="G3" s="6"/>
      <c r="H3" s="5"/>
      <c r="I3" s="5"/>
    </row>
    <row r="4" ht="17.25" spans="1:9">
      <c r="A4" s="5" t="s">
        <v>43</v>
      </c>
      <c r="B4" s="5"/>
      <c r="C4" s="5"/>
      <c r="D4" s="5"/>
      <c r="E4" s="6"/>
      <c r="F4" s="7"/>
      <c r="G4" s="6"/>
      <c r="H4" s="5"/>
      <c r="I4" s="5"/>
    </row>
    <row r="5" ht="18.35" spans="1:9">
      <c r="A5" s="10" t="s">
        <v>44</v>
      </c>
      <c r="B5" s="5"/>
      <c r="C5" s="5"/>
      <c r="D5" s="5"/>
      <c r="E5" s="6"/>
      <c r="F5" s="7"/>
      <c r="G5" s="6"/>
      <c r="H5" s="5"/>
      <c r="I5" s="5"/>
    </row>
    <row r="6" spans="1:9">
      <c r="A6" s="11" t="s">
        <v>5</v>
      </c>
      <c r="B6" s="11"/>
      <c r="C6" s="11"/>
      <c r="D6" s="11"/>
      <c r="E6" s="12" t="s">
        <v>45</v>
      </c>
      <c r="F6" s="12"/>
      <c r="G6" s="13" t="str">
        <f>[2]报关发票!G6</f>
        <v>JMBMT20210513S-61-A</v>
      </c>
      <c r="H6" s="14"/>
      <c r="I6" s="63"/>
    </row>
    <row r="7" spans="1:9">
      <c r="A7" s="15" t="s">
        <v>7</v>
      </c>
      <c r="B7" s="15"/>
      <c r="C7" s="15"/>
      <c r="D7" s="15"/>
      <c r="E7" s="16" t="s">
        <v>8</v>
      </c>
      <c r="F7" s="16"/>
      <c r="G7" s="17" t="str">
        <f>G6</f>
        <v>JMBMT20210513S-61-A</v>
      </c>
      <c r="H7" s="18"/>
      <c r="I7" s="26"/>
    </row>
    <row r="8" spans="1:9">
      <c r="A8" s="19" t="s">
        <v>9</v>
      </c>
      <c r="B8" s="20"/>
      <c r="C8" s="20"/>
      <c r="D8" s="20"/>
      <c r="E8" s="16" t="s">
        <v>46</v>
      </c>
      <c r="F8" s="16"/>
      <c r="G8" s="16"/>
      <c r="H8" s="21">
        <f>[2]报关发票!H8</f>
        <v>44329</v>
      </c>
      <c r="I8" s="64"/>
    </row>
    <row r="9" spans="1:9">
      <c r="A9" s="20" t="str">
        <f>[1]报关发票!A9</f>
        <v>FROM：SHANGHAI  OF CHINA</v>
      </c>
      <c r="B9" s="20"/>
      <c r="C9" s="20"/>
      <c r="D9" s="20"/>
      <c r="E9" s="16" t="s">
        <v>11</v>
      </c>
      <c r="F9" s="16"/>
      <c r="G9" s="16"/>
      <c r="H9" s="21">
        <f>H8</f>
        <v>44329</v>
      </c>
      <c r="I9" s="64"/>
    </row>
    <row r="10" spans="1:9">
      <c r="A10" s="15" t="s">
        <v>12</v>
      </c>
      <c r="B10" s="15"/>
      <c r="C10" s="15"/>
      <c r="D10" s="15"/>
      <c r="E10" s="16" t="s">
        <v>13</v>
      </c>
      <c r="F10" s="16"/>
      <c r="G10" s="16"/>
      <c r="H10" s="21" t="s">
        <v>17</v>
      </c>
      <c r="I10" s="64"/>
    </row>
    <row r="11" ht="81" customHeight="1" spans="1:9">
      <c r="A11" s="20" t="s">
        <v>15</v>
      </c>
      <c r="B11" s="20"/>
      <c r="C11" s="20"/>
      <c r="D11" s="20"/>
      <c r="E11" s="22" t="s">
        <v>16</v>
      </c>
      <c r="F11" s="22"/>
      <c r="G11" s="22"/>
      <c r="H11" s="21" t="s">
        <v>17</v>
      </c>
      <c r="I11" s="64"/>
    </row>
    <row r="12" ht="12.75" spans="1:9">
      <c r="A12" s="20" t="s">
        <v>18</v>
      </c>
      <c r="B12" s="20"/>
      <c r="C12" s="20"/>
      <c r="D12" s="20"/>
      <c r="E12" s="16" t="s">
        <v>19</v>
      </c>
      <c r="F12" s="16"/>
      <c r="G12" s="23"/>
      <c r="H12" s="24"/>
      <c r="I12" s="65"/>
    </row>
    <row r="13" ht="12.75" spans="1:9">
      <c r="A13" s="20" t="s">
        <v>20</v>
      </c>
      <c r="B13" s="20"/>
      <c r="C13" s="20"/>
      <c r="D13" s="20"/>
      <c r="E13" s="16" t="s">
        <v>21</v>
      </c>
      <c r="F13" s="16"/>
      <c r="G13" s="23"/>
      <c r="H13" s="24"/>
      <c r="I13" s="65"/>
    </row>
    <row r="14" spans="1:9">
      <c r="A14" s="25" t="s">
        <v>47</v>
      </c>
      <c r="B14" s="25"/>
      <c r="C14" s="26"/>
      <c r="D14" s="26"/>
      <c r="E14" s="26"/>
      <c r="F14" s="27"/>
      <c r="G14" s="27"/>
      <c r="H14" s="26"/>
      <c r="I14" s="26"/>
    </row>
    <row r="15" ht="12" spans="1:9">
      <c r="A15" s="25" t="s">
        <v>23</v>
      </c>
      <c r="B15" s="25"/>
      <c r="C15" s="25"/>
      <c r="D15" s="25"/>
      <c r="E15" s="28"/>
      <c r="F15" s="29"/>
      <c r="G15" s="28"/>
      <c r="H15" s="30"/>
      <c r="I15" s="66"/>
    </row>
    <row r="16" ht="12" spans="1:9">
      <c r="A16" s="31" t="s">
        <v>48</v>
      </c>
      <c r="B16" s="32" t="s">
        <v>26</v>
      </c>
      <c r="C16" s="32"/>
      <c r="D16" s="33" t="s">
        <v>49</v>
      </c>
      <c r="E16" s="34" t="s">
        <v>50</v>
      </c>
      <c r="F16" s="27" t="s">
        <v>51</v>
      </c>
      <c r="G16" s="34" t="s">
        <v>52</v>
      </c>
      <c r="H16" s="35" t="s">
        <v>27</v>
      </c>
      <c r="I16" s="35"/>
    </row>
    <row r="17" ht="22.5" spans="1:9">
      <c r="A17" s="26" t="s">
        <v>30</v>
      </c>
      <c r="B17" s="36" t="s">
        <v>32</v>
      </c>
      <c r="C17" s="36"/>
      <c r="D17" s="34" t="s">
        <v>53</v>
      </c>
      <c r="E17" s="34" t="s">
        <v>54</v>
      </c>
      <c r="F17" s="27" t="s">
        <v>55</v>
      </c>
      <c r="G17" s="27" t="s">
        <v>56</v>
      </c>
      <c r="H17" s="37" t="s">
        <v>33</v>
      </c>
      <c r="I17" s="37"/>
    </row>
    <row r="18" s="1" customFormat="1" ht="20" customHeight="1" spans="1:9">
      <c r="A18" s="38">
        <v>1</v>
      </c>
      <c r="B18" s="39" t="str">
        <f>[2]汇总!E2</f>
        <v>发动机总成</v>
      </c>
      <c r="C18" s="39" t="str">
        <f>[2]汇总!F2</f>
        <v>Engine assembly</v>
      </c>
      <c r="D18" s="40">
        <f>[2]汇总!O2</f>
        <v>480</v>
      </c>
      <c r="E18" s="40">
        <f>[2]汇总!N2</f>
        <v>470</v>
      </c>
      <c r="F18" s="41">
        <f>[2]汇总!V2</f>
        <v>1.55</v>
      </c>
      <c r="G18" s="41">
        <f>[2]汇总!U2</f>
        <v>1</v>
      </c>
      <c r="H18" s="40">
        <f>[2]汇总!G2</f>
        <v>1</v>
      </c>
      <c r="I18" s="67" t="str">
        <f>[2]汇总!H2&amp;[2]汇总!I2</f>
        <v>件pc</v>
      </c>
    </row>
    <row r="19" s="1" customFormat="1" ht="20" customHeight="1" spans="1:9">
      <c r="A19" s="38">
        <v>3</v>
      </c>
      <c r="B19" s="39" t="str">
        <f>[2]汇总!E3</f>
        <v>钎杆</v>
      </c>
      <c r="C19" s="39" t="str">
        <f>[2]汇总!F3</f>
        <v>Hexagonal drill rod</v>
      </c>
      <c r="D19" s="40">
        <f>[2]汇总!O3</f>
        <v>12210</v>
      </c>
      <c r="E19" s="40">
        <f>[2]汇总!N3</f>
        <v>12120</v>
      </c>
      <c r="F19" s="41">
        <f>[2]汇总!V3</f>
        <v>4.53</v>
      </c>
      <c r="G19" s="41">
        <f>[2]汇总!U3</f>
        <v>30</v>
      </c>
      <c r="H19" s="40">
        <f>[2]汇总!G3</f>
        <v>575</v>
      </c>
      <c r="I19" s="67" t="str">
        <f>[2]汇总!H3&amp;[2]汇总!I3</f>
        <v>件pc</v>
      </c>
    </row>
    <row r="20" s="1" customFormat="1" ht="20" customHeight="1" spans="1:9">
      <c r="A20" s="38">
        <v>4</v>
      </c>
      <c r="B20" s="39" t="str">
        <f>[2]汇总!E4</f>
        <v>安全带</v>
      </c>
      <c r="C20" s="39" t="str">
        <f>[2]汇总!F4</f>
        <v>safety belt</v>
      </c>
      <c r="D20" s="40">
        <f>[2]汇总!O4</f>
        <v>212</v>
      </c>
      <c r="E20" s="40">
        <f>[2]汇总!N4</f>
        <v>200</v>
      </c>
      <c r="F20" s="41">
        <f>[2]汇总!V4</f>
        <v>1.14</v>
      </c>
      <c r="G20" s="41">
        <f>[2]汇总!U4</f>
        <v>1</v>
      </c>
      <c r="H20" s="40">
        <f>[2]汇总!G4</f>
        <v>80</v>
      </c>
      <c r="I20" s="67" t="str">
        <f>[2]汇总!H4&amp;[2]汇总!I4</f>
        <v>件pc</v>
      </c>
    </row>
    <row r="21" s="1" customFormat="1" ht="20" customHeight="1" spans="1:9">
      <c r="A21" s="38"/>
      <c r="B21" s="39"/>
      <c r="C21" s="39"/>
      <c r="D21" s="40"/>
      <c r="E21" s="40"/>
      <c r="F21" s="41"/>
      <c r="G21" s="41"/>
      <c r="H21" s="40"/>
      <c r="I21" s="67"/>
    </row>
    <row r="22" s="1" customFormat="1" ht="20" customHeight="1" spans="1:9">
      <c r="A22" s="38"/>
      <c r="B22" s="39"/>
      <c r="C22" s="39"/>
      <c r="D22" s="40"/>
      <c r="E22" s="40"/>
      <c r="F22" s="41"/>
      <c r="G22" s="41"/>
      <c r="H22" s="40"/>
      <c r="I22" s="67"/>
    </row>
    <row r="23" s="1" customFormat="1" ht="20" customHeight="1" spans="1:9">
      <c r="A23" s="38"/>
      <c r="B23" s="39"/>
      <c r="C23" s="39"/>
      <c r="D23" s="40"/>
      <c r="E23" s="40"/>
      <c r="F23" s="40"/>
      <c r="G23" s="40"/>
      <c r="H23" s="40"/>
      <c r="I23" s="67"/>
    </row>
    <row r="24" s="1" customFormat="1" ht="20" customHeight="1" spans="1:9">
      <c r="A24" s="38"/>
      <c r="B24" s="39"/>
      <c r="C24" s="39"/>
      <c r="D24" s="40"/>
      <c r="E24" s="40"/>
      <c r="F24" s="40"/>
      <c r="G24" s="40"/>
      <c r="H24" s="40"/>
      <c r="I24" s="67"/>
    </row>
    <row r="25" ht="11.6" spans="1:9">
      <c r="A25" s="42"/>
      <c r="B25" s="43"/>
      <c r="C25" s="43"/>
      <c r="D25" s="44"/>
      <c r="E25" s="44"/>
      <c r="F25" s="44"/>
      <c r="G25" s="44"/>
      <c r="H25" s="45"/>
      <c r="I25" s="68"/>
    </row>
    <row r="26" ht="23.25" spans="1:9">
      <c r="A26" s="46" t="s">
        <v>36</v>
      </c>
      <c r="B26" s="47"/>
      <c r="C26" s="47"/>
      <c r="D26" s="48">
        <f t="shared" ref="D26:H26" si="0">SUM(D18:D25)</f>
        <v>12902</v>
      </c>
      <c r="E26" s="48">
        <f t="shared" si="0"/>
        <v>12790</v>
      </c>
      <c r="F26" s="48">
        <f t="shared" si="0"/>
        <v>7.22</v>
      </c>
      <c r="G26" s="48">
        <f t="shared" si="0"/>
        <v>32</v>
      </c>
      <c r="H26" s="48">
        <f t="shared" si="0"/>
        <v>656</v>
      </c>
      <c r="I26" s="66"/>
    </row>
    <row r="27" ht="33" customHeight="1" spans="1:9">
      <c r="A27" s="49"/>
      <c r="B27" s="50"/>
      <c r="C27" s="43"/>
      <c r="D27" s="44"/>
      <c r="E27" s="44"/>
      <c r="F27" s="44"/>
      <c r="G27" s="44"/>
      <c r="H27" s="42"/>
      <c r="I27" s="44"/>
    </row>
    <row r="28" ht="18" customHeight="1" spans="1:9">
      <c r="A28" s="49"/>
      <c r="B28" s="43"/>
      <c r="C28" s="43"/>
      <c r="D28" s="44"/>
      <c r="E28" s="44"/>
      <c r="F28" s="44"/>
      <c r="G28" s="44"/>
      <c r="H28" s="42"/>
      <c r="I28" s="44"/>
    </row>
    <row r="29" spans="1:9">
      <c r="A29" s="37"/>
      <c r="B29" s="51" t="s">
        <v>40</v>
      </c>
      <c r="C29" s="51"/>
      <c r="D29" s="27"/>
      <c r="E29" s="27"/>
      <c r="F29" s="27"/>
      <c r="G29" s="52"/>
      <c r="H29" s="53"/>
      <c r="I29" s="53"/>
    </row>
    <row r="30" spans="1:9">
      <c r="A30" s="37"/>
      <c r="B30" s="51" t="s">
        <v>42</v>
      </c>
      <c r="C30" s="51"/>
      <c r="D30" s="27"/>
      <c r="E30" s="27"/>
      <c r="F30" s="27">
        <f>H8</f>
        <v>44329</v>
      </c>
      <c r="G30" s="27"/>
      <c r="H30" s="54"/>
      <c r="I30" s="54"/>
    </row>
    <row r="31" ht="12.35" spans="1:9">
      <c r="A31" s="55"/>
      <c r="B31" s="56"/>
      <c r="C31" s="56"/>
      <c r="D31" s="55"/>
      <c r="E31" s="57"/>
      <c r="F31" s="58"/>
      <c r="G31" s="57"/>
      <c r="H31" s="55"/>
      <c r="I31" s="55"/>
    </row>
    <row r="32" ht="16.1" spans="1:9">
      <c r="A32" s="59"/>
      <c r="B32" s="60"/>
      <c r="C32" s="60"/>
      <c r="D32" s="59"/>
      <c r="E32" s="61"/>
      <c r="F32" s="62"/>
      <c r="G32" s="61"/>
      <c r="H32" s="59"/>
      <c r="I32" s="59"/>
    </row>
  </sheetData>
  <autoFilter ref="A17:I24">
    <extLst/>
  </autoFilter>
  <mergeCells count="38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A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29:E29"/>
    <mergeCell ref="D30:E30"/>
    <mergeCell ref="F30:I30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reman105</cp:lastModifiedBy>
  <dcterms:created xsi:type="dcterms:W3CDTF">2021-05-13T03:56:00Z</dcterms:created>
  <dcterms:modified xsi:type="dcterms:W3CDTF">2021-05-13T06:50:50Z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