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箱单!$A$17:$I$32</definedName>
  </definedNames>
  <calcPr calcId="144525"/>
</workbook>
</file>

<file path=xl/sharedStrings.xml><?xml version="1.0" encoding="utf-8"?>
<sst xmlns="http://schemas.openxmlformats.org/spreadsheetml/2006/main" count="84" uniqueCount="60">
  <si>
    <t>LIST OF PACKAGES</t>
  </si>
  <si>
    <t>箱件清单</t>
  </si>
  <si>
    <t>项目名称：刚果金民主共和国穆松尼矿</t>
  </si>
  <si>
    <t>发票号:</t>
  </si>
  <si>
    <t>PROJECT: Musonoi project</t>
  </si>
  <si>
    <t>2) INVOICE NO.:</t>
  </si>
  <si>
    <t>由中国运至刚果金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</si>
  <si>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</si>
  <si>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</si>
  <si>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</si>
  <si>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</si>
  <si>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>JIMOND MINING MANAGEMENT COMPANY SARL</t>
  </si>
  <si>
    <t>4) P.O.L.:</t>
  </si>
  <si>
    <t>Musonoi Mining plant, kolwezi , DRC Consignee:Jackii Mobile: +243 820311134 Mail: chencong@jchxmc.com</t>
  </si>
  <si>
    <t>5) P.O.D.:</t>
  </si>
  <si>
    <t>6) SHIPPING MARK: BMT</t>
  </si>
  <si>
    <t>7) ORIGINAL OF CHINA</t>
  </si>
  <si>
    <t>CHINA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</si>
  <si>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</si>
  <si>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</si>
  <si>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</si>
  <si>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</si>
  <si>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</si>
  <si>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</si>
  <si>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</si>
  <si>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</si>
  <si>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</si>
  <si>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</si>
  <si>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</si>
  <si>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</si>
  <si>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</si>
  <si>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</si>
  <si>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</si>
  <si>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</si>
  <si>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</si>
  <si>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</si>
  <si>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</si>
  <si>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</si>
  <si>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</si>
  <si>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</si>
  <si>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</si>
  <si>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</si>
  <si>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</si>
  <si>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</si>
  <si>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</si>
  <si>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</si>
  <si>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</si>
  <si>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7) ORIGINAL OF COUNTRY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</si>
  <si>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</si>
  <si>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</si>
  <si>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</si>
  <si>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</si>
  <si>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</si>
  <si>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</si>
  <si>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</si>
  <si>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</si>
  <si>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</si>
  <si>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</si>
  <si>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</si>
  <si>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CPT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</si>
</sst>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[$-409]d/mmm/yy;@"/>
    <numFmt numFmtId="178" formatCode="0.00_ "/>
    <numFmt numFmtId="179" formatCode="[$-409]d\-mmm\-yy;@"/>
    <numFmt numFmtId="180" formatCode="0.00_);[Red]\(0.00\)"/>
    <numFmt numFmtId="181" formatCode="0.000_ 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9"/>
      <name val="Times New Roman"/>
      <charset val="0"/>
    </font>
    <font>
      <b/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VNI-Helve-Condense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" borderId="9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0" fillId="2" borderId="10" applyNumberForma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30" fillId="24" borderId="11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0" borderId="0"/>
    <xf numFmtId="0" fontId="25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8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Border="1" applyAlignment="1">
      <alignment vertical="center"/>
    </xf>
    <xf numFmtId="178" fontId="2" fillId="0" borderId="0" xfId="0" applyNumberFormat="1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178" fontId="2" fillId="0" borderId="0" xfId="0" applyNumberFormat="1" applyFont="1" applyFill="1" applyAlignment="1">
      <alignment horizontal="right" vertical="center" wrapText="1"/>
    </xf>
    <xf numFmtId="178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78" fontId="1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178" fontId="11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 wrapText="1"/>
    </xf>
    <xf numFmtId="178" fontId="2" fillId="0" borderId="0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78" fontId="2" fillId="0" borderId="2" xfId="0" applyNumberFormat="1" applyFont="1" applyFill="1" applyBorder="1" applyAlignment="1">
      <alignment horizontal="left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178" fontId="1" fillId="0" borderId="4" xfId="8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178" fontId="2" fillId="0" borderId="2" xfId="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178" fontId="2" fillId="0" borderId="0" xfId="8" applyNumberFormat="1" applyFont="1" applyFill="1" applyAlignment="1">
      <alignment horizontal="center" vertical="center"/>
    </xf>
    <xf numFmtId="178" fontId="1" fillId="0" borderId="0" xfId="8" applyNumberFormat="1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178" fontId="12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40" fontId="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0" fontId="13" fillId="0" borderId="0" xfId="0" applyFont="1" applyFill="1" applyBorder="1" applyAlignment="1" applyProtection="1">
      <alignment horizontal="center" vertical="top"/>
      <protection locked="0"/>
    </xf>
    <xf numFmtId="178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77" fontId="2" fillId="0" borderId="0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8" fontId="2" fillId="0" borderId="3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/>
    </xf>
    <xf numFmtId="180" fontId="2" fillId="0" borderId="0" xfId="0" applyNumberFormat="1" applyFont="1" applyFill="1" applyBorder="1" applyAlignment="1">
      <alignment horizontal="center" vertical="center" wrapText="1"/>
    </xf>
    <xf numFmtId="181" fontId="1" fillId="0" borderId="5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vertical="center" wrapText="1"/>
    </xf>
    <xf numFmtId="178" fontId="1" fillId="0" borderId="4" xfId="0" applyNumberFormat="1" applyFont="1" applyFill="1" applyBorder="1" applyAlignment="1">
      <alignment vertical="center" wrapText="1"/>
    </xf>
    <xf numFmtId="181" fontId="1" fillId="0" borderId="4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78" fontId="2" fillId="0" borderId="2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8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78" fontId="13" fillId="0" borderId="4" xfId="0" applyNumberFormat="1" applyFont="1" applyFill="1" applyBorder="1" applyAlignment="1">
      <alignment horizontal="center" vertical="center" wrapText="1"/>
    </xf>
    <xf numFmtId="178" fontId="13" fillId="0" borderId="4" xfId="0" applyNumberFormat="1" applyFont="1" applyFill="1" applyBorder="1" applyAlignment="1">
      <alignment vertical="center" wrapText="1"/>
    </xf>
    <xf numFmtId="176" fontId="13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JMBMT20210513S-61%20&#31302;&#26494;&#23612;&#21644;&#37329;&#21018;\JMBMT20210513S-61-B&#31302;&#26494;&#23612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报关单"/>
      <sheetName val="报关发票"/>
      <sheetName val="箱单"/>
      <sheetName val="清关发票"/>
    </sheetNames>
    <sheetDataSet>
      <sheetData sheetId="0">
        <row r="2">
          <cell r="E2" t="str">
            <v>电焊条</v>
          </cell>
          <cell r="F2" t="str">
            <v>Welding</v>
          </cell>
          <cell r="G2">
            <v>2500</v>
          </cell>
          <cell r="H2" t="str">
            <v>公斤</v>
          </cell>
          <cell r="I2" t="str">
            <v>kg</v>
          </cell>
        </row>
        <row r="2">
          <cell r="L2">
            <v>3187.5</v>
          </cell>
        </row>
        <row r="2">
          <cell r="N2">
            <v>2500</v>
          </cell>
          <cell r="O2">
            <v>2570</v>
          </cell>
        </row>
        <row r="2">
          <cell r="U2">
            <v>2</v>
          </cell>
          <cell r="V2">
            <v>1.58</v>
          </cell>
        </row>
        <row r="3">
          <cell r="E3" t="str">
            <v>调绳离合器油缸</v>
          </cell>
          <cell r="F3" t="str">
            <v>Adjust Clutch Cylinder</v>
          </cell>
          <cell r="G3">
            <v>1</v>
          </cell>
          <cell r="H3" t="str">
            <v>件</v>
          </cell>
          <cell r="I3" t="str">
            <v>pc</v>
          </cell>
        </row>
        <row r="3">
          <cell r="L3">
            <v>1239.0625</v>
          </cell>
        </row>
        <row r="3">
          <cell r="N3">
            <v>30</v>
          </cell>
          <cell r="O3">
            <v>36.91</v>
          </cell>
        </row>
        <row r="3">
          <cell r="U3">
            <v>1</v>
          </cell>
          <cell r="V3">
            <v>0.27</v>
          </cell>
        </row>
        <row r="4">
          <cell r="E4" t="str">
            <v>齿轮泵</v>
          </cell>
          <cell r="F4" t="str">
            <v>Gear pump for hydraulic station</v>
          </cell>
          <cell r="G4">
            <v>1</v>
          </cell>
          <cell r="H4" t="str">
            <v>件</v>
          </cell>
          <cell r="I4" t="str">
            <v>pc</v>
          </cell>
        </row>
        <row r="4">
          <cell r="L4">
            <v>450</v>
          </cell>
        </row>
        <row r="4">
          <cell r="N4">
            <v>20</v>
          </cell>
          <cell r="O4">
            <v>24.62</v>
          </cell>
        </row>
        <row r="5">
          <cell r="E5" t="str">
            <v>润滑站油泵</v>
          </cell>
          <cell r="F5" t="str">
            <v>Hydraulic station</v>
          </cell>
          <cell r="G5">
            <v>1</v>
          </cell>
          <cell r="H5" t="str">
            <v>件</v>
          </cell>
          <cell r="I5" t="str">
            <v>pc</v>
          </cell>
        </row>
        <row r="5">
          <cell r="L5">
            <v>450</v>
          </cell>
        </row>
        <row r="5">
          <cell r="N5">
            <v>20</v>
          </cell>
          <cell r="O5">
            <v>24.62</v>
          </cell>
        </row>
        <row r="6">
          <cell r="E6" t="str">
            <v>液压站齿轮泵</v>
          </cell>
          <cell r="F6" t="str">
            <v>Gear pump for hydraulic station</v>
          </cell>
          <cell r="G6">
            <v>2</v>
          </cell>
          <cell r="H6" t="str">
            <v>件</v>
          </cell>
          <cell r="I6" t="str">
            <v>pc</v>
          </cell>
        </row>
        <row r="6">
          <cell r="L6">
            <v>2418</v>
          </cell>
        </row>
        <row r="6">
          <cell r="N6">
            <v>40</v>
          </cell>
          <cell r="O6">
            <v>49.23</v>
          </cell>
        </row>
        <row r="7">
          <cell r="E7" t="str">
            <v>液压站油泵</v>
          </cell>
          <cell r="F7" t="str">
            <v>Hydraulic station</v>
          </cell>
          <cell r="G7">
            <v>1</v>
          </cell>
          <cell r="H7" t="str">
            <v>件</v>
          </cell>
          <cell r="I7" t="str">
            <v>pc</v>
          </cell>
        </row>
        <row r="7">
          <cell r="L7">
            <v>382.5</v>
          </cell>
        </row>
        <row r="7">
          <cell r="N7">
            <v>20</v>
          </cell>
          <cell r="O7">
            <v>24.62</v>
          </cell>
        </row>
        <row r="8">
          <cell r="E8" t="str">
            <v>PE管</v>
          </cell>
          <cell r="F8" t="str">
            <v>PE pipe</v>
          </cell>
          <cell r="G8">
            <v>1800</v>
          </cell>
          <cell r="H8" t="str">
            <v>米</v>
          </cell>
          <cell r="I8" t="str">
            <v>meter</v>
          </cell>
        </row>
        <row r="8">
          <cell r="L8">
            <v>17034.75</v>
          </cell>
        </row>
        <row r="8">
          <cell r="N8">
            <v>6962</v>
          </cell>
          <cell r="O8">
            <v>6995</v>
          </cell>
        </row>
        <row r="8">
          <cell r="U8">
            <v>302</v>
          </cell>
          <cell r="V8">
            <v>33.16</v>
          </cell>
        </row>
        <row r="9">
          <cell r="E9" t="str">
            <v>电源模块</v>
          </cell>
          <cell r="F9" t="str">
            <v>power module</v>
          </cell>
          <cell r="G9">
            <v>1</v>
          </cell>
          <cell r="H9" t="str">
            <v>件</v>
          </cell>
          <cell r="I9" t="str">
            <v>pc</v>
          </cell>
        </row>
        <row r="9">
          <cell r="L9">
            <v>101.5625</v>
          </cell>
        </row>
        <row r="9">
          <cell r="N9">
            <v>1</v>
          </cell>
          <cell r="O9">
            <v>1.5</v>
          </cell>
        </row>
        <row r="9">
          <cell r="U9">
            <v>1</v>
          </cell>
          <cell r="V9">
            <v>0.01</v>
          </cell>
        </row>
        <row r="10">
          <cell r="E10" t="str">
            <v>吊桶梁</v>
          </cell>
          <cell r="F10" t="str">
            <v>Bucket beam</v>
          </cell>
          <cell r="G10">
            <v>2</v>
          </cell>
          <cell r="H10" t="str">
            <v>件</v>
          </cell>
          <cell r="I10" t="str">
            <v>pc</v>
          </cell>
        </row>
        <row r="10">
          <cell r="L10">
            <v>1871.5625</v>
          </cell>
        </row>
        <row r="10">
          <cell r="N10">
            <v>320</v>
          </cell>
          <cell r="O10">
            <v>320</v>
          </cell>
        </row>
        <row r="10">
          <cell r="U10">
            <v>2</v>
          </cell>
          <cell r="V10">
            <v>0.73</v>
          </cell>
        </row>
        <row r="11">
          <cell r="E11" t="str">
            <v>蜗杆</v>
          </cell>
          <cell r="F11" t="str">
            <v>endless screw</v>
          </cell>
          <cell r="G11">
            <v>1</v>
          </cell>
          <cell r="H11" t="str">
            <v>件</v>
          </cell>
          <cell r="I11" t="str">
            <v>pc</v>
          </cell>
        </row>
        <row r="11">
          <cell r="L11">
            <v>90</v>
          </cell>
        </row>
        <row r="11">
          <cell r="N11">
            <v>19</v>
          </cell>
          <cell r="O11">
            <v>20.65</v>
          </cell>
        </row>
        <row r="11">
          <cell r="U11">
            <v>1</v>
          </cell>
          <cell r="V11">
            <v>0.13</v>
          </cell>
        </row>
        <row r="12">
          <cell r="E12" t="str">
            <v>蜗轮轴</v>
          </cell>
          <cell r="F12" t="str">
            <v>Worm shaft</v>
          </cell>
          <cell r="G12">
            <v>1</v>
          </cell>
          <cell r="H12" t="str">
            <v>件</v>
          </cell>
          <cell r="I12" t="str">
            <v>pc</v>
          </cell>
        </row>
        <row r="12">
          <cell r="L12">
            <v>36.5625</v>
          </cell>
        </row>
        <row r="12">
          <cell r="N12">
            <v>19</v>
          </cell>
          <cell r="O12">
            <v>20.65</v>
          </cell>
        </row>
        <row r="13">
          <cell r="E13" t="str">
            <v>压圈</v>
          </cell>
          <cell r="F13" t="str">
            <v>Pressure ring</v>
          </cell>
          <cell r="G13">
            <v>10</v>
          </cell>
          <cell r="H13" t="str">
            <v>件</v>
          </cell>
          <cell r="I13" t="str">
            <v>pc</v>
          </cell>
        </row>
        <row r="13">
          <cell r="L13">
            <v>937.5</v>
          </cell>
        </row>
        <row r="13">
          <cell r="N13">
            <v>18</v>
          </cell>
          <cell r="O13">
            <v>19.57</v>
          </cell>
        </row>
        <row r="14">
          <cell r="E14" t="str">
            <v>皮碗</v>
          </cell>
          <cell r="F14" t="str">
            <v>Leather bowl</v>
          </cell>
          <cell r="G14">
            <v>10</v>
          </cell>
          <cell r="H14" t="str">
            <v>件</v>
          </cell>
          <cell r="I14" t="str">
            <v>pc</v>
          </cell>
        </row>
        <row r="14">
          <cell r="L14">
            <v>178.125</v>
          </cell>
        </row>
        <row r="14">
          <cell r="N14">
            <v>18</v>
          </cell>
          <cell r="O14">
            <v>19.57</v>
          </cell>
        </row>
        <row r="15">
          <cell r="E15" t="str">
            <v>密封圈</v>
          </cell>
          <cell r="F15" t="str">
            <v>Sealing ring</v>
          </cell>
          <cell r="G15">
            <v>10</v>
          </cell>
          <cell r="H15" t="str">
            <v>件</v>
          </cell>
          <cell r="I15" t="str">
            <v>pc</v>
          </cell>
        </row>
        <row r="15">
          <cell r="L15">
            <v>140.625</v>
          </cell>
        </row>
        <row r="15">
          <cell r="N15">
            <v>18</v>
          </cell>
          <cell r="O15">
            <v>19.56</v>
          </cell>
        </row>
      </sheetData>
      <sheetData sheetId="1">
        <row r="13">
          <cell r="A13" t="str">
            <v>JMBMT20210513S-61-B</v>
          </cell>
        </row>
      </sheetData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JMBMT20210513S-61-B</v>
          </cell>
        </row>
        <row r="8">
          <cell r="H8">
            <v>44314</v>
          </cell>
        </row>
        <row r="18">
          <cell r="B18" t="str">
            <v>8311300000</v>
          </cell>
          <cell r="C18" t="str">
            <v>电焊条</v>
          </cell>
          <cell r="D18" t="str">
            <v>Welding</v>
          </cell>
          <cell r="E18">
            <v>2500</v>
          </cell>
          <cell r="F18" t="str">
            <v>公斤</v>
          </cell>
        </row>
        <row r="19">
          <cell r="B19" t="str">
            <v>8412210000</v>
          </cell>
          <cell r="C19" t="str">
            <v>调绳离合器油缸</v>
          </cell>
          <cell r="D19" t="str">
            <v>Adjust Clutch Cylinder</v>
          </cell>
          <cell r="E19">
            <v>1</v>
          </cell>
          <cell r="F19" t="str">
            <v>件</v>
          </cell>
        </row>
        <row r="20">
          <cell r="B20" t="str">
            <v>8413602190</v>
          </cell>
          <cell r="C20" t="str">
            <v>齿轮泵</v>
          </cell>
          <cell r="D20" t="str">
            <v>Gear pump for hydraulic station</v>
          </cell>
          <cell r="E20">
            <v>1</v>
          </cell>
          <cell r="F20" t="str">
            <v>件</v>
          </cell>
        </row>
        <row r="21">
          <cell r="B21" t="str">
            <v>8413602190</v>
          </cell>
          <cell r="C21" t="str">
            <v>润滑站油泵</v>
          </cell>
          <cell r="D21" t="str">
            <v>Hydraulic station</v>
          </cell>
          <cell r="E21">
            <v>1</v>
          </cell>
          <cell r="F21" t="str">
            <v>件</v>
          </cell>
        </row>
        <row r="22">
          <cell r="B22" t="str">
            <v>8413602190</v>
          </cell>
          <cell r="C22" t="str">
            <v>液压站齿轮泵</v>
          </cell>
          <cell r="D22" t="str">
            <v>Gear pump for hydraulic station</v>
          </cell>
          <cell r="E22">
            <v>2</v>
          </cell>
          <cell r="F22" t="str">
            <v>件</v>
          </cell>
        </row>
        <row r="23">
          <cell r="B23" t="str">
            <v>8413602190</v>
          </cell>
          <cell r="C23" t="str">
            <v>液压站油泵</v>
          </cell>
          <cell r="D23" t="str">
            <v>Hydraulic station</v>
          </cell>
          <cell r="E23">
            <v>1</v>
          </cell>
          <cell r="F23" t="str">
            <v>件</v>
          </cell>
        </row>
        <row r="24">
          <cell r="B24" t="str">
            <v>3917210000</v>
          </cell>
          <cell r="C24" t="str">
            <v>PE管</v>
          </cell>
          <cell r="D24" t="str">
            <v>PE pipe</v>
          </cell>
          <cell r="E24">
            <v>1800</v>
          </cell>
          <cell r="F24" t="str">
            <v>米</v>
          </cell>
        </row>
        <row r="25">
          <cell r="B25" t="str">
            <v>8504401990</v>
          </cell>
          <cell r="C25" t="str">
            <v>电源模块</v>
          </cell>
          <cell r="D25" t="str">
            <v>power module</v>
          </cell>
          <cell r="E25">
            <v>1</v>
          </cell>
          <cell r="F25" t="str">
            <v>件</v>
          </cell>
        </row>
        <row r="26">
          <cell r="B26" t="str">
            <v>7310100090</v>
          </cell>
          <cell r="C26" t="str">
            <v>吊桶梁</v>
          </cell>
          <cell r="D26" t="str">
            <v>Bucket beam</v>
          </cell>
          <cell r="E26">
            <v>2</v>
          </cell>
          <cell r="F26" t="str">
            <v>件</v>
          </cell>
        </row>
        <row r="27">
          <cell r="B27" t="str">
            <v>7318240000</v>
          </cell>
          <cell r="C27" t="str">
            <v>蜗杆</v>
          </cell>
          <cell r="D27" t="str">
            <v>endless screw</v>
          </cell>
          <cell r="E27">
            <v>1</v>
          </cell>
          <cell r="F27" t="str">
            <v>件</v>
          </cell>
        </row>
        <row r="28">
          <cell r="B28" t="str">
            <v>7318240000</v>
          </cell>
          <cell r="C28" t="str">
            <v>蜗轮轴</v>
          </cell>
          <cell r="D28" t="str">
            <v>Worm shaft</v>
          </cell>
          <cell r="E28">
            <v>1</v>
          </cell>
          <cell r="F28" t="str">
            <v>件</v>
          </cell>
        </row>
        <row r="29">
          <cell r="B29" t="str">
            <v>8308100000</v>
          </cell>
          <cell r="C29" t="str">
            <v>压圈</v>
          </cell>
          <cell r="D29" t="str">
            <v>Pressure ring</v>
          </cell>
          <cell r="E29">
            <v>10</v>
          </cell>
          <cell r="F29" t="str">
            <v>件</v>
          </cell>
        </row>
        <row r="30">
          <cell r="B30" t="str">
            <v>8413910000</v>
          </cell>
          <cell r="C30" t="str">
            <v>皮碗</v>
          </cell>
          <cell r="D30" t="str">
            <v>Leather bowl</v>
          </cell>
          <cell r="E30">
            <v>10</v>
          </cell>
          <cell r="F30" t="str">
            <v>件</v>
          </cell>
        </row>
        <row r="31">
          <cell r="B31" t="str">
            <v>8484200090</v>
          </cell>
          <cell r="C31" t="str">
            <v>密封圈</v>
          </cell>
          <cell r="D31" t="str">
            <v>Sealing ring</v>
          </cell>
          <cell r="E31">
            <v>10</v>
          </cell>
          <cell r="F31" t="str">
            <v>件</v>
          </cell>
        </row>
        <row r="35">
          <cell r="H35">
            <v>7031.25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workbookViewId="0">
      <selection activeCell="J23" sqref="J23:M23"/>
    </sheetView>
  </sheetViews>
  <sheetFormatPr defaultColWidth="7.7037037037037" defaultRowHeight="10.8"/>
  <cols>
    <col min="1" max="1" width="7.85185185185185" style="79" customWidth="1"/>
    <col min="2" max="2" width="13.9259259259259" style="79" customWidth="1"/>
    <col min="3" max="3" width="12.1481481481481" style="79" customWidth="1"/>
    <col min="4" max="4" width="12.5925925925926" style="79" customWidth="1"/>
    <col min="5" max="5" width="12.1481481481481" style="79" customWidth="1"/>
    <col min="6" max="6" width="9.18518518518519" style="80" customWidth="1"/>
    <col min="7" max="7" width="9.03703703703704" style="80" customWidth="1"/>
    <col min="8" max="8" width="8.44444444444444" style="79" customWidth="1"/>
    <col min="9" max="9" width="10.0740740740741" style="79" customWidth="1"/>
    <col min="10" max="16384" width="7.7037037037037" style="79"/>
  </cols>
  <sheetData>
    <row r="1" ht="17.4" spans="1:9">
      <c r="A1" s="9" t="str">
        <f>[1]报关发票!A1</f>
        <v>BEIJING MENERGY TRADING LIMITED</v>
      </c>
      <c r="B1" s="9"/>
      <c r="C1" s="9"/>
      <c r="D1" s="9"/>
      <c r="E1" s="10"/>
      <c r="F1" s="8"/>
      <c r="G1" s="9"/>
      <c r="H1" s="9"/>
      <c r="I1" s="9"/>
    </row>
    <row r="2" ht="36" customHeight="1" spans="1:9">
      <c r="A2" s="11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11"/>
      <c r="C2" s="11"/>
      <c r="D2" s="11"/>
      <c r="E2" s="81"/>
      <c r="F2" s="11"/>
      <c r="G2" s="11"/>
      <c r="H2" s="11"/>
      <c r="I2" s="11"/>
    </row>
    <row r="3" ht="17.4" spans="1:9">
      <c r="A3" s="82" t="str">
        <f>[1]报关发票!A3</f>
        <v>北京众诚城商贸有限公司</v>
      </c>
      <c r="B3" s="9"/>
      <c r="C3" s="9"/>
      <c r="D3" s="9"/>
      <c r="E3" s="10"/>
      <c r="F3" s="8"/>
      <c r="G3" s="9"/>
      <c r="H3" s="9"/>
      <c r="I3" s="9"/>
    </row>
    <row r="4" ht="17.4" spans="1:9">
      <c r="A4" s="9" t="s">
        <v>0</v>
      </c>
      <c r="B4" s="9"/>
      <c r="C4" s="9"/>
      <c r="D4" s="9"/>
      <c r="E4" s="10"/>
      <c r="F4" s="8"/>
      <c r="G4" s="9"/>
      <c r="H4" s="9"/>
      <c r="I4" s="9"/>
    </row>
    <row r="5" ht="18.15" spans="1:9">
      <c r="A5" s="82" t="s">
        <v>1</v>
      </c>
      <c r="B5" s="9"/>
      <c r="C5" s="9"/>
      <c r="D5" s="9"/>
      <c r="E5" s="10"/>
      <c r="F5" s="8"/>
      <c r="G5" s="9"/>
      <c r="H5" s="9"/>
      <c r="I5" s="9"/>
    </row>
    <row r="6" ht="11.4" spans="1:9">
      <c r="A6" s="21" t="s">
        <v>2</v>
      </c>
      <c r="B6" s="21"/>
      <c r="C6" s="21"/>
      <c r="D6" s="21"/>
      <c r="E6" s="83" t="s">
        <v>3</v>
      </c>
      <c r="F6" s="84"/>
      <c r="G6" s="85" t="str">
        <f>[1]报关发票!G6</f>
        <v>JMBMT20210513S-61-B</v>
      </c>
      <c r="H6" s="86"/>
      <c r="I6" s="86"/>
    </row>
    <row r="7" ht="11.4" spans="1:9">
      <c r="A7" s="24" t="s">
        <v>4</v>
      </c>
      <c r="B7" s="24"/>
      <c r="C7" s="24"/>
      <c r="D7" s="24"/>
      <c r="E7" s="29" t="s">
        <v>5</v>
      </c>
      <c r="F7" s="49"/>
      <c r="G7" s="50" t="str">
        <f>G6</f>
        <v>JMBMT20210513S-61-B</v>
      </c>
      <c r="H7" s="87"/>
      <c r="I7" s="87"/>
    </row>
    <row r="8" ht="11.4" spans="1:9">
      <c r="A8" s="27" t="s">
        <v>6</v>
      </c>
      <c r="B8" s="27"/>
      <c r="C8" s="27"/>
      <c r="D8" s="27"/>
      <c r="E8" s="29" t="s">
        <v>7</v>
      </c>
      <c r="F8" s="3"/>
      <c r="G8" s="3"/>
      <c r="H8" s="88">
        <f>[1]报关发票!H8</f>
        <v>44314</v>
      </c>
      <c r="I8" s="88"/>
    </row>
    <row r="9" ht="11.4" spans="1:9">
      <c r="A9" s="30" t="s">
        <v>8</v>
      </c>
      <c r="B9" s="30"/>
      <c r="C9" s="30"/>
      <c r="D9" s="30"/>
      <c r="E9" s="29" t="s">
        <v>9</v>
      </c>
      <c r="F9" s="3"/>
      <c r="G9" s="3"/>
      <c r="H9" s="88">
        <f>H8</f>
        <v>44314</v>
      </c>
      <c r="I9" s="88"/>
    </row>
    <row r="10" ht="25" customHeight="1" spans="1:9">
      <c r="A10" s="31" t="s">
        <v>10</v>
      </c>
      <c r="B10" s="32" t="s">
        <v>11</v>
      </c>
      <c r="C10" s="32"/>
      <c r="D10" s="32"/>
      <c r="E10" s="29" t="s">
        <v>12</v>
      </c>
      <c r="F10" s="3"/>
      <c r="G10" s="3"/>
      <c r="H10" s="88"/>
      <c r="I10" s="88"/>
    </row>
    <row r="11" ht="38" customHeight="1" spans="1:9">
      <c r="A11" s="30" t="s">
        <v>13</v>
      </c>
      <c r="B11" s="30"/>
      <c r="C11" s="30"/>
      <c r="D11" s="30"/>
      <c r="E11" s="35" t="s">
        <v>14</v>
      </c>
      <c r="F11" s="3"/>
      <c r="G11" s="3"/>
      <c r="H11" s="88"/>
      <c r="I11" s="88"/>
    </row>
    <row r="12" ht="13.2" spans="1:9">
      <c r="A12" s="42" t="s">
        <v>15</v>
      </c>
      <c r="B12" s="42"/>
      <c r="C12" s="42"/>
      <c r="D12" s="42"/>
      <c r="E12" s="29" t="s">
        <v>16</v>
      </c>
      <c r="F12" s="3"/>
      <c r="G12" s="89" t="s">
        <v>17</v>
      </c>
      <c r="H12" s="90"/>
      <c r="I12" s="90"/>
    </row>
    <row r="13" ht="13.2" spans="1:9">
      <c r="A13" s="42" t="s">
        <v>18</v>
      </c>
      <c r="B13" s="42"/>
      <c r="C13" s="42"/>
      <c r="D13" s="42"/>
      <c r="E13" s="29" t="s">
        <v>19</v>
      </c>
      <c r="F13" s="3"/>
      <c r="G13" s="89"/>
      <c r="H13" s="90"/>
      <c r="I13" s="90"/>
    </row>
    <row r="14" ht="11.4" spans="1:9">
      <c r="A14" s="28" t="s">
        <v>20</v>
      </c>
      <c r="B14" s="28"/>
      <c r="C14" s="50"/>
      <c r="D14" s="50"/>
      <c r="E14" s="50"/>
      <c r="F14" s="50"/>
      <c r="G14" s="50"/>
      <c r="H14" s="50"/>
      <c r="I14" s="50"/>
    </row>
    <row r="15" ht="12.15" spans="1:9">
      <c r="A15" s="28" t="s">
        <v>21</v>
      </c>
      <c r="B15" s="28"/>
      <c r="C15" s="28"/>
      <c r="D15" s="28"/>
      <c r="E15" s="46"/>
      <c r="F15" s="91"/>
      <c r="G15" s="45"/>
      <c r="H15" s="44"/>
      <c r="I15" s="44"/>
    </row>
    <row r="16" ht="12.15" spans="1:9">
      <c r="A16" s="92" t="s">
        <v>22</v>
      </c>
      <c r="B16" s="93" t="s">
        <v>23</v>
      </c>
      <c r="C16" s="93"/>
      <c r="D16" s="94" t="s">
        <v>24</v>
      </c>
      <c r="E16" s="49" t="s">
        <v>25</v>
      </c>
      <c r="F16" s="50" t="s">
        <v>26</v>
      </c>
      <c r="G16" s="95" t="s">
        <v>27</v>
      </c>
      <c r="H16" s="48" t="s">
        <v>28</v>
      </c>
      <c r="I16" s="48"/>
    </row>
    <row r="17" ht="22.8" spans="1:9">
      <c r="A17" s="50" t="s">
        <v>29</v>
      </c>
      <c r="B17" s="52" t="s">
        <v>30</v>
      </c>
      <c r="C17" s="52"/>
      <c r="D17" s="49" t="s">
        <v>31</v>
      </c>
      <c r="E17" s="49" t="s">
        <v>32</v>
      </c>
      <c r="F17" s="50" t="s">
        <v>33</v>
      </c>
      <c r="G17" s="96" t="s">
        <v>34</v>
      </c>
      <c r="H17" s="3" t="s">
        <v>35</v>
      </c>
      <c r="I17" s="3"/>
    </row>
    <row r="18" s="78" customFormat="1" ht="20" customHeight="1" spans="1:9">
      <c r="A18" s="54">
        <v>1</v>
      </c>
      <c r="B18" s="55" t="str">
        <f>[1]汇总!E2</f>
        <v>电焊条</v>
      </c>
      <c r="C18" s="55" t="str">
        <f>[1]汇总!F2</f>
        <v>Welding</v>
      </c>
      <c r="D18" s="56">
        <f>[1]汇总!O2</f>
        <v>2570</v>
      </c>
      <c r="E18" s="56">
        <f>[1]汇总!N2</f>
        <v>2500</v>
      </c>
      <c r="F18" s="97">
        <f>[1]汇总!V2</f>
        <v>1.58</v>
      </c>
      <c r="G18" s="98">
        <f>[1]汇总!U2</f>
        <v>2</v>
      </c>
      <c r="H18" s="56">
        <f>[1]汇总!G2</f>
        <v>2500</v>
      </c>
      <c r="I18" s="121" t="str">
        <f>[1]汇总!H2&amp;[1]汇总!I2</f>
        <v>公斤kg</v>
      </c>
    </row>
    <row r="19" s="78" customFormat="1" ht="20" customHeight="1" spans="1:9">
      <c r="A19" s="54">
        <v>2</v>
      </c>
      <c r="B19" s="55" t="str">
        <f>[1]汇总!E3</f>
        <v>调绳离合器油缸</v>
      </c>
      <c r="C19" s="55" t="str">
        <f>[1]汇总!F3</f>
        <v>Adjust Clutch Cylinder</v>
      </c>
      <c r="D19" s="56">
        <f>[1]汇总!O3</f>
        <v>36.91</v>
      </c>
      <c r="E19" s="56">
        <f>[1]汇总!N3</f>
        <v>30</v>
      </c>
      <c r="F19" s="97">
        <f>[1]汇总!V3</f>
        <v>0.27</v>
      </c>
      <c r="G19" s="98">
        <f>[1]汇总!U3</f>
        <v>1</v>
      </c>
      <c r="H19" s="56">
        <f>[1]汇总!G3</f>
        <v>1</v>
      </c>
      <c r="I19" s="121" t="str">
        <f>[1]汇总!H3&amp;[1]汇总!I3</f>
        <v>件pc</v>
      </c>
    </row>
    <row r="20" s="78" customFormat="1" ht="20" customHeight="1" spans="1:9">
      <c r="A20" s="54">
        <v>3</v>
      </c>
      <c r="B20" s="55" t="str">
        <f>[1]汇总!E4</f>
        <v>齿轮泵</v>
      </c>
      <c r="C20" s="55" t="str">
        <f>[1]汇总!F4</f>
        <v>Gear pump for hydraulic station</v>
      </c>
      <c r="D20" s="56">
        <f>[1]汇总!O4</f>
        <v>24.62</v>
      </c>
      <c r="E20" s="56">
        <f>[1]汇总!N4</f>
        <v>20</v>
      </c>
      <c r="F20" s="97">
        <f>[1]汇总!V4</f>
        <v>0</v>
      </c>
      <c r="G20" s="99"/>
      <c r="H20" s="56">
        <f>[1]汇总!G4</f>
        <v>1</v>
      </c>
      <c r="I20" s="121" t="str">
        <f>[1]汇总!H4&amp;[1]汇总!I4</f>
        <v>件pc</v>
      </c>
    </row>
    <row r="21" s="78" customFormat="1" ht="20" customHeight="1" spans="1:9">
      <c r="A21" s="54">
        <v>4</v>
      </c>
      <c r="B21" s="55" t="str">
        <f>[1]汇总!E5</f>
        <v>润滑站油泵</v>
      </c>
      <c r="C21" s="55" t="str">
        <f>[1]汇总!F5</f>
        <v>Hydraulic station</v>
      </c>
      <c r="D21" s="56">
        <f>[1]汇总!O5</f>
        <v>24.62</v>
      </c>
      <c r="E21" s="56">
        <f>[1]汇总!N5</f>
        <v>20</v>
      </c>
      <c r="F21" s="97">
        <f>[1]汇总!V5</f>
        <v>0</v>
      </c>
      <c r="G21" s="99"/>
      <c r="H21" s="56">
        <f>[1]汇总!G5</f>
        <v>1</v>
      </c>
      <c r="I21" s="121" t="str">
        <f>[1]汇总!H5&amp;[1]汇总!I5</f>
        <v>件pc</v>
      </c>
    </row>
    <row r="22" s="78" customFormat="1" ht="20" customHeight="1" spans="1:9">
      <c r="A22" s="54">
        <v>5</v>
      </c>
      <c r="B22" s="55" t="str">
        <f>[1]汇总!E6</f>
        <v>液压站齿轮泵</v>
      </c>
      <c r="C22" s="55" t="str">
        <f>[1]汇总!F6</f>
        <v>Gear pump for hydraulic station</v>
      </c>
      <c r="D22" s="56">
        <f>[1]汇总!O6</f>
        <v>49.23</v>
      </c>
      <c r="E22" s="56">
        <f>[1]汇总!N6</f>
        <v>40</v>
      </c>
      <c r="F22" s="97">
        <f>[1]汇总!V6</f>
        <v>0</v>
      </c>
      <c r="G22" s="99"/>
      <c r="H22" s="56">
        <f>[1]汇总!G6</f>
        <v>2</v>
      </c>
      <c r="I22" s="121" t="str">
        <f>[1]汇总!H6&amp;[1]汇总!I6</f>
        <v>件pc</v>
      </c>
    </row>
    <row r="23" s="78" customFormat="1" ht="20" customHeight="1" spans="1:9">
      <c r="A23" s="54">
        <v>6</v>
      </c>
      <c r="B23" s="55" t="str">
        <f>[1]汇总!E7</f>
        <v>液压站油泵</v>
      </c>
      <c r="C23" s="55" t="str">
        <f>[1]汇总!F7</f>
        <v>Hydraulic station</v>
      </c>
      <c r="D23" s="56">
        <f>[1]汇总!O7</f>
        <v>24.62</v>
      </c>
      <c r="E23" s="56">
        <f>[1]汇总!N7</f>
        <v>20</v>
      </c>
      <c r="F23" s="97">
        <f>[1]汇总!V7</f>
        <v>0</v>
      </c>
      <c r="G23" s="99"/>
      <c r="H23" s="56">
        <f>[1]汇总!G7</f>
        <v>1</v>
      </c>
      <c r="I23" s="121" t="str">
        <f>[1]汇总!H7&amp;[1]汇总!I7</f>
        <v>件pc</v>
      </c>
    </row>
    <row r="24" s="78" customFormat="1" ht="20" customHeight="1" spans="1:9">
      <c r="A24" s="54">
        <v>7</v>
      </c>
      <c r="B24" s="55" t="str">
        <f>[1]汇总!E8</f>
        <v>PE管</v>
      </c>
      <c r="C24" s="55" t="str">
        <f>[1]汇总!F8</f>
        <v>PE pipe</v>
      </c>
      <c r="D24" s="56">
        <f>[1]汇总!O8</f>
        <v>6995</v>
      </c>
      <c r="E24" s="56">
        <f>[1]汇总!N8</f>
        <v>6962</v>
      </c>
      <c r="F24" s="97">
        <f>[1]汇总!V8</f>
        <v>33.16</v>
      </c>
      <c r="G24" s="98">
        <f>[1]汇总!U8</f>
        <v>302</v>
      </c>
      <c r="H24" s="56">
        <f>[1]汇总!G8</f>
        <v>1800</v>
      </c>
      <c r="I24" s="121" t="str">
        <f>[1]汇总!H8&amp;[1]汇总!I8</f>
        <v>米meter</v>
      </c>
    </row>
    <row r="25" s="78" customFormat="1" ht="20" customHeight="1" spans="1:9">
      <c r="A25" s="54">
        <v>8</v>
      </c>
      <c r="B25" s="55" t="str">
        <f>[1]汇总!E9</f>
        <v>电源模块</v>
      </c>
      <c r="C25" s="55" t="str">
        <f>[1]汇总!F9</f>
        <v>power module</v>
      </c>
      <c r="D25" s="56">
        <f>[1]汇总!O9</f>
        <v>1.5</v>
      </c>
      <c r="E25" s="56">
        <f>[1]汇总!N9</f>
        <v>1</v>
      </c>
      <c r="F25" s="97">
        <f>[1]汇总!V9</f>
        <v>0.01</v>
      </c>
      <c r="G25" s="98">
        <f>[1]汇总!U9</f>
        <v>1</v>
      </c>
      <c r="H25" s="56">
        <f>[1]汇总!G9</f>
        <v>1</v>
      </c>
      <c r="I25" s="121" t="str">
        <f>[1]汇总!H9&amp;[1]汇总!I9</f>
        <v>件pc</v>
      </c>
    </row>
    <row r="26" s="78" customFormat="1" ht="20" customHeight="1" spans="1:9">
      <c r="A26" s="54">
        <v>9</v>
      </c>
      <c r="B26" s="55" t="str">
        <f>[1]汇总!E10</f>
        <v>吊桶梁</v>
      </c>
      <c r="C26" s="55" t="str">
        <f>[1]汇总!F10</f>
        <v>Bucket beam</v>
      </c>
      <c r="D26" s="56">
        <f>[1]汇总!O10</f>
        <v>320</v>
      </c>
      <c r="E26" s="56">
        <f>[1]汇总!N10</f>
        <v>320</v>
      </c>
      <c r="F26" s="97">
        <f>[1]汇总!V10</f>
        <v>0.73</v>
      </c>
      <c r="G26" s="98">
        <f>[1]汇总!U10</f>
        <v>2</v>
      </c>
      <c r="H26" s="56">
        <f>[1]汇总!G10</f>
        <v>2</v>
      </c>
      <c r="I26" s="121" t="str">
        <f>[1]汇总!H10&amp;[1]汇总!I10</f>
        <v>件pc</v>
      </c>
    </row>
    <row r="27" s="78" customFormat="1" ht="20" customHeight="1" spans="1:9">
      <c r="A27" s="54">
        <v>10</v>
      </c>
      <c r="B27" s="55" t="str">
        <f>[1]汇总!E11</f>
        <v>蜗杆</v>
      </c>
      <c r="C27" s="55" t="str">
        <f>[1]汇总!F11</f>
        <v>endless screw</v>
      </c>
      <c r="D27" s="56">
        <f>[1]汇总!O11</f>
        <v>20.65</v>
      </c>
      <c r="E27" s="56">
        <f>[1]汇总!N11</f>
        <v>19</v>
      </c>
      <c r="F27" s="97">
        <f>[1]汇总!V11</f>
        <v>0.13</v>
      </c>
      <c r="G27" s="98">
        <f>[1]汇总!U11</f>
        <v>1</v>
      </c>
      <c r="H27" s="56">
        <f>[1]汇总!G11</f>
        <v>1</v>
      </c>
      <c r="I27" s="121" t="str">
        <f>[1]汇总!H11&amp;[1]汇总!I11</f>
        <v>件pc</v>
      </c>
    </row>
    <row r="28" s="78" customFormat="1" ht="20" customHeight="1" spans="1:9">
      <c r="A28" s="54">
        <v>11</v>
      </c>
      <c r="B28" s="55" t="str">
        <f>[1]汇总!E12</f>
        <v>蜗轮轴</v>
      </c>
      <c r="C28" s="55" t="str">
        <f>[1]汇总!F12</f>
        <v>Worm shaft</v>
      </c>
      <c r="D28" s="56">
        <f>[1]汇总!O12</f>
        <v>20.65</v>
      </c>
      <c r="E28" s="56">
        <f>[1]汇总!N12</f>
        <v>19</v>
      </c>
      <c r="F28" s="97">
        <f>[1]汇总!V12</f>
        <v>0</v>
      </c>
      <c r="G28" s="99"/>
      <c r="H28" s="56">
        <f>[1]汇总!G12</f>
        <v>1</v>
      </c>
      <c r="I28" s="121" t="str">
        <f>[1]汇总!H12&amp;[1]汇总!I12</f>
        <v>件pc</v>
      </c>
    </row>
    <row r="29" s="78" customFormat="1" ht="20" customHeight="1" spans="1:9">
      <c r="A29" s="54">
        <v>12</v>
      </c>
      <c r="B29" s="55" t="str">
        <f>[1]汇总!E13</f>
        <v>压圈</v>
      </c>
      <c r="C29" s="55" t="str">
        <f>[1]汇总!F13</f>
        <v>Pressure ring</v>
      </c>
      <c r="D29" s="56">
        <f>[1]汇总!O13</f>
        <v>19.57</v>
      </c>
      <c r="E29" s="56">
        <f>[1]汇总!N13</f>
        <v>18</v>
      </c>
      <c r="F29" s="97">
        <f>[1]汇总!V13</f>
        <v>0</v>
      </c>
      <c r="G29" s="99"/>
      <c r="H29" s="56">
        <f>[1]汇总!G13</f>
        <v>10</v>
      </c>
      <c r="I29" s="121" t="str">
        <f>[1]汇总!H13&amp;[1]汇总!I13</f>
        <v>件pc</v>
      </c>
    </row>
    <row r="30" s="78" customFormat="1" ht="20" customHeight="1" spans="1:9">
      <c r="A30" s="54">
        <v>13</v>
      </c>
      <c r="B30" s="55" t="str">
        <f>[1]汇总!E14</f>
        <v>皮碗</v>
      </c>
      <c r="C30" s="55" t="str">
        <f>[1]汇总!F14</f>
        <v>Leather bowl</v>
      </c>
      <c r="D30" s="56">
        <f>[1]汇总!O14</f>
        <v>19.57</v>
      </c>
      <c r="E30" s="56">
        <f>[1]汇总!N14</f>
        <v>18</v>
      </c>
      <c r="F30" s="97">
        <f>[1]汇总!V14</f>
        <v>0</v>
      </c>
      <c r="G30" s="99"/>
      <c r="H30" s="56">
        <f>[1]汇总!G14</f>
        <v>10</v>
      </c>
      <c r="I30" s="121" t="str">
        <f>[1]汇总!H14&amp;[1]汇总!I14</f>
        <v>件pc</v>
      </c>
    </row>
    <row r="31" s="78" customFormat="1" ht="20" customHeight="1" spans="1:9">
      <c r="A31" s="54">
        <v>14</v>
      </c>
      <c r="B31" s="55" t="str">
        <f>[1]汇总!E15</f>
        <v>密封圈</v>
      </c>
      <c r="C31" s="55" t="str">
        <f>[1]汇总!F15</f>
        <v>Sealing ring</v>
      </c>
      <c r="D31" s="56">
        <f>[1]汇总!O15</f>
        <v>19.56</v>
      </c>
      <c r="E31" s="56">
        <f>[1]汇总!N15</f>
        <v>18</v>
      </c>
      <c r="F31" s="97">
        <f>[1]汇总!V15</f>
        <v>0</v>
      </c>
      <c r="G31" s="99"/>
      <c r="H31" s="56">
        <f>[1]汇总!G15</f>
        <v>10</v>
      </c>
      <c r="I31" s="121" t="str">
        <f>[1]汇总!H15&amp;[1]汇总!I15</f>
        <v>件pc</v>
      </c>
    </row>
    <row r="32" s="78" customFormat="1" ht="20" customHeight="1" spans="1:9">
      <c r="A32" s="54"/>
      <c r="B32" s="100"/>
      <c r="C32" s="100"/>
      <c r="D32" s="101"/>
      <c r="E32" s="101"/>
      <c r="F32" s="102"/>
      <c r="G32" s="103"/>
      <c r="H32" s="101"/>
      <c r="I32" s="122"/>
    </row>
    <row r="33" ht="12" spans="1:9">
      <c r="A33" s="2"/>
      <c r="B33" s="104"/>
      <c r="C33" s="104"/>
      <c r="D33" s="105"/>
      <c r="E33" s="105"/>
      <c r="F33" s="106"/>
      <c r="G33" s="105"/>
      <c r="H33" s="107"/>
      <c r="I33" s="123"/>
    </row>
    <row r="34" ht="12.15" spans="1:9">
      <c r="A34" s="91" t="s">
        <v>36</v>
      </c>
      <c r="B34" s="59"/>
      <c r="C34" s="59"/>
      <c r="D34" s="108">
        <f t="shared" ref="D34:H34" si="0">SUM(D18:D33)</f>
        <v>10146.5</v>
      </c>
      <c r="E34" s="108">
        <f t="shared" si="0"/>
        <v>10005</v>
      </c>
      <c r="F34" s="108">
        <f t="shared" si="0"/>
        <v>35.88</v>
      </c>
      <c r="G34" s="109">
        <f t="shared" si="0"/>
        <v>309</v>
      </c>
      <c r="H34" s="108">
        <f t="shared" si="0"/>
        <v>4341</v>
      </c>
      <c r="I34" s="45"/>
    </row>
    <row r="35" ht="33" customHeight="1" spans="1:9">
      <c r="A35" s="110"/>
      <c r="B35" s="111"/>
      <c r="C35" s="104"/>
      <c r="D35" s="105"/>
      <c r="E35" s="105"/>
      <c r="F35" s="105"/>
      <c r="G35" s="2"/>
      <c r="H35" s="2"/>
      <c r="I35" s="105"/>
    </row>
    <row r="36" ht="18" customHeight="1" spans="1:9">
      <c r="A36" s="110"/>
      <c r="B36" s="104"/>
      <c r="C36" s="104"/>
      <c r="D36" s="105"/>
      <c r="E36" s="105"/>
      <c r="F36" s="105"/>
      <c r="G36" s="2"/>
      <c r="H36" s="2"/>
      <c r="I36" s="105"/>
    </row>
    <row r="37" ht="11.4" spans="1:9">
      <c r="A37" s="3"/>
      <c r="B37" s="62" t="s">
        <v>37</v>
      </c>
      <c r="C37" s="62"/>
      <c r="D37" s="53"/>
      <c r="E37" s="53"/>
      <c r="F37" s="53"/>
      <c r="G37" s="112"/>
      <c r="H37" s="112"/>
      <c r="I37" s="112"/>
    </row>
    <row r="38" ht="11.4" spans="1:9">
      <c r="A38" s="3"/>
      <c r="B38" s="62" t="s">
        <v>38</v>
      </c>
      <c r="C38" s="62"/>
      <c r="D38" s="53"/>
      <c r="E38" s="53"/>
      <c r="F38" s="113">
        <f>H8</f>
        <v>44314</v>
      </c>
      <c r="G38" s="113"/>
      <c r="H38" s="113"/>
      <c r="I38" s="113"/>
    </row>
    <row r="39" ht="12.75" spans="1:9">
      <c r="A39" s="114"/>
      <c r="B39" s="115"/>
      <c r="C39" s="115"/>
      <c r="D39" s="114"/>
      <c r="E39" s="116"/>
      <c r="F39" s="117"/>
      <c r="G39" s="114"/>
      <c r="H39" s="114"/>
      <c r="I39" s="114"/>
    </row>
    <row r="40" ht="16.35" spans="1:9">
      <c r="A40" s="77"/>
      <c r="B40" s="118"/>
      <c r="C40" s="118"/>
      <c r="D40" s="77"/>
      <c r="E40" s="119"/>
      <c r="F40" s="120"/>
      <c r="G40" s="77"/>
      <c r="H40" s="77"/>
      <c r="I40" s="77"/>
    </row>
  </sheetData>
  <autoFilter ref="A17:I32">
    <extLst/>
  </autoFilter>
  <mergeCells count="40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B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37:E37"/>
    <mergeCell ref="D38:E38"/>
    <mergeCell ref="F38:I38"/>
    <mergeCell ref="G19:G23"/>
    <mergeCell ref="G27:G3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99"/>
  <sheetViews>
    <sheetView topLeftCell="A19" workbookViewId="0">
      <selection activeCell="J23" sqref="J23:M23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4.0740740740741" style="5" customWidth="1"/>
    <col min="4" max="4" width="11.8518518518519" style="5" customWidth="1"/>
    <col min="5" max="5" width="8.74074074074074" style="4" customWidth="1"/>
    <col min="6" max="6" width="10.2222222222222" style="4" customWidth="1"/>
    <col min="7" max="7" width="12.5925925925926" style="6" customWidth="1"/>
    <col min="8" max="8" width="14.8148148148148" style="7" customWidth="1"/>
    <col min="9" max="12" width="10.6666666666667" style="4" customWidth="1"/>
    <col min="13" max="16384" width="10.6666666666667" style="4"/>
  </cols>
  <sheetData>
    <row r="1" ht="21" customHeight="1" spans="1:8">
      <c r="A1" s="8" t="s">
        <v>39</v>
      </c>
      <c r="B1" s="9"/>
      <c r="C1" s="9"/>
      <c r="D1" s="9"/>
      <c r="E1" s="9"/>
      <c r="F1" s="9"/>
      <c r="G1" s="10"/>
      <c r="H1" s="10"/>
    </row>
    <row r="2" ht="41.1" customHeight="1" spans="1:8">
      <c r="A2" s="11" t="s">
        <v>40</v>
      </c>
      <c r="B2" s="12"/>
      <c r="C2" s="12"/>
      <c r="D2" s="12"/>
      <c r="E2" s="12"/>
      <c r="F2" s="12"/>
      <c r="G2" s="13"/>
      <c r="H2" s="13"/>
    </row>
    <row r="3" ht="17.4" spans="1:8">
      <c r="A3" s="14" t="s">
        <v>41</v>
      </c>
      <c r="B3" s="15"/>
      <c r="C3" s="15"/>
      <c r="D3" s="15"/>
      <c r="E3" s="15"/>
      <c r="F3" s="15"/>
      <c r="G3" s="16"/>
      <c r="H3" s="16"/>
    </row>
    <row r="4" ht="18.95" customHeight="1" spans="1:8">
      <c r="A4" s="17" t="s">
        <v>42</v>
      </c>
      <c r="B4" s="17"/>
      <c r="C4" s="17"/>
      <c r="D4" s="17"/>
      <c r="E4" s="17"/>
      <c r="F4" s="17"/>
      <c r="G4" s="18"/>
      <c r="H4" s="18"/>
    </row>
    <row r="5" ht="18" customHeight="1" spans="1:11">
      <c r="A5" s="19" t="s">
        <v>43</v>
      </c>
      <c r="B5" s="19"/>
      <c r="C5" s="19"/>
      <c r="D5" s="19"/>
      <c r="E5" s="19"/>
      <c r="F5" s="19"/>
      <c r="G5" s="20"/>
      <c r="H5" s="20"/>
      <c r="K5" s="73"/>
    </row>
    <row r="6" ht="15.75" customHeight="1" spans="1:10">
      <c r="A6" s="21" t="s">
        <v>2</v>
      </c>
      <c r="B6" s="21"/>
      <c r="C6" s="21"/>
      <c r="D6" s="21"/>
      <c r="E6" s="22" t="s">
        <v>44</v>
      </c>
      <c r="F6" s="22"/>
      <c r="G6" s="23" t="str">
        <f>[1]报关单!A13</f>
        <v>JMBMT20210513S-61-B</v>
      </c>
      <c r="H6" s="23"/>
      <c r="I6" s="25"/>
      <c r="J6" s="25"/>
    </row>
    <row r="7" ht="15.75" customHeight="1" spans="1:8">
      <c r="A7" s="24" t="s">
        <v>4</v>
      </c>
      <c r="B7" s="24"/>
      <c r="C7" s="24"/>
      <c r="D7" s="24"/>
      <c r="E7" s="25" t="s">
        <v>5</v>
      </c>
      <c r="F7" s="25"/>
      <c r="G7" s="26" t="str">
        <f>G6</f>
        <v>JMBMT20210513S-61-B</v>
      </c>
      <c r="H7" s="26"/>
    </row>
    <row r="8" ht="15.75" customHeight="1" spans="1:8">
      <c r="A8" s="27" t="s">
        <v>6</v>
      </c>
      <c r="B8" s="27"/>
      <c r="C8" s="27"/>
      <c r="D8" s="27"/>
      <c r="E8" s="28" t="s">
        <v>45</v>
      </c>
      <c r="F8" s="28"/>
      <c r="G8" s="29"/>
      <c r="H8" s="26">
        <f>[1]报关发票!H8</f>
        <v>44314</v>
      </c>
    </row>
    <row r="9" ht="15.75" customHeight="1" spans="1:8">
      <c r="A9" s="30" t="s">
        <v>8</v>
      </c>
      <c r="B9" s="30"/>
      <c r="C9" s="30"/>
      <c r="D9" s="30"/>
      <c r="E9" s="28" t="s">
        <v>9</v>
      </c>
      <c r="F9" s="28"/>
      <c r="G9" s="29"/>
      <c r="H9" s="26">
        <f>H8</f>
        <v>44314</v>
      </c>
    </row>
    <row r="10" ht="24" customHeight="1" spans="1:8">
      <c r="A10" s="31" t="s">
        <v>10</v>
      </c>
      <c r="B10" s="32" t="s">
        <v>11</v>
      </c>
      <c r="C10" s="32"/>
      <c r="D10" s="32"/>
      <c r="E10" s="33" t="s">
        <v>12</v>
      </c>
      <c r="F10" s="33"/>
      <c r="G10" s="34" t="s">
        <v>46</v>
      </c>
      <c r="H10" s="34"/>
    </row>
    <row r="11" ht="39" customHeight="1" spans="1:8">
      <c r="A11" s="30" t="s">
        <v>13</v>
      </c>
      <c r="B11" s="30"/>
      <c r="C11" s="30"/>
      <c r="D11" s="30"/>
      <c r="E11" s="25" t="s">
        <v>14</v>
      </c>
      <c r="F11" s="25"/>
      <c r="G11" s="35"/>
      <c r="H11" s="26"/>
    </row>
    <row r="12" ht="15" customHeight="1" spans="1:9">
      <c r="A12" s="36" t="s">
        <v>15</v>
      </c>
      <c r="B12" s="36"/>
      <c r="C12" s="36"/>
      <c r="D12" s="36"/>
      <c r="E12" s="29" t="s">
        <v>47</v>
      </c>
      <c r="F12" s="28"/>
      <c r="G12" s="37" t="s">
        <v>17</v>
      </c>
      <c r="H12" s="37"/>
      <c r="I12" s="74"/>
    </row>
    <row r="13" ht="15" customHeight="1" spans="1:9">
      <c r="A13" s="38" t="s">
        <v>18</v>
      </c>
      <c r="B13" s="39"/>
      <c r="C13" s="40"/>
      <c r="D13" s="40"/>
      <c r="E13" s="28" t="s">
        <v>19</v>
      </c>
      <c r="F13" s="28"/>
      <c r="G13" s="41"/>
      <c r="H13" s="41"/>
      <c r="I13" s="75"/>
    </row>
    <row r="14" ht="24" customHeight="1" spans="1:8">
      <c r="A14" s="42" t="s">
        <v>48</v>
      </c>
      <c r="B14" s="42"/>
      <c r="C14" s="42"/>
      <c r="D14" s="42"/>
      <c r="E14" s="42"/>
      <c r="F14" s="42"/>
      <c r="G14" s="43"/>
      <c r="H14" s="43"/>
    </row>
    <row r="15" ht="15" customHeight="1" spans="1:8">
      <c r="A15" s="44" t="s">
        <v>21</v>
      </c>
      <c r="B15" s="45"/>
      <c r="C15" s="44"/>
      <c r="D15" s="44"/>
      <c r="E15" s="44"/>
      <c r="F15" s="44"/>
      <c r="G15" s="46"/>
      <c r="H15" s="46"/>
    </row>
    <row r="16" s="1" customFormat="1" ht="15" customHeight="1" spans="1:8">
      <c r="A16" s="3" t="s">
        <v>49</v>
      </c>
      <c r="B16" s="47" t="s">
        <v>50</v>
      </c>
      <c r="C16" s="47" t="s">
        <v>23</v>
      </c>
      <c r="D16" s="47"/>
      <c r="E16" s="48" t="s">
        <v>28</v>
      </c>
      <c r="F16" s="48"/>
      <c r="G16" s="49" t="s">
        <v>51</v>
      </c>
      <c r="H16" s="49" t="s">
        <v>52</v>
      </c>
    </row>
    <row r="17" s="1" customFormat="1" ht="36.95" customHeight="1" spans="1:8">
      <c r="A17" s="50" t="s">
        <v>29</v>
      </c>
      <c r="B17" s="51" t="s">
        <v>53</v>
      </c>
      <c r="C17" s="52" t="s">
        <v>30</v>
      </c>
      <c r="D17" s="52"/>
      <c r="E17" s="50" t="s">
        <v>35</v>
      </c>
      <c r="F17" s="50"/>
      <c r="G17" s="53" t="s">
        <v>54</v>
      </c>
      <c r="H17" s="53" t="s">
        <v>55</v>
      </c>
    </row>
    <row r="18" s="2" customFormat="1" ht="21" customHeight="1" spans="1:8">
      <c r="A18" s="54">
        <v>1</v>
      </c>
      <c r="B18" s="55" t="str">
        <f>[1]报关发票!B18</f>
        <v>8311300000</v>
      </c>
      <c r="C18" s="55" t="str">
        <f>[1]报关发票!C18</f>
        <v>电焊条</v>
      </c>
      <c r="D18" s="55" t="str">
        <f>[1]报关发票!D18</f>
        <v>Welding</v>
      </c>
      <c r="E18" s="55">
        <f>[1]报关发票!E18</f>
        <v>2500</v>
      </c>
      <c r="F18" s="55" t="str">
        <f>[1]报关发票!F18</f>
        <v>公斤</v>
      </c>
      <c r="G18" s="56">
        <f t="shared" ref="G18:G31" si="0">H18/E18</f>
        <v>1.275</v>
      </c>
      <c r="H18" s="56">
        <f>[1]汇总!L2</f>
        <v>3187.5</v>
      </c>
    </row>
    <row r="19" s="2" customFormat="1" ht="21" customHeight="1" spans="1:8">
      <c r="A19" s="54">
        <v>2</v>
      </c>
      <c r="B19" s="55" t="str">
        <f>[1]报关发票!B19</f>
        <v>8412210000</v>
      </c>
      <c r="C19" s="55" t="str">
        <f>[1]报关发票!C19</f>
        <v>调绳离合器油缸</v>
      </c>
      <c r="D19" s="55" t="str">
        <f>[1]报关发票!D19</f>
        <v>Adjust Clutch Cylinder</v>
      </c>
      <c r="E19" s="55">
        <f>[1]报关发票!E19</f>
        <v>1</v>
      </c>
      <c r="F19" s="55" t="str">
        <f>[1]报关发票!F19</f>
        <v>件</v>
      </c>
      <c r="G19" s="56">
        <f t="shared" si="0"/>
        <v>1239.0625</v>
      </c>
      <c r="H19" s="56">
        <f>[1]汇总!L3</f>
        <v>1239.0625</v>
      </c>
    </row>
    <row r="20" s="2" customFormat="1" ht="21" customHeight="1" spans="1:8">
      <c r="A20" s="54">
        <v>3</v>
      </c>
      <c r="B20" s="55" t="str">
        <f>[1]报关发票!B20</f>
        <v>8413602190</v>
      </c>
      <c r="C20" s="55" t="str">
        <f>[1]报关发票!C20</f>
        <v>齿轮泵</v>
      </c>
      <c r="D20" s="55" t="str">
        <f>[1]报关发票!D20</f>
        <v>Gear pump for hydraulic station</v>
      </c>
      <c r="E20" s="55">
        <f>[1]报关发票!E20</f>
        <v>1</v>
      </c>
      <c r="F20" s="55" t="str">
        <f>[1]报关发票!F20</f>
        <v>件</v>
      </c>
      <c r="G20" s="56">
        <f t="shared" si="0"/>
        <v>450</v>
      </c>
      <c r="H20" s="56">
        <f>[1]汇总!L4</f>
        <v>450</v>
      </c>
    </row>
    <row r="21" s="2" customFormat="1" ht="21" customHeight="1" spans="1:8">
      <c r="A21" s="54">
        <v>4</v>
      </c>
      <c r="B21" s="55" t="str">
        <f>[1]报关发票!B21</f>
        <v>8413602190</v>
      </c>
      <c r="C21" s="55" t="str">
        <f>[1]报关发票!C21</f>
        <v>润滑站油泵</v>
      </c>
      <c r="D21" s="55" t="str">
        <f>[1]报关发票!D21</f>
        <v>Hydraulic station</v>
      </c>
      <c r="E21" s="55">
        <f>[1]报关发票!E21</f>
        <v>1</v>
      </c>
      <c r="F21" s="55" t="str">
        <f>[1]报关发票!F21</f>
        <v>件</v>
      </c>
      <c r="G21" s="56">
        <f t="shared" si="0"/>
        <v>450</v>
      </c>
      <c r="H21" s="56">
        <f>[1]汇总!L5</f>
        <v>450</v>
      </c>
    </row>
    <row r="22" s="2" customFormat="1" ht="21" customHeight="1" spans="1:8">
      <c r="A22" s="54">
        <v>5</v>
      </c>
      <c r="B22" s="55" t="str">
        <f>[1]报关发票!B22</f>
        <v>8413602190</v>
      </c>
      <c r="C22" s="55" t="str">
        <f>[1]报关发票!C22</f>
        <v>液压站齿轮泵</v>
      </c>
      <c r="D22" s="55" t="str">
        <f>[1]报关发票!D22</f>
        <v>Gear pump for hydraulic station</v>
      </c>
      <c r="E22" s="55">
        <f>[1]报关发票!E22</f>
        <v>2</v>
      </c>
      <c r="F22" s="55" t="str">
        <f>[1]报关发票!F22</f>
        <v>件</v>
      </c>
      <c r="G22" s="56">
        <f t="shared" si="0"/>
        <v>1209</v>
      </c>
      <c r="H22" s="56">
        <f>[1]汇总!L6</f>
        <v>2418</v>
      </c>
    </row>
    <row r="23" s="2" customFormat="1" ht="21" customHeight="1" spans="1:13">
      <c r="A23" s="54">
        <v>6</v>
      </c>
      <c r="B23" s="55" t="str">
        <f>[1]报关发票!B23</f>
        <v>8413602190</v>
      </c>
      <c r="C23" s="55" t="str">
        <f>[1]报关发票!C23</f>
        <v>液压站油泵</v>
      </c>
      <c r="D23" s="55" t="str">
        <f>[1]报关发票!D23</f>
        <v>Hydraulic station</v>
      </c>
      <c r="E23" s="55">
        <f>[1]报关发票!E23</f>
        <v>1</v>
      </c>
      <c r="F23" s="55" t="str">
        <f>[1]报关发票!F23</f>
        <v>件</v>
      </c>
      <c r="G23" s="56">
        <f t="shared" si="0"/>
        <v>382.5</v>
      </c>
      <c r="H23" s="56">
        <f>[1]汇总!L7</f>
        <v>382.5</v>
      </c>
      <c r="J23" s="30"/>
      <c r="K23" s="30"/>
      <c r="L23" s="30"/>
      <c r="M23" s="30"/>
    </row>
    <row r="24" s="2" customFormat="1" ht="21" customHeight="1" spans="1:8">
      <c r="A24" s="54">
        <v>7</v>
      </c>
      <c r="B24" s="55" t="str">
        <f>[1]报关发票!B24</f>
        <v>3917210000</v>
      </c>
      <c r="C24" s="55" t="str">
        <f>[1]报关发票!C24</f>
        <v>PE管</v>
      </c>
      <c r="D24" s="55" t="str">
        <f>[1]报关发票!D24</f>
        <v>PE pipe</v>
      </c>
      <c r="E24" s="55">
        <f>[1]报关发票!E24</f>
        <v>1800</v>
      </c>
      <c r="F24" s="55" t="str">
        <f>[1]报关发票!F24</f>
        <v>米</v>
      </c>
      <c r="G24" s="56">
        <f t="shared" si="0"/>
        <v>9.46375</v>
      </c>
      <c r="H24" s="56">
        <f>[1]汇总!L8</f>
        <v>17034.75</v>
      </c>
    </row>
    <row r="25" s="2" customFormat="1" ht="21" customHeight="1" spans="1:8">
      <c r="A25" s="54">
        <v>8</v>
      </c>
      <c r="B25" s="55" t="str">
        <f>[1]报关发票!B25</f>
        <v>8504401990</v>
      </c>
      <c r="C25" s="55" t="str">
        <f>[1]报关发票!C25</f>
        <v>电源模块</v>
      </c>
      <c r="D25" s="55" t="str">
        <f>[1]报关发票!D25</f>
        <v>power module</v>
      </c>
      <c r="E25" s="55">
        <f>[1]报关发票!E25</f>
        <v>1</v>
      </c>
      <c r="F25" s="55" t="str">
        <f>[1]报关发票!F25</f>
        <v>件</v>
      </c>
      <c r="G25" s="56">
        <f t="shared" si="0"/>
        <v>101.5625</v>
      </c>
      <c r="H25" s="56">
        <f>[1]汇总!L9</f>
        <v>101.5625</v>
      </c>
    </row>
    <row r="26" s="2" customFormat="1" ht="21" customHeight="1" spans="1:8">
      <c r="A26" s="54">
        <v>9</v>
      </c>
      <c r="B26" s="55" t="str">
        <f>[1]报关发票!B26</f>
        <v>7310100090</v>
      </c>
      <c r="C26" s="55" t="str">
        <f>[1]报关发票!C26</f>
        <v>吊桶梁</v>
      </c>
      <c r="D26" s="55" t="str">
        <f>[1]报关发票!D26</f>
        <v>Bucket beam</v>
      </c>
      <c r="E26" s="55">
        <f>[1]报关发票!E26</f>
        <v>2</v>
      </c>
      <c r="F26" s="55" t="str">
        <f>[1]报关发票!F26</f>
        <v>件</v>
      </c>
      <c r="G26" s="56">
        <f t="shared" si="0"/>
        <v>935.78125</v>
      </c>
      <c r="H26" s="56">
        <f>[1]汇总!L10</f>
        <v>1871.5625</v>
      </c>
    </row>
    <row r="27" s="2" customFormat="1" ht="21" customHeight="1" spans="1:8">
      <c r="A27" s="54">
        <v>10</v>
      </c>
      <c r="B27" s="55" t="str">
        <f>[1]报关发票!B27</f>
        <v>7318240000</v>
      </c>
      <c r="C27" s="55" t="str">
        <f>[1]报关发票!C27</f>
        <v>蜗杆</v>
      </c>
      <c r="D27" s="55" t="str">
        <f>[1]报关发票!D27</f>
        <v>endless screw</v>
      </c>
      <c r="E27" s="55">
        <f>[1]报关发票!E27</f>
        <v>1</v>
      </c>
      <c r="F27" s="55" t="str">
        <f>[1]报关发票!F27</f>
        <v>件</v>
      </c>
      <c r="G27" s="56">
        <f t="shared" si="0"/>
        <v>90</v>
      </c>
      <c r="H27" s="56">
        <f>[1]汇总!L11</f>
        <v>90</v>
      </c>
    </row>
    <row r="28" s="2" customFormat="1" ht="21" customHeight="1" spans="1:8">
      <c r="A28" s="54">
        <v>11</v>
      </c>
      <c r="B28" s="55" t="str">
        <f>[1]报关发票!B28</f>
        <v>7318240000</v>
      </c>
      <c r="C28" s="55" t="str">
        <f>[1]报关发票!C28</f>
        <v>蜗轮轴</v>
      </c>
      <c r="D28" s="55" t="str">
        <f>[1]报关发票!D28</f>
        <v>Worm shaft</v>
      </c>
      <c r="E28" s="55">
        <f>[1]报关发票!E28</f>
        <v>1</v>
      </c>
      <c r="F28" s="55" t="str">
        <f>[1]报关发票!F28</f>
        <v>件</v>
      </c>
      <c r="G28" s="56">
        <f t="shared" si="0"/>
        <v>36.5625</v>
      </c>
      <c r="H28" s="56">
        <f>[1]汇总!L12</f>
        <v>36.5625</v>
      </c>
    </row>
    <row r="29" s="2" customFormat="1" ht="21" customHeight="1" spans="1:8">
      <c r="A29" s="54">
        <v>12</v>
      </c>
      <c r="B29" s="55" t="str">
        <f>[1]报关发票!B29</f>
        <v>8308100000</v>
      </c>
      <c r="C29" s="55" t="str">
        <f>[1]报关发票!C29</f>
        <v>压圈</v>
      </c>
      <c r="D29" s="55" t="str">
        <f>[1]报关发票!D29</f>
        <v>Pressure ring</v>
      </c>
      <c r="E29" s="55">
        <f>[1]报关发票!E29</f>
        <v>10</v>
      </c>
      <c r="F29" s="55" t="str">
        <f>[1]报关发票!F29</f>
        <v>件</v>
      </c>
      <c r="G29" s="56">
        <f t="shared" si="0"/>
        <v>93.75</v>
      </c>
      <c r="H29" s="56">
        <f>[1]汇总!L13</f>
        <v>937.5</v>
      </c>
    </row>
    <row r="30" s="2" customFormat="1" ht="21" customHeight="1" spans="1:8">
      <c r="A30" s="54">
        <v>13</v>
      </c>
      <c r="B30" s="55" t="str">
        <f>[1]报关发票!B30</f>
        <v>8413910000</v>
      </c>
      <c r="C30" s="55" t="str">
        <f>[1]报关发票!C30</f>
        <v>皮碗</v>
      </c>
      <c r="D30" s="55" t="str">
        <f>[1]报关发票!D30</f>
        <v>Leather bowl</v>
      </c>
      <c r="E30" s="55">
        <f>[1]报关发票!E30</f>
        <v>10</v>
      </c>
      <c r="F30" s="55" t="str">
        <f>[1]报关发票!F30</f>
        <v>件</v>
      </c>
      <c r="G30" s="56">
        <f t="shared" si="0"/>
        <v>17.8125</v>
      </c>
      <c r="H30" s="56">
        <f>[1]汇总!L14</f>
        <v>178.125</v>
      </c>
    </row>
    <row r="31" s="2" customFormat="1" ht="21" customHeight="1" spans="1:8">
      <c r="A31" s="54">
        <v>14</v>
      </c>
      <c r="B31" s="55" t="str">
        <f>[1]报关发票!B31</f>
        <v>8484200090</v>
      </c>
      <c r="C31" s="55" t="str">
        <f>[1]报关发票!C31</f>
        <v>密封圈</v>
      </c>
      <c r="D31" s="55" t="str">
        <f>[1]报关发票!D31</f>
        <v>Sealing ring</v>
      </c>
      <c r="E31" s="55">
        <f>[1]报关发票!E31</f>
        <v>10</v>
      </c>
      <c r="F31" s="55" t="str">
        <f>[1]报关发票!F31</f>
        <v>件</v>
      </c>
      <c r="G31" s="56">
        <f t="shared" si="0"/>
        <v>14.0625</v>
      </c>
      <c r="H31" s="56">
        <f>[1]汇总!L15</f>
        <v>140.625</v>
      </c>
    </row>
    <row r="32" s="2" customFormat="1" ht="21" customHeight="1" spans="1:8">
      <c r="A32" s="54"/>
      <c r="B32" s="55"/>
      <c r="C32" s="55"/>
      <c r="D32" s="55"/>
      <c r="E32" s="55"/>
      <c r="F32" s="55"/>
      <c r="G32" s="57"/>
      <c r="H32" s="57"/>
    </row>
    <row r="33" s="3" customFormat="1" ht="17.1" customHeight="1" spans="1:13">
      <c r="A33" s="45" t="s">
        <v>36</v>
      </c>
      <c r="B33" s="58"/>
      <c r="C33" s="59"/>
      <c r="D33" s="59"/>
      <c r="E33" s="45">
        <f>SUM(E18:E32)</f>
        <v>4341</v>
      </c>
      <c r="F33" s="45"/>
      <c r="G33" s="60"/>
      <c r="H33" s="60">
        <f>SUM(H18:H32)</f>
        <v>28517.75</v>
      </c>
      <c r="M33" s="76"/>
    </row>
    <row r="34" s="1" customFormat="1" ht="12.75" spans="2:8">
      <c r="B34" s="61"/>
      <c r="C34" s="62"/>
      <c r="D34" s="63"/>
      <c r="G34" s="64" t="s">
        <v>56</v>
      </c>
      <c r="H34" s="65"/>
    </row>
    <row r="35" s="1" customFormat="1" spans="2:13">
      <c r="B35" s="61"/>
      <c r="C35" s="62"/>
      <c r="D35" s="63"/>
      <c r="G35" s="64" t="s">
        <v>57</v>
      </c>
      <c r="H35" s="65">
        <f>[1]报关发票!H35</f>
        <v>7031.25</v>
      </c>
      <c r="M35" s="68"/>
    </row>
    <row r="36" s="1" customFormat="1" spans="2:13">
      <c r="B36" s="61"/>
      <c r="C36" s="62"/>
      <c r="D36" s="63"/>
      <c r="G36" s="64" t="s">
        <v>58</v>
      </c>
      <c r="H36" s="65">
        <f>[1]报关发票!H36</f>
        <v>0</v>
      </c>
      <c r="M36" s="68"/>
    </row>
    <row r="37" s="1" customFormat="1" spans="2:13">
      <c r="B37" s="66" t="s">
        <v>37</v>
      </c>
      <c r="C37" s="62"/>
      <c r="D37" s="63"/>
      <c r="G37" s="49" t="s">
        <v>59</v>
      </c>
      <c r="H37" s="67">
        <f>H33+H35+H36</f>
        <v>35549</v>
      </c>
      <c r="M37" s="68"/>
    </row>
    <row r="38" s="1" customFormat="1" spans="2:14">
      <c r="B38" s="62" t="s">
        <v>38</v>
      </c>
      <c r="G38" s="68"/>
      <c r="H38" s="67"/>
      <c r="N38" s="68"/>
    </row>
    <row r="39" s="1" customFormat="1" spans="2:8">
      <c r="B39" s="61"/>
      <c r="G39" s="49">
        <f>H8</f>
        <v>44314</v>
      </c>
      <c r="H39" s="49"/>
    </row>
    <row r="40" s="1" customFormat="1" ht="12.75" spans="2:8">
      <c r="B40" s="61"/>
      <c r="C40" s="63"/>
      <c r="D40" s="63"/>
      <c r="G40" s="49"/>
      <c r="H40" s="49"/>
    </row>
    <row r="41" s="1" customFormat="1" ht="16.35" spans="1:9">
      <c r="A41" s="69"/>
      <c r="B41" s="69"/>
      <c r="C41" s="70"/>
      <c r="D41" s="70"/>
      <c r="E41" s="69"/>
      <c r="F41" s="70"/>
      <c r="G41" s="71"/>
      <c r="H41" s="71"/>
      <c r="I41" s="77"/>
    </row>
    <row r="42" spans="3:4">
      <c r="C42" s="72"/>
      <c r="D42" s="72"/>
    </row>
    <row r="43" spans="3:4">
      <c r="C43" s="72"/>
      <c r="D43" s="72"/>
    </row>
    <row r="44" spans="3:4">
      <c r="C44" s="72"/>
      <c r="D44" s="72"/>
    </row>
    <row r="45" spans="3:4">
      <c r="C45" s="72"/>
      <c r="D45" s="72"/>
    </row>
    <row r="46" spans="3:4">
      <c r="C46" s="72"/>
      <c r="D46" s="72"/>
    </row>
    <row r="47" spans="3:4">
      <c r="C47" s="72"/>
      <c r="D47" s="72"/>
    </row>
    <row r="48" spans="3:4">
      <c r="C48" s="72"/>
      <c r="D48" s="72"/>
    </row>
    <row r="49" spans="3:4">
      <c r="C49" s="72"/>
      <c r="D49" s="72"/>
    </row>
    <row r="50" spans="3:4">
      <c r="C50" s="72"/>
      <c r="D50" s="72"/>
    </row>
    <row r="51" spans="3:4">
      <c r="C51" s="72"/>
      <c r="D51" s="72"/>
    </row>
    <row r="52" spans="3:4">
      <c r="C52" s="72"/>
      <c r="D52" s="72"/>
    </row>
    <row r="53" spans="3:4">
      <c r="C53" s="72"/>
      <c r="D53" s="72"/>
    </row>
    <row r="54" spans="3:4">
      <c r="C54" s="72"/>
      <c r="D54" s="72"/>
    </row>
    <row r="55" spans="3:4">
      <c r="C55" s="72"/>
      <c r="D55" s="72"/>
    </row>
    <row r="56" spans="3:4">
      <c r="C56" s="72"/>
      <c r="D56" s="72"/>
    </row>
    <row r="57" spans="3:4">
      <c r="C57" s="72"/>
      <c r="D57" s="72"/>
    </row>
    <row r="58" spans="3:4">
      <c r="C58" s="72"/>
      <c r="D58" s="72"/>
    </row>
    <row r="59" spans="3:4">
      <c r="C59" s="72"/>
      <c r="D59" s="72"/>
    </row>
    <row r="60" spans="3:4">
      <c r="C60" s="72"/>
      <c r="D60" s="72"/>
    </row>
    <row r="61" spans="3:4">
      <c r="C61" s="72"/>
      <c r="D61" s="72"/>
    </row>
    <row r="62" spans="3:4">
      <c r="C62" s="72"/>
      <c r="D62" s="72"/>
    </row>
    <row r="63" spans="3:4">
      <c r="C63" s="72"/>
      <c r="D63" s="72"/>
    </row>
    <row r="64" spans="3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</sheetData>
  <mergeCells count="34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B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J23:M23"/>
    <mergeCell ref="G39:H3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2021-05-13T03:57:08Z</dcterms:created>
  <dcterms:modified xsi:type="dcterms:W3CDTF">2021-05-13T03:57:51Z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