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830" firstSheet="6" activeTab="6"/>
  </bookViews>
  <sheets>
    <sheet name="汇总" sheetId="2" state="hidden" r:id="rId1"/>
    <sheet name="Sheet1" sheetId="1" state="hidden" r:id="rId2"/>
    <sheet name="报关单" sheetId="3" state="hidden" r:id="rId3"/>
    <sheet name="报关发票" sheetId="4" state="hidden" r:id="rId4"/>
    <sheet name="报关箱单" sheetId="5" state="hidden" r:id="rId5"/>
    <sheet name="清关发票" sheetId="6" state="hidden" r:id="rId6"/>
    <sheet name="invoice" sheetId="7" r:id="rId7"/>
    <sheet name="packing list" sheetId="8" r:id="rId8"/>
  </sheets>
  <externalReferences>
    <externalReference r:id="rId9"/>
    <externalReference r:id="rId10"/>
  </externalReferences>
  <definedNames>
    <definedName name="_xlnm._FilterDatabase" localSheetId="2" hidden="1">报关单!$A$157:$R$280</definedName>
    <definedName name="_xlnm._FilterDatabase" localSheetId="4" hidden="1">报关箱单!$A$17:$I$141</definedName>
  </definedNames>
  <calcPr calcId="144525"/>
</workbook>
</file>

<file path=xl/sharedStrings.xml><?xml version="1.0" encoding="utf-8"?>
<sst xmlns="http://schemas.openxmlformats.org/spreadsheetml/2006/main" count="6008" uniqueCount="907">
  <si>
    <t>单据编号</t>
  </si>
  <si>
    <t>供应商</t>
  </si>
  <si>
    <t>供应商开票地</t>
  </si>
  <si>
    <t>申报要素</t>
  </si>
  <si>
    <t>开票名称</t>
  </si>
  <si>
    <t>物料英文名</t>
  </si>
  <si>
    <t>规格型号</t>
  </si>
  <si>
    <t>求和项:装箱数量</t>
  </si>
  <si>
    <t>计量单位</t>
  </si>
  <si>
    <t>求和项:价税合计</t>
  </si>
  <si>
    <t>求和项:价税合计(加价后)</t>
  </si>
  <si>
    <t>FOB</t>
  </si>
  <si>
    <t>CPT</t>
  </si>
  <si>
    <t>求和项:净重(Kg)</t>
  </si>
  <si>
    <t>求和项:毛重(Kg)</t>
  </si>
  <si>
    <t>采购员</t>
  </si>
  <si>
    <t>需求组织</t>
  </si>
  <si>
    <t>品牌</t>
  </si>
  <si>
    <t>申报要素内容</t>
  </si>
  <si>
    <t>品牌类型</t>
  </si>
  <si>
    <t>出口享惠</t>
  </si>
  <si>
    <t>包装件数</t>
  </si>
  <si>
    <t>体积</t>
  </si>
  <si>
    <t>ZXD20210513006</t>
  </si>
  <si>
    <t>成都嘉瑞得贸易有限公司</t>
  </si>
  <si>
    <t>成都市</t>
  </si>
  <si>
    <t>3917210000</t>
  </si>
  <si>
    <t>热缩管</t>
  </si>
  <si>
    <t>Heat shrink tube</t>
  </si>
  <si>
    <t>Φ80 ￠60 φ40 ￠20</t>
  </si>
  <si>
    <t>米</t>
  </si>
  <si>
    <t>meter</t>
  </si>
  <si>
    <t>夏训友</t>
  </si>
  <si>
    <t>金刚项目公司</t>
  </si>
  <si>
    <t>SHDA</t>
  </si>
  <si>
    <t xml:space="preserve">  热缩管、乙烯聚合物、0.7PVC,0.1ABS,0.1EVA,0.1PET;防护</t>
  </si>
  <si>
    <t>境内自主品牌</t>
  </si>
  <si>
    <t>不享惠</t>
  </si>
  <si>
    <t>ZXD20210518009</t>
  </si>
  <si>
    <t>北京荣宇昊祥机电设备有限责任公司</t>
  </si>
  <si>
    <t>北京市密云县</t>
  </si>
  <si>
    <t>3926201900</t>
  </si>
  <si>
    <t>半胶手套</t>
  </si>
  <si>
    <t>Half rubber gloves</t>
  </si>
  <si>
    <t>(空白)</t>
  </si>
  <si>
    <t>双</t>
  </si>
  <si>
    <t>pair</t>
  </si>
  <si>
    <t>杨新华</t>
  </si>
  <si>
    <t>弘洋</t>
  </si>
  <si>
    <t xml:space="preserve"> 不享惠 1:（可开发票）品名：半胶手套2:用途;防护3:材质;橡胶针织4:品牌：弘洋;5:规格或型号 ：无  </t>
  </si>
  <si>
    <t>4202129000</t>
  </si>
  <si>
    <t>工具包</t>
  </si>
  <si>
    <t>Toolkit</t>
  </si>
  <si>
    <t>件</t>
  </si>
  <si>
    <t>pc</t>
  </si>
  <si>
    <t>富骊马</t>
  </si>
  <si>
    <t xml:space="preserve"> 1:（可开发票）品名：工具包;2:种类（衣箱、提箱、小手袋等）：挎包;3:表面材质（塑料、纺织物等）：双层帆布;4:款号：20180110A;  </t>
  </si>
  <si>
    <t>4203291090</t>
  </si>
  <si>
    <t>电焊手套</t>
  </si>
  <si>
    <t>Welding gloves</t>
  </si>
  <si>
    <t>无</t>
  </si>
  <si>
    <t>1:（可开发票）品名：电焊手套;2:用途(专供运动用、劳保用等)：劳保;3:材质(皮革或再生皮革）：再生皮；</t>
  </si>
  <si>
    <t>无品牌</t>
  </si>
  <si>
    <t>6116990000</t>
  </si>
  <si>
    <t>帆布手套</t>
  </si>
  <si>
    <t>Canvas gloves</t>
  </si>
  <si>
    <t>1:（可开发票）品名：帆布手套2:织造方法(针织或钩编):针织;3:成分含量：帆布;5:货号：中款;</t>
  </si>
  <si>
    <t>ZXD20210518012</t>
  </si>
  <si>
    <t>北京天利兴和机电设备有限公司</t>
  </si>
  <si>
    <t>北京市东城区</t>
  </si>
  <si>
    <t>7419999100</t>
  </si>
  <si>
    <t>铜接线管子</t>
  </si>
  <si>
    <t>Copper wiring pipe</t>
  </si>
  <si>
    <t>GT-G-6MM2</t>
  </si>
  <si>
    <t>个</t>
  </si>
  <si>
    <t>凤凰</t>
  </si>
  <si>
    <t>铜接线鼻子；工业用；铜；接线端子；冲压</t>
  </si>
  <si>
    <t>8547901000</t>
  </si>
  <si>
    <t>铝接线管子</t>
  </si>
  <si>
    <t>Aluminum wiring pipe</t>
  </si>
  <si>
    <t>35MM2，50MM2，120 M2，16MM2，25MM2</t>
  </si>
  <si>
    <t>铝接线管子、境内自主品牌、无、工业用、铝、凤凰、35MM2、GTIN、CAS</t>
  </si>
  <si>
    <t>ZXD20210518017</t>
  </si>
  <si>
    <t>铜接线鼻子</t>
  </si>
  <si>
    <t>Copper wiring nose</t>
  </si>
  <si>
    <t>DT-120MM2，DT-70MM2，DT-95MM2，DT-50MM2，DT-25MM2</t>
  </si>
  <si>
    <t>ZXD20210518019</t>
  </si>
  <si>
    <t>昆明贵绳经贸有限公司</t>
  </si>
  <si>
    <t>昆明</t>
  </si>
  <si>
    <t>7312100000</t>
  </si>
  <si>
    <t>钢丝绳</t>
  </si>
  <si>
    <t>Wire rope</t>
  </si>
  <si>
    <t>φ6，φ8，φ10</t>
  </si>
  <si>
    <t>李雪文</t>
  </si>
  <si>
    <t>贵绳</t>
  </si>
  <si>
    <t>1:（可开发票）钢丝绳;2:材质(钢铁):钢铁;3:制品种类(绞股线、吊索、绳等):吊带;4:注明“非绝缘”:否;5:用途:提</t>
  </si>
  <si>
    <t>ZXD20210519005</t>
  </si>
  <si>
    <t>河北东帆铁路机械有限公司</t>
  </si>
  <si>
    <t>河北省巨鹿县</t>
  </si>
  <si>
    <t>7307190000</t>
  </si>
  <si>
    <t>轴</t>
  </si>
  <si>
    <t>SHAFT</t>
  </si>
  <si>
    <t>郭荣茂</t>
  </si>
  <si>
    <t>河北东帆</t>
  </si>
  <si>
    <t xml:space="preserve"> 轴、工业、合金、轴、切削</t>
  </si>
  <si>
    <t>7318240000</t>
  </si>
  <si>
    <t>垫片</t>
  </si>
  <si>
    <t>SPACER</t>
  </si>
  <si>
    <t>垫片、结构件：45#结构钢：3128062100</t>
  </si>
  <si>
    <t>ZXD20210520005</t>
  </si>
  <si>
    <t>永康市润洲工贸有限公司</t>
  </si>
  <si>
    <t>浙江省永康市</t>
  </si>
  <si>
    <t>7220202000</t>
  </si>
  <si>
    <t>滑杆</t>
  </si>
  <si>
    <t>Slider</t>
  </si>
  <si>
    <t>L=6200</t>
  </si>
  <si>
    <t>凿堑</t>
  </si>
  <si>
    <t xml:space="preserve"> 滑杆、卷板、不锈钢、冷轧</t>
  </si>
  <si>
    <t>ZXD20210520009</t>
  </si>
  <si>
    <t>北京章达东方电子有限公司</t>
  </si>
  <si>
    <t>北京市海淀区</t>
  </si>
  <si>
    <t>8204120000</t>
  </si>
  <si>
    <t>活动扳手6"</t>
  </si>
  <si>
    <t>Adjustable wrench 6"</t>
  </si>
  <si>
    <t>世达47202</t>
  </si>
  <si>
    <t>把</t>
  </si>
  <si>
    <t>世达</t>
  </si>
  <si>
    <t xml:space="preserve">   活动扳手6'':合金钢制;扳手;可调的</t>
  </si>
  <si>
    <t>活动扳手8"</t>
  </si>
  <si>
    <t>Adjustable wrench 8"</t>
  </si>
  <si>
    <t>世达47203</t>
  </si>
  <si>
    <t xml:space="preserve">   活动扳手8'':合金钢制;扳手;可调的</t>
  </si>
  <si>
    <t>8205590000</t>
  </si>
  <si>
    <t>5件细牙断丝取出器组套</t>
  </si>
  <si>
    <t>5-piece fine-tooth broken wire extractor set</t>
  </si>
  <si>
    <t>世达09704</t>
  </si>
  <si>
    <t xml:space="preserve"> 5件细牙断丝取出器组套:工业用;合金钢;短丝取出器、是</t>
  </si>
  <si>
    <t>8467210000</t>
  </si>
  <si>
    <t>充电冲击钻</t>
  </si>
  <si>
    <t>Rechargeable hammer drill</t>
  </si>
  <si>
    <t>博世GSB18V</t>
  </si>
  <si>
    <t>台</t>
  </si>
  <si>
    <t>set</t>
  </si>
  <si>
    <t>博世</t>
  </si>
  <si>
    <t xml:space="preserve"> 充电冲击钻:电动;是;GSB180-LI</t>
  </si>
  <si>
    <t>ZXD20210520013</t>
  </si>
  <si>
    <t>活动扳手12''</t>
  </si>
  <si>
    <t>Adjustable wrench 12''</t>
  </si>
  <si>
    <t>世达47205</t>
  </si>
  <si>
    <t xml:space="preserve">   活动扳手12'':合金钢制；扳手；可调的</t>
  </si>
  <si>
    <t>ZXD20210520014</t>
  </si>
  <si>
    <t>8204110000</t>
  </si>
  <si>
    <t>12件英制特长球头内六角扳手组套</t>
  </si>
  <si>
    <t>Set of 12 inch extra long ball-end hexagon wrenches</t>
  </si>
  <si>
    <t>9件/套 世达09102</t>
  </si>
  <si>
    <t>套</t>
  </si>
  <si>
    <t>12件英制特长球头内六角扳手组套:合金、扳手、固定式</t>
  </si>
  <si>
    <t>9件特长球头内六角扳手组套</t>
  </si>
  <si>
    <t>9 sets of special long ball-end hexagon wrenches</t>
  </si>
  <si>
    <t>9件/套 世达09101</t>
  </si>
  <si>
    <t>9件特长球头内六角扳手组套:合金、扳手、固定式</t>
  </si>
  <si>
    <t>自动剥线钳B型</t>
  </si>
  <si>
    <t>Automatic wire stripper type B</t>
  </si>
  <si>
    <t>世达91213</t>
  </si>
  <si>
    <t>自动剥线钳B型:合金、扳钳、固定式</t>
  </si>
  <si>
    <t>活动扳手10''</t>
  </si>
  <si>
    <t>Adjustable wrench 10''</t>
  </si>
  <si>
    <t>世达47204</t>
  </si>
  <si>
    <t xml:space="preserve">   活动扳手10'':合金钢制、扳手、可调的</t>
  </si>
  <si>
    <t>活动扳手15''</t>
  </si>
  <si>
    <t>Adjustable wrench</t>
  </si>
  <si>
    <t>世达47206（15寸）</t>
  </si>
  <si>
    <t xml:space="preserve">   活动扳手15'':合金钢制、扳手、可调的</t>
  </si>
  <si>
    <t>ZXD20210520015</t>
  </si>
  <si>
    <t>8467299000</t>
  </si>
  <si>
    <t>充电电锤</t>
  </si>
  <si>
    <t>Electrical Hammer</t>
  </si>
  <si>
    <t>BOSCH博世GBH 36V-L1</t>
  </si>
  <si>
    <t xml:space="preserve"> 充电电锤：工具用；36V；GBH36V-LI  PLUS</t>
  </si>
  <si>
    <t>ZXD20210521002</t>
  </si>
  <si>
    <t>北京凯德洁科技有限公司</t>
  </si>
  <si>
    <t>8424899990</t>
  </si>
  <si>
    <t>高压清洗机</t>
  </si>
  <si>
    <t>High Pressure Washer</t>
  </si>
  <si>
    <t>高勇</t>
  </si>
  <si>
    <t>卡赫</t>
  </si>
  <si>
    <t>1:（可开发票）品名：高压清洗机;2:用途：汽车及日常清洗;4:喷射材料：;5:型号：HD5/17 C;</t>
  </si>
  <si>
    <t>ZXD20210524012</t>
  </si>
  <si>
    <t>吊带</t>
  </si>
  <si>
    <t>sling</t>
  </si>
  <si>
    <t>2T*4m</t>
  </si>
  <si>
    <t>条</t>
  </si>
  <si>
    <t xml:space="preserve"> 吊带，尼龙，吊带，非绝缘</t>
  </si>
  <si>
    <t>7318290000</t>
  </si>
  <si>
    <t>卸扣</t>
  </si>
  <si>
    <t>Shackle</t>
  </si>
  <si>
    <t>1t，4.75t，3.3t</t>
  </si>
  <si>
    <t>卸扣、钢制、2t</t>
  </si>
  <si>
    <t>8308100000</t>
  </si>
  <si>
    <t>钢丝绳卡</t>
  </si>
  <si>
    <t>Wire rope card</t>
  </si>
  <si>
    <t>6#</t>
  </si>
  <si>
    <t>钢丝绳卡、起重保险、钢制、卡扣</t>
  </si>
  <si>
    <t>8425190000</t>
  </si>
  <si>
    <t>手拉葫芦</t>
  </si>
  <si>
    <t>Chain hoist</t>
  </si>
  <si>
    <t>1T*3m</t>
  </si>
  <si>
    <t>友谊</t>
  </si>
  <si>
    <t>手拉葫芦、提升物品用、手拉动链条、5T*3M、3M、5T</t>
  </si>
  <si>
    <t>8481400000</t>
  </si>
  <si>
    <t>球阀</t>
  </si>
  <si>
    <t>BALL VALVE ball valve</t>
  </si>
  <si>
    <t>1"，3/4 "，1.5"</t>
  </si>
  <si>
    <t>球阀、止水、1"、控制液体流向、不锈钢</t>
  </si>
  <si>
    <t>1.5"</t>
  </si>
  <si>
    <t xml:space="preserve">球阀、止水、1.5"、控制液体流向、不锈钢 </t>
  </si>
  <si>
    <t>ZXD20210524013</t>
  </si>
  <si>
    <t>3403990000</t>
  </si>
  <si>
    <t>凡士林</t>
  </si>
  <si>
    <t>Vaseline</t>
  </si>
  <si>
    <t>致远</t>
  </si>
  <si>
    <t xml:space="preserve">1可开票品名：凡士林2:用途：润滑;3:成分含量;4:从石油或沥青提取矿物油类的百分比含量;5:包装规格：500g;6:品牌：致远；7：型号：无 </t>
  </si>
  <si>
    <t>3920920000</t>
  </si>
  <si>
    <t>电缆扎带</t>
  </si>
  <si>
    <t>CABLETIE</t>
  </si>
  <si>
    <t>凡高</t>
  </si>
  <si>
    <t xml:space="preserve">1:（可开发票）品名：电缆扎带;2:用途：紧固用;3:外观：带状成卷;4:是否与其他材料合制：否;5:成分：100%聚酰胺纤维;6:规格尺寸：4*150;7:是否非泡沫：是;9:型号：无; </t>
  </si>
  <si>
    <t>5906101000</t>
  </si>
  <si>
    <t>反光条</t>
  </si>
  <si>
    <t>Reflective strip</t>
  </si>
  <si>
    <t xml:space="preserve">1:（可开发票）品名：反光条;2:织造方法(机织、针织、钩编等)：机织;3:处理材料(橡胶)：橡胶;4:是否是胶粘带、绝缘带：否;5:幅宽：18mm等; </t>
  </si>
  <si>
    <t>6805200000</t>
  </si>
  <si>
    <t>百叶砂纸打磨抛光片</t>
  </si>
  <si>
    <t>Louver sandpaper polishing sheet</t>
  </si>
  <si>
    <t>Φ100-240目</t>
  </si>
  <si>
    <t>片</t>
  </si>
  <si>
    <t>熊猫</t>
  </si>
  <si>
    <t>1:（可开发票）品名:百叶砂纸打磨抛光片 2:基底材质:布;3:砂粒材质:硅砂;4:是否有涂层(如有,请申报材质):否;6:型号:240#7:尺寸:240目</t>
  </si>
  <si>
    <t>7407211100</t>
  </si>
  <si>
    <t>铜排</t>
  </si>
  <si>
    <t>Copper bar</t>
  </si>
  <si>
    <t>3*30</t>
  </si>
  <si>
    <t xml:space="preserve">1:（可开发票）品名：铜排;2:形状(条、杆、型材、异型材):条，3:材质(精炼铜、黄铜、青铜、白铜等)：黄铜;4:成分含量(铜及合金元素的含量)：98%;5:直线度：Ø0.6;6:牌号;7:规格：Φ30MM;8:用途：轴向施力安装工件;9:定价日期;10:金属基价(如CuUSD8585/mt,ZnUSD2125.5/mt);11:加工费(如USD1100/mt); </t>
  </si>
  <si>
    <t>8201100090</t>
  </si>
  <si>
    <t>铁锹</t>
  </si>
  <si>
    <t>Shovel</t>
  </si>
  <si>
    <t>军印</t>
  </si>
  <si>
    <t>1:（可开发票）品名：铁锨（尖头）;2:用途(砍伐用、修枝用等)：维修用;3:材质(合金钢制等)：合金钢;4:种类(锹、铲、剪等)：铲;5:式样(单手操作等);</t>
  </si>
  <si>
    <t xml:space="preserve">Shovel </t>
  </si>
  <si>
    <t>1:（可开发票）品名：铁锹（平板）;2:用途(砍伐用、修枝用等)：维修用;3:材质(合金钢制等)：合金钢;4:种类(锹、铲、剪等)：铲;5:式样(单手操作等);</t>
  </si>
  <si>
    <t>石笔</t>
  </si>
  <si>
    <t>slate pencil</t>
  </si>
  <si>
    <t>盒</t>
  </si>
  <si>
    <t>box</t>
  </si>
  <si>
    <t>1:（可开发票）品名 石笔 2:材质 石材 ;3:种类  ;4:式样 单根</t>
  </si>
  <si>
    <t>8301100000</t>
  </si>
  <si>
    <t>配电箱锁</t>
  </si>
  <si>
    <t>Distribution box lock</t>
  </si>
  <si>
    <t xml:space="preserve">1.可开票品名：配电箱锁2:用途[机动车用、家具用等]：配电箱;3:材质[不锈钢制等];4:种类[钥匙锁、数码锁、电动锁、钥匙等]：配电箱锁;5:品牌：无; </t>
  </si>
  <si>
    <t>8536500000</t>
  </si>
  <si>
    <t>多功能钥匙</t>
  </si>
  <si>
    <t xml:space="preserve">MULTI-TOOL KEY </t>
  </si>
  <si>
    <t xml:space="preserve">1:（可开发票）品名：多功能钥匙;2:用途：开锁;3:电压：无;5:型号：无; </t>
  </si>
  <si>
    <t>8536610000</t>
  </si>
  <si>
    <t>防水灯头</t>
  </si>
  <si>
    <t>Waterproof lamp head</t>
  </si>
  <si>
    <t>250v 4a灯座：e27</t>
  </si>
  <si>
    <t>只</t>
  </si>
  <si>
    <t>津耐</t>
  </si>
  <si>
    <t xml:space="preserve">1:（可开发票）品名：防水灯头（塑料）;2:用途:接口;3:电压:220V;5:型号:E27; </t>
  </si>
  <si>
    <t>8708995900</t>
  </si>
  <si>
    <t>警戒带</t>
  </si>
  <si>
    <t>Warning zone</t>
  </si>
  <si>
    <t>70mm*200m</t>
  </si>
  <si>
    <t>卷</t>
  </si>
  <si>
    <t>雅方</t>
  </si>
  <si>
    <t xml:space="preserve">1:（可开发票）品名：警戒带;2:适用车型：无;4:型号：70mm*200m;                               </t>
  </si>
  <si>
    <t>9017800000</t>
  </si>
  <si>
    <t>卷尺</t>
  </si>
  <si>
    <t>tape measure</t>
  </si>
  <si>
    <t>5m</t>
  </si>
  <si>
    <t>沪洋</t>
  </si>
  <si>
    <t>1:（可开发票）品名：卷尺（钢）(自卷式）;2:用途;测量5:型号：5M</t>
  </si>
  <si>
    <t>7.5m</t>
  </si>
  <si>
    <t>1:（可开发票）品名：卷尺（钢）(自卷式）;2:用途;测量5:型号：7.5M</t>
  </si>
  <si>
    <t>50m</t>
  </si>
  <si>
    <t>牛享</t>
  </si>
  <si>
    <t xml:space="preserve"> 1:（可开发票）品名：卷尺（纤维）;2:用途;测量 3:功能：测量;5:型号;50M</t>
  </si>
  <si>
    <t>9030311000</t>
  </si>
  <si>
    <t>多功能数字万用表</t>
  </si>
  <si>
    <t>Multifunction digital multimeter</t>
  </si>
  <si>
    <t>福禄克Fluke 15B+</t>
  </si>
  <si>
    <t>福禄克</t>
  </si>
  <si>
    <t xml:space="preserve">1:（可开发票）品名：多功能数字万用表；2:用途：矿用车床;3:功能：测量电流;4:是否带记录装置：否;6:型号：15B+; </t>
  </si>
  <si>
    <t>9603401900</t>
  </si>
  <si>
    <t>滚筒刷</t>
  </si>
  <si>
    <t>Roller brush</t>
  </si>
  <si>
    <t>80</t>
  </si>
  <si>
    <t xml:space="preserve"> 1:（可开发票）品名：滚筒刷;2:用途:刷漆;3:材质:尼龙;</t>
  </si>
  <si>
    <t>9603509190</t>
  </si>
  <si>
    <t>毛刷</t>
  </si>
  <si>
    <t>brush</t>
  </si>
  <si>
    <t>2寸</t>
  </si>
  <si>
    <t xml:space="preserve">  1.境内品牌2、无3、涂料4、鬃毛</t>
  </si>
  <si>
    <t>ZXD20210524022</t>
  </si>
  <si>
    <t>唐山市莲花山凿岩钎具销售有限公司</t>
  </si>
  <si>
    <t>唐山市</t>
  </si>
  <si>
    <t>L=4000</t>
  </si>
  <si>
    <t>唐山莲花山</t>
  </si>
  <si>
    <t>7308900000</t>
  </si>
  <si>
    <t>踏板</t>
  </si>
  <si>
    <t>pedal</t>
  </si>
  <si>
    <t>用途281台车(支撑用等)：支撑;3:材质(钢铁)：钢铁;4:种类(脚手架、)：台车;281</t>
  </si>
  <si>
    <t>返回钢丝绳</t>
  </si>
  <si>
    <t>Return wire rope</t>
  </si>
  <si>
    <t>国产件</t>
  </si>
  <si>
    <t>材质(钢铁):钢铁;3:制品种类(绞股线、吊索、绳等):吊带;4:注明“非绝缘”:否;5:用途:提升用;</t>
  </si>
  <si>
    <t>推进钢丝绳</t>
  </si>
  <si>
    <t>Advance the wire rope</t>
  </si>
  <si>
    <t>2:材质(钢铁):钢铁;3:制品种类(吊索、绳等):吊带;4:注明“非绝缘”:否;5:用途:提升用</t>
  </si>
  <si>
    <t>7318220001</t>
  </si>
  <si>
    <t>KEY键</t>
  </si>
  <si>
    <t>KEY key</t>
  </si>
  <si>
    <t>材质：钢铁制;4:型号：3128 0619 00</t>
  </si>
  <si>
    <t>7415210000</t>
  </si>
  <si>
    <t>钻臂铜衬垫</t>
  </si>
  <si>
    <t>Drill arm copper liner</t>
  </si>
  <si>
    <t>材质(铜);3:种类(垫圈);4:型号:3128 2800 10</t>
  </si>
  <si>
    <t>8467999000</t>
  </si>
  <si>
    <t>衬套</t>
  </si>
  <si>
    <t>BEARING BUSHING</t>
  </si>
  <si>
    <t xml:space="preserve"> 1:钎套;2:用途风镐;4:型号:G10:材质:钢铁</t>
  </si>
  <si>
    <t>ZXD20210525001</t>
  </si>
  <si>
    <t>莲花山凿岩钎具有限公司</t>
  </si>
  <si>
    <t>辽宁葫芦岛</t>
  </si>
  <si>
    <t>8431432000</t>
  </si>
  <si>
    <t>钎杆</t>
  </si>
  <si>
    <t>drill rod</t>
  </si>
  <si>
    <t>LG28R28R32-3700</t>
  </si>
  <si>
    <t>刘孝波</t>
  </si>
  <si>
    <t>LHS</t>
  </si>
  <si>
    <t>1:钎杆;2:Atlas281台车;4:LG35R32T38-3700;材质:钢铁</t>
  </si>
  <si>
    <t>LG32R32T38-5525</t>
  </si>
  <si>
    <t>1：钎杆；2:伞钻台车用；4：LG35R32T38-5525;5:铁质</t>
  </si>
  <si>
    <t>钎头</t>
  </si>
  <si>
    <t>Drill bit</t>
  </si>
  <si>
    <t>R32-43</t>
  </si>
  <si>
    <t xml:space="preserve">1:钎头;2:Atlas281台车;4:ZQ43D9-R32B4-A1;5:材质:钢铁+合金;  </t>
  </si>
  <si>
    <t>ZQK102F-R32-A1</t>
  </si>
  <si>
    <t xml:space="preserve">1:扩孔钎头;2:Atlas281台车;4:ZQK102F/40-R32-A1;5:材质:钢铁+合金;   </t>
  </si>
  <si>
    <t>钎尾连接套</t>
  </si>
  <si>
    <t>Connection sleeve</t>
  </si>
  <si>
    <t>T38-R32</t>
  </si>
  <si>
    <t xml:space="preserve">1:钎尾连接套;2:Atlas281台车;4:LT38R32M-250;5:材质:钢铁;  </t>
  </si>
  <si>
    <t>T38-T38</t>
  </si>
  <si>
    <t xml:space="preserve">1:钎尾连接套;2:Atlas281台车;4:LT38-190;5:材质:钢铁;  </t>
  </si>
  <si>
    <t>ZXD20210525007</t>
  </si>
  <si>
    <t>北京同伟盛商贸有限公司</t>
  </si>
  <si>
    <t>北京市石景山区</t>
  </si>
  <si>
    <t>6114300090</t>
  </si>
  <si>
    <t>反光背心</t>
  </si>
  <si>
    <t>Reflective vests</t>
  </si>
  <si>
    <t>京新</t>
  </si>
  <si>
    <t xml:space="preserve">1:（可开发票）反光背心;2:织造方法(机织等):机织;3:种类(连身衣、夏服、水洗服、无袖罩衫等):无袖罩衫;4:类别(男式、女式、儿童):男士;5:成分含量:100%涤纶;7:货号L*15，XL/2XL/3XL各20; </t>
  </si>
  <si>
    <t>ZXD20210526005</t>
  </si>
  <si>
    <t>河北中拓机械科技有限公司</t>
  </si>
  <si>
    <t>河北省邢台市</t>
  </si>
  <si>
    <t>4016999090</t>
  </si>
  <si>
    <t>顶盘</t>
  </si>
  <si>
    <t>Top plate</t>
  </si>
  <si>
    <t>中拓</t>
  </si>
  <si>
    <t>顶盘、减震、硫化橡胶、台车、3128303527</t>
  </si>
  <si>
    <t>4017002000</t>
  </si>
  <si>
    <t>滑片</t>
  </si>
  <si>
    <t>Slide</t>
  </si>
  <si>
    <t xml:space="preserve"> 滑片、工业、橡塑、防护备件、注塑，3128303930</t>
  </si>
  <si>
    <t xml:space="preserve"> 滑片、工业、橡塑、防护备件、注塑，3128307488</t>
  </si>
  <si>
    <t>7222200000</t>
  </si>
  <si>
    <t>保护套</t>
  </si>
  <si>
    <t>protective case</t>
  </si>
  <si>
    <t>油管架，3128025110</t>
  </si>
  <si>
    <t>7318190000</t>
  </si>
  <si>
    <t>膨胀轴</t>
  </si>
  <si>
    <t>Expansion shaft</t>
  </si>
  <si>
    <t>BM281加工件</t>
  </si>
  <si>
    <t>轴；固定轴；热处理后45#钢；编码3125495280；常规备件</t>
  </si>
  <si>
    <t>导向轮销</t>
  </si>
  <si>
    <t>Guide wheel pin</t>
  </si>
  <si>
    <t>导向轮销、BOOMER281、45#、3128048100</t>
  </si>
  <si>
    <t>8431209000</t>
  </si>
  <si>
    <t>导向轮</t>
  </si>
  <si>
    <t>Guide wheel</t>
  </si>
  <si>
    <t>导向轮、BOOMER281  45#结构钢  3128078190</t>
  </si>
  <si>
    <t>导向轮座</t>
  </si>
  <si>
    <t>Guide wheel seat</t>
  </si>
  <si>
    <t>7075铝；固定作用；3128089300</t>
  </si>
  <si>
    <t>垫圈</t>
  </si>
  <si>
    <t>washer</t>
  </si>
  <si>
    <t xml:space="preserve"> 1:垫圈 ;2:液压伞钻用;4:HYD200-1;5:材质:钢铁，3128048200</t>
  </si>
  <si>
    <t>bushing</t>
  </si>
  <si>
    <t>国产</t>
  </si>
  <si>
    <t xml:space="preserve"> 1:钎套;2:用途风镐;4:型号:G10:材质:钢铁，9128734500</t>
  </si>
  <si>
    <t>8483500000</t>
  </si>
  <si>
    <t>滑轮（国产件）</t>
  </si>
  <si>
    <t>Pulley (domestic parts)</t>
  </si>
  <si>
    <t>滑轮、传动、BOOMER281、3128078430</t>
  </si>
  <si>
    <t>油管拖轮</t>
  </si>
  <si>
    <t>Tubing Tug</t>
  </si>
  <si>
    <t>油管拖轮、传动、BOOMER281、3128047510</t>
  </si>
  <si>
    <t>9021901900</t>
  </si>
  <si>
    <t>支架</t>
  </si>
  <si>
    <t>Bracket</t>
  </si>
  <si>
    <t>支架、BOOMER281台车、	 3128078548</t>
  </si>
  <si>
    <t>支架、BOOMER281台车、	 3128078549</t>
  </si>
  <si>
    <t>ZXD20210527005</t>
  </si>
  <si>
    <t>北京安之杰贸易有限公司</t>
  </si>
  <si>
    <t>北京市朝阳区</t>
  </si>
  <si>
    <t>9020000000</t>
  </si>
  <si>
    <t>3M5N11 N95颗粒物预过滤棉</t>
  </si>
  <si>
    <t>3M 5N11 filter cotton</t>
  </si>
  <si>
    <t>100片/箱或200片/箱</t>
  </si>
  <si>
    <t>3M</t>
  </si>
  <si>
    <t xml:space="preserve">（可开发票）品名0 品牌类型 [境外品牌] 1 出口享惠情况 [不详] 2 款式 [滤棉] 3 材料 [防静电棉] 4 品牌[3M] 5 货号 [5N11] </t>
  </si>
  <si>
    <t>境外品牌其他</t>
  </si>
  <si>
    <t>3M 5N12 filter cotton</t>
  </si>
  <si>
    <t>6200面具1个 6001滤毒盒2个 501塑料盖2个 5n11滤棉2片</t>
  </si>
  <si>
    <t>1:（可开发票）品名;2:用途:井下救生用;3:构成:一体式;4:有无机械零件或可互换过滤装置:是;56:型号:6200</t>
  </si>
  <si>
    <t>3M6001CN有机蒸汽滤毒盒</t>
  </si>
  <si>
    <t>3M6001CN organic vapor filter cartridge</t>
  </si>
  <si>
    <t>对</t>
  </si>
  <si>
    <t>3M6200半面型防护面具（中号）</t>
  </si>
  <si>
    <t>3M6200 half face protective mask (medium size)</t>
  </si>
  <si>
    <t>3M501滤棉盖</t>
  </si>
  <si>
    <t>3M501 filter cotton cover</t>
  </si>
  <si>
    <t>3M1110防噪声带线弹性耳塞</t>
  </si>
  <si>
    <t>3M 1110 earplugs</t>
  </si>
  <si>
    <t>200付/盒，5盒/箱，带线耳塞</t>
  </si>
  <si>
    <t>付</t>
  </si>
  <si>
    <t>（可开发票）品名</t>
  </si>
  <si>
    <t>3M 501 plastic cover</t>
  </si>
  <si>
    <t>100个/箱</t>
  </si>
  <si>
    <t>3M11394舒适型防护眼镜（防雾）</t>
  </si>
  <si>
    <t>protective glasses</t>
  </si>
  <si>
    <t>3M 11394</t>
  </si>
  <si>
    <t>副</t>
  </si>
  <si>
    <t>（可开发票）品名0 品牌类型 [境外品牌] 1 出口享惠情况 [不详] 2 款式[护目镜] 3 材料 [聚碳酸酯] 4 品牌[3M</t>
  </si>
  <si>
    <t>ZXD20210528006</t>
  </si>
  <si>
    <t>7315890000</t>
  </si>
  <si>
    <t>铁链</t>
  </si>
  <si>
    <t>Iron chain</t>
  </si>
  <si>
    <t>φ4mm，φ10mm，φ6mm，φ14mm</t>
  </si>
  <si>
    <t xml:space="preserve">1:（可开发票）品名：铁链;2:用途:工业用;3:材质:钢铁;4:种类:镀锌铁链条; </t>
  </si>
  <si>
    <t>ZXD20210528010</t>
  </si>
  <si>
    <t>Sling</t>
  </si>
  <si>
    <t>6T*4m</t>
  </si>
  <si>
    <t>ZXD20210528011</t>
  </si>
  <si>
    <t>8425491000</t>
  </si>
  <si>
    <t>千斤顶（卧式气动）</t>
  </si>
  <si>
    <t>Jack (horizontal pneumatic)</t>
  </si>
  <si>
    <t>50T</t>
  </si>
  <si>
    <t>鼎通</t>
  </si>
  <si>
    <t>千斤顶、提升物品用、气动、50T、50mm、50T</t>
  </si>
  <si>
    <t>ZXD20210529001</t>
  </si>
  <si>
    <t>昆明金水龙橡胶制品有限公司</t>
  </si>
  <si>
    <t>云南昆明嵩明县</t>
  </si>
  <si>
    <t>4009420000</t>
  </si>
  <si>
    <t>高压胶管</t>
  </si>
  <si>
    <t>High-pressure hose</t>
  </si>
  <si>
    <t>76*4S*20m</t>
  </si>
  <si>
    <t>王小翠</t>
  </si>
  <si>
    <t>金水龙</t>
  </si>
  <si>
    <t xml:space="preserve">  1:（可开发票）品名;2:用途：导水;3:外观：管子;4:材质构成（是否加强或与其他材料合制）：帘子线加强;5:是否装有附件：否;7:型号：76*4S*20m;</t>
  </si>
  <si>
    <t>ZXD20210521007</t>
  </si>
  <si>
    <t>上海重跃五金工具有限公司</t>
  </si>
  <si>
    <t>6804221000</t>
  </si>
  <si>
    <t>木材切割片</t>
  </si>
  <si>
    <t>Wood cutting piece</t>
  </si>
  <si>
    <t>100mm</t>
  </si>
  <si>
    <t>田岛</t>
  </si>
  <si>
    <t>1:（可开发票）品名：木材切割片;2:用途(碾磨或磨浆、磨光用等):切割;3:材质(石料、粘聚合成料等):碳化硅;4:是否装支架:否; 5；型号，100mm</t>
  </si>
  <si>
    <t>切割片</t>
  </si>
  <si>
    <t>Cutting disc</t>
  </si>
  <si>
    <t>115*2.4*22.23mm</t>
  </si>
  <si>
    <t xml:space="preserve"> 1:（可开发票）品名：切割片;2:用途:切割;3:材质（石料、粘聚合成料等):碳化硅;4:是否装支架:否;5；型号，115*2.4*22.23mm，</t>
  </si>
  <si>
    <t>230*3.0*22.23mm</t>
  </si>
  <si>
    <t xml:space="preserve"> 1:（可开发票）品名：切割片;2:用途:切割;3:材质（石料、粘聚合成料等):碳化硅;4:是否装支架:否;5；型号，230*3.0*22.23mm，</t>
  </si>
  <si>
    <t>82032000</t>
  </si>
  <si>
    <t>断线钳</t>
  </si>
  <si>
    <t>Bolt cutters</t>
  </si>
  <si>
    <t>600mm</t>
  </si>
  <si>
    <t>1；（可开发票）品名；断线钳、2；用途，工业用，3；材质，合金钢制、 4；型号、600mm</t>
  </si>
  <si>
    <t>尖嘴钳</t>
  </si>
  <si>
    <t>Needle nose pliers</t>
  </si>
  <si>
    <t>150mm</t>
  </si>
  <si>
    <t>捷科</t>
  </si>
  <si>
    <t>1；（可开发票）品名；尖嘴钳、2；用途，工业用，3；材质，合金钢制、 4；型号、150mm</t>
  </si>
  <si>
    <t>水泵钳</t>
  </si>
  <si>
    <t>Water pump pliers</t>
  </si>
  <si>
    <t>70mm</t>
  </si>
  <si>
    <t>1；（可开发票）品名；水泵钳、2；用途，工业用，3；材质，合金钢制、 4；型号、70mm</t>
  </si>
  <si>
    <t>手动棘轮式线缆剪</t>
  </si>
  <si>
    <t>Manual ratchet cable cutter</t>
  </si>
  <si>
    <t>J75</t>
  </si>
  <si>
    <t>玉环</t>
  </si>
  <si>
    <t>1；可开发票）品名；手动棘轮式线缆剪、2；用途，工业用，3；材质，合金、剪子、可调的，4；型号，J75</t>
  </si>
  <si>
    <t>8205200000</t>
  </si>
  <si>
    <t>大锤</t>
  </si>
  <si>
    <t>Sledgehammer</t>
  </si>
  <si>
    <t>4p</t>
  </si>
  <si>
    <t>上海</t>
  </si>
  <si>
    <t>1；（可开发票）品名；大锤、2；用途，工业用、3；材质，合金钢制、4；型号，4P、</t>
  </si>
  <si>
    <t>8205400000</t>
  </si>
  <si>
    <t>两用扳手</t>
  </si>
  <si>
    <t>Wrench (plum blossom opening)</t>
  </si>
  <si>
    <t>8"，9"，11"，16"，20"，21"</t>
  </si>
  <si>
    <t>1；（可开发票）品名，两用扳手、2；用途，固定式扳手，3；材质，合金钢制，4；型号</t>
  </si>
  <si>
    <t>1；（可开发票）品名，两用扳手、2；用途，固定式扳手，3；材质，合金钢制，4；型号，8，</t>
  </si>
  <si>
    <t>螺丝刀</t>
  </si>
  <si>
    <t>screwdriver</t>
  </si>
  <si>
    <t>5件套（5.5*100/7*125/9*150/1*80/2*100）</t>
  </si>
  <si>
    <t>1；（可开发票）品名；螺丝刀 2；用途；工业用，3；材质；合金钢制，4；型号；5件套</t>
  </si>
  <si>
    <t>斜口钳</t>
  </si>
  <si>
    <t>Diagonal pliers</t>
  </si>
  <si>
    <t>1；（可开发票）品名；斜口钳、2；用途，工业用，3；材质，合金钢制、 4；型号、150mm</t>
  </si>
  <si>
    <t>8208900000</t>
  </si>
  <si>
    <t>角磨片</t>
  </si>
  <si>
    <t>Angle Grinding Disc</t>
  </si>
  <si>
    <t>115*6.3*22.23MM</t>
  </si>
  <si>
    <t>1（可开发票）品名；角磨片、2；用途，磨光、3；材质，合成、4；型号，115*6.3*22.23</t>
  </si>
  <si>
    <t>8413200000</t>
  </si>
  <si>
    <t>锯条</t>
  </si>
  <si>
    <t>Saw blade</t>
  </si>
  <si>
    <t>300</t>
  </si>
  <si>
    <t>飞机</t>
  </si>
  <si>
    <t>1:（可开发票）品名：锯条;2:用途，手动：3；材质，金属;4:型号：300;</t>
  </si>
  <si>
    <t>8515110000</t>
  </si>
  <si>
    <t>电烙铁</t>
  </si>
  <si>
    <t>Electric soldering iron</t>
  </si>
  <si>
    <t>50w</t>
  </si>
  <si>
    <t>1:（可开发票）品名：电烙铁;2:原理:加热;4:型号:50W，</t>
  </si>
  <si>
    <t>8538900000</t>
  </si>
  <si>
    <t>摇表线</t>
  </si>
  <si>
    <t>Waving Watch Tester</t>
  </si>
  <si>
    <t xml:space="preserve">1:（可开发票）品名：摇表线;2:用途(适用机型)：控制电路启动与停止;4:型号：无; </t>
  </si>
  <si>
    <t>8547909000</t>
  </si>
  <si>
    <t>数字钳式万用表</t>
  </si>
  <si>
    <t>Digital clamp multimeter</t>
  </si>
  <si>
    <t>ut200</t>
  </si>
  <si>
    <t>优利德</t>
  </si>
  <si>
    <t xml:space="preserve">1:（可开发票）品名：数字钳式万用表;2:用途：保证电路安全运行;3:材质：硅胶;5:型号：ut216c; </t>
  </si>
  <si>
    <t>万用表笔</t>
  </si>
  <si>
    <t>Multimeter pen</t>
  </si>
  <si>
    <t>黑红</t>
  </si>
  <si>
    <t>1:（可开发票）品名：万用表笔;2:用途：保证电路安全运行;3:材质：硅胶;5:型号;黑红，</t>
  </si>
  <si>
    <t>ZXD20210601012</t>
  </si>
  <si>
    <t>北京灿烂伟业商贸有限公司</t>
  </si>
  <si>
    <t>8481802190</t>
  </si>
  <si>
    <t xml:space="preserve"> 熄火电磁阀</t>
  </si>
  <si>
    <t>Flameout solenoid valve</t>
  </si>
  <si>
    <t>1:（可开发票）品名;2:用途：控制电路;3:是否电磁式：是;5:型号：246356;</t>
  </si>
  <si>
    <t>8501310000</t>
  </si>
  <si>
    <t xml:space="preserve"> 发电机</t>
  </si>
  <si>
    <t>generator</t>
  </si>
  <si>
    <t>3701010-013-HL10M</t>
  </si>
  <si>
    <t>1:（可开发票）品名;2:是否为直流：是;3:输出功率;5:型号3708010;</t>
  </si>
  <si>
    <t>85114099</t>
  </si>
  <si>
    <t>起动机</t>
  </si>
  <si>
    <t>starter</t>
  </si>
  <si>
    <t>3708010-017-DG1A</t>
  </si>
  <si>
    <t>1:（可开发票）品名;2:用途:发动机零件;3:功能:启动发动机;4:适用发动机的输出功率:8.1KW;6:型号:612600090340;</t>
  </si>
  <si>
    <t>ZXD20210602008</t>
  </si>
  <si>
    <t>8482800000</t>
  </si>
  <si>
    <t xml:space="preserve"> 轴承</t>
  </si>
  <si>
    <t>Bearing</t>
  </si>
  <si>
    <t>原厂</t>
  </si>
  <si>
    <t>1:（可开发票）品名;2:结构类型:圆锥滚子结构;3:用途:传动与支撑;5:型号:6205等;</t>
  </si>
  <si>
    <t>8708949090</t>
  </si>
  <si>
    <t xml:space="preserve"> 拉杆球头</t>
  </si>
  <si>
    <t>Tie rod</t>
  </si>
  <si>
    <t>RT035T</t>
  </si>
  <si>
    <t>1:（可开发票）品名;2:适用车型;3:成套散件或毛坯请注明;4:生产件的通用零件编号后加注“/TY”;5:成套散件装配后完整品的零部件的编号;6:品牌;7:型号;8:零部件完整编号并在前加注“S/”、“W/”或“WF/”之;</t>
  </si>
  <si>
    <t>9405500000</t>
  </si>
  <si>
    <t>灯泡</t>
  </si>
  <si>
    <t>light bulb</t>
  </si>
  <si>
    <t>12V21W（双接触）</t>
  </si>
  <si>
    <t>1:（可开发票）品名;2:材质：塑料等;3:用途：照明;</t>
  </si>
  <si>
    <t>h3 24v 70w</t>
  </si>
  <si>
    <t>H4  12V 60/55W</t>
  </si>
  <si>
    <t>汽车灯泡</t>
  </si>
  <si>
    <t>Car bulb</t>
  </si>
  <si>
    <t>24v-21/5w</t>
  </si>
  <si>
    <t>小灯泡</t>
  </si>
  <si>
    <t>Small bulbs</t>
  </si>
  <si>
    <t>h4-24v/90w</t>
  </si>
  <si>
    <t>ZXD20210602010</t>
  </si>
  <si>
    <t>广州南方测绘科技股份有限公司北京销售分公司</t>
  </si>
  <si>
    <t>9015800090</t>
  </si>
  <si>
    <t xml:space="preserve"> 对中杆棱镜组</t>
  </si>
  <si>
    <t>Centering rod prism group</t>
  </si>
  <si>
    <t>史东波</t>
  </si>
  <si>
    <t>南方测绘</t>
  </si>
  <si>
    <t>品名;2:用途：测距仪测量距离;3:原理：光的反射折射原理;5:型号AK-49T;</t>
  </si>
  <si>
    <t>9620000000</t>
  </si>
  <si>
    <t xml:space="preserve"> 脚架</t>
  </si>
  <si>
    <t>Tripod</t>
  </si>
  <si>
    <t>木质</t>
  </si>
  <si>
    <t>2:用途（适用机型）：测距仪支架;4:型号	 ATS-2B;</t>
  </si>
  <si>
    <t>ZXD20210603002</t>
  </si>
  <si>
    <t>台州义民电机股份有限公司</t>
  </si>
  <si>
    <t>8413709190</t>
  </si>
  <si>
    <t>潜水泵</t>
  </si>
  <si>
    <t>Submersible pump</t>
  </si>
  <si>
    <t>220V 6立方/H 1.5KW</t>
  </si>
  <si>
    <t>台州义民</t>
  </si>
  <si>
    <t>1:（可开发票）品名：潜水泵;2:驱动方式:电动;3:原理:离心式;4:转速:2900r/min;5:用途:排水;</t>
  </si>
  <si>
    <t>380V 1.5KW</t>
  </si>
  <si>
    <t>FREIGHT</t>
  </si>
  <si>
    <t>装箱数量</t>
  </si>
  <si>
    <t>价税合计</t>
  </si>
  <si>
    <t>加价率%</t>
  </si>
  <si>
    <t>加价金额</t>
  </si>
  <si>
    <t>价税合计(加价后)</t>
  </si>
  <si>
    <t>净重(Kg)</t>
  </si>
  <si>
    <t>毛重(Kg)</t>
  </si>
  <si>
    <t>Drilling Machine</t>
  </si>
  <si>
    <t>Multi-function digital multimeter</t>
  </si>
  <si>
    <t>防水灯头（塑料）</t>
  </si>
  <si>
    <t>Waterproof lamp head (plastic)</t>
  </si>
  <si>
    <t>卷尺（钢）(自卷式）</t>
  </si>
  <si>
    <t>卷尺（纤维）</t>
  </si>
  <si>
    <t>铁锹(平板)</t>
  </si>
  <si>
    <t>铁锹（尖头）</t>
  </si>
  <si>
    <t>FOOTPLATE</t>
  </si>
  <si>
    <t>SLIDEBAR</t>
  </si>
  <si>
    <t>CYLINDERGUARD</t>
  </si>
  <si>
    <t>WASHER</t>
  </si>
  <si>
    <t>BUSHING</t>
  </si>
  <si>
    <t>*纺织产品*3M5N11 N95颗粒物预过滤棉</t>
  </si>
  <si>
    <t>*纺织产品*3M5N11 N95颗粒物预过滤棉 ,*基础化学品*3M6001CN有机蒸汽滤毒盒,*橡胶制品*3M6200半面型防护面具（中号）,*橡胶制品*3M501滤棉盖</t>
  </si>
  <si>
    <t>3M 6200 anti-virus dust mask (rubber)</t>
  </si>
  <si>
    <t>*橡胶制品*3M1110防噪声带线弹性耳塞</t>
  </si>
  <si>
    <t>*眼镜类产品*3M11394舒适型防护眼镜（防雾）</t>
  </si>
  <si>
    <t>*橡胶制品*3M501滤棉盖</t>
  </si>
  <si>
    <r>
      <rPr>
        <b/>
        <sz val="20"/>
        <color indexed="8"/>
        <rFont val="宋体"/>
        <charset val="134"/>
      </rPr>
      <t>中华人民共和国海关出口货物报关单</t>
    </r>
  </si>
  <si>
    <r>
      <rPr>
        <sz val="10"/>
        <color indexed="8"/>
        <rFont val="宋体"/>
        <charset val="134"/>
      </rPr>
      <t>预录入编号：</t>
    </r>
  </si>
  <si>
    <r>
      <rPr>
        <sz val="10"/>
        <color indexed="8"/>
        <rFont val="宋体"/>
        <charset val="134"/>
      </rPr>
      <t>海关编号：</t>
    </r>
  </si>
  <si>
    <r>
      <rPr>
        <sz val="10"/>
        <color indexed="8"/>
        <rFont val="宋体"/>
        <charset val="134"/>
      </rPr>
      <t>（</t>
    </r>
    <r>
      <rPr>
        <sz val="10"/>
        <color indexed="8"/>
        <rFont val="Times New Roman"/>
        <charset val="134"/>
      </rPr>
      <t>XX</t>
    </r>
    <r>
      <rPr>
        <sz val="10"/>
        <color indexed="8"/>
        <rFont val="宋体"/>
        <charset val="134"/>
      </rPr>
      <t>海关）</t>
    </r>
  </si>
  <si>
    <r>
      <rPr>
        <sz val="10"/>
        <color indexed="8"/>
        <rFont val="宋体"/>
        <charset val="134"/>
      </rPr>
      <t>页码</t>
    </r>
    <r>
      <rPr>
        <sz val="10"/>
        <color indexed="8"/>
        <rFont val="Times New Roman"/>
        <charset val="134"/>
      </rPr>
      <t>/</t>
    </r>
    <r>
      <rPr>
        <sz val="10"/>
        <color indexed="8"/>
        <rFont val="宋体"/>
        <charset val="134"/>
      </rPr>
      <t>页数：</t>
    </r>
  </si>
  <si>
    <r>
      <rPr>
        <sz val="11"/>
        <color indexed="8"/>
        <rFont val="宋体"/>
        <charset val="134"/>
      </rPr>
      <t>境内发货人</t>
    </r>
  </si>
  <si>
    <r>
      <rPr>
        <sz val="11"/>
        <color indexed="12"/>
        <rFont val="宋体"/>
        <charset val="134"/>
      </rPr>
      <t>（</t>
    </r>
    <r>
      <rPr>
        <sz val="11"/>
        <color indexed="12"/>
        <rFont val="Times New Roman"/>
        <charset val="134"/>
      </rPr>
      <t>91110228MA00A31E0M</t>
    </r>
    <r>
      <rPr>
        <sz val="11"/>
        <color indexed="12"/>
        <rFont val="宋体"/>
        <charset val="134"/>
      </rPr>
      <t>）</t>
    </r>
  </si>
  <si>
    <r>
      <rPr>
        <sz val="11"/>
        <color indexed="8"/>
        <rFont val="宋体"/>
        <charset val="134"/>
      </rPr>
      <t>出境关别</t>
    </r>
  </si>
  <si>
    <r>
      <rPr>
        <sz val="11"/>
        <color indexed="8"/>
        <rFont val="宋体"/>
        <charset val="134"/>
      </rPr>
      <t>出口日期</t>
    </r>
  </si>
  <si>
    <r>
      <rPr>
        <sz val="11"/>
        <color indexed="8"/>
        <rFont val="宋体"/>
        <charset val="134"/>
      </rPr>
      <t>申报日期</t>
    </r>
  </si>
  <si>
    <r>
      <rPr>
        <sz val="11"/>
        <color indexed="8"/>
        <rFont val="宋体"/>
        <charset val="134"/>
      </rPr>
      <t>备案号</t>
    </r>
  </si>
  <si>
    <t>北京众诚城商贸有限公司</t>
  </si>
  <si>
    <t>2020.4.15</t>
  </si>
  <si>
    <r>
      <rPr>
        <sz val="11"/>
        <color indexed="8"/>
        <rFont val="宋体"/>
        <charset val="134"/>
      </rPr>
      <t>境外收货人</t>
    </r>
  </si>
  <si>
    <r>
      <rPr>
        <sz val="11"/>
        <color indexed="8"/>
        <rFont val="宋体"/>
        <charset val="134"/>
      </rPr>
      <t>运输方式</t>
    </r>
  </si>
  <si>
    <r>
      <rPr>
        <sz val="11"/>
        <color indexed="8"/>
        <rFont val="宋体"/>
        <charset val="134"/>
      </rPr>
      <t>运输工具名称及航次号</t>
    </r>
  </si>
  <si>
    <r>
      <rPr>
        <sz val="11"/>
        <color indexed="8"/>
        <rFont val="宋体"/>
        <charset val="134"/>
      </rPr>
      <t>提运单号</t>
    </r>
  </si>
  <si>
    <r>
      <rPr>
        <sz val="11"/>
        <color indexed="8"/>
        <rFont val="宋体"/>
        <charset val="134"/>
      </rPr>
      <t>江海运输</t>
    </r>
  </si>
  <si>
    <t>生产销售单位</t>
  </si>
  <si>
    <r>
      <rPr>
        <sz val="11"/>
        <color indexed="8"/>
        <rFont val="宋体"/>
        <charset val="134"/>
      </rPr>
      <t>监管方式</t>
    </r>
  </si>
  <si>
    <r>
      <rPr>
        <sz val="11"/>
        <color indexed="8"/>
        <rFont val="宋体"/>
        <charset val="134"/>
      </rPr>
      <t>征免性质</t>
    </r>
  </si>
  <si>
    <r>
      <rPr>
        <sz val="11"/>
        <color indexed="8"/>
        <rFont val="宋体"/>
        <charset val="134"/>
      </rPr>
      <t>许可证号</t>
    </r>
  </si>
  <si>
    <r>
      <rPr>
        <sz val="11"/>
        <color indexed="12"/>
        <rFont val="宋体"/>
        <charset val="134"/>
      </rPr>
      <t>北京众诚城商贸有限公司</t>
    </r>
  </si>
  <si>
    <r>
      <rPr>
        <sz val="11"/>
        <color indexed="12"/>
        <rFont val="宋体"/>
        <charset val="134"/>
      </rPr>
      <t>一般贸易</t>
    </r>
  </si>
  <si>
    <r>
      <rPr>
        <sz val="11"/>
        <color indexed="12"/>
        <rFont val="宋体"/>
        <charset val="134"/>
      </rPr>
      <t>一般征税</t>
    </r>
  </si>
  <si>
    <r>
      <rPr>
        <sz val="11"/>
        <color indexed="8"/>
        <rFont val="宋体"/>
        <charset val="134"/>
      </rPr>
      <t>合同协议号</t>
    </r>
  </si>
  <si>
    <r>
      <rPr>
        <sz val="11"/>
        <color indexed="8"/>
        <rFont val="宋体"/>
        <charset val="134"/>
      </rPr>
      <t>贸易国（地区）</t>
    </r>
  </si>
  <si>
    <r>
      <rPr>
        <sz val="11"/>
        <color indexed="8"/>
        <rFont val="宋体"/>
        <charset val="134"/>
      </rPr>
      <t>运抵国（地区）</t>
    </r>
  </si>
  <si>
    <r>
      <rPr>
        <sz val="11"/>
        <color indexed="8"/>
        <rFont val="宋体"/>
        <charset val="134"/>
      </rPr>
      <t>指运港</t>
    </r>
  </si>
  <si>
    <r>
      <rPr>
        <sz val="11"/>
        <color indexed="8"/>
        <rFont val="宋体"/>
        <charset val="134"/>
      </rPr>
      <t>离境口岸</t>
    </r>
  </si>
  <si>
    <t>JMBMT20210525S-73</t>
  </si>
  <si>
    <t>刚果（金）</t>
  </si>
  <si>
    <r>
      <rPr>
        <sz val="11"/>
        <color indexed="12"/>
        <rFont val="宋体"/>
        <charset val="134"/>
      </rPr>
      <t>达累斯萨拉姆</t>
    </r>
  </si>
  <si>
    <r>
      <rPr>
        <sz val="11"/>
        <color indexed="8"/>
        <rFont val="宋体"/>
        <charset val="134"/>
      </rPr>
      <t>包装种类</t>
    </r>
  </si>
  <si>
    <r>
      <rPr>
        <sz val="11"/>
        <color indexed="8"/>
        <rFont val="宋体"/>
        <charset val="134"/>
      </rPr>
      <t>件数</t>
    </r>
  </si>
  <si>
    <r>
      <rPr>
        <sz val="11"/>
        <color indexed="8"/>
        <rFont val="宋体"/>
        <charset val="134"/>
      </rPr>
      <t>毛重（千克）</t>
    </r>
  </si>
  <si>
    <r>
      <rPr>
        <sz val="11"/>
        <color indexed="8"/>
        <rFont val="宋体"/>
        <charset val="134"/>
      </rPr>
      <t>净重（千克）</t>
    </r>
  </si>
  <si>
    <r>
      <rPr>
        <sz val="11"/>
        <color indexed="8"/>
        <rFont val="宋体"/>
        <charset val="134"/>
      </rPr>
      <t>成交方式</t>
    </r>
  </si>
  <si>
    <r>
      <rPr>
        <sz val="11"/>
        <color indexed="8"/>
        <rFont val="宋体"/>
        <charset val="134"/>
      </rPr>
      <t>运费</t>
    </r>
  </si>
  <si>
    <r>
      <rPr>
        <sz val="11"/>
        <color indexed="8"/>
        <rFont val="宋体"/>
        <charset val="134"/>
      </rPr>
      <t>保费</t>
    </r>
  </si>
  <si>
    <r>
      <rPr>
        <sz val="11"/>
        <color indexed="8"/>
        <rFont val="宋体"/>
        <charset val="134"/>
      </rPr>
      <t>杂费</t>
    </r>
  </si>
  <si>
    <t>木箱、托盘、纸箱等</t>
  </si>
  <si>
    <t>CIF</t>
  </si>
  <si>
    <r>
      <rPr>
        <sz val="11"/>
        <color indexed="8"/>
        <rFont val="宋体"/>
        <charset val="134"/>
      </rPr>
      <t>随附单证及编号</t>
    </r>
  </si>
  <si>
    <r>
      <rPr>
        <sz val="11"/>
        <color indexed="8"/>
        <rFont val="宋体"/>
        <charset val="134"/>
      </rPr>
      <t>标记唛码及备注</t>
    </r>
  </si>
  <si>
    <t>备注：退税</t>
  </si>
  <si>
    <t>BMT</t>
  </si>
  <si>
    <r>
      <rPr>
        <sz val="11"/>
        <color indexed="8"/>
        <rFont val="宋体"/>
        <charset val="134"/>
      </rPr>
      <t>项号</t>
    </r>
  </si>
  <si>
    <r>
      <rPr>
        <sz val="11"/>
        <color indexed="8"/>
        <rFont val="宋体"/>
        <charset val="134"/>
      </rPr>
      <t>商品编码</t>
    </r>
  </si>
  <si>
    <r>
      <rPr>
        <sz val="11"/>
        <color indexed="8"/>
        <rFont val="宋体"/>
        <charset val="134"/>
      </rPr>
      <t>商品名称及规格型号</t>
    </r>
  </si>
  <si>
    <r>
      <rPr>
        <sz val="11"/>
        <color indexed="8"/>
        <rFont val="宋体"/>
        <charset val="134"/>
      </rPr>
      <t>数量及单位</t>
    </r>
  </si>
  <si>
    <r>
      <rPr>
        <sz val="10"/>
        <color indexed="8"/>
        <rFont val="宋体"/>
        <charset val="134"/>
      </rPr>
      <t>单价</t>
    </r>
    <r>
      <rPr>
        <sz val="10"/>
        <color indexed="8"/>
        <rFont val="Times New Roman"/>
        <charset val="134"/>
      </rPr>
      <t>/</t>
    </r>
    <r>
      <rPr>
        <sz val="10"/>
        <color indexed="8"/>
        <rFont val="宋体"/>
        <charset val="134"/>
      </rPr>
      <t>总价</t>
    </r>
    <r>
      <rPr>
        <sz val="10"/>
        <color indexed="8"/>
        <rFont val="Times New Roman"/>
        <charset val="134"/>
      </rPr>
      <t>/</t>
    </r>
    <r>
      <rPr>
        <sz val="10"/>
        <color indexed="8"/>
        <rFont val="宋体"/>
        <charset val="134"/>
      </rPr>
      <t>币制</t>
    </r>
  </si>
  <si>
    <r>
      <rPr>
        <sz val="11"/>
        <color indexed="8"/>
        <rFont val="宋体"/>
        <charset val="134"/>
      </rPr>
      <t>原产国（地区）</t>
    </r>
  </si>
  <si>
    <r>
      <rPr>
        <sz val="11"/>
        <color indexed="8"/>
        <rFont val="宋体"/>
        <charset val="134"/>
      </rPr>
      <t>最终目的国（地区）</t>
    </r>
  </si>
  <si>
    <t>境内货源地</t>
  </si>
  <si>
    <r>
      <rPr>
        <sz val="11"/>
        <color indexed="8"/>
        <rFont val="宋体"/>
        <charset val="134"/>
      </rPr>
      <t>征免</t>
    </r>
  </si>
  <si>
    <t>中国</t>
  </si>
  <si>
    <t>刚果金</t>
  </si>
  <si>
    <r>
      <rPr>
        <sz val="11"/>
        <color indexed="8"/>
        <rFont val="宋体"/>
        <charset val="134"/>
      </rPr>
      <t>报关人员</t>
    </r>
  </si>
  <si>
    <r>
      <rPr>
        <sz val="11"/>
        <color indexed="8"/>
        <rFont val="宋体"/>
        <charset val="134"/>
      </rPr>
      <t>报关人员证号</t>
    </r>
  </si>
  <si>
    <r>
      <rPr>
        <sz val="11"/>
        <color indexed="8"/>
        <rFont val="宋体"/>
        <charset val="134"/>
      </rPr>
      <t>电话</t>
    </r>
  </si>
  <si>
    <r>
      <rPr>
        <sz val="10"/>
        <color indexed="8"/>
        <rFont val="宋体"/>
        <charset val="134"/>
      </rPr>
      <t>兹申明对以上内容承担如实申报、依法纳税之法律责任</t>
    </r>
  </si>
  <si>
    <r>
      <rPr>
        <sz val="11"/>
        <color indexed="8"/>
        <rFont val="宋体"/>
        <charset val="134"/>
      </rPr>
      <t>海关批注及签章</t>
    </r>
  </si>
  <si>
    <r>
      <rPr>
        <sz val="11"/>
        <color indexed="8"/>
        <rFont val="宋体"/>
        <charset val="134"/>
      </rPr>
      <t>申报单位</t>
    </r>
  </si>
  <si>
    <r>
      <rPr>
        <sz val="11"/>
        <color indexed="8"/>
        <rFont val="宋体"/>
        <charset val="134"/>
      </rPr>
      <t>申报单位（签章）</t>
    </r>
  </si>
  <si>
    <t>序号</t>
  </si>
  <si>
    <t>货物名称</t>
  </si>
  <si>
    <t>享惠情况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</si>
  <si>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</si>
  <si>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</si>
  <si>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</si>
  <si>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</si>
  <si>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 KAMOA PROJECT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</si>
  <si>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</si>
  <si>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PROJECT: KAMOA PROJECT</t>
  </si>
  <si>
    <t>2) INVOICE NO.:</t>
  </si>
  <si>
    <t>由中国上海运至刚果共和国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</si>
  <si>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</si>
  <si>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</si>
  <si>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</si>
  <si>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</si>
  <si>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SHANGHAI, CHINA</t>
  </si>
  <si>
    <t>ADDRESS: Kakula Site du projet | Kamoa Copper SA
Kolwezi  | The Democratic Republic of the Congo
Consignee: Raymon Zhang Cell: +243 821355338 E-mail: zhangran@jchxmc.com</t>
  </si>
  <si>
    <t>5 ORIGIN OF COUNTRY</t>
  </si>
  <si>
    <t>CHINA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</si>
  <si>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</si>
  <si>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</si>
  <si>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</si>
  <si>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</si>
  <si>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</si>
  <si>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</si>
  <si>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</si>
  <si>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</si>
  <si>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</si>
  <si>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</si>
  <si>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</si>
  <si>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</si>
  <si>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</si>
  <si>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</si>
  <si>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</si>
  <si>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CPT</t>
  </si>
  <si>
    <t>AMOUNT (USD)
 CPT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</si>
  <si>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</si>
  <si>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</si>
  <si>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</si>
  <si>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t>SIGNATURE: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</si>
  <si>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</si>
  <si>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</si>
  <si>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</si>
  <si>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</si>
  <si>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</si>
  <si>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5) ORIGIN OF COUNTRY</t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</si>
  <si>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</si>
  <si>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</si>
  <si>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</si>
  <si>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</si>
  <si>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</si>
  <si>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</si>
  <si>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</si>
  <si>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</si>
  <si>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</si>
  <si>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</si>
  <si>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Add.: PROCUREMENT CENTER, 8F, JINCHENGXIN BUILDING, WUQUAN ROAD, FENGTAI DISTRICT,  Post code: 100070, BEIJING, CHINA                                                          
 Contact:Jie Wang        E-MAIL: wangjie@jchxmc.com      CELL PHONE:0086-13051885722</t>
  </si>
  <si>
    <t>UNIT PRICE(USD)
FOB</t>
  </si>
  <si>
    <t>AMOUNT (USD)
FOB</t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</si>
  <si>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</si>
  <si>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Add.: PROCUREMENT CENTER, 8F, JINCHENGXIN BUILDING, WUQUAN ROAD, FENGTAI DISTRICT,  Post code: 100070, BEIJING, CHINA                                                          
 Contact:Zou Qingchun       E-MAIL: zouqingchun@jchxmc.com      CELL PHONE:0086-17812370373</t>
  </si>
  <si>
    <t>PROFORMA INVOICE</t>
  </si>
  <si>
    <t>形式发票</t>
  </si>
  <si>
    <r>
      <rPr>
        <sz val="11"/>
        <color indexed="8"/>
        <rFont val="宋体"/>
        <charset val="134"/>
      </rPr>
      <t>项目名称：刚果金</t>
    </r>
    <r>
      <rPr>
        <sz val="11"/>
        <color indexed="8"/>
        <rFont val="Times New Roman"/>
        <charset val="134"/>
      </rPr>
      <t xml:space="preserve"> KAMOA PROJECT</t>
    </r>
  </si>
  <si>
    <r>
      <t>1)发票号</t>
    </r>
    <r>
      <rPr>
        <sz val="11"/>
        <color rgb="FF000000"/>
        <rFont val="Times New Roman"/>
        <charset val="134"/>
      </rPr>
      <t>:</t>
    </r>
  </si>
  <si>
    <r>
      <rPr>
        <sz val="11"/>
        <color indexed="8"/>
        <rFont val="宋体"/>
        <charset val="134"/>
      </rPr>
      <t>由中国上海运至刚果共和国</t>
    </r>
  </si>
  <si>
    <t>日期:</t>
  </si>
  <si>
    <r>
      <t>FROM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SHANGHAI  OF CHINA</t>
    </r>
  </si>
  <si>
    <t>商品编码</t>
  </si>
  <si>
    <t>数量</t>
  </si>
  <si>
    <t>单价</t>
  </si>
  <si>
    <t>总价</t>
  </si>
  <si>
    <r>
      <rPr>
        <sz val="11"/>
        <color indexed="8"/>
        <rFont val="宋体"/>
        <charset val="134"/>
      </rPr>
      <t>热缩管</t>
    </r>
  </si>
  <si>
    <r>
      <rPr>
        <sz val="11"/>
        <color indexed="8"/>
        <rFont val="宋体"/>
        <charset val="134"/>
      </rPr>
      <t>半胶手套</t>
    </r>
  </si>
  <si>
    <r>
      <rPr>
        <sz val="11"/>
        <color indexed="8"/>
        <rFont val="宋体"/>
        <charset val="134"/>
      </rPr>
      <t>工具包</t>
    </r>
  </si>
  <si>
    <t>pcs</t>
  </si>
  <si>
    <r>
      <rPr>
        <sz val="11"/>
        <color indexed="8"/>
        <rFont val="宋体"/>
        <charset val="134"/>
      </rPr>
      <t>电焊手套</t>
    </r>
  </si>
  <si>
    <r>
      <rPr>
        <sz val="11"/>
        <color indexed="8"/>
        <rFont val="宋体"/>
        <charset val="134"/>
      </rPr>
      <t>帆布手套</t>
    </r>
  </si>
  <si>
    <r>
      <rPr>
        <sz val="11"/>
        <color indexed="8"/>
        <rFont val="宋体"/>
        <charset val="134"/>
      </rPr>
      <t>铜接线管子</t>
    </r>
  </si>
  <si>
    <r>
      <rPr>
        <sz val="11"/>
        <color indexed="8"/>
        <rFont val="宋体"/>
        <charset val="134"/>
      </rPr>
      <t>铝接线管子</t>
    </r>
  </si>
  <si>
    <r>
      <rPr>
        <sz val="11"/>
        <color indexed="8"/>
        <rFont val="宋体"/>
        <charset val="134"/>
      </rPr>
      <t>铜接线鼻子</t>
    </r>
  </si>
  <si>
    <r>
      <rPr>
        <sz val="11"/>
        <color indexed="8"/>
        <rFont val="宋体"/>
        <charset val="134"/>
      </rPr>
      <t>钢丝绳</t>
    </r>
  </si>
  <si>
    <r>
      <rPr>
        <sz val="11"/>
        <color indexed="8"/>
        <rFont val="宋体"/>
        <charset val="134"/>
      </rPr>
      <t>轴</t>
    </r>
  </si>
  <si>
    <r>
      <rPr>
        <sz val="11"/>
        <color indexed="8"/>
        <rFont val="宋体"/>
        <charset val="134"/>
      </rPr>
      <t>垫片</t>
    </r>
  </si>
  <si>
    <r>
      <rPr>
        <sz val="11"/>
        <color indexed="8"/>
        <rFont val="宋体"/>
        <charset val="134"/>
      </rPr>
      <t>滑杆</t>
    </r>
  </si>
  <si>
    <r>
      <rPr>
        <sz val="11"/>
        <color indexed="8"/>
        <rFont val="宋体"/>
        <charset val="134"/>
      </rPr>
      <t>活动扳手</t>
    </r>
    <r>
      <rPr>
        <sz val="11"/>
        <color indexed="8"/>
        <rFont val="Times New Roman"/>
        <charset val="134"/>
      </rPr>
      <t>6"</t>
    </r>
  </si>
  <si>
    <r>
      <rPr>
        <sz val="11"/>
        <color indexed="8"/>
        <rFont val="宋体"/>
        <charset val="134"/>
      </rPr>
      <t>活动扳手</t>
    </r>
    <r>
      <rPr>
        <sz val="11"/>
        <color indexed="8"/>
        <rFont val="Times New Roman"/>
        <charset val="134"/>
      </rPr>
      <t>8"</t>
    </r>
  </si>
  <si>
    <r>
      <t>5</t>
    </r>
    <r>
      <rPr>
        <sz val="11"/>
        <color indexed="8"/>
        <rFont val="宋体"/>
        <charset val="134"/>
      </rPr>
      <t>件细牙断丝取出器组套</t>
    </r>
  </si>
  <si>
    <r>
      <rPr>
        <sz val="11"/>
        <color indexed="8"/>
        <rFont val="宋体"/>
        <charset val="134"/>
      </rPr>
      <t>充电冲击钻</t>
    </r>
  </si>
  <si>
    <r>
      <rPr>
        <sz val="11"/>
        <color indexed="8"/>
        <rFont val="宋体"/>
        <charset val="134"/>
      </rPr>
      <t>活动扳手</t>
    </r>
    <r>
      <rPr>
        <sz val="11"/>
        <color indexed="8"/>
        <rFont val="Times New Roman"/>
        <charset val="134"/>
      </rPr>
      <t>12''</t>
    </r>
  </si>
  <si>
    <r>
      <t>12</t>
    </r>
    <r>
      <rPr>
        <sz val="11"/>
        <color indexed="8"/>
        <rFont val="宋体"/>
        <charset val="134"/>
      </rPr>
      <t>件英制特长球头内六角扳手组套</t>
    </r>
  </si>
  <si>
    <r>
      <t>9</t>
    </r>
    <r>
      <rPr>
        <sz val="11"/>
        <color indexed="8"/>
        <rFont val="宋体"/>
        <charset val="134"/>
      </rPr>
      <t>件特长球头内六角扳手组套</t>
    </r>
  </si>
  <si>
    <r>
      <rPr>
        <sz val="11"/>
        <color indexed="8"/>
        <rFont val="宋体"/>
        <charset val="134"/>
      </rPr>
      <t>自动剥线钳</t>
    </r>
    <r>
      <rPr>
        <sz val="11"/>
        <color indexed="8"/>
        <rFont val="Times New Roman"/>
        <charset val="134"/>
      </rPr>
      <t>B</t>
    </r>
    <r>
      <rPr>
        <sz val="11"/>
        <color indexed="8"/>
        <rFont val="宋体"/>
        <charset val="134"/>
      </rPr>
      <t>型</t>
    </r>
  </si>
  <si>
    <r>
      <rPr>
        <sz val="11"/>
        <color indexed="8"/>
        <rFont val="宋体"/>
        <charset val="134"/>
      </rPr>
      <t>活动扳手</t>
    </r>
    <r>
      <rPr>
        <sz val="11"/>
        <color indexed="8"/>
        <rFont val="Times New Roman"/>
        <charset val="134"/>
      </rPr>
      <t>10''</t>
    </r>
  </si>
  <si>
    <r>
      <rPr>
        <sz val="11"/>
        <color indexed="8"/>
        <rFont val="宋体"/>
        <charset val="134"/>
      </rPr>
      <t>活动扳手</t>
    </r>
    <r>
      <rPr>
        <sz val="11"/>
        <color indexed="8"/>
        <rFont val="Times New Roman"/>
        <charset val="134"/>
      </rPr>
      <t>15''</t>
    </r>
  </si>
  <si>
    <r>
      <rPr>
        <sz val="11"/>
        <color indexed="8"/>
        <rFont val="宋体"/>
        <charset val="134"/>
      </rPr>
      <t>充电电锤</t>
    </r>
  </si>
  <si>
    <r>
      <rPr>
        <sz val="11"/>
        <color indexed="8"/>
        <rFont val="宋体"/>
        <charset val="134"/>
      </rPr>
      <t>高压清洗机</t>
    </r>
  </si>
  <si>
    <r>
      <rPr>
        <sz val="11"/>
        <color indexed="8"/>
        <rFont val="宋体"/>
        <charset val="134"/>
      </rPr>
      <t>吊带</t>
    </r>
  </si>
  <si>
    <r>
      <rPr>
        <sz val="11"/>
        <color indexed="8"/>
        <rFont val="宋体"/>
        <charset val="134"/>
      </rPr>
      <t>卸扣</t>
    </r>
  </si>
  <si>
    <r>
      <rPr>
        <sz val="11"/>
        <color indexed="8"/>
        <rFont val="宋体"/>
        <charset val="134"/>
      </rPr>
      <t>钢丝绳卡</t>
    </r>
  </si>
  <si>
    <r>
      <rPr>
        <sz val="11"/>
        <color indexed="8"/>
        <rFont val="宋体"/>
        <charset val="134"/>
      </rPr>
      <t>手拉葫芦</t>
    </r>
  </si>
  <si>
    <r>
      <rPr>
        <sz val="11"/>
        <color indexed="8"/>
        <rFont val="宋体"/>
        <charset val="134"/>
      </rPr>
      <t>球阀</t>
    </r>
  </si>
  <si>
    <r>
      <rPr>
        <sz val="11"/>
        <color indexed="8"/>
        <rFont val="宋体"/>
        <charset val="134"/>
      </rPr>
      <t>凡士林</t>
    </r>
  </si>
  <si>
    <r>
      <rPr>
        <sz val="11"/>
        <color indexed="8"/>
        <rFont val="宋体"/>
        <charset val="134"/>
      </rPr>
      <t>电缆扎带</t>
    </r>
  </si>
  <si>
    <r>
      <rPr>
        <sz val="11"/>
        <color indexed="8"/>
        <rFont val="宋体"/>
        <charset val="134"/>
      </rPr>
      <t>反光条</t>
    </r>
  </si>
  <si>
    <r>
      <rPr>
        <sz val="11"/>
        <color indexed="8"/>
        <rFont val="宋体"/>
        <charset val="134"/>
      </rPr>
      <t>百叶砂纸打磨抛光片</t>
    </r>
  </si>
  <si>
    <r>
      <rPr>
        <sz val="11"/>
        <color indexed="8"/>
        <rFont val="宋体"/>
        <charset val="134"/>
      </rPr>
      <t>铜排</t>
    </r>
  </si>
  <si>
    <r>
      <rPr>
        <sz val="11"/>
        <color indexed="8"/>
        <rFont val="宋体"/>
        <charset val="134"/>
      </rPr>
      <t>铁锹</t>
    </r>
  </si>
  <si>
    <r>
      <rPr>
        <sz val="11"/>
        <color indexed="8"/>
        <rFont val="宋体"/>
        <charset val="134"/>
      </rPr>
      <t>石笔</t>
    </r>
  </si>
  <si>
    <r>
      <rPr>
        <sz val="11"/>
        <color indexed="8"/>
        <rFont val="宋体"/>
        <charset val="134"/>
      </rPr>
      <t>配电箱锁</t>
    </r>
  </si>
  <si>
    <r>
      <rPr>
        <sz val="11"/>
        <color indexed="8"/>
        <rFont val="宋体"/>
        <charset val="134"/>
      </rPr>
      <t>多功能钥匙</t>
    </r>
  </si>
  <si>
    <r>
      <rPr>
        <sz val="11"/>
        <color indexed="8"/>
        <rFont val="宋体"/>
        <charset val="134"/>
      </rPr>
      <t>防水灯头</t>
    </r>
  </si>
  <si>
    <r>
      <rPr>
        <sz val="11"/>
        <color indexed="8"/>
        <rFont val="宋体"/>
        <charset val="134"/>
      </rPr>
      <t>警戒带</t>
    </r>
  </si>
  <si>
    <r>
      <rPr>
        <sz val="11"/>
        <color indexed="8"/>
        <rFont val="宋体"/>
        <charset val="134"/>
      </rPr>
      <t>卷尺</t>
    </r>
  </si>
  <si>
    <r>
      <rPr>
        <sz val="11"/>
        <color indexed="8"/>
        <rFont val="宋体"/>
        <charset val="134"/>
      </rPr>
      <t>多功能数字万用表</t>
    </r>
  </si>
  <si>
    <r>
      <rPr>
        <sz val="11"/>
        <color indexed="8"/>
        <rFont val="宋体"/>
        <charset val="134"/>
      </rPr>
      <t>滚筒刷</t>
    </r>
  </si>
  <si>
    <r>
      <rPr>
        <sz val="11"/>
        <color indexed="8"/>
        <rFont val="宋体"/>
        <charset val="134"/>
      </rPr>
      <t>毛刷</t>
    </r>
  </si>
  <si>
    <r>
      <rPr>
        <sz val="11"/>
        <color indexed="8"/>
        <rFont val="宋体"/>
        <charset val="134"/>
      </rPr>
      <t>踏板</t>
    </r>
  </si>
  <si>
    <r>
      <rPr>
        <sz val="11"/>
        <color indexed="8"/>
        <rFont val="宋体"/>
        <charset val="134"/>
      </rPr>
      <t>返回钢丝绳</t>
    </r>
  </si>
  <si>
    <r>
      <rPr>
        <sz val="11"/>
        <color indexed="8"/>
        <rFont val="宋体"/>
        <charset val="134"/>
      </rPr>
      <t>推进钢丝绳</t>
    </r>
  </si>
  <si>
    <r>
      <t>KEY</t>
    </r>
    <r>
      <rPr>
        <sz val="11"/>
        <color indexed="8"/>
        <rFont val="宋体"/>
        <charset val="134"/>
      </rPr>
      <t>键</t>
    </r>
  </si>
  <si>
    <r>
      <rPr>
        <sz val="11"/>
        <color indexed="8"/>
        <rFont val="宋体"/>
        <charset val="134"/>
      </rPr>
      <t>钻臂铜衬垫</t>
    </r>
  </si>
  <si>
    <r>
      <rPr>
        <sz val="11"/>
        <color indexed="8"/>
        <rFont val="宋体"/>
        <charset val="134"/>
      </rPr>
      <t>衬套</t>
    </r>
  </si>
  <si>
    <r>
      <rPr>
        <sz val="11"/>
        <color indexed="8"/>
        <rFont val="宋体"/>
        <charset val="134"/>
      </rPr>
      <t>钎杆</t>
    </r>
  </si>
  <si>
    <r>
      <rPr>
        <sz val="11"/>
        <color indexed="8"/>
        <rFont val="宋体"/>
        <charset val="134"/>
      </rPr>
      <t>钎头</t>
    </r>
  </si>
  <si>
    <r>
      <rPr>
        <sz val="11"/>
        <color indexed="8"/>
        <rFont val="宋体"/>
        <charset val="134"/>
      </rPr>
      <t>钎尾连接套</t>
    </r>
  </si>
  <si>
    <r>
      <rPr>
        <sz val="11"/>
        <color indexed="8"/>
        <rFont val="宋体"/>
        <charset val="134"/>
      </rPr>
      <t>反光背心</t>
    </r>
  </si>
  <si>
    <r>
      <rPr>
        <sz val="11"/>
        <color indexed="8"/>
        <rFont val="宋体"/>
        <charset val="134"/>
      </rPr>
      <t>顶盘</t>
    </r>
  </si>
  <si>
    <r>
      <rPr>
        <sz val="11"/>
        <color indexed="8"/>
        <rFont val="宋体"/>
        <charset val="134"/>
      </rPr>
      <t>滑片</t>
    </r>
  </si>
  <si>
    <r>
      <rPr>
        <sz val="11"/>
        <color indexed="8"/>
        <rFont val="宋体"/>
        <charset val="134"/>
      </rPr>
      <t>保护套</t>
    </r>
  </si>
  <si>
    <r>
      <rPr>
        <sz val="11"/>
        <color indexed="8"/>
        <rFont val="宋体"/>
        <charset val="134"/>
      </rPr>
      <t>膨胀轴</t>
    </r>
  </si>
  <si>
    <r>
      <rPr>
        <sz val="11"/>
        <color indexed="8"/>
        <rFont val="宋体"/>
        <charset val="134"/>
      </rPr>
      <t>导向轮销</t>
    </r>
  </si>
  <si>
    <r>
      <rPr>
        <sz val="11"/>
        <color indexed="8"/>
        <rFont val="宋体"/>
        <charset val="134"/>
      </rPr>
      <t>导向轮</t>
    </r>
  </si>
  <si>
    <r>
      <rPr>
        <sz val="11"/>
        <color indexed="8"/>
        <rFont val="宋体"/>
        <charset val="134"/>
      </rPr>
      <t>导向轮座</t>
    </r>
  </si>
  <si>
    <r>
      <rPr>
        <sz val="11"/>
        <color indexed="8"/>
        <rFont val="宋体"/>
        <charset val="134"/>
      </rPr>
      <t>垫圈</t>
    </r>
  </si>
  <si>
    <r>
      <rPr>
        <sz val="11"/>
        <color indexed="8"/>
        <rFont val="宋体"/>
        <charset val="134"/>
      </rPr>
      <t>滑轮（国产件）</t>
    </r>
  </si>
  <si>
    <r>
      <rPr>
        <sz val="11"/>
        <color indexed="8"/>
        <rFont val="宋体"/>
        <charset val="134"/>
      </rPr>
      <t>油管拖轮</t>
    </r>
  </si>
  <si>
    <r>
      <rPr>
        <sz val="11"/>
        <color indexed="8"/>
        <rFont val="宋体"/>
        <charset val="134"/>
      </rPr>
      <t>支架</t>
    </r>
  </si>
  <si>
    <r>
      <t>3M5N11 N95</t>
    </r>
    <r>
      <rPr>
        <sz val="11"/>
        <color indexed="8"/>
        <rFont val="宋体"/>
        <charset val="134"/>
      </rPr>
      <t>颗粒物预过滤棉</t>
    </r>
  </si>
  <si>
    <r>
      <t>3M6001CN</t>
    </r>
    <r>
      <rPr>
        <sz val="11"/>
        <color indexed="8"/>
        <rFont val="宋体"/>
        <charset val="134"/>
      </rPr>
      <t>有机蒸汽滤毒盒</t>
    </r>
  </si>
  <si>
    <r>
      <t>3M6200</t>
    </r>
    <r>
      <rPr>
        <sz val="11"/>
        <color indexed="8"/>
        <rFont val="宋体"/>
        <charset val="134"/>
      </rPr>
      <t>半面型防护面具（中号）</t>
    </r>
  </si>
  <si>
    <r>
      <t>3M501</t>
    </r>
    <r>
      <rPr>
        <sz val="11"/>
        <color indexed="8"/>
        <rFont val="宋体"/>
        <charset val="134"/>
      </rPr>
      <t>滤棉盖</t>
    </r>
  </si>
  <si>
    <r>
      <t>3M1110</t>
    </r>
    <r>
      <rPr>
        <sz val="11"/>
        <color indexed="8"/>
        <rFont val="宋体"/>
        <charset val="134"/>
      </rPr>
      <t>防噪声带线弹性耳塞</t>
    </r>
  </si>
  <si>
    <r>
      <t>3M11394</t>
    </r>
    <r>
      <rPr>
        <sz val="11"/>
        <color indexed="8"/>
        <rFont val="宋体"/>
        <charset val="134"/>
      </rPr>
      <t>舒适型防护眼镜（防雾）</t>
    </r>
  </si>
  <si>
    <r>
      <rPr>
        <sz val="11"/>
        <color indexed="8"/>
        <rFont val="宋体"/>
        <charset val="134"/>
      </rPr>
      <t>铁链</t>
    </r>
  </si>
  <si>
    <r>
      <rPr>
        <sz val="11"/>
        <color indexed="8"/>
        <rFont val="宋体"/>
        <charset val="134"/>
      </rPr>
      <t>千斤顶（卧式气动）</t>
    </r>
  </si>
  <si>
    <r>
      <rPr>
        <sz val="11"/>
        <color indexed="8"/>
        <rFont val="宋体"/>
        <charset val="134"/>
      </rPr>
      <t>高压胶管</t>
    </r>
  </si>
  <si>
    <r>
      <rPr>
        <sz val="11"/>
        <color indexed="8"/>
        <rFont val="宋体"/>
        <charset val="134"/>
      </rPr>
      <t>木材切割片</t>
    </r>
  </si>
  <si>
    <r>
      <rPr>
        <sz val="11"/>
        <color indexed="8"/>
        <rFont val="宋体"/>
        <charset val="134"/>
      </rPr>
      <t>切割片</t>
    </r>
  </si>
  <si>
    <r>
      <rPr>
        <sz val="11"/>
        <color indexed="8"/>
        <rFont val="宋体"/>
        <charset val="134"/>
      </rPr>
      <t>断线钳</t>
    </r>
  </si>
  <si>
    <r>
      <rPr>
        <sz val="11"/>
        <color indexed="8"/>
        <rFont val="宋体"/>
        <charset val="134"/>
      </rPr>
      <t>尖嘴钳</t>
    </r>
  </si>
  <si>
    <r>
      <rPr>
        <sz val="11"/>
        <color indexed="8"/>
        <rFont val="宋体"/>
        <charset val="134"/>
      </rPr>
      <t>水泵钳</t>
    </r>
  </si>
  <si>
    <r>
      <rPr>
        <sz val="11"/>
        <color indexed="8"/>
        <rFont val="宋体"/>
        <charset val="134"/>
      </rPr>
      <t>手动棘轮式线缆剪</t>
    </r>
  </si>
  <si>
    <r>
      <rPr>
        <sz val="11"/>
        <color indexed="8"/>
        <rFont val="宋体"/>
        <charset val="134"/>
      </rPr>
      <t>大锤</t>
    </r>
  </si>
  <si>
    <r>
      <rPr>
        <sz val="11"/>
        <color indexed="8"/>
        <rFont val="宋体"/>
        <charset val="134"/>
      </rPr>
      <t>两用扳手</t>
    </r>
  </si>
  <si>
    <r>
      <rPr>
        <sz val="11"/>
        <color indexed="8"/>
        <rFont val="宋体"/>
        <charset val="134"/>
      </rPr>
      <t>螺丝刀</t>
    </r>
  </si>
  <si>
    <r>
      <rPr>
        <sz val="11"/>
        <color indexed="8"/>
        <rFont val="宋体"/>
        <charset val="134"/>
      </rPr>
      <t>斜口钳</t>
    </r>
  </si>
  <si>
    <r>
      <rPr>
        <sz val="11"/>
        <color indexed="8"/>
        <rFont val="宋体"/>
        <charset val="134"/>
      </rPr>
      <t>角磨片</t>
    </r>
  </si>
  <si>
    <r>
      <rPr>
        <sz val="11"/>
        <color indexed="8"/>
        <rFont val="宋体"/>
        <charset val="134"/>
      </rPr>
      <t>锯条</t>
    </r>
  </si>
  <si>
    <r>
      <rPr>
        <sz val="11"/>
        <color indexed="8"/>
        <rFont val="宋体"/>
        <charset val="134"/>
      </rPr>
      <t>电烙铁</t>
    </r>
  </si>
  <si>
    <r>
      <rPr>
        <sz val="11"/>
        <color indexed="8"/>
        <rFont val="宋体"/>
        <charset val="134"/>
      </rPr>
      <t>摇表线</t>
    </r>
  </si>
  <si>
    <r>
      <rPr>
        <sz val="11"/>
        <color indexed="8"/>
        <rFont val="宋体"/>
        <charset val="134"/>
      </rPr>
      <t>数字钳式万用表</t>
    </r>
  </si>
  <si>
    <r>
      <rPr>
        <sz val="11"/>
        <color indexed="8"/>
        <rFont val="宋体"/>
        <charset val="134"/>
      </rPr>
      <t>万用表笔</t>
    </r>
  </si>
  <si>
    <r>
      <t xml:space="preserve"> </t>
    </r>
    <r>
      <rPr>
        <sz val="11"/>
        <color indexed="8"/>
        <rFont val="宋体"/>
        <charset val="134"/>
      </rPr>
      <t>熄火电磁阀</t>
    </r>
  </si>
  <si>
    <r>
      <t xml:space="preserve"> </t>
    </r>
    <r>
      <rPr>
        <sz val="11"/>
        <color indexed="8"/>
        <rFont val="宋体"/>
        <charset val="134"/>
      </rPr>
      <t>发电机</t>
    </r>
  </si>
  <si>
    <r>
      <rPr>
        <sz val="11"/>
        <color indexed="8"/>
        <rFont val="宋体"/>
        <charset val="134"/>
      </rPr>
      <t>起动机</t>
    </r>
  </si>
  <si>
    <r>
      <t xml:space="preserve"> </t>
    </r>
    <r>
      <rPr>
        <sz val="11"/>
        <color indexed="8"/>
        <rFont val="宋体"/>
        <charset val="134"/>
      </rPr>
      <t>轴承</t>
    </r>
  </si>
  <si>
    <r>
      <t xml:space="preserve"> </t>
    </r>
    <r>
      <rPr>
        <sz val="11"/>
        <color indexed="8"/>
        <rFont val="宋体"/>
        <charset val="134"/>
      </rPr>
      <t>拉杆球头</t>
    </r>
  </si>
  <si>
    <r>
      <rPr>
        <sz val="11"/>
        <color indexed="8"/>
        <rFont val="宋体"/>
        <charset val="134"/>
      </rPr>
      <t>灯泡</t>
    </r>
  </si>
  <si>
    <r>
      <rPr>
        <sz val="11"/>
        <color indexed="8"/>
        <rFont val="宋体"/>
        <charset val="134"/>
      </rPr>
      <t>汽车灯泡</t>
    </r>
  </si>
  <si>
    <r>
      <rPr>
        <sz val="11"/>
        <color indexed="8"/>
        <rFont val="宋体"/>
        <charset val="134"/>
      </rPr>
      <t>小灯泡</t>
    </r>
  </si>
  <si>
    <t>对中杆棱镜组</t>
  </si>
  <si>
    <t>脚架</t>
  </si>
  <si>
    <r>
      <rPr>
        <sz val="11"/>
        <color indexed="8"/>
        <rFont val="宋体"/>
        <charset val="134"/>
      </rPr>
      <t>潜水泵</t>
    </r>
  </si>
  <si>
    <r>
      <rPr>
        <sz val="11"/>
        <color indexed="8"/>
        <rFont val="宋体"/>
        <charset val="134"/>
      </rPr>
      <t>运费</t>
    </r>
    <r>
      <rPr>
        <sz val="11"/>
        <color indexed="8"/>
        <rFont val="Times New Roman"/>
        <charset val="134"/>
      </rPr>
      <t>FREIGHT</t>
    </r>
  </si>
  <si>
    <t>CPT total</t>
  </si>
  <si>
    <r>
      <rPr>
        <sz val="11"/>
        <color indexed="8"/>
        <rFont val="宋体"/>
        <charset val="134"/>
      </rPr>
      <t>发票号</t>
    </r>
    <r>
      <rPr>
        <sz val="11"/>
        <color indexed="8"/>
        <rFont val="Times New Roman"/>
        <charset val="134"/>
      </rPr>
      <t>:</t>
    </r>
  </si>
  <si>
    <r>
      <rPr>
        <sz val="11"/>
        <color indexed="8"/>
        <rFont val="宋体"/>
        <charset val="134"/>
      </rPr>
      <t>日期</t>
    </r>
    <r>
      <rPr>
        <sz val="11"/>
        <color indexed="8"/>
        <rFont val="Times New Roman"/>
        <charset val="134"/>
      </rPr>
      <t>:</t>
    </r>
  </si>
  <si>
    <t>毛重</t>
  </si>
  <si>
    <t>净重</t>
  </si>
  <si>
    <r>
      <rPr>
        <sz val="11"/>
        <color indexed="8"/>
        <rFont val="宋体"/>
        <charset val="134"/>
      </rPr>
      <t>米</t>
    </r>
    <r>
      <rPr>
        <sz val="11"/>
        <color indexed="8"/>
        <rFont val="Times New Roman"/>
        <charset val="134"/>
      </rPr>
      <t>meter</t>
    </r>
  </si>
  <si>
    <r>
      <rPr>
        <sz val="11"/>
        <color indexed="8"/>
        <rFont val="宋体"/>
        <charset val="134"/>
      </rPr>
      <t>双</t>
    </r>
    <r>
      <rPr>
        <sz val="11"/>
        <color indexed="8"/>
        <rFont val="Times New Roman"/>
        <charset val="134"/>
      </rPr>
      <t>pair</t>
    </r>
  </si>
  <si>
    <r>
      <rPr>
        <sz val="11"/>
        <color indexed="8"/>
        <rFont val="宋体"/>
        <charset val="134"/>
      </rPr>
      <t>件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</si>
  <si>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个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</si>
  <si>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把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</si>
  <si>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台</t>
    </r>
    <r>
      <rPr>
        <sz val="11"/>
        <color indexed="8"/>
        <rFont val="Times New Roman"/>
        <charset val="134"/>
      </rPr>
      <t>set</t>
    </r>
  </si>
  <si>
    <r>
      <rPr>
        <sz val="11"/>
        <color indexed="8"/>
        <rFont val="宋体"/>
        <charset val="134"/>
      </rPr>
      <t>套</t>
    </r>
    <r>
      <rPr>
        <sz val="11"/>
        <color indexed="8"/>
        <rFont val="Times New Roman"/>
        <charset val="134"/>
      </rPr>
      <t>set</t>
    </r>
  </si>
  <si>
    <r>
      <rPr>
        <sz val="11"/>
        <color indexed="8"/>
        <rFont val="宋体"/>
        <charset val="134"/>
      </rPr>
      <t>条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</si>
  <si>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片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</si>
  <si>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盒</t>
    </r>
    <r>
      <rPr>
        <sz val="11"/>
        <color indexed="8"/>
        <rFont val="Times New Roman"/>
        <charset val="134"/>
      </rPr>
      <t>box</t>
    </r>
  </si>
  <si>
    <r>
      <rPr>
        <sz val="11"/>
        <color indexed="8"/>
        <rFont val="宋体"/>
        <charset val="134"/>
      </rPr>
      <t>只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</si>
  <si>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卷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</si>
  <si>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对</t>
    </r>
    <r>
      <rPr>
        <sz val="11"/>
        <color indexed="8"/>
        <rFont val="Times New Roman"/>
        <charset val="134"/>
      </rPr>
      <t>pair</t>
    </r>
  </si>
  <si>
    <r>
      <rPr>
        <sz val="11"/>
        <color indexed="8"/>
        <rFont val="宋体"/>
        <charset val="134"/>
      </rPr>
      <t>付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</si>
  <si>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副</t>
    </r>
    <r>
      <rPr>
        <sz val="11"/>
        <color indexed="8"/>
        <rFont val="Times New Roman"/>
        <charset val="134"/>
      </rPr>
      <t>pc</t>
    </r>
  </si>
  <si>
    <r>
      <rPr>
        <sz val="11"/>
        <color indexed="8"/>
        <rFont val="宋体"/>
        <charset val="134"/>
      </rPr>
      <t>条</t>
    </r>
    <r>
      <rPr>
        <sz val="11"/>
        <color indexed="8"/>
        <rFont val="Times New Roman"/>
        <charset val="134"/>
      </rPr>
      <t>meter</t>
    </r>
  </si>
  <si>
    <r>
      <t xml:space="preserve"> </t>
    </r>
    <r>
      <rPr>
        <sz val="11"/>
        <color indexed="8"/>
        <rFont val="宋体"/>
        <charset val="134"/>
      </rPr>
      <t>对中杆棱镜组</t>
    </r>
  </si>
  <si>
    <r>
      <t xml:space="preserve"> </t>
    </r>
    <r>
      <rPr>
        <sz val="11"/>
        <color indexed="8"/>
        <rFont val="宋体"/>
        <charset val="134"/>
      </rPr>
      <t>脚架</t>
    </r>
  </si>
</sst>
</file>

<file path=xl/styles.xml><?xml version="1.0" encoding="utf-8"?>
<styleSheet xmlns="http://schemas.openxmlformats.org/spreadsheetml/2006/main">
  <numFmts count="15">
    <numFmt numFmtId="176" formatCode="yyyy/m/d;@"/>
    <numFmt numFmtId="177" formatCode="0.00_);[Red]\(0.00\)"/>
    <numFmt numFmtId="41" formatCode="_ * #,##0_ ;_ * \-#,##0_ ;_ * &quot;-&quot;_ ;_ @_ "/>
    <numFmt numFmtId="178" formatCode="0.000000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.000_ "/>
    <numFmt numFmtId="180" formatCode="0.00_ "/>
    <numFmt numFmtId="181" formatCode="m/d/yyyy;@"/>
    <numFmt numFmtId="182" formatCode="#,##0.00_ "/>
    <numFmt numFmtId="183" formatCode="[$-409]d/mmm/yy;@"/>
    <numFmt numFmtId="184" formatCode="0_ "/>
    <numFmt numFmtId="185" formatCode="#,##0.000"/>
    <numFmt numFmtId="186" formatCode="0.00000000_ "/>
  </numFmts>
  <fonts count="69">
    <font>
      <sz val="11"/>
      <color indexed="8"/>
      <name val="宋体"/>
      <charset val="134"/>
      <scheme val="minor"/>
    </font>
    <font>
      <b/>
      <sz val="14"/>
      <color indexed="8"/>
      <name val="Times New Roman"/>
      <charset val="134"/>
    </font>
    <font>
      <sz val="11"/>
      <color indexed="8"/>
      <name val="Times New Roman"/>
      <charset val="134"/>
    </font>
    <font>
      <sz val="14"/>
      <color indexed="8"/>
      <name val="宋体"/>
      <charset val="134"/>
    </font>
    <font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sz val="9"/>
      <name val="Times New Roman"/>
      <charset val="134"/>
    </font>
    <font>
      <sz val="9"/>
      <color indexed="8"/>
      <name val="Times New Roman"/>
      <charset val="134"/>
    </font>
    <font>
      <b/>
      <sz val="16"/>
      <color indexed="8"/>
      <name val="宋体"/>
      <charset val="134"/>
    </font>
    <font>
      <b/>
      <sz val="16"/>
      <color indexed="8"/>
      <name val="Times New Roman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0"/>
      <color theme="1"/>
      <name val="Times New Roman"/>
      <charset val="134"/>
    </font>
    <font>
      <sz val="10"/>
      <color rgb="FF0000FF"/>
      <name val="Times New Roman"/>
      <charset val="134"/>
    </font>
    <font>
      <sz val="11"/>
      <color theme="1"/>
      <name val="Times New Roman"/>
      <charset val="134"/>
    </font>
    <font>
      <b/>
      <sz val="20"/>
      <color theme="1"/>
      <name val="Times New Roman"/>
      <charset val="134"/>
    </font>
    <font>
      <sz val="11"/>
      <color rgb="FF0000FF"/>
      <name val="Times New Roman"/>
      <charset val="134"/>
    </font>
    <font>
      <sz val="11"/>
      <color rgb="FF0000FF"/>
      <name val="宋体"/>
      <charset val="134"/>
    </font>
    <font>
      <sz val="11"/>
      <color rgb="FFFF0000"/>
      <name val="Times New Roman"/>
      <charset val="134"/>
    </font>
    <font>
      <sz val="10.5"/>
      <color rgb="FF000000"/>
      <name val="微软雅黑"/>
      <charset val="134"/>
    </font>
    <font>
      <sz val="10"/>
      <name val="宋体"/>
      <charset val="134"/>
    </font>
    <font>
      <sz val="10"/>
      <color rgb="FF0000FF"/>
      <name val="宋体"/>
      <charset val="134"/>
    </font>
    <font>
      <b/>
      <sz val="16"/>
      <color theme="1"/>
      <name val="Times New Roman"/>
      <charset val="134"/>
    </font>
    <font>
      <sz val="12"/>
      <name val="宋体"/>
      <charset val="134"/>
    </font>
    <font>
      <sz val="10"/>
      <color theme="1"/>
      <name val="宋体"/>
      <charset val="134"/>
    </font>
    <font>
      <sz val="11"/>
      <name val="宋体"/>
      <charset val="1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NI-Helve-Condense"/>
      <charset val="134"/>
    </font>
    <font>
      <sz val="11"/>
      <color indexed="8"/>
      <name val="宋体"/>
      <charset val="134"/>
    </font>
    <font>
      <sz val="11"/>
      <color rgb="FF000000"/>
      <name val="Times New Roman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1"/>
      <color indexed="12"/>
      <name val="宋体"/>
      <charset val="134"/>
    </font>
    <font>
      <sz val="11"/>
      <color indexed="12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39" fillId="0" borderId="0" applyFon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6" borderId="38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13" borderId="39" applyNumberFormat="0" applyFont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37" applyNumberFormat="0" applyFill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0" borderId="41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4" borderId="36" applyNumberFormat="0" applyAlignment="0" applyProtection="0">
      <alignment vertical="center"/>
    </xf>
    <xf numFmtId="0" fontId="58" fillId="4" borderId="38" applyNumberFormat="0" applyAlignment="0" applyProtection="0">
      <alignment vertical="center"/>
    </xf>
    <xf numFmtId="0" fontId="49" fillId="16" borderId="40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7" fillId="0" borderId="43" applyNumberFormat="0" applyFill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0" borderId="0"/>
    <xf numFmtId="0" fontId="40" fillId="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36" fillId="0" borderId="0"/>
    <xf numFmtId="0" fontId="40" fillId="3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24" fillId="0" borderId="0">
      <alignment vertical="top"/>
      <protection locked="0"/>
    </xf>
  </cellStyleXfs>
  <cellXfs count="307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179" fontId="0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179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79" fontId="2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179" fontId="6" fillId="0" borderId="1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179" fontId="5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179" fontId="7" fillId="0" borderId="5" xfId="0" applyNumberFormat="1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 wrapText="1"/>
    </xf>
    <xf numFmtId="179" fontId="7" fillId="0" borderId="6" xfId="0" applyNumberFormat="1" applyFont="1" applyFill="1" applyBorder="1" applyAlignment="1">
      <alignment horizontal="center" vertical="center" wrapText="1"/>
    </xf>
    <xf numFmtId="180" fontId="7" fillId="0" borderId="6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76" fontId="2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80" fontId="2" fillId="0" borderId="0" xfId="0" applyNumberFormat="1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180" fontId="2" fillId="0" borderId="4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left" vertical="center"/>
    </xf>
    <xf numFmtId="176" fontId="2" fillId="0" borderId="4" xfId="0" applyNumberFormat="1" applyFont="1" applyBorder="1" applyAlignment="1">
      <alignment horizontal="left"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4" xfId="0" applyNumberFormat="1" applyFont="1" applyBorder="1" applyAlignment="1">
      <alignment horizontal="left" vertical="center"/>
    </xf>
    <xf numFmtId="180" fontId="2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80" fontId="6" fillId="0" borderId="1" xfId="0" applyNumberFormat="1" applyFont="1" applyBorder="1" applyAlignment="1">
      <alignment vertical="center"/>
    </xf>
    <xf numFmtId="180" fontId="5" fillId="0" borderId="1" xfId="0" applyNumberFormat="1" applyFont="1" applyBorder="1" applyAlignment="1">
      <alignment vertical="center" wrapText="1"/>
    </xf>
    <xf numFmtId="180" fontId="2" fillId="0" borderId="1" xfId="0" applyNumberFormat="1" applyFont="1" applyBorder="1" applyAlignment="1">
      <alignment horizontal="left" vertical="center"/>
    </xf>
    <xf numFmtId="180" fontId="2" fillId="0" borderId="1" xfId="0" applyNumberFormat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180" fontId="5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177" fontId="7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176" fontId="13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Fill="1" applyAlignment="1">
      <alignment horizontal="left" vertical="center"/>
    </xf>
    <xf numFmtId="58" fontId="13" fillId="0" borderId="0" xfId="0" applyNumberFormat="1" applyFont="1" applyFill="1" applyAlignment="1">
      <alignment horizontal="right" vertical="center" wrapText="1"/>
    </xf>
    <xf numFmtId="0" fontId="21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0" xfId="36" applyFont="1" applyFill="1" applyBorder="1" applyAlignment="1">
      <alignment horizontal="center" wrapText="1"/>
    </xf>
    <xf numFmtId="0" fontId="1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2" fillId="0" borderId="1" xfId="51" applyFont="1" applyFill="1" applyBorder="1" applyAlignment="1" applyProtection="1">
      <alignment horizontal="center" vertical="center" wrapText="1"/>
    </xf>
    <xf numFmtId="43" fontId="7" fillId="0" borderId="1" xfId="8" applyFont="1" applyFill="1" applyBorder="1" applyAlignment="1">
      <alignment horizontal="center" vertical="center" wrapText="1"/>
    </xf>
    <xf numFmtId="40" fontId="7" fillId="0" borderId="0" xfId="0" applyNumberFormat="1" applyFont="1" applyFill="1" applyBorder="1" applyAlignment="1"/>
    <xf numFmtId="0" fontId="21" fillId="0" borderId="0" xfId="0" applyFont="1" applyFill="1" applyBorder="1" applyAlignment="1"/>
    <xf numFmtId="0" fontId="7" fillId="0" borderId="0" xfId="0" applyNumberFormat="1" applyFont="1" applyFill="1" applyBorder="1" applyAlignment="1">
      <alignment horizontal="center" vertical="center" wrapText="1"/>
    </xf>
    <xf numFmtId="43" fontId="7" fillId="0" borderId="0" xfId="8" applyFont="1" applyFill="1" applyBorder="1" applyAlignment="1">
      <alignment horizontal="center" vertical="center" wrapText="1"/>
    </xf>
    <xf numFmtId="0" fontId="13" fillId="0" borderId="8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 wrapText="1"/>
    </xf>
    <xf numFmtId="43" fontId="13" fillId="0" borderId="8" xfId="8" applyFont="1" applyFill="1" applyBorder="1" applyAlignment="1">
      <alignment horizontal="center" vertical="center"/>
    </xf>
    <xf numFmtId="43" fontId="13" fillId="2" borderId="8" xfId="8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13" fillId="0" borderId="0" xfId="36" applyNumberFormat="1" applyFont="1" applyFill="1" applyBorder="1" applyAlignment="1">
      <alignment horizontal="center" vertical="center" wrapText="1"/>
    </xf>
    <xf numFmtId="0" fontId="13" fillId="0" borderId="0" xfId="36" applyNumberFormat="1" applyFont="1" applyFill="1" applyAlignment="1">
      <alignment horizontal="center" vertical="center" wrapText="1"/>
    </xf>
    <xf numFmtId="43" fontId="13" fillId="0" borderId="0" xfId="8" applyFont="1" applyFill="1" applyAlignment="1">
      <alignment horizontal="center" vertical="center"/>
    </xf>
    <xf numFmtId="43" fontId="7" fillId="2" borderId="0" xfId="8" applyFont="1" applyFill="1" applyAlignment="1">
      <alignment vertical="center"/>
    </xf>
    <xf numFmtId="0" fontId="13" fillId="0" borderId="0" xfId="36" applyNumberFormat="1" applyFont="1" applyFill="1" applyBorder="1" applyAlignment="1">
      <alignment horizontal="center" vertical="center"/>
    </xf>
    <xf numFmtId="182" fontId="7" fillId="2" borderId="0" xfId="0" applyNumberFormat="1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horizontal="center" vertical="center"/>
    </xf>
    <xf numFmtId="180" fontId="7" fillId="0" borderId="0" xfId="0" applyNumberFormat="1" applyFont="1" applyFill="1" applyBorder="1" applyAlignment="1">
      <alignment horizontal="center" vertical="center"/>
    </xf>
    <xf numFmtId="181" fontId="13" fillId="0" borderId="0" xfId="0" applyNumberFormat="1" applyFont="1" applyFill="1" applyBorder="1" applyAlignment="1">
      <alignment horizontal="center" vertical="center"/>
    </xf>
    <xf numFmtId="0" fontId="23" fillId="0" borderId="9" xfId="0" applyNumberFormat="1" applyFont="1" applyFill="1" applyBorder="1" applyAlignment="1">
      <alignment horizontal="center" vertical="center"/>
    </xf>
    <xf numFmtId="0" fontId="23" fillId="0" borderId="9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wrapText="1"/>
    </xf>
    <xf numFmtId="40" fontId="1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vertical="top"/>
      <protection locked="0"/>
    </xf>
    <xf numFmtId="180" fontId="24" fillId="0" borderId="0" xfId="0" applyNumberFormat="1" applyFont="1" applyFill="1" applyBorder="1" applyAlignment="1" applyProtection="1">
      <alignment horizontal="center" vertical="top"/>
      <protection locked="0"/>
    </xf>
    <xf numFmtId="0" fontId="24" fillId="0" borderId="0" xfId="0" applyFont="1" applyFill="1" applyBorder="1" applyAlignment="1" applyProtection="1">
      <alignment horizontal="center" vertical="top"/>
      <protection locked="0"/>
    </xf>
    <xf numFmtId="180" fontId="14" fillId="0" borderId="0" xfId="0" applyNumberFormat="1" applyFont="1" applyFill="1" applyBorder="1" applyAlignment="1">
      <alignment horizontal="center" vertical="center"/>
    </xf>
    <xf numFmtId="180" fontId="14" fillId="0" borderId="0" xfId="0" applyNumberFormat="1" applyFont="1" applyFill="1" applyBorder="1" applyAlignment="1">
      <alignment horizontal="center" vertical="center" wrapText="1"/>
    </xf>
    <xf numFmtId="180" fontId="15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180" fontId="13" fillId="0" borderId="7" xfId="0" applyNumberFormat="1" applyFont="1" applyFill="1" applyBorder="1" applyAlignment="1">
      <alignment horizontal="left" vertical="center"/>
    </xf>
    <xf numFmtId="180" fontId="13" fillId="0" borderId="7" xfId="0" applyNumberFormat="1" applyFont="1" applyFill="1" applyBorder="1" applyAlignment="1">
      <alignment horizontal="center" vertical="center"/>
    </xf>
    <xf numFmtId="180" fontId="13" fillId="0" borderId="7" xfId="0" applyNumberFormat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right" vertical="center" wrapText="1"/>
    </xf>
    <xf numFmtId="180" fontId="13" fillId="0" borderId="0" xfId="0" applyNumberFormat="1" applyFont="1" applyFill="1" applyBorder="1" applyAlignment="1">
      <alignment horizontal="left" vertical="center"/>
    </xf>
    <xf numFmtId="180" fontId="13" fillId="0" borderId="0" xfId="0" applyNumberFormat="1" applyFont="1" applyFill="1" applyBorder="1" applyAlignment="1">
      <alignment horizontal="center" vertical="center"/>
    </xf>
    <xf numFmtId="180" fontId="13" fillId="0" borderId="0" xfId="0" applyNumberFormat="1" applyFont="1" applyFill="1" applyBorder="1" applyAlignment="1">
      <alignment horizontal="center" vertical="center" wrapText="1"/>
    </xf>
    <xf numFmtId="183" fontId="13" fillId="0" borderId="0" xfId="0" applyNumberFormat="1" applyFont="1" applyFill="1" applyBorder="1" applyAlignment="1">
      <alignment horizontal="right" vertical="center" wrapText="1"/>
    </xf>
    <xf numFmtId="180" fontId="13" fillId="0" borderId="0" xfId="0" applyNumberFormat="1" applyFont="1" applyFill="1" applyBorder="1" applyAlignment="1">
      <alignment vertical="center"/>
    </xf>
    <xf numFmtId="180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/>
    </xf>
    <xf numFmtId="180" fontId="13" fillId="0" borderId="8" xfId="0" applyNumberFormat="1" applyFont="1" applyFill="1" applyBorder="1" applyAlignment="1">
      <alignment horizontal="left" vertical="center"/>
    </xf>
    <xf numFmtId="180" fontId="13" fillId="0" borderId="8" xfId="0" applyNumberFormat="1" applyFont="1" applyFill="1" applyBorder="1" applyAlignment="1">
      <alignment horizontal="center" vertical="center" wrapText="1"/>
    </xf>
    <xf numFmtId="180" fontId="13" fillId="0" borderId="8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0" applyNumberFormat="1" applyFont="1" applyFill="1" applyBorder="1" applyAlignment="1">
      <alignment horizontal="center" vertical="center" wrapText="1"/>
    </xf>
    <xf numFmtId="180" fontId="13" fillId="0" borderId="9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 wrapText="1"/>
    </xf>
    <xf numFmtId="180" fontId="7" fillId="0" borderId="1" xfId="0" applyNumberFormat="1" applyFont="1" applyFill="1" applyBorder="1" applyAlignment="1">
      <alignment vertical="center" wrapText="1"/>
    </xf>
    <xf numFmtId="0" fontId="13" fillId="0" borderId="7" xfId="0" applyFont="1" applyFill="1" applyBorder="1" applyAlignment="1">
      <alignment horizontal="center" vertical="center" wrapText="1"/>
    </xf>
    <xf numFmtId="183" fontId="13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2" fillId="0" borderId="1" xfId="51" applyFont="1" applyFill="1" applyBorder="1" applyAlignment="1" applyProtection="1">
      <alignment horizontal="center" vertical="center" wrapText="1"/>
      <protection locked="0"/>
    </xf>
    <xf numFmtId="180" fontId="7" fillId="0" borderId="10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center" vertical="center" wrapText="1"/>
    </xf>
    <xf numFmtId="180" fontId="7" fillId="0" borderId="0" xfId="0" applyNumberFormat="1" applyFont="1" applyFill="1" applyBorder="1" applyAlignment="1">
      <alignment horizontal="center" vertical="center" wrapText="1"/>
    </xf>
    <xf numFmtId="184" fontId="7" fillId="0" borderId="0" xfId="0" applyNumberFormat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180" fontId="13" fillId="0" borderId="0" xfId="36" applyNumberFormat="1" applyFont="1" applyFill="1" applyBorder="1" applyAlignment="1">
      <alignment horizontal="center" vertical="center" wrapText="1"/>
    </xf>
    <xf numFmtId="0" fontId="13" fillId="0" borderId="0" xfId="36" applyFont="1" applyFill="1" applyBorder="1" applyAlignment="1">
      <alignment horizontal="center" vertical="center" wrapText="1"/>
    </xf>
    <xf numFmtId="176" fontId="13" fillId="0" borderId="0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vertical="center"/>
    </xf>
    <xf numFmtId="180" fontId="7" fillId="0" borderId="8" xfId="0" applyNumberFormat="1" applyFont="1" applyFill="1" applyBorder="1" applyAlignment="1">
      <alignment horizontal="center" vertical="center" wrapText="1"/>
    </xf>
    <xf numFmtId="0" fontId="23" fillId="0" borderId="0" xfId="0" applyNumberFormat="1" applyFont="1" applyFill="1" applyBorder="1" applyAlignment="1">
      <alignment horizontal="center" vertical="center" wrapText="1"/>
    </xf>
    <xf numFmtId="180" fontId="23" fillId="0" borderId="0" xfId="0" applyNumberFormat="1" applyFont="1" applyFill="1" applyBorder="1" applyAlignment="1">
      <alignment horizontal="center" vertical="center"/>
    </xf>
    <xf numFmtId="180" fontId="23" fillId="0" borderId="0" xfId="0" applyNumberFormat="1" applyFont="1" applyFill="1" applyBorder="1" applyAlignment="1">
      <alignment horizontal="center" vertical="center" wrapText="1"/>
    </xf>
    <xf numFmtId="184" fontId="24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center" wrapText="1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30" fillId="0" borderId="14" xfId="0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27" fillId="0" borderId="20" xfId="0" applyFont="1" applyFill="1" applyBorder="1" applyAlignment="1">
      <alignment vertical="center"/>
    </xf>
    <xf numFmtId="0" fontId="27" fillId="0" borderId="21" xfId="0" applyFont="1" applyFill="1" applyBorder="1" applyAlignment="1">
      <alignment vertical="center"/>
    </xf>
    <xf numFmtId="0" fontId="29" fillId="0" borderId="14" xfId="0" applyFont="1" applyFill="1" applyBorder="1" applyAlignment="1">
      <alignment vertical="center"/>
    </xf>
    <xf numFmtId="0" fontId="31" fillId="0" borderId="15" xfId="0" applyFont="1" applyFill="1" applyBorder="1" applyAlignment="1">
      <alignment vertical="center"/>
    </xf>
    <xf numFmtId="0" fontId="32" fillId="0" borderId="0" xfId="0" applyFont="1" applyFill="1" applyBorder="1" applyAlignment="1"/>
    <xf numFmtId="0" fontId="12" fillId="0" borderId="18" xfId="0" applyFont="1" applyFill="1" applyBorder="1" applyAlignment="1">
      <alignment vertical="center"/>
    </xf>
    <xf numFmtId="0" fontId="29" fillId="0" borderId="19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0" fontId="31" fillId="0" borderId="16" xfId="0" applyFont="1" applyFill="1" applyBorder="1" applyAlignment="1">
      <alignment vertical="center"/>
    </xf>
    <xf numFmtId="0" fontId="30" fillId="0" borderId="17" xfId="0" applyFont="1" applyFill="1" applyBorder="1" applyAlignment="1">
      <alignment vertical="center"/>
    </xf>
    <xf numFmtId="0" fontId="29" fillId="0" borderId="15" xfId="0" applyFont="1" applyFill="1" applyBorder="1" applyAlignment="1">
      <alignment vertical="center"/>
    </xf>
    <xf numFmtId="0" fontId="29" fillId="0" borderId="16" xfId="0" applyFont="1" applyFill="1" applyBorder="1" applyAlignment="1">
      <alignment vertical="center"/>
    </xf>
    <xf numFmtId="0" fontId="27" fillId="0" borderId="5" xfId="0" applyFont="1" applyFill="1" applyBorder="1" applyAlignment="1">
      <alignment vertical="center"/>
    </xf>
    <xf numFmtId="0" fontId="29" fillId="2" borderId="17" xfId="0" applyFont="1" applyFill="1" applyBorder="1" applyAlignment="1">
      <alignment horizontal="left" vertical="center"/>
    </xf>
    <xf numFmtId="180" fontId="29" fillId="2" borderId="17" xfId="0" applyNumberFormat="1" applyFont="1" applyFill="1" applyBorder="1" applyAlignment="1">
      <alignment horizontal="left" vertical="center"/>
    </xf>
    <xf numFmtId="0" fontId="29" fillId="2" borderId="16" xfId="0" applyFont="1" applyFill="1" applyBorder="1" applyAlignment="1">
      <alignment horizontal="left" vertical="center"/>
    </xf>
    <xf numFmtId="0" fontId="27" fillId="0" borderId="14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0" fontId="30" fillId="0" borderId="22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0" fontId="29" fillId="0" borderId="2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0" borderId="3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80" fontId="26" fillId="0" borderId="1" xfId="0" applyNumberFormat="1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vertical="center"/>
    </xf>
    <xf numFmtId="43" fontId="29" fillId="2" borderId="16" xfId="8" applyFont="1" applyFill="1" applyBorder="1" applyAlignment="1" applyProtection="1">
      <alignment vertical="center"/>
    </xf>
    <xf numFmtId="43" fontId="29" fillId="2" borderId="17" xfId="8" applyFont="1" applyFill="1" applyBorder="1" applyAlignment="1" applyProtection="1">
      <alignment horizontal="right" vertical="center"/>
    </xf>
    <xf numFmtId="0" fontId="27" fillId="2" borderId="16" xfId="0" applyFont="1" applyFill="1" applyBorder="1" applyAlignment="1">
      <alignment vertical="center"/>
    </xf>
    <xf numFmtId="43" fontId="29" fillId="2" borderId="17" xfId="8" applyFont="1" applyFill="1" applyBorder="1" applyAlignment="1" applyProtection="1">
      <alignment vertical="center"/>
    </xf>
    <xf numFmtId="0" fontId="27" fillId="2" borderId="17" xfId="0" applyFont="1" applyFill="1" applyBorder="1" applyAlignment="1">
      <alignment vertical="center"/>
    </xf>
    <xf numFmtId="0" fontId="25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43" fontId="26" fillId="0" borderId="1" xfId="8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26" xfId="0" applyFont="1" applyFill="1" applyBorder="1" applyAlignment="1">
      <alignment vertical="center"/>
    </xf>
    <xf numFmtId="0" fontId="27" fillId="2" borderId="25" xfId="0" applyFont="1" applyFill="1" applyBorder="1" applyAlignment="1">
      <alignment vertical="center"/>
    </xf>
    <xf numFmtId="0" fontId="27" fillId="0" borderId="27" xfId="0" applyFont="1" applyFill="1" applyBorder="1" applyAlignment="1">
      <alignment vertical="center"/>
    </xf>
    <xf numFmtId="0" fontId="34" fillId="0" borderId="28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vertical="center"/>
    </xf>
    <xf numFmtId="0" fontId="27" fillId="0" borderId="29" xfId="0" applyFont="1" applyFill="1" applyBorder="1" applyAlignment="1">
      <alignment vertical="center"/>
    </xf>
    <xf numFmtId="0" fontId="27" fillId="0" borderId="30" xfId="0" applyFont="1" applyFill="1" applyBorder="1" applyAlignment="1">
      <alignment vertical="center"/>
    </xf>
    <xf numFmtId="0" fontId="36" fillId="0" borderId="1" xfId="45" applyFont="1" applyFill="1" applyBorder="1" applyAlignment="1"/>
    <xf numFmtId="0" fontId="36" fillId="0" borderId="1" xfId="45" applyFont="1" applyFill="1" applyBorder="1" applyAlignment="1">
      <alignment wrapText="1"/>
    </xf>
    <xf numFmtId="0" fontId="36" fillId="0" borderId="1" xfId="45" applyFont="1" applyFill="1" applyBorder="1" applyAlignment="1">
      <alignment horizontal="center" wrapText="1"/>
    </xf>
    <xf numFmtId="0" fontId="23" fillId="0" borderId="1" xfId="45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wrapText="1"/>
    </xf>
    <xf numFmtId="43" fontId="27" fillId="0" borderId="0" xfId="8" applyFont="1" applyFill="1" applyBorder="1" applyAlignment="1" applyProtection="1">
      <alignment vertical="center"/>
    </xf>
    <xf numFmtId="0" fontId="27" fillId="0" borderId="31" xfId="0" applyFont="1" applyFill="1" applyBorder="1" applyAlignment="1">
      <alignment vertical="center"/>
    </xf>
    <xf numFmtId="0" fontId="27" fillId="0" borderId="32" xfId="0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34" xfId="0" applyFont="1" applyFill="1" applyBorder="1" applyAlignment="1">
      <alignment vertical="center"/>
    </xf>
    <xf numFmtId="0" fontId="23" fillId="0" borderId="1" xfId="45" applyFont="1" applyFill="1" applyBorder="1" applyAlignment="1">
      <alignment wrapText="1"/>
    </xf>
    <xf numFmtId="0" fontId="27" fillId="0" borderId="35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85" fontId="0" fillId="0" borderId="0" xfId="0" applyNumberFormat="1" applyFont="1" applyAlignment="1"/>
    <xf numFmtId="3" fontId="0" fillId="0" borderId="0" xfId="0" applyNumberFormat="1" applyFont="1" applyAlignment="1"/>
    <xf numFmtId="4" fontId="0" fillId="0" borderId="0" xfId="0" applyNumberFormat="1" applyFont="1" applyAlignment="1"/>
    <xf numFmtId="180" fontId="0" fillId="0" borderId="0" xfId="0" applyNumberFormat="1" applyFont="1">
      <alignment vertical="center"/>
    </xf>
    <xf numFmtId="3" fontId="0" fillId="0" borderId="0" xfId="0" applyNumberFormat="1" applyFont="1" applyFill="1" applyAlignment="1"/>
    <xf numFmtId="4" fontId="0" fillId="0" borderId="0" xfId="0" applyNumberFormat="1" applyFont="1" applyFill="1" applyAlignment="1"/>
    <xf numFmtId="185" fontId="38" fillId="0" borderId="0" xfId="51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>
      <alignment horizontal="center" vertical="center"/>
    </xf>
    <xf numFmtId="185" fontId="38" fillId="0" borderId="0" xfId="51" applyNumberFormat="1" applyFont="1" applyFill="1" applyAlignment="1" applyProtection="1">
      <alignment horizontal="center" vertical="center"/>
      <protection locked="0"/>
    </xf>
    <xf numFmtId="4" fontId="38" fillId="0" borderId="0" xfId="51" applyNumberFormat="1" applyFont="1" applyFill="1" applyAlignment="1" applyProtection="1">
      <alignment horizontal="center" vertical="center"/>
      <protection locked="0"/>
    </xf>
    <xf numFmtId="0" fontId="39" fillId="0" borderId="1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178" fontId="0" fillId="0" borderId="0" xfId="0" applyNumberFormat="1" applyFont="1">
      <alignment vertical="center"/>
    </xf>
    <xf numFmtId="186" fontId="0" fillId="0" borderId="0" xfId="0" applyNumberFormat="1" applyFont="1">
      <alignment vertical="center"/>
    </xf>
    <xf numFmtId="0" fontId="0" fillId="0" borderId="0" xfId="0" applyFont="1" applyFill="1" applyAlignment="1">
      <alignment horizontal="center" vertical="center"/>
    </xf>
    <xf numFmtId="185" fontId="38" fillId="0" borderId="0" xfId="51" applyNumberFormat="1" applyFont="1" applyFill="1" applyAlignment="1" applyProtection="1">
      <alignment horizontal="center" vertical="top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370840</xdr:colOff>
      <xdr:row>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11200" cy="609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&#19994;&#21153;&#36164;&#26009;\&#20844;&#21496;&#21517;&#31216;&#19982;&#36135;&#28304;&#22320;&#23545;&#2421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louis-xu\&#36152;&#26131;&#37096;&#20849;&#20139;&#25991;&#20214;\2020&#24180;&#21018;&#26524;&#37329;\JMBMT20201102S-96-&#21018;&#26524;&#37329;-Kamoa&#39033;&#30446;\Kamoa&#25253;&#20851;&#21333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公司名称</v>
          </cell>
          <cell r="C1" t="str">
            <v>货源地</v>
          </cell>
        </row>
        <row r="2">
          <cell r="B2" t="str">
            <v>嵊州威尔通风管业有限公司</v>
          </cell>
          <cell r="C2" t="str">
            <v>（浙江省绍兴市）嵊州市</v>
          </cell>
        </row>
        <row r="3">
          <cell r="B3" t="str">
            <v>台州市开宇冶金机具有限公司</v>
          </cell>
          <cell r="C3" t="str">
            <v>浙江台州</v>
          </cell>
        </row>
        <row r="4">
          <cell r="B4" t="str">
            <v>昆明南工电线电缆有限公司</v>
          </cell>
          <cell r="C4" t="str">
            <v>昆明市呈贡区</v>
          </cell>
        </row>
        <row r="5">
          <cell r="B5" t="str">
            <v>莲花山凿岩钎具有限公司</v>
          </cell>
          <cell r="C5" t="str">
            <v>辽宁葫芦岛</v>
          </cell>
        </row>
        <row r="6">
          <cell r="B6" t="str">
            <v>北京鑫方盛五金交电有限公司</v>
          </cell>
          <cell r="C6" t="str">
            <v>北京市大兴区</v>
          </cell>
        </row>
        <row r="7">
          <cell r="B7" t="str">
            <v>北京亚普力德五金机电有限公司</v>
          </cell>
          <cell r="C7" t="str">
            <v>北京市东城区</v>
          </cell>
        </row>
        <row r="8">
          <cell r="B8" t="str">
            <v>金山门电器有限公司</v>
          </cell>
          <cell r="C8" t="str">
            <v>浙江乐清</v>
          </cell>
        </row>
        <row r="9">
          <cell r="B9" t="str">
            <v>上海合力叉车有限公司</v>
          </cell>
          <cell r="C9" t="str">
            <v>上海虹口区</v>
          </cell>
        </row>
        <row r="10">
          <cell r="B10" t="str">
            <v>邢台启拓橡塑制品有限公司</v>
          </cell>
          <cell r="C10" t="str">
            <v>邢台市</v>
          </cell>
        </row>
        <row r="11">
          <cell r="B11" t="str">
            <v>常州丽华工矿车辆有限公司</v>
          </cell>
          <cell r="C11" t="str">
            <v>常州</v>
          </cell>
        </row>
        <row r="12">
          <cell r="B12" t="str">
            <v>北京京联正泰机电设备销售有限公司</v>
          </cell>
          <cell r="C12" t="str">
            <v>北京市海淀区</v>
          </cell>
        </row>
        <row r="13">
          <cell r="B13" t="str">
            <v>浙江正泰电器股份有限公司</v>
          </cell>
          <cell r="C13" t="str">
            <v>浙江省乐清市</v>
          </cell>
        </row>
        <row r="14">
          <cell r="B14" t="str">
            <v>昆明金水龙橡胶制品有限公司</v>
          </cell>
          <cell r="C14" t="str">
            <v>云南昆明嵩明县</v>
          </cell>
        </row>
        <row r="15">
          <cell r="B15" t="str">
            <v>乐清市立博防爆电气有限公司</v>
          </cell>
          <cell r="C15" t="str">
            <v>浙江省乐清市</v>
          </cell>
        </row>
        <row r="16">
          <cell r="B16" t="str">
            <v>北京灿烂伟业商贸有限公司</v>
          </cell>
          <cell r="C16" t="str">
            <v>北京市顺义区</v>
          </cell>
        </row>
        <row r="17">
          <cell r="B17" t="str">
            <v>烟台杰瑞机械设备有限公司</v>
          </cell>
          <cell r="C17" t="str">
            <v>山东烟台莱山区</v>
          </cell>
        </row>
        <row r="18">
          <cell r="B18" t="str">
            <v>北京驰宇电工器材有限公司</v>
          </cell>
          <cell r="C18" t="str">
            <v>北京市平谷区</v>
          </cell>
        </row>
        <row r="19">
          <cell r="B19" t="str">
            <v>浙江天胜阀门股份有限公司</v>
          </cell>
          <cell r="C19" t="str">
            <v>浙江省温州市永嘉县</v>
          </cell>
        </row>
        <row r="20">
          <cell r="B20" t="str">
            <v>山东颜山泵业有限公司</v>
          </cell>
          <cell r="C20" t="str">
            <v>（山东省淄博市）博山区</v>
          </cell>
        </row>
        <row r="21">
          <cell r="B21" t="str">
            <v>蓝深集团股份有限公司北京销售分公司</v>
          </cell>
          <cell r="C21" t="str">
            <v>北京市朝阳区</v>
          </cell>
        </row>
        <row r="22">
          <cell r="B22" t="str">
            <v>嘉兴市鼎源轴承有限公司</v>
          </cell>
          <cell r="C22" t="str">
            <v>浙江省嘉兴市</v>
          </cell>
        </row>
        <row r="23">
          <cell r="B23" t="str">
            <v>广州佑能五金工具有限公司</v>
          </cell>
          <cell r="C23" t="str">
            <v>广州市番禺区</v>
          </cell>
        </row>
        <row r="24">
          <cell r="B24" t="str">
            <v>北京福星盛业五金机电有限公司</v>
          </cell>
          <cell r="C24" t="str">
            <v>北京市大兴区</v>
          </cell>
        </row>
        <row r="25">
          <cell r="B25" t="str">
            <v>浙江开山压缩机股份有限公司</v>
          </cell>
          <cell r="C25" t="str">
            <v>衢州市</v>
          </cell>
        </row>
        <row r="26">
          <cell r="B26" t="str">
            <v>北京鑫昌华强工贸有限公司</v>
          </cell>
          <cell r="C26" t="str">
            <v>北京市大兴区</v>
          </cell>
        </row>
        <row r="27">
          <cell r="B27" t="str">
            <v>山东纵横泵业有限公司</v>
          </cell>
          <cell r="C27" t="str">
            <v>（山东省淄博市）博山区</v>
          </cell>
        </row>
        <row r="28">
          <cell r="B28" t="str">
            <v>济南北汽京联汽车贸易有限公司</v>
          </cell>
          <cell r="C28" t="str">
            <v>山东省济南市槐荫区</v>
          </cell>
        </row>
        <row r="29">
          <cell r="B29" t="str">
            <v>广东迪欧家具实业有限公司</v>
          </cell>
          <cell r="C29" t="str">
            <v>中山市小榄镇</v>
          </cell>
        </row>
        <row r="30">
          <cell r="B30" t="str">
            <v>北京布依曼琪科技发展有限公司</v>
          </cell>
          <cell r="C30" t="str">
            <v>北京市怀柔区</v>
          </cell>
        </row>
        <row r="31">
          <cell r="B31" t="str">
            <v>北京博凯时科技有限公司</v>
          </cell>
          <cell r="C31" t="str">
            <v>北京市丰台区</v>
          </cell>
        </row>
        <row r="32">
          <cell r="B32" t="str">
            <v>北京凯德洁科技有限公司</v>
          </cell>
          <cell r="C32" t="str">
            <v>北京市海淀区</v>
          </cell>
        </row>
        <row r="33">
          <cell r="B33" t="str">
            <v>上海骏迈贸易发展有限公司</v>
          </cell>
          <cell r="C33" t="str">
            <v>上海市松江区</v>
          </cell>
        </row>
        <row r="34">
          <cell r="B34" t="str">
            <v>北京广乾液压技术有限公司</v>
          </cell>
          <cell r="C34" t="str">
            <v>北京市朝阳区</v>
          </cell>
        </row>
        <row r="35">
          <cell r="B35" t="str">
            <v>山东华全动力股份有限公司</v>
          </cell>
          <cell r="C35" t="str">
            <v>山东潍坊</v>
          </cell>
        </row>
        <row r="36">
          <cell r="B36" t="str">
            <v>天津斯派恩航空防护装备有限公司</v>
          </cell>
          <cell r="C36" t="str">
            <v>天津市西青区</v>
          </cell>
        </row>
        <row r="37">
          <cell r="B37" t="str">
            <v>北京荣宇昊祥商贸有限责任公司</v>
          </cell>
          <cell r="C37" t="str">
            <v>北京市密云县</v>
          </cell>
        </row>
        <row r="38">
          <cell r="B38" t="str">
            <v>北京必细捷柴油机技术服务有限公司</v>
          </cell>
          <cell r="C38" t="str">
            <v>北京市丰台区</v>
          </cell>
        </row>
        <row r="39">
          <cell r="B39" t="str">
            <v>张家港市精锐真空设备制造有限公司</v>
          </cell>
          <cell r="C39" t="str">
            <v>张继钢市乐余镇</v>
          </cell>
        </row>
        <row r="40">
          <cell r="B40" t="str">
            <v>北京京海纳科技有限公司</v>
          </cell>
          <cell r="C40" t="str">
            <v>北京市通州区</v>
          </cell>
        </row>
        <row r="41">
          <cell r="B41" t="str">
            <v>昆明贵特钢商贸有限责任公司</v>
          </cell>
          <cell r="C41" t="str">
            <v>昆明市昆洛路</v>
          </cell>
        </row>
        <row r="42">
          <cell r="B42" t="str">
            <v>北京瑞开通经贸有限公司</v>
          </cell>
          <cell r="C42" t="str">
            <v>北京市丰台区</v>
          </cell>
        </row>
        <row r="43">
          <cell r="B43" t="str">
            <v>北京北动鼎晟国际贸易有限公司</v>
          </cell>
          <cell r="C43" t="str">
            <v>北京市海淀区</v>
          </cell>
        </row>
        <row r="44">
          <cell r="B44" t="str">
            <v>上海重跃五金工具有限公司</v>
          </cell>
          <cell r="C44" t="str">
            <v>上海市宁波路</v>
          </cell>
        </row>
        <row r="45">
          <cell r="B45" t="str">
            <v>东莞市思拓达光电科技有限公司</v>
          </cell>
          <cell r="C45" t="str">
            <v>东莞市长安镇</v>
          </cell>
        </row>
        <row r="46">
          <cell r="B46" t="str">
            <v>石家庄新三佳科技有限公司</v>
          </cell>
          <cell r="C46" t="str">
            <v>石家庄市合作路</v>
          </cell>
        </row>
        <row r="47">
          <cell r="B47" t="str">
            <v>北京新环球伟业机电设备有限公司</v>
          </cell>
          <cell r="C47" t="str">
            <v>北京市丰台区</v>
          </cell>
        </row>
        <row r="48">
          <cell r="B48" t="str">
            <v>北京章达东方电子有限公司</v>
          </cell>
          <cell r="C48" t="str">
            <v>北京市海淀区</v>
          </cell>
        </row>
        <row r="49">
          <cell r="B49" t="str">
            <v>北京北开正泰机电销售中心</v>
          </cell>
          <cell r="C49" t="str">
            <v>北京市密云区</v>
          </cell>
        </row>
        <row r="50">
          <cell r="B50" t="str">
            <v>北京北元电器有限公司</v>
          </cell>
          <cell r="C50" t="str">
            <v>北京市通州区</v>
          </cell>
        </row>
        <row r="51">
          <cell r="B51" t="str">
            <v>临汾华策新光宇电源有限公司</v>
          </cell>
          <cell r="C51" t="str">
            <v>临汾市</v>
          </cell>
        </row>
        <row r="52">
          <cell r="B52" t="str">
            <v>阿特拉斯•科普柯（沈阳）建筑矿山设备有限公司</v>
          </cell>
          <cell r="C52" t="str">
            <v>沈阳</v>
          </cell>
        </row>
        <row r="53">
          <cell r="B53" t="str">
            <v>北京高威洋海电气技术有限公司</v>
          </cell>
          <cell r="C53" t="str">
            <v>北京市海淀区</v>
          </cell>
        </row>
        <row r="54">
          <cell r="B54" t="str">
            <v>任丘市王子摩托车仪表有限公司</v>
          </cell>
          <cell r="C54" t="str">
            <v>任丘市</v>
          </cell>
        </row>
        <row r="55">
          <cell r="B55" t="str">
            <v>永康市润洲工贸有限公司</v>
          </cell>
          <cell r="C55" t="str">
            <v>浙江省永康市</v>
          </cell>
        </row>
        <row r="56">
          <cell r="B56" t="str">
            <v>泰安市鼎鑫矿用设备有限公司</v>
          </cell>
          <cell r="C56" t="str">
            <v>泰安市</v>
          </cell>
        </row>
        <row r="57">
          <cell r="B57" t="str">
            <v>杭州临安西湖砂轮机厂</v>
          </cell>
          <cell r="C57" t="str">
            <v>临安市</v>
          </cell>
        </row>
        <row r="58">
          <cell r="B58" t="str">
            <v>平安电气股份有限公司</v>
          </cell>
          <cell r="C58" t="str">
            <v>湘潭市</v>
          </cell>
        </row>
        <row r="59">
          <cell r="B59" t="str">
            <v>上海翔盛紧固件有限公司</v>
          </cell>
          <cell r="C59" t="str">
            <v>上海市嘉定区</v>
          </cell>
        </row>
        <row r="60">
          <cell r="B60" t="str">
            <v>上海轶鹰起重机有限公司</v>
          </cell>
          <cell r="C60" t="str">
            <v>上海市宝山区</v>
          </cell>
        </row>
        <row r="61">
          <cell r="B61" t="str">
            <v>新余辉基机电制造有限责任公司</v>
          </cell>
          <cell r="C61" t="str">
            <v>新余市</v>
          </cell>
        </row>
        <row r="62">
          <cell r="B62" t="str">
            <v>北京华泰瑞昌密封件有限公司</v>
          </cell>
          <cell r="C62" t="str">
            <v>北京市朝阳区</v>
          </cell>
        </row>
        <row r="63">
          <cell r="B63" t="str">
            <v>广州南方测绘科技股份有限公司北京销售分公司</v>
          </cell>
          <cell r="C63" t="str">
            <v>北京市西城区</v>
          </cell>
        </row>
        <row r="64">
          <cell r="B64" t="str">
            <v>天津大桥大寺电焊条有限公司</v>
          </cell>
          <cell r="C64" t="str">
            <v>天津市西青区</v>
          </cell>
        </row>
        <row r="65">
          <cell r="B65" t="str">
            <v>河北东帆铁路机械有限公司</v>
          </cell>
          <cell r="C65" t="str">
            <v>河北省巨鹿县</v>
          </cell>
        </row>
        <row r="66">
          <cell r="B66" t="str">
            <v>山东开泰金属磨料有限公司</v>
          </cell>
          <cell r="C66" t="str">
            <v>山东省邹平县</v>
          </cell>
        </row>
        <row r="67">
          <cell r="B67" t="str">
            <v>北京圣美伦清洁科技有限公司</v>
          </cell>
          <cell r="C67" t="str">
            <v>北京市西城区</v>
          </cell>
        </row>
        <row r="68">
          <cell r="B68" t="str">
            <v>山东天瑞重工有限公司</v>
          </cell>
          <cell r="C68" t="str">
            <v>潍坊高新区</v>
          </cell>
        </row>
        <row r="69">
          <cell r="B69" t="str">
            <v>中实洛阳机械工程科技有限公司</v>
          </cell>
          <cell r="C69" t="str">
            <v>洛阳市</v>
          </cell>
        </row>
        <row r="70">
          <cell r="B70" t="str">
            <v>公司名称</v>
          </cell>
          <cell r="C70" t="str">
            <v>上海市普陀区</v>
          </cell>
        </row>
        <row r="71">
          <cell r="B71" t="str">
            <v>武汉富恒机电设备有限公司</v>
          </cell>
          <cell r="C71" t="str">
            <v>武汉市</v>
          </cell>
        </row>
        <row r="72">
          <cell r="B72" t="str">
            <v>安平县国泽丝网制品有限公司</v>
          </cell>
          <cell r="C72" t="str">
            <v>安平县</v>
          </cell>
        </row>
        <row r="73">
          <cell r="B73" t="str">
            <v>苍南县龙港欢迎鸟服饰有限公司</v>
          </cell>
          <cell r="C73" t="str">
            <v>温州市苍南县龙港大桥工业区</v>
          </cell>
        </row>
        <row r="74">
          <cell r="B74" t="str">
            <v>上海上振振动电机有限公司</v>
          </cell>
          <cell r="C74" t="str">
            <v>上海市松江区</v>
          </cell>
        </row>
        <row r="75">
          <cell r="B75" t="str">
            <v>北京天顺长城液压科技有限公司</v>
          </cell>
          <cell r="C75" t="str">
            <v>北京市朝阳区</v>
          </cell>
        </row>
        <row r="76">
          <cell r="B76" t="str">
            <v>天津市恒津嘉泰柴油机电有限公司</v>
          </cell>
          <cell r="C76" t="str">
            <v>天津市北辰区青光镇</v>
          </cell>
        </row>
        <row r="77">
          <cell r="B77" t="str">
            <v>济南祺泽商贸有限公司</v>
          </cell>
          <cell r="C77" t="str">
            <v>山东省济南市槐荫区</v>
          </cell>
        </row>
        <row r="78">
          <cell r="B78" t="str">
            <v>河北镭音科技有限公司</v>
          </cell>
          <cell r="C78" t="str">
            <v>河北省石家庄市新华区</v>
          </cell>
        </row>
        <row r="79">
          <cell r="B79" t="str">
            <v>浙江开山重工股份有限公司</v>
          </cell>
          <cell r="C79" t="str">
            <v>衢州市凯旋南路</v>
          </cell>
        </row>
        <row r="80">
          <cell r="B80" t="str">
            <v>青岛天鸿动力传动设备有限公司</v>
          </cell>
          <cell r="C80" t="str">
            <v>青岛市</v>
          </cell>
        </row>
        <row r="81">
          <cell r="B81" t="str">
            <v>无锡市新一代电力电器有限公司</v>
          </cell>
          <cell r="C81" t="str">
            <v>江苏省无锡市惠山区</v>
          </cell>
        </row>
        <row r="82">
          <cell r="B82" t="str">
            <v>宿州方圆安全设备有限公司</v>
          </cell>
          <cell r="C82" t="str">
            <v>安徽省宿州市经济开发区</v>
          </cell>
        </row>
        <row r="83">
          <cell r="B83" t="str">
            <v>鞍钢钢绳有限责任公司</v>
          </cell>
          <cell r="C83" t="str">
            <v>辽宁省鞍山市立山区</v>
          </cell>
        </row>
        <row r="84">
          <cell r="B84" t="str">
            <v>淮南万泰电气有限公司</v>
          </cell>
          <cell r="C84" t="str">
            <v>安徽省淮南市潘集区</v>
          </cell>
        </row>
        <row r="85">
          <cell r="B85" t="str">
            <v>莱州亚通重型装备有限公司</v>
          </cell>
          <cell r="C85" t="str">
            <v>山东省莱州市经济开发区</v>
          </cell>
        </row>
        <row r="86">
          <cell r="B86" t="str">
            <v>河北远大新特橡塑有限公司</v>
          </cell>
          <cell r="C86" t="str">
            <v>河北省衡水市景县开发区</v>
          </cell>
        </row>
        <row r="87">
          <cell r="B87" t="str">
            <v>烟台兴业机械股份有限公司</v>
          </cell>
          <cell r="C87" t="str">
            <v>牟平区</v>
          </cell>
        </row>
        <row r="88">
          <cell r="B88" t="str">
            <v>北京欧博图商贸有限公司</v>
          </cell>
          <cell r="C88" t="str">
            <v>北京市朝阳区</v>
          </cell>
        </row>
        <row r="89">
          <cell r="B89" t="str">
            <v>武汉远迪照明电器制造有限公司</v>
          </cell>
          <cell r="C89" t="str">
            <v>武汉市汉阳区陈家咀工业园</v>
          </cell>
        </row>
        <row r="90">
          <cell r="B90" t="str">
            <v>上海湖泉阀门有限公司</v>
          </cell>
          <cell r="C90" t="str">
            <v>上海市嘉定区</v>
          </cell>
        </row>
        <row r="91">
          <cell r="B91" t="str">
            <v>南京卡特尔仓储设备有限公司</v>
          </cell>
          <cell r="C91" t="str">
            <v>南京市江宁经济技术开发区</v>
          </cell>
        </row>
        <row r="92">
          <cell r="B92" t="str">
            <v>北京鑫源泰合机电设备有限公司</v>
          </cell>
          <cell r="C92" t="str">
            <v>北京市朝阳区</v>
          </cell>
        </row>
        <row r="93">
          <cell r="B93" t="str">
            <v>西安保力强液压传动有限公司</v>
          </cell>
          <cell r="C93" t="str">
            <v>陕西西安</v>
          </cell>
        </row>
        <row r="94">
          <cell r="B94" t="str">
            <v>保定华起电器设备有限公司</v>
          </cell>
          <cell r="C94" t="str">
            <v>保定市华光路</v>
          </cell>
        </row>
        <row r="95">
          <cell r="B95" t="str">
            <v>北京粤之龙商贸有限公司</v>
          </cell>
          <cell r="C95" t="str">
            <v>北京市朝阳区</v>
          </cell>
        </row>
        <row r="96">
          <cell r="B96" t="str">
            <v>大冶润祥标准件有限公司</v>
          </cell>
          <cell r="C96" t="str">
            <v>大冶市</v>
          </cell>
        </row>
        <row r="97">
          <cell r="B97" t="str">
            <v>湖南湘仪动力测试仪器有限公司</v>
          </cell>
          <cell r="C97" t="str">
            <v>长沙市</v>
          </cell>
        </row>
        <row r="98">
          <cell r="B98" t="str">
            <v>北京沪通乐焊接设备有限公司</v>
          </cell>
          <cell r="C98" t="str">
            <v>北京市西城区</v>
          </cell>
        </row>
        <row r="99">
          <cell r="B99" t="str">
            <v>铜陵狮达矿山机械有限公司</v>
          </cell>
          <cell r="C99" t="str">
            <v>安徽省铜陵市</v>
          </cell>
        </row>
        <row r="100">
          <cell r="C100" t="str">
            <v>宁夏石嘴山市惠农区河滨工业园区</v>
          </cell>
        </row>
        <row r="101">
          <cell r="B101" t="str">
            <v>上海愚公搬运设备有限公司</v>
          </cell>
          <cell r="C101" t="str">
            <v>上海市闵行区中春路</v>
          </cell>
        </row>
        <row r="102">
          <cell r="B102" t="str">
            <v>北京中海汽车电机有限公司</v>
          </cell>
          <cell r="C102" t="str">
            <v>北京市平谷区马坊太平东路2号</v>
          </cell>
        </row>
        <row r="103">
          <cell r="B103" t="str">
            <v>安百拓贸易有限公司</v>
          </cell>
          <cell r="C103" t="str">
            <v>沈阳市</v>
          </cell>
        </row>
        <row r="104">
          <cell r="B104" t="str">
            <v>湖南南电电气有限公司</v>
          </cell>
          <cell r="C104" t="str">
            <v>湘潭县</v>
          </cell>
        </row>
        <row r="105">
          <cell r="B105" t="str">
            <v>拓柔电缆（上海）有限公司</v>
          </cell>
          <cell r="C105" t="str">
            <v>上海奉贤区金汇镇航塘公路1488号</v>
          </cell>
        </row>
        <row r="106">
          <cell r="B106" t="str">
            <v>洛阳力宇窑炉有限公司</v>
          </cell>
          <cell r="C106" t="str">
            <v>洛阳市高新技术开发区</v>
          </cell>
        </row>
        <row r="107">
          <cell r="B107" t="str">
            <v>莱州万华锚杆制造有限公司</v>
          </cell>
          <cell r="C107" t="str">
            <v>山东省莱州市</v>
          </cell>
        </row>
        <row r="108">
          <cell r="B108" t="str">
            <v>贵州捷盛钻具股份有限公司</v>
          </cell>
          <cell r="C108" t="str">
            <v>贵州省贵阳市</v>
          </cell>
        </row>
        <row r="109">
          <cell r="B109" t="str">
            <v>深圳市海洋王照明工程有限公司</v>
          </cell>
          <cell r="C109" t="str">
            <v>深圳市南山区</v>
          </cell>
        </row>
        <row r="110">
          <cell r="B110" t="str">
            <v>常州贝斯特控制设备有限公司</v>
          </cell>
          <cell r="C110" t="str">
            <v>江苏省常州市</v>
          </cell>
        </row>
        <row r="111">
          <cell r="B111" t="str">
            <v>广州富森环保科技股份有限公司</v>
          </cell>
          <cell r="C111" t="str">
            <v>广州市天河区</v>
          </cell>
        </row>
        <row r="112">
          <cell r="B112" t="str">
            <v>大冶市鑫兴机电设备有限公司</v>
          </cell>
          <cell r="C112" t="str">
            <v>湖北省大冶市</v>
          </cell>
        </row>
        <row r="113">
          <cell r="B113" t="str">
            <v>苏州科莱尔环保设备有限公司</v>
          </cell>
          <cell r="C113" t="str">
            <v>苏州高新区创业街8号</v>
          </cell>
        </row>
        <row r="114">
          <cell r="B114" t="str">
            <v>台州义民电机有限公司</v>
          </cell>
          <cell r="C114" t="str">
            <v>（浙江省台州市）三门县海润横港路20号</v>
          </cell>
        </row>
        <row r="115">
          <cell r="B115" t="str">
            <v>上海神模电气有限公司</v>
          </cell>
          <cell r="C115" t="str">
            <v>上海市静安区江场一路68号66311307</v>
          </cell>
        </row>
        <row r="116">
          <cell r="B116" t="str">
            <v>浙江恒泰安全设备有限公司</v>
          </cell>
          <cell r="C116" t="str">
            <v>温岭市太平街道南泉二期工业区</v>
          </cell>
        </row>
        <row r="117">
          <cell r="B117" t="str">
            <v>廊坊市朝晖印务有限公司</v>
          </cell>
          <cell r="C117" t="str">
            <v>廊坊市广阳区北旺乡小海子村三排14号</v>
          </cell>
        </row>
        <row r="118">
          <cell r="B118" t="str">
            <v>金诺矿山设备有限公司</v>
          </cell>
          <cell r="C118" t="str">
            <v>湖北省大冶市</v>
          </cell>
        </row>
        <row r="119">
          <cell r="B119" t="str">
            <v>通海华宇工贸有限责任公司</v>
          </cell>
          <cell r="C119" t="str">
            <v>通海县纳古镇珠山顶</v>
          </cell>
        </row>
        <row r="120">
          <cell r="B120" t="str">
            <v>云南天高商贸有限公司</v>
          </cell>
          <cell r="C120" t="str">
            <v>云南省昆明经开区天云五金机电农机市场（二期）2幢45号</v>
          </cell>
        </row>
        <row r="121">
          <cell r="B121" t="str">
            <v>咸阳风机厂有限公司</v>
          </cell>
          <cell r="C121" t="str">
            <v>陕西省西咸新区秦汉新城周陵街办苏家寨</v>
          </cell>
        </row>
        <row r="122">
          <cell r="B122" t="str">
            <v>人民电器集团黄石销售有限公司</v>
          </cell>
          <cell r="C122" t="str">
            <v>黄石大道584-1号</v>
          </cell>
        </row>
        <row r="123">
          <cell r="B123" t="str">
            <v>黄石市长宜泵阀有限公司</v>
          </cell>
          <cell r="C123" t="str">
            <v>黄石市颐阳路345号</v>
          </cell>
        </row>
        <row r="124">
          <cell r="B124" t="str">
            <v>北京海特克液压机械有限公司</v>
          </cell>
          <cell r="C124" t="str">
            <v>北京市东城区广渠门内大街80号7层</v>
          </cell>
        </row>
        <row r="125">
          <cell r="B125" t="str">
            <v>北京鑫国景办公家具有限公司</v>
          </cell>
          <cell r="C125" t="str">
            <v>北京市大兴区</v>
          </cell>
        </row>
        <row r="126">
          <cell r="B126" t="str">
            <v>长沙黑金刚实业有限公司</v>
          </cell>
          <cell r="C126" t="str">
            <v>长沙市望城区</v>
          </cell>
        </row>
        <row r="127">
          <cell r="B127" t="str">
            <v>长治市昌路矿山机械设备制造有限公司</v>
          </cell>
          <cell r="C127" t="str">
            <v>长治市</v>
          </cell>
        </row>
        <row r="128">
          <cell r="B128" t="str">
            <v>徐州中矿科光机电新技术有限公司</v>
          </cell>
          <cell r="C128" t="str">
            <v>徐州</v>
          </cell>
        </row>
        <row r="129">
          <cell r="B129" t="str">
            <v>黄石市高新五金机械有限责任公司</v>
          </cell>
          <cell r="C129" t="str">
            <v>黄石市</v>
          </cell>
        </row>
        <row r="130">
          <cell r="B130" t="str">
            <v>远东电缆有限公司</v>
          </cell>
          <cell r="C130" t="str">
            <v>江苏宜兴</v>
          </cell>
        </row>
        <row r="131">
          <cell r="B131" t="str">
            <v>大冶润祥标准件有限公司</v>
          </cell>
          <cell r="C131" t="str">
            <v>湖北大冶</v>
          </cell>
        </row>
        <row r="132">
          <cell r="B132" t="str">
            <v>鹤壁飞鹤股份有限公司</v>
          </cell>
          <cell r="C132" t="str">
            <v>河南省鹤壁市</v>
          </cell>
        </row>
        <row r="133">
          <cell r="B133" t="str">
            <v>云南华尔贝光电技术有限公司</v>
          </cell>
          <cell r="C133" t="str">
            <v>云南昆明</v>
          </cell>
        </row>
        <row r="134">
          <cell r="B134" t="str">
            <v>张家口宣化华泰矿冶机械有限公司</v>
          </cell>
          <cell r="C134" t="str">
            <v>河北张家口</v>
          </cell>
        </row>
        <row r="135">
          <cell r="B135" t="str">
            <v>招远市朝晖矿山电器厂</v>
          </cell>
          <cell r="C135" t="str">
            <v>山东招远</v>
          </cell>
        </row>
        <row r="136">
          <cell r="B136" t="str">
            <v>昆明安利达劳保用品有限公司</v>
          </cell>
          <cell r="C136" t="str">
            <v>云南昆明</v>
          </cell>
        </row>
        <row r="137">
          <cell r="B137" t="str">
            <v>葫芦岛泵业制造有限公司</v>
          </cell>
          <cell r="C137" t="str">
            <v>辽宁省葫芦岛市</v>
          </cell>
        </row>
        <row r="138">
          <cell r="B138" t="str">
            <v>北京大华国泰科技有限公司</v>
          </cell>
          <cell r="C138" t="str">
            <v>北京市密云区</v>
          </cell>
        </row>
        <row r="139">
          <cell r="B139" t="str">
            <v>北京方迪辰轮胎有限公司</v>
          </cell>
          <cell r="C139" t="str">
            <v>北京市丰台区</v>
          </cell>
        </row>
        <row r="140">
          <cell r="B140" t="str">
            <v>北京慧缘有限责任公司</v>
          </cell>
          <cell r="C140" t="str">
            <v>北京市密云区</v>
          </cell>
        </row>
        <row r="141">
          <cell r="B141" t="str">
            <v>郑州市昌利机械制造有限公司</v>
          </cell>
          <cell r="C141" t="str">
            <v>郑州市</v>
          </cell>
        </row>
        <row r="142">
          <cell r="B142" t="str">
            <v>金诚信矿业管理股份有限公司</v>
          </cell>
          <cell r="C142" t="str">
            <v>北京市密云县</v>
          </cell>
        </row>
        <row r="143">
          <cell r="B143" t="str">
            <v>北京安之杰贸易有限公司</v>
          </cell>
          <cell r="C143" t="str">
            <v>北京市朝阳区</v>
          </cell>
        </row>
        <row r="144">
          <cell r="B144" t="str">
            <v>上海恬敏实业有限公司</v>
          </cell>
          <cell r="C144" t="str">
            <v>上海市崇明县</v>
          </cell>
        </row>
        <row r="145">
          <cell r="B145" t="str">
            <v>南京新瑞康工程机械有限公司</v>
          </cell>
          <cell r="C145" t="str">
            <v>南京市中央路</v>
          </cell>
        </row>
        <row r="146">
          <cell r="B146" t="str">
            <v>泰安市民乐机械制造有限公司</v>
          </cell>
          <cell r="C146" t="str">
            <v>泰安市</v>
          </cell>
        </row>
        <row r="147">
          <cell r="B147" t="str">
            <v>济南临工矿山设备科技有限公司</v>
          </cell>
          <cell r="C147" t="str">
            <v>山东省济南市</v>
          </cell>
        </row>
        <row r="148">
          <cell r="B148" t="str">
            <v>盐城云涛变压器制造有限公司</v>
          </cell>
          <cell r="C148" t="str">
            <v>盐城</v>
          </cell>
        </row>
        <row r="149">
          <cell r="B149" t="str">
            <v>唐山市莲花山凿岩钎具销售有限公司</v>
          </cell>
          <cell r="C149" t="str">
            <v>唐山市</v>
          </cell>
        </row>
        <row r="150">
          <cell r="B150" t="str">
            <v>山西光宇半导体照明股份有限公司</v>
          </cell>
          <cell r="C150" t="str">
            <v>临汾市</v>
          </cell>
        </row>
        <row r="151">
          <cell r="B151" t="str">
            <v>金诚信矿业管理股份有限公司庐江项目部</v>
          </cell>
          <cell r="C151" t="str">
            <v>庐江县</v>
          </cell>
        </row>
        <row r="152">
          <cell r="B152" t="str">
            <v>烟台曼特机械有限公司</v>
          </cell>
          <cell r="C152" t="str">
            <v>山东省烟台市</v>
          </cell>
        </row>
        <row r="153">
          <cell r="B153" t="str">
            <v>安百拓（沈阳）贸易有限公司</v>
          </cell>
          <cell r="C153" t="str">
            <v>辽宁省沈阳市</v>
          </cell>
        </row>
        <row r="154">
          <cell r="B154" t="str">
            <v>上海实邦货架有限公司</v>
          </cell>
          <cell r="C154" t="str">
            <v>上海市普陀区</v>
          </cell>
        </row>
        <row r="155">
          <cell r="B155" t="str">
            <v>北京圣琳服装有限责任公司</v>
          </cell>
          <cell r="C155" t="str">
            <v>北京市丰台区</v>
          </cell>
        </row>
        <row r="156">
          <cell r="B156" t="str">
            <v>武汉洛克智能切割设备有限公司</v>
          </cell>
          <cell r="C156" t="str">
            <v>武汉市东湖新技术开发区</v>
          </cell>
        </row>
        <row r="157">
          <cell r="B157" t="str">
            <v>渭南思创电子有限公司</v>
          </cell>
          <cell r="C157" t="str">
            <v>陕西省渭南市</v>
          </cell>
        </row>
        <row r="158">
          <cell r="B158" t="str">
            <v>大冶市昌建商贸有限公司</v>
          </cell>
          <cell r="C158" t="str">
            <v>湖北省大冶市</v>
          </cell>
        </row>
        <row r="159">
          <cell r="B159" t="str">
            <v>芜湖日升重型机床有限公司</v>
          </cell>
          <cell r="C159" t="str">
            <v>安徽省芜湖市</v>
          </cell>
        </row>
        <row r="160">
          <cell r="B160" t="str">
            <v>中铁岩锋</v>
          </cell>
          <cell r="C160" t="str">
            <v>成都市高新区古楠街</v>
          </cell>
        </row>
        <row r="161">
          <cell r="B161" t="str">
            <v>贵州惠沣众一机械制造有限公司</v>
          </cell>
          <cell r="C161" t="str">
            <v>贵州省贵阳市</v>
          </cell>
        </row>
        <row r="162">
          <cell r="B162" t="str">
            <v>浙江正辉照明工程有限公司</v>
          </cell>
          <cell r="C162" t="str">
            <v>浙江省温州市</v>
          </cell>
        </row>
        <row r="163">
          <cell r="B163" t="str">
            <v>思齐办公家具（上海）有限公司</v>
          </cell>
          <cell r="C163" t="str">
            <v>上海市闵行区</v>
          </cell>
        </row>
        <row r="164">
          <cell r="B164" t="str">
            <v>湖北金诚信矿业服务有限公司</v>
          </cell>
          <cell r="C164" t="str">
            <v>湖北省大冶市</v>
          </cell>
        </row>
        <row r="165">
          <cell r="B165" t="str">
            <v>河南知信工程机械制造有限公司</v>
          </cell>
          <cell r="C165" t="str">
            <v>河南新乡</v>
          </cell>
        </row>
        <row r="166">
          <cell r="B166" t="str">
            <v>镇江长城注浆设备有限公司</v>
          </cell>
          <cell r="C166" t="str">
            <v>江苏镇江</v>
          </cell>
        </row>
        <row r="167">
          <cell r="B167" t="str">
            <v>上海乔帮机械有限公司</v>
          </cell>
          <cell r="C167" t="str">
            <v>上海嘉定区</v>
          </cell>
        </row>
        <row r="168">
          <cell r="B168" t="str">
            <v>北京力达塑料制造有限公司</v>
          </cell>
          <cell r="C168" t="str">
            <v>北京市密云县</v>
          </cell>
        </row>
        <row r="169">
          <cell r="B169" t="str">
            <v>徐州仁悦机械加工有限公司</v>
          </cell>
          <cell r="C169" t="str">
            <v>江苏省徐州市</v>
          </cell>
        </row>
        <row r="170">
          <cell r="B170" t="str">
            <v>金石钻探（唐山）股份有限公司</v>
          </cell>
          <cell r="C170" t="str">
            <v>唐山市</v>
          </cell>
        </row>
        <row r="171">
          <cell r="B171" t="str">
            <v>北京众和科技有限公司</v>
          </cell>
          <cell r="C171" t="str">
            <v>北京市海淀区</v>
          </cell>
        </row>
        <row r="172">
          <cell r="B172" t="str">
            <v>连云港黄海勘探技术有限公司</v>
          </cell>
          <cell r="C172" t="str">
            <v>连云港</v>
          </cell>
        </row>
        <row r="173">
          <cell r="B173" t="str">
            <v>南通力威机械有限公司</v>
          </cell>
          <cell r="C173" t="str">
            <v>江苏南通</v>
          </cell>
        </row>
        <row r="174">
          <cell r="B174" t="str">
            <v>温州晗亚服饰有限公司</v>
          </cell>
          <cell r="C174" t="str">
            <v>浙江省温州市</v>
          </cell>
        </row>
        <row r="175">
          <cell r="B175" t="str">
            <v>新乡市捷瑞机床有限公司</v>
          </cell>
          <cell r="C175" t="str">
            <v>河南省新乡市</v>
          </cell>
        </row>
        <row r="176">
          <cell r="B176" t="str">
            <v>上海汇柴实业发展有限公司</v>
          </cell>
          <cell r="C176" t="str">
            <v>上海浦东新区</v>
          </cell>
        </row>
        <row r="177">
          <cell r="B177" t="str">
            <v>北京天利兴和机电设备有限公司</v>
          </cell>
          <cell r="C177" t="str">
            <v>北京市东城区</v>
          </cell>
        </row>
        <row r="178">
          <cell r="B178" t="str">
            <v>黄石市合力叉车有限公司</v>
          </cell>
          <cell r="C178" t="str">
            <v>湖北省黄石市</v>
          </cell>
        </row>
        <row r="179">
          <cell r="B179" t="str">
            <v>沧州钊源电气制造有限公司（原东光县北金矿山器材有限公司）</v>
          </cell>
          <cell r="C179" t="str">
            <v>河北省沧州市</v>
          </cell>
        </row>
        <row r="180">
          <cell r="B180" t="str">
            <v>保定市第二电器厂（保定华起电器设备有限公司）</v>
          </cell>
          <cell r="C180" t="str">
            <v>河北省保定市</v>
          </cell>
        </row>
        <row r="181">
          <cell r="B181" t="str">
            <v>北京成发伟业五金交电有限公司</v>
          </cell>
          <cell r="C181" t="str">
            <v>北京市丰台区</v>
          </cell>
        </row>
        <row r="182">
          <cell r="B182" t="str">
            <v>随州市神威矿山机械有限公司</v>
          </cell>
          <cell r="C182" t="str">
            <v>湖北省随州市</v>
          </cell>
        </row>
        <row r="183">
          <cell r="B183" t="str">
            <v>欧亚管业股份有限公司</v>
          </cell>
          <cell r="C183" t="str">
            <v>河北省衡水市</v>
          </cell>
        </row>
        <row r="184">
          <cell r="B184" t="str">
            <v>上海凯煦信息科技有限公司</v>
          </cell>
          <cell r="C184" t="str">
            <v>上海市嘉定区</v>
          </cell>
        </row>
        <row r="185">
          <cell r="B185" t="str">
            <v>挪曼尔特（上海）贸易有限公司</v>
          </cell>
          <cell r="C185" t="str">
            <v>（上海）自由贸易试验区</v>
          </cell>
        </row>
        <row r="186">
          <cell r="B186" t="str">
            <v>北京天元宇海五金交电有限公司</v>
          </cell>
          <cell r="C186" t="str">
            <v>北京市密云区</v>
          </cell>
        </row>
        <row r="187">
          <cell r="B187" t="str">
            <v>北京荣宇昊祥机电设备有限责任公司</v>
          </cell>
          <cell r="C187" t="str">
            <v>北京市密云县</v>
          </cell>
        </row>
        <row r="188">
          <cell r="B188" t="str">
            <v>云南峰扬贸易有限公司</v>
          </cell>
          <cell r="C188" t="str">
            <v>云南省昆明经开区</v>
          </cell>
        </row>
        <row r="189">
          <cell r="B189" t="str">
            <v>台州市开宇冶金机具有限公司（浙江开宇钎具有限公司）</v>
          </cell>
          <cell r="C189" t="str">
            <v>浙江台州</v>
          </cell>
        </row>
        <row r="190">
          <cell r="B190" t="str">
            <v>台州义民电机股份有限公司</v>
          </cell>
          <cell r="C190" t="str">
            <v>（浙江省台州市）三门县海润横港路20号</v>
          </cell>
        </row>
        <row r="191">
          <cell r="B191" t="str">
            <v>成都申港工程机械有限公司</v>
          </cell>
          <cell r="C191" t="str">
            <v>成都市锦江区</v>
          </cell>
        </row>
        <row r="192">
          <cell r="B192" t="str">
            <v>江苏苏龙环保科技有限公司</v>
          </cell>
          <cell r="C192" t="str">
            <v>江苏省阜宁县</v>
          </cell>
        </row>
        <row r="193">
          <cell r="B193" t="str">
            <v>浙江锯力煌锯床股份有限公司</v>
          </cell>
          <cell r="C193" t="str">
            <v>浙江缙云县</v>
          </cell>
        </row>
        <row r="194">
          <cell r="B194" t="str">
            <v>北京同伟盛商贸有限公司</v>
          </cell>
          <cell r="C194" t="str">
            <v>北京市石景山区</v>
          </cell>
        </row>
        <row r="195">
          <cell r="B195" t="str">
            <v>上海闻锦贸易有限公司</v>
          </cell>
          <cell r="C195" t="str">
            <v>上海市松江区</v>
          </cell>
        </row>
        <row r="196">
          <cell r="B196" t="str">
            <v>河北尚泰丝网制品有限公司</v>
          </cell>
          <cell r="C196" t="str">
            <v>河北省衡水市</v>
          </cell>
        </row>
        <row r="197">
          <cell r="B197" t="str">
            <v>泰安永泰机械设备有限公司</v>
          </cell>
          <cell r="C197" t="str">
            <v>山东省泰安市</v>
          </cell>
        </row>
        <row r="198">
          <cell r="B198" t="str">
            <v>北京中康京源机械设备有限公司</v>
          </cell>
          <cell r="C198" t="str">
            <v>北京市通州区</v>
          </cell>
        </row>
        <row r="199">
          <cell r="B199" t="str">
            <v>上海轶鹰起重机械有限公司</v>
          </cell>
          <cell r="C199" t="str">
            <v>上海市宝山区</v>
          </cell>
        </row>
        <row r="200">
          <cell r="B200" t="str">
            <v>南京启煌建设工程有限公司</v>
          </cell>
          <cell r="C200" t="str">
            <v>南京市江北新区</v>
          </cell>
        </row>
        <row r="201">
          <cell r="B201" t="str">
            <v>北京美泰科仪检测仪器有限公司</v>
          </cell>
          <cell r="C201" t="str">
            <v>北京市海淀区</v>
          </cell>
        </row>
        <row r="202">
          <cell r="B202" t="str">
            <v>北京新源志勤科技开发有限责任公司</v>
          </cell>
          <cell r="C202" t="str">
            <v>北京市丰台区</v>
          </cell>
        </row>
        <row r="203">
          <cell r="B203" t="str">
            <v>河北中拓机械科技有限公司</v>
          </cell>
          <cell r="C203" t="str">
            <v>河北省邢台市</v>
          </cell>
        </row>
        <row r="204">
          <cell r="B204" t="str">
            <v>大冶市荣丰机电设备有限公司</v>
          </cell>
          <cell r="C204" t="str">
            <v>湖北省大冶市</v>
          </cell>
        </row>
        <row r="205">
          <cell r="B205" t="str">
            <v>上海楷行机械设备有限公司</v>
          </cell>
          <cell r="C205" t="str">
            <v>上海市奉贤区</v>
          </cell>
        </row>
        <row r="206">
          <cell r="B206" t="str">
            <v>洛阳市矿实机械制造有限公司</v>
          </cell>
          <cell r="C206" t="str">
            <v>洛阳市</v>
          </cell>
        </row>
        <row r="207">
          <cell r="B207" t="str">
            <v>贵阳山德贸易有限公司</v>
          </cell>
          <cell r="C207" t="str">
            <v>贵州省贵阳市</v>
          </cell>
        </row>
        <row r="208">
          <cell r="B208" t="str">
            <v>北京众力工程机械有限公司</v>
          </cell>
          <cell r="C208" t="str">
            <v>北京市昌平区</v>
          </cell>
        </row>
        <row r="209">
          <cell r="B209" t="str">
            <v>黄石市隆昌五金机电有限公司</v>
          </cell>
          <cell r="C209" t="str">
            <v>湖北省黄石市</v>
          </cell>
        </row>
        <row r="210">
          <cell r="B210" t="str">
            <v>山东鑫星电气有限公司</v>
          </cell>
          <cell r="C210" t="str">
            <v>德州</v>
          </cell>
        </row>
        <row r="211">
          <cell r="B211" t="str">
            <v>太原市通铁成矿山机械有限公司</v>
          </cell>
          <cell r="C211" t="str">
            <v>太原</v>
          </cell>
        </row>
        <row r="212">
          <cell r="B212" t="str">
            <v>广州市伟达力电器有限公司</v>
          </cell>
          <cell r="C212" t="str">
            <v>广州</v>
          </cell>
        </row>
        <row r="213">
          <cell r="B213" t="str">
            <v>北京冲津</v>
          </cell>
          <cell r="C213" t="str">
            <v>北京丰台</v>
          </cell>
        </row>
        <row r="214">
          <cell r="B214" t="str">
            <v>北京金雨星技贸有限公司</v>
          </cell>
          <cell r="C214" t="str">
            <v>北京海淀</v>
          </cell>
        </row>
        <row r="215">
          <cell r="B215" t="str">
            <v>南京建成环境工程有限公司</v>
          </cell>
          <cell r="C215" t="str">
            <v>南京市六合区雄州区山北东路58号</v>
          </cell>
        </row>
        <row r="216">
          <cell r="B216" t="str">
            <v>萍乡市江南防爆风机厂</v>
          </cell>
          <cell r="C216" t="str">
            <v>萍乡</v>
          </cell>
        </row>
        <row r="217">
          <cell r="B217" t="str">
            <v>天津博威动力设备有限公司</v>
          </cell>
          <cell r="C217" t="str">
            <v>天津北辰区</v>
          </cell>
        </row>
        <row r="218">
          <cell r="B218" t="str">
            <v>洛阳源创电气有限公司</v>
          </cell>
          <cell r="C218" t="str">
            <v>洛阳</v>
          </cell>
        </row>
        <row r="219">
          <cell r="B219" t="str">
            <v>北京天润丰成商贸有限公司</v>
          </cell>
          <cell r="C219" t="str">
            <v>天津北辰区</v>
          </cell>
        </row>
        <row r="220">
          <cell r="B220" t="str">
            <v>北京科峻信达科技发展有限责任公司</v>
          </cell>
          <cell r="C220" t="str">
            <v>山东青岛</v>
          </cell>
        </row>
        <row r="221">
          <cell r="B221" t="str">
            <v>上海引益实业有限公司</v>
          </cell>
          <cell r="C221" t="str">
            <v>上海市奉贤区</v>
          </cell>
        </row>
        <row r="222">
          <cell r="B222" t="str">
            <v>新风光电子科技股份有限公司</v>
          </cell>
          <cell r="C222" t="str">
            <v>山东汶上</v>
          </cell>
        </row>
        <row r="223">
          <cell r="B223" t="str">
            <v>上海第一水泵厂有限公司</v>
          </cell>
          <cell r="C223" t="str">
            <v>上海市宝山区锦宏路68号</v>
          </cell>
        </row>
        <row r="224">
          <cell r="B224" t="str">
            <v>昆明贵绳经贸有限公司</v>
          </cell>
          <cell r="C224" t="str">
            <v>昆明</v>
          </cell>
        </row>
        <row r="225">
          <cell r="B225" t="str">
            <v>咸阳风机厂有限公司(原西安交大流体压缩国家工程中心咸阳风机厂）</v>
          </cell>
          <cell r="C225" t="str">
            <v>西安西咸新区</v>
          </cell>
        </row>
        <row r="226">
          <cell r="B226" t="str">
            <v>北京时安科创仪器有限公司</v>
          </cell>
          <cell r="C226" t="str">
            <v>北京市朝阳区</v>
          </cell>
        </row>
        <row r="227">
          <cell r="B227" t="str">
            <v>河北博能机电贸易有限公司</v>
          </cell>
          <cell r="C227" t="str">
            <v>河北省衡水市</v>
          </cell>
        </row>
        <row r="228">
          <cell r="B228" t="str">
            <v>青岛泰凯英轮胎有限公司</v>
          </cell>
          <cell r="C228" t="str">
            <v>山东青岛</v>
          </cell>
        </row>
        <row r="229">
          <cell r="B229" t="str">
            <v>徐州天和矿山设备制造有限公司</v>
          </cell>
          <cell r="C229" t="str">
            <v>江苏省徐州市</v>
          </cell>
        </row>
        <row r="230">
          <cell r="B230" t="str">
            <v>北京金诚信反井工程有限公司</v>
          </cell>
          <cell r="C230" t="str">
            <v>湖北省大冶市</v>
          </cell>
        </row>
        <row r="231">
          <cell r="B231" t="str">
            <v>成都探矿机械厂</v>
          </cell>
          <cell r="C231" t="str">
            <v>四川成都</v>
          </cell>
        </row>
        <row r="232">
          <cell r="B232" t="str">
            <v>贵州金刚轮胎销售有限公司</v>
          </cell>
          <cell r="C232" t="str">
            <v>贵州省贵阳市</v>
          </cell>
        </row>
        <row r="233">
          <cell r="B233" t="str">
            <v>河北鼎力管业有限公司</v>
          </cell>
          <cell r="C233" t="str">
            <v>河北省衡水市</v>
          </cell>
        </row>
        <row r="234">
          <cell r="B234" t="str">
            <v>北京康路贸易有限公司</v>
          </cell>
          <cell r="C234" t="str">
            <v>北京市朝阳区</v>
          </cell>
        </row>
        <row r="235">
          <cell r="B235" t="str">
            <v>安徽铜冠机械股份有限公司</v>
          </cell>
          <cell r="C235" t="str">
            <v>铜陵</v>
          </cell>
        </row>
        <row r="236">
          <cell r="B236" t="str">
            <v>威海市海王旋流器有限公司</v>
          </cell>
          <cell r="C236" t="str">
            <v>威海</v>
          </cell>
        </row>
        <row r="237">
          <cell r="B237" t="str">
            <v>山东传诚环保科技有限公司</v>
          </cell>
          <cell r="C237" t="str">
            <v>济南</v>
          </cell>
        </row>
        <row r="238">
          <cell r="B238" t="str">
            <v>长沙长太电机销售有限公司</v>
          </cell>
          <cell r="C238" t="str">
            <v>湖南省长沙市</v>
          </cell>
        </row>
        <row r="239">
          <cell r="B239" t="str">
            <v>山东鑫国矿业技术开发有限公司</v>
          </cell>
          <cell r="C239" t="str">
            <v>山东省泰安市</v>
          </cell>
        </row>
        <row r="240">
          <cell r="B240" t="str">
            <v>天津双安劳保橡胶有限公司</v>
          </cell>
          <cell r="C240" t="str">
            <v>天津</v>
          </cell>
        </row>
        <row r="241">
          <cell r="B241" t="str">
            <v>天津华创亿能电气有限公司</v>
          </cell>
          <cell r="C241" t="str">
            <v>天津</v>
          </cell>
        </row>
        <row r="242">
          <cell r="B242" t="str">
            <v>武汉博焰工程机械有限公司</v>
          </cell>
          <cell r="C242" t="str">
            <v>武汉</v>
          </cell>
        </row>
        <row r="243">
          <cell r="B243" t="str">
            <v>山西巨龙风机有限公司</v>
          </cell>
          <cell r="C243" t="str">
            <v>山西运城</v>
          </cell>
        </row>
        <row r="244">
          <cell r="B244" t="str">
            <v>济宁安泰矿山设备制造有限公司</v>
          </cell>
          <cell r="C244" t="str">
            <v>济宁鱼台县</v>
          </cell>
        </row>
        <row r="245">
          <cell r="B245" t="str">
            <v>金山门科技有限公司</v>
          </cell>
          <cell r="C245" t="str">
            <v>丽水</v>
          </cell>
        </row>
        <row r="246">
          <cell r="B246" t="str">
            <v>北京拓金科技有限公司</v>
          </cell>
          <cell r="C246" t="str">
            <v>北京丰台</v>
          </cell>
        </row>
        <row r="247">
          <cell r="B247" t="str">
            <v>南昌矿山机械有限公司</v>
          </cell>
          <cell r="C247" t="str">
            <v>南昌</v>
          </cell>
        </row>
        <row r="248">
          <cell r="B248" t="str">
            <v>江西耐普矿机股份有限公司</v>
          </cell>
          <cell r="C248" t="str">
            <v>上饶</v>
          </cell>
        </row>
        <row r="249">
          <cell r="B249" t="str">
            <v>力博重工科技股份有限公司</v>
          </cell>
          <cell r="C249" t="str">
            <v>泰安</v>
          </cell>
        </row>
        <row r="250">
          <cell r="B250" t="str">
            <v>天津锦浩天成科技有限公司</v>
          </cell>
          <cell r="C250" t="str">
            <v>天津</v>
          </cell>
        </row>
        <row r="251">
          <cell r="B251" t="str">
            <v>焦作市精制盘式制动器股份有限公司</v>
          </cell>
          <cell r="C251" t="str">
            <v>焦作市</v>
          </cell>
        </row>
        <row r="252">
          <cell r="B252" t="str">
            <v>四川矿山机器（集团）有限责任公司</v>
          </cell>
          <cell r="C252" t="str">
            <v>绵阳</v>
          </cell>
        </row>
        <row r="253">
          <cell r="B253" t="str">
            <v>韦尔（青岛）管道系统有限公司</v>
          </cell>
          <cell r="C253" t="str">
            <v>青岛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  <sheetName val="清关箱单"/>
    </sheetNames>
    <sheetDataSet>
      <sheetData sheetId="0" refreshError="1"/>
      <sheetData sheetId="1" refreshError="1"/>
      <sheetData sheetId="2" refreshError="1">
        <row r="9">
          <cell r="A9" t="str">
            <v>FROM：SHANGHAI  OF CHINA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8"/>
  <sheetViews>
    <sheetView topLeftCell="E1" workbookViewId="0">
      <pane ySplit="1" topLeftCell="A75" activePane="bottomLeft" state="frozen"/>
      <selection/>
      <selection pane="bottomLeft" activeCell="H1" sqref="H$1:H$1048576"/>
    </sheetView>
  </sheetViews>
  <sheetFormatPr defaultColWidth="8.88495575221239" defaultRowHeight="13.5"/>
  <cols>
    <col min="1" max="1" width="16.4424778761062"/>
    <col min="2" max="2" width="23.2212389380531" customWidth="1"/>
    <col min="3" max="3" width="16.8849557522124"/>
    <col min="4" max="4" width="12.1150442477876"/>
    <col min="5" max="5" width="29.1150442477876" customWidth="1"/>
    <col min="6" max="6" width="23.4424778761062" customWidth="1"/>
    <col min="7" max="7" width="19.2212389380531" customWidth="1"/>
    <col min="8" max="8" width="11.3362831858407" customWidth="1"/>
    <col min="9" max="10" width="7.55752212389381" customWidth="1"/>
    <col min="11" max="11" width="13.2212389380531" customWidth="1"/>
    <col min="12" max="12" width="13.3362831858407" customWidth="1"/>
    <col min="13" max="13" width="14.6637168141593" style="294" customWidth="1"/>
    <col min="14" max="14" width="13.3362831858407" style="294" customWidth="1"/>
    <col min="15" max="15" width="12.7787610619469" customWidth="1"/>
    <col min="16" max="16" width="12.3362831858407" customWidth="1"/>
    <col min="17" max="17" width="10"/>
    <col min="18" max="18" width="14.1150442477876"/>
    <col min="19" max="19" width="11.8849557522124"/>
    <col min="20" max="20" width="47.1150442477876" customWidth="1"/>
    <col min="21" max="21" width="14.1150442477876"/>
    <col min="22" max="22" width="12.1150442477876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s="294" t="s">
        <v>11</v>
      </c>
      <c r="N1" s="294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80</v>
      </c>
      <c r="I2" t="s">
        <v>30</v>
      </c>
      <c r="J2" t="s">
        <v>31</v>
      </c>
      <c r="K2">
        <v>314</v>
      </c>
      <c r="L2">
        <v>354.82</v>
      </c>
      <c r="M2" s="294">
        <f>L2/6.35</f>
        <v>55.8771653543307</v>
      </c>
      <c r="N2" s="294">
        <f>M2*$M$128</f>
        <v>61.8720276030671</v>
      </c>
      <c r="O2">
        <v>3.25</v>
      </c>
      <c r="P2">
        <v>3.73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>
        <v>1</v>
      </c>
      <c r="X2" s="297">
        <v>0.013</v>
      </c>
    </row>
    <row r="3" spans="1:24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>
        <v>5000</v>
      </c>
      <c r="I3" t="s">
        <v>45</v>
      </c>
      <c r="J3" t="s">
        <v>46</v>
      </c>
      <c r="K3">
        <v>10900</v>
      </c>
      <c r="L3">
        <v>12317</v>
      </c>
      <c r="M3" s="294">
        <f t="shared" ref="M3:M34" si="0">L3/6.35</f>
        <v>1939.68503937008</v>
      </c>
      <c r="N3" s="294">
        <f t="shared" ref="N3:N34" si="1">M3*$M$128</f>
        <v>2147.78694545679</v>
      </c>
      <c r="O3">
        <v>215</v>
      </c>
      <c r="P3">
        <v>225</v>
      </c>
      <c r="Q3" t="s">
        <v>47</v>
      </c>
      <c r="R3" t="s">
        <v>33</v>
      </c>
      <c r="S3" t="s">
        <v>48</v>
      </c>
      <c r="T3" t="s">
        <v>49</v>
      </c>
      <c r="U3" t="s">
        <v>36</v>
      </c>
      <c r="V3" t="s">
        <v>37</v>
      </c>
      <c r="W3" s="298">
        <v>7</v>
      </c>
      <c r="X3" s="298">
        <v>1.62</v>
      </c>
    </row>
    <row r="4" spans="1:24">
      <c r="A4" t="s">
        <v>38</v>
      </c>
      <c r="B4" t="s">
        <v>39</v>
      </c>
      <c r="C4" t="s">
        <v>40</v>
      </c>
      <c r="D4" t="s">
        <v>50</v>
      </c>
      <c r="E4" t="s">
        <v>51</v>
      </c>
      <c r="F4" t="s">
        <v>52</v>
      </c>
      <c r="G4" t="s">
        <v>44</v>
      </c>
      <c r="H4">
        <v>50</v>
      </c>
      <c r="I4" t="s">
        <v>53</v>
      </c>
      <c r="J4" t="s">
        <v>54</v>
      </c>
      <c r="K4">
        <v>2000</v>
      </c>
      <c r="L4">
        <v>2260</v>
      </c>
      <c r="M4" s="294">
        <f t="shared" si="0"/>
        <v>355.905511811024</v>
      </c>
      <c r="N4" s="294">
        <f t="shared" si="1"/>
        <v>394.089347790237</v>
      </c>
      <c r="O4">
        <v>28</v>
      </c>
      <c r="P4">
        <v>30</v>
      </c>
      <c r="Q4" t="s">
        <v>47</v>
      </c>
      <c r="R4" t="s">
        <v>33</v>
      </c>
      <c r="S4" t="s">
        <v>55</v>
      </c>
      <c r="T4" t="s">
        <v>56</v>
      </c>
      <c r="U4" t="s">
        <v>36</v>
      </c>
      <c r="V4" t="s">
        <v>37</v>
      </c>
      <c r="W4" s="298"/>
      <c r="X4" s="298"/>
    </row>
    <row r="5" spans="1:24">
      <c r="A5" t="s">
        <v>38</v>
      </c>
      <c r="B5" t="s">
        <v>39</v>
      </c>
      <c r="C5" t="s">
        <v>40</v>
      </c>
      <c r="D5" t="s">
        <v>57</v>
      </c>
      <c r="E5" t="s">
        <v>58</v>
      </c>
      <c r="F5" t="s">
        <v>59</v>
      </c>
      <c r="G5" t="s">
        <v>44</v>
      </c>
      <c r="H5">
        <v>120</v>
      </c>
      <c r="I5" t="s">
        <v>45</v>
      </c>
      <c r="J5" t="s">
        <v>46</v>
      </c>
      <c r="K5">
        <v>1548</v>
      </c>
      <c r="L5">
        <v>1857.6</v>
      </c>
      <c r="M5" s="294">
        <f t="shared" si="0"/>
        <v>292.535433070866</v>
      </c>
      <c r="N5" s="294">
        <f t="shared" si="1"/>
        <v>323.920518785461</v>
      </c>
      <c r="O5">
        <v>20</v>
      </c>
      <c r="P5">
        <v>20.53</v>
      </c>
      <c r="Q5" t="s">
        <v>47</v>
      </c>
      <c r="R5" t="s">
        <v>33</v>
      </c>
      <c r="S5" t="s">
        <v>60</v>
      </c>
      <c r="T5" t="s">
        <v>61</v>
      </c>
      <c r="U5" t="s">
        <v>62</v>
      </c>
      <c r="V5" t="s">
        <v>37</v>
      </c>
      <c r="W5" s="298"/>
      <c r="X5" s="298"/>
    </row>
    <row r="6" spans="1:24">
      <c r="A6" t="s">
        <v>38</v>
      </c>
      <c r="B6" t="s">
        <v>39</v>
      </c>
      <c r="C6" t="s">
        <v>40</v>
      </c>
      <c r="D6" t="s">
        <v>63</v>
      </c>
      <c r="E6" t="s">
        <v>64</v>
      </c>
      <c r="F6" t="s">
        <v>65</v>
      </c>
      <c r="G6" t="s">
        <v>44</v>
      </c>
      <c r="H6">
        <v>440</v>
      </c>
      <c r="I6" t="s">
        <v>45</v>
      </c>
      <c r="J6" t="s">
        <v>46</v>
      </c>
      <c r="K6">
        <v>2090</v>
      </c>
      <c r="L6">
        <v>2361.7</v>
      </c>
      <c r="M6" s="294">
        <f t="shared" si="0"/>
        <v>371.92125984252</v>
      </c>
      <c r="N6" s="294">
        <f t="shared" si="1"/>
        <v>411.823368440797</v>
      </c>
      <c r="O6">
        <v>55</v>
      </c>
      <c r="P6">
        <v>56.47</v>
      </c>
      <c r="Q6" t="s">
        <v>47</v>
      </c>
      <c r="R6" t="s">
        <v>33</v>
      </c>
      <c r="S6" t="s">
        <v>60</v>
      </c>
      <c r="T6" t="s">
        <v>66</v>
      </c>
      <c r="U6" t="s">
        <v>62</v>
      </c>
      <c r="V6" t="s">
        <v>37</v>
      </c>
      <c r="W6" s="298"/>
      <c r="X6" s="298"/>
    </row>
    <row r="7" spans="1:24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>
        <v>300</v>
      </c>
      <c r="I7" t="s">
        <v>74</v>
      </c>
      <c r="J7" t="s">
        <v>54</v>
      </c>
      <c r="K7">
        <v>555</v>
      </c>
      <c r="L7">
        <v>627.15</v>
      </c>
      <c r="M7" s="294">
        <f t="shared" si="0"/>
        <v>98.7637795275591</v>
      </c>
      <c r="N7" s="294">
        <f t="shared" si="1"/>
        <v>109.359794011791</v>
      </c>
      <c r="O7">
        <v>2</v>
      </c>
      <c r="P7">
        <v>2.04</v>
      </c>
      <c r="Q7" t="s">
        <v>32</v>
      </c>
      <c r="R7" t="s">
        <v>33</v>
      </c>
      <c r="S7" t="s">
        <v>75</v>
      </c>
      <c r="T7" t="s">
        <v>76</v>
      </c>
      <c r="U7" t="s">
        <v>36</v>
      </c>
      <c r="V7" t="s">
        <v>37</v>
      </c>
      <c r="W7" s="298">
        <v>2</v>
      </c>
      <c r="X7" s="298">
        <v>0.05</v>
      </c>
    </row>
    <row r="8" spans="1:24">
      <c r="A8" t="s">
        <v>67</v>
      </c>
      <c r="B8" t="s">
        <v>68</v>
      </c>
      <c r="C8" t="s">
        <v>69</v>
      </c>
      <c r="D8" t="s">
        <v>77</v>
      </c>
      <c r="E8" t="s">
        <v>78</v>
      </c>
      <c r="F8" t="s">
        <v>79</v>
      </c>
      <c r="G8" t="s">
        <v>80</v>
      </c>
      <c r="H8">
        <v>1735</v>
      </c>
      <c r="I8" t="s">
        <v>53</v>
      </c>
      <c r="J8" t="s">
        <v>54</v>
      </c>
      <c r="K8">
        <v>2497.55</v>
      </c>
      <c r="L8">
        <v>2997.06</v>
      </c>
      <c r="M8" s="294">
        <f t="shared" si="0"/>
        <v>471.977952755906</v>
      </c>
      <c r="N8" s="294">
        <f t="shared" si="1"/>
        <v>522.614787915136</v>
      </c>
      <c r="O8">
        <v>35</v>
      </c>
      <c r="P8">
        <v>35.76</v>
      </c>
      <c r="Q8" t="s">
        <v>32</v>
      </c>
      <c r="R8" t="s">
        <v>33</v>
      </c>
      <c r="S8" t="s">
        <v>75</v>
      </c>
      <c r="T8" t="s">
        <v>81</v>
      </c>
      <c r="U8" t="s">
        <v>36</v>
      </c>
      <c r="V8" t="s">
        <v>37</v>
      </c>
      <c r="W8" s="298"/>
      <c r="X8" s="298"/>
    </row>
    <row r="9" spans="1:24">
      <c r="A9" t="s">
        <v>82</v>
      </c>
      <c r="B9" t="s">
        <v>68</v>
      </c>
      <c r="C9" t="s">
        <v>69</v>
      </c>
      <c r="D9" t="s">
        <v>70</v>
      </c>
      <c r="E9" t="s">
        <v>83</v>
      </c>
      <c r="F9" t="s">
        <v>84</v>
      </c>
      <c r="G9" t="s">
        <v>85</v>
      </c>
      <c r="H9">
        <v>2950</v>
      </c>
      <c r="I9" t="s">
        <v>74</v>
      </c>
      <c r="J9" t="s">
        <v>54</v>
      </c>
      <c r="K9">
        <v>24551.6</v>
      </c>
      <c r="L9">
        <v>27743.31</v>
      </c>
      <c r="M9" s="294">
        <f t="shared" si="0"/>
        <v>4369.02519685039</v>
      </c>
      <c r="N9" s="294">
        <f t="shared" si="1"/>
        <v>4837.76236435501</v>
      </c>
      <c r="O9">
        <v>214.4</v>
      </c>
      <c r="P9">
        <v>216.9</v>
      </c>
      <c r="Q9" t="s">
        <v>32</v>
      </c>
      <c r="R9" t="s">
        <v>33</v>
      </c>
      <c r="S9" t="s">
        <v>75</v>
      </c>
      <c r="T9" t="s">
        <v>76</v>
      </c>
      <c r="U9" t="s">
        <v>36</v>
      </c>
      <c r="V9" t="s">
        <v>37</v>
      </c>
      <c r="W9">
        <v>5</v>
      </c>
      <c r="X9">
        <v>0.11</v>
      </c>
    </row>
    <row r="10" spans="1:24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 t="s">
        <v>92</v>
      </c>
      <c r="H10">
        <v>10000</v>
      </c>
      <c r="I10" t="s">
        <v>30</v>
      </c>
      <c r="J10" t="s">
        <v>31</v>
      </c>
      <c r="K10">
        <v>41900</v>
      </c>
      <c r="L10">
        <v>50280</v>
      </c>
      <c r="M10" s="294">
        <f t="shared" si="0"/>
        <v>7918.11023622047</v>
      </c>
      <c r="N10" s="294">
        <f t="shared" si="1"/>
        <v>8767.61610924472</v>
      </c>
      <c r="O10">
        <v>1690</v>
      </c>
      <c r="P10">
        <v>1800</v>
      </c>
      <c r="Q10" t="s">
        <v>93</v>
      </c>
      <c r="R10" t="s">
        <v>33</v>
      </c>
      <c r="S10" t="s">
        <v>94</v>
      </c>
      <c r="T10" t="s">
        <v>95</v>
      </c>
      <c r="U10" t="s">
        <v>36</v>
      </c>
      <c r="V10" t="s">
        <v>37</v>
      </c>
      <c r="W10">
        <v>10</v>
      </c>
      <c r="X10">
        <v>1.26</v>
      </c>
    </row>
    <row r="11" spans="1:24">
      <c r="A11" t="s">
        <v>96</v>
      </c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 t="s">
        <v>44</v>
      </c>
      <c r="H11">
        <v>10</v>
      </c>
      <c r="I11" t="s">
        <v>53</v>
      </c>
      <c r="J11" t="s">
        <v>54</v>
      </c>
      <c r="K11">
        <v>4300</v>
      </c>
      <c r="L11">
        <v>5160</v>
      </c>
      <c r="M11" s="294">
        <f t="shared" si="0"/>
        <v>812.59842519685</v>
      </c>
      <c r="N11" s="294">
        <f t="shared" si="1"/>
        <v>899.779218848503</v>
      </c>
      <c r="O11">
        <v>44</v>
      </c>
      <c r="P11">
        <v>46.5</v>
      </c>
      <c r="Q11" t="s">
        <v>102</v>
      </c>
      <c r="R11" t="s">
        <v>33</v>
      </c>
      <c r="S11" t="s">
        <v>103</v>
      </c>
      <c r="T11" t="s">
        <v>104</v>
      </c>
      <c r="U11" t="s">
        <v>62</v>
      </c>
      <c r="V11" t="s">
        <v>37</v>
      </c>
      <c r="W11" s="298">
        <v>2</v>
      </c>
      <c r="X11" s="298">
        <v>0.04</v>
      </c>
    </row>
    <row r="12" spans="1:24">
      <c r="A12" t="s">
        <v>96</v>
      </c>
      <c r="B12" t="s">
        <v>97</v>
      </c>
      <c r="C12" t="s">
        <v>98</v>
      </c>
      <c r="D12" t="s">
        <v>105</v>
      </c>
      <c r="E12" t="s">
        <v>106</v>
      </c>
      <c r="F12" t="s">
        <v>107</v>
      </c>
      <c r="G12" t="s">
        <v>44</v>
      </c>
      <c r="H12">
        <v>10</v>
      </c>
      <c r="I12" t="s">
        <v>53</v>
      </c>
      <c r="J12" t="s">
        <v>54</v>
      </c>
      <c r="K12">
        <v>3600</v>
      </c>
      <c r="L12">
        <v>4320</v>
      </c>
      <c r="M12" s="294">
        <f t="shared" si="0"/>
        <v>680.314960629921</v>
      </c>
      <c r="N12" s="294">
        <f t="shared" si="1"/>
        <v>753.303532059212</v>
      </c>
      <c r="O12">
        <v>57</v>
      </c>
      <c r="P12">
        <v>61</v>
      </c>
      <c r="Q12" t="s">
        <v>102</v>
      </c>
      <c r="R12" t="s">
        <v>33</v>
      </c>
      <c r="S12" t="s">
        <v>103</v>
      </c>
      <c r="T12" t="s">
        <v>108</v>
      </c>
      <c r="U12" t="s">
        <v>62</v>
      </c>
      <c r="V12" t="s">
        <v>37</v>
      </c>
      <c r="W12" s="298"/>
      <c r="X12" s="298"/>
    </row>
    <row r="13" spans="1:24">
      <c r="A13" t="s">
        <v>109</v>
      </c>
      <c r="B13" t="s">
        <v>110</v>
      </c>
      <c r="C13" t="s">
        <v>111</v>
      </c>
      <c r="D13" t="s">
        <v>112</v>
      </c>
      <c r="E13" t="s">
        <v>113</v>
      </c>
      <c r="F13" t="s">
        <v>114</v>
      </c>
      <c r="G13" t="s">
        <v>115</v>
      </c>
      <c r="H13">
        <v>30</v>
      </c>
      <c r="I13" t="s">
        <v>53</v>
      </c>
      <c r="J13" t="s">
        <v>54</v>
      </c>
      <c r="K13">
        <v>24900</v>
      </c>
      <c r="L13">
        <v>29880</v>
      </c>
      <c r="M13" s="294">
        <f t="shared" si="0"/>
        <v>4705.51181102362</v>
      </c>
      <c r="N13" s="294">
        <f t="shared" si="1"/>
        <v>5210.34943007622</v>
      </c>
      <c r="O13">
        <v>151</v>
      </c>
      <c r="P13">
        <v>209</v>
      </c>
      <c r="Q13" t="s">
        <v>102</v>
      </c>
      <c r="R13" t="s">
        <v>33</v>
      </c>
      <c r="S13" t="s">
        <v>116</v>
      </c>
      <c r="T13" t="s">
        <v>117</v>
      </c>
      <c r="U13" t="s">
        <v>36</v>
      </c>
      <c r="V13" t="s">
        <v>37</v>
      </c>
      <c r="W13">
        <v>5</v>
      </c>
      <c r="X13">
        <v>0.4</v>
      </c>
    </row>
    <row r="14" spans="1:24">
      <c r="A14" t="s">
        <v>118</v>
      </c>
      <c r="B14" t="s">
        <v>119</v>
      </c>
      <c r="C14" t="s">
        <v>120</v>
      </c>
      <c r="D14" t="s">
        <v>121</v>
      </c>
      <c r="E14" t="s">
        <v>122</v>
      </c>
      <c r="F14" t="s">
        <v>123</v>
      </c>
      <c r="G14" t="s">
        <v>124</v>
      </c>
      <c r="H14">
        <v>10</v>
      </c>
      <c r="I14" t="s">
        <v>125</v>
      </c>
      <c r="J14" t="s">
        <v>54</v>
      </c>
      <c r="K14">
        <v>570</v>
      </c>
      <c r="L14">
        <v>684</v>
      </c>
      <c r="M14" s="294">
        <f t="shared" si="0"/>
        <v>107.716535433071</v>
      </c>
      <c r="N14" s="294">
        <f t="shared" si="1"/>
        <v>119.273059242709</v>
      </c>
      <c r="O14">
        <v>2</v>
      </c>
      <c r="P14">
        <v>2.12</v>
      </c>
      <c r="Q14" t="s">
        <v>32</v>
      </c>
      <c r="R14" t="s">
        <v>33</v>
      </c>
      <c r="S14" t="s">
        <v>126</v>
      </c>
      <c r="T14" t="s">
        <v>127</v>
      </c>
      <c r="U14" t="s">
        <v>36</v>
      </c>
      <c r="V14" t="s">
        <v>37</v>
      </c>
      <c r="W14" s="298">
        <v>1</v>
      </c>
      <c r="X14" s="299">
        <v>0.079</v>
      </c>
    </row>
    <row r="15" spans="1:24">
      <c r="A15" t="s">
        <v>118</v>
      </c>
      <c r="B15" t="s">
        <v>119</v>
      </c>
      <c r="C15" t="s">
        <v>120</v>
      </c>
      <c r="D15" t="s">
        <v>121</v>
      </c>
      <c r="E15" t="s">
        <v>128</v>
      </c>
      <c r="F15" t="s">
        <v>129</v>
      </c>
      <c r="G15" t="s">
        <v>130</v>
      </c>
      <c r="H15">
        <v>30</v>
      </c>
      <c r="I15" t="s">
        <v>125</v>
      </c>
      <c r="J15" t="s">
        <v>54</v>
      </c>
      <c r="K15">
        <v>1860</v>
      </c>
      <c r="L15">
        <v>2232</v>
      </c>
      <c r="M15" s="294">
        <f t="shared" si="0"/>
        <v>351.496062992126</v>
      </c>
      <c r="N15" s="294">
        <f t="shared" si="1"/>
        <v>389.20682489726</v>
      </c>
      <c r="O15">
        <v>9</v>
      </c>
      <c r="P15">
        <v>9.52</v>
      </c>
      <c r="Q15" t="s">
        <v>32</v>
      </c>
      <c r="R15" t="s">
        <v>33</v>
      </c>
      <c r="S15" t="s">
        <v>126</v>
      </c>
      <c r="T15" t="s">
        <v>131</v>
      </c>
      <c r="U15" t="s">
        <v>36</v>
      </c>
      <c r="V15" t="s">
        <v>37</v>
      </c>
      <c r="W15" s="298"/>
      <c r="X15" s="299"/>
    </row>
    <row r="16" spans="1:24">
      <c r="A16" t="s">
        <v>118</v>
      </c>
      <c r="B16" t="s">
        <v>119</v>
      </c>
      <c r="C16" t="s">
        <v>120</v>
      </c>
      <c r="D16" t="s">
        <v>132</v>
      </c>
      <c r="E16" t="s">
        <v>133</v>
      </c>
      <c r="F16" t="s">
        <v>134</v>
      </c>
      <c r="G16" t="s">
        <v>135</v>
      </c>
      <c r="H16">
        <v>1</v>
      </c>
      <c r="I16" t="s">
        <v>125</v>
      </c>
      <c r="J16" t="s">
        <v>54</v>
      </c>
      <c r="K16">
        <v>44</v>
      </c>
      <c r="L16">
        <v>52.8</v>
      </c>
      <c r="M16" s="294">
        <f t="shared" si="0"/>
        <v>8.31496062992126</v>
      </c>
      <c r="N16" s="294">
        <f t="shared" si="1"/>
        <v>9.2070431696126</v>
      </c>
      <c r="O16">
        <v>0.1</v>
      </c>
      <c r="P16">
        <v>0.1</v>
      </c>
      <c r="Q16" t="s">
        <v>32</v>
      </c>
      <c r="R16" t="s">
        <v>33</v>
      </c>
      <c r="S16" t="s">
        <v>126</v>
      </c>
      <c r="T16" t="s">
        <v>136</v>
      </c>
      <c r="U16" t="s">
        <v>36</v>
      </c>
      <c r="V16" t="s">
        <v>37</v>
      </c>
      <c r="W16" s="298"/>
      <c r="X16" s="299"/>
    </row>
    <row r="17" spans="1:24">
      <c r="A17" t="s">
        <v>118</v>
      </c>
      <c r="B17" t="s">
        <v>119</v>
      </c>
      <c r="C17" t="s">
        <v>120</v>
      </c>
      <c r="D17" t="s">
        <v>137</v>
      </c>
      <c r="E17" t="s">
        <v>138</v>
      </c>
      <c r="F17" t="s">
        <v>139</v>
      </c>
      <c r="G17" t="s">
        <v>140</v>
      </c>
      <c r="H17">
        <v>5</v>
      </c>
      <c r="I17" t="s">
        <v>141</v>
      </c>
      <c r="J17" t="s">
        <v>142</v>
      </c>
      <c r="K17">
        <v>6900</v>
      </c>
      <c r="L17">
        <v>8970</v>
      </c>
      <c r="M17" s="294">
        <f t="shared" si="0"/>
        <v>1412.59842519685</v>
      </c>
      <c r="N17" s="294">
        <f t="shared" si="1"/>
        <v>1564.1510839285</v>
      </c>
      <c r="O17">
        <v>14.9</v>
      </c>
      <c r="P17">
        <v>15.76</v>
      </c>
      <c r="Q17" t="s">
        <v>32</v>
      </c>
      <c r="R17" t="s">
        <v>33</v>
      </c>
      <c r="S17" t="s">
        <v>143</v>
      </c>
      <c r="T17" t="s">
        <v>144</v>
      </c>
      <c r="U17" t="s">
        <v>36</v>
      </c>
      <c r="V17" t="s">
        <v>37</v>
      </c>
      <c r="W17" s="298"/>
      <c r="X17" s="299"/>
    </row>
    <row r="18" spans="1:24">
      <c r="A18" t="s">
        <v>145</v>
      </c>
      <c r="B18" t="s">
        <v>119</v>
      </c>
      <c r="C18" t="s">
        <v>120</v>
      </c>
      <c r="D18" t="s">
        <v>121</v>
      </c>
      <c r="E18" t="s">
        <v>146</v>
      </c>
      <c r="F18" t="s">
        <v>147</v>
      </c>
      <c r="G18" t="s">
        <v>148</v>
      </c>
      <c r="H18">
        <v>20</v>
      </c>
      <c r="I18" t="s">
        <v>53</v>
      </c>
      <c r="J18" t="s">
        <v>54</v>
      </c>
      <c r="K18">
        <v>1900</v>
      </c>
      <c r="L18">
        <v>2280</v>
      </c>
      <c r="M18" s="294">
        <f t="shared" si="0"/>
        <v>359.055118110236</v>
      </c>
      <c r="N18" s="294">
        <f t="shared" si="1"/>
        <v>397.576864142362</v>
      </c>
      <c r="O18">
        <v>16</v>
      </c>
      <c r="P18">
        <v>17</v>
      </c>
      <c r="Q18" t="s">
        <v>32</v>
      </c>
      <c r="R18" t="s">
        <v>33</v>
      </c>
      <c r="S18" t="s">
        <v>126</v>
      </c>
      <c r="T18" t="s">
        <v>149</v>
      </c>
      <c r="U18" t="s">
        <v>36</v>
      </c>
      <c r="V18" t="s">
        <v>37</v>
      </c>
      <c r="W18">
        <v>1</v>
      </c>
      <c r="X18">
        <v>0.02</v>
      </c>
    </row>
    <row r="19" spans="1:24">
      <c r="A19" t="s">
        <v>150</v>
      </c>
      <c r="B19" t="s">
        <v>119</v>
      </c>
      <c r="C19" t="s">
        <v>120</v>
      </c>
      <c r="D19" t="s">
        <v>151</v>
      </c>
      <c r="E19" t="s">
        <v>152</v>
      </c>
      <c r="F19" t="s">
        <v>153</v>
      </c>
      <c r="G19" t="s">
        <v>154</v>
      </c>
      <c r="H19">
        <v>14</v>
      </c>
      <c r="I19" t="s">
        <v>155</v>
      </c>
      <c r="J19" t="s">
        <v>142</v>
      </c>
      <c r="K19">
        <v>1876</v>
      </c>
      <c r="L19">
        <v>2251.2</v>
      </c>
      <c r="M19" s="294">
        <f t="shared" si="0"/>
        <v>354.51968503937</v>
      </c>
      <c r="N19" s="294">
        <f t="shared" si="1"/>
        <v>392.554840595301</v>
      </c>
      <c r="O19">
        <v>6.2</v>
      </c>
      <c r="P19">
        <v>6.48</v>
      </c>
      <c r="Q19" t="s">
        <v>32</v>
      </c>
      <c r="R19" t="s">
        <v>33</v>
      </c>
      <c r="S19" t="s">
        <v>126</v>
      </c>
      <c r="T19" t="s">
        <v>156</v>
      </c>
      <c r="U19" t="s">
        <v>36</v>
      </c>
      <c r="V19" t="s">
        <v>37</v>
      </c>
      <c r="W19" s="298">
        <v>1</v>
      </c>
      <c r="X19" s="298">
        <v>0.078</v>
      </c>
    </row>
    <row r="20" spans="1:24">
      <c r="A20" t="s">
        <v>150</v>
      </c>
      <c r="B20" t="s">
        <v>119</v>
      </c>
      <c r="C20" t="s">
        <v>120</v>
      </c>
      <c r="D20" t="s">
        <v>151</v>
      </c>
      <c r="E20" t="s">
        <v>157</v>
      </c>
      <c r="F20" t="s">
        <v>158</v>
      </c>
      <c r="G20" t="s">
        <v>159</v>
      </c>
      <c r="H20">
        <v>24</v>
      </c>
      <c r="I20" t="s">
        <v>155</v>
      </c>
      <c r="J20" t="s">
        <v>142</v>
      </c>
      <c r="K20">
        <v>2592</v>
      </c>
      <c r="L20">
        <v>3110.4</v>
      </c>
      <c r="M20" s="294">
        <f t="shared" si="0"/>
        <v>489.826771653543</v>
      </c>
      <c r="N20" s="294">
        <f t="shared" si="1"/>
        <v>542.378543082633</v>
      </c>
      <c r="O20">
        <v>11.3</v>
      </c>
      <c r="P20">
        <v>11.81</v>
      </c>
      <c r="Q20" t="s">
        <v>32</v>
      </c>
      <c r="R20" t="s">
        <v>33</v>
      </c>
      <c r="S20" t="s">
        <v>126</v>
      </c>
      <c r="T20" t="s">
        <v>160</v>
      </c>
      <c r="U20" t="s">
        <v>36</v>
      </c>
      <c r="V20" t="s">
        <v>37</v>
      </c>
      <c r="W20" s="298"/>
      <c r="X20" s="298"/>
    </row>
    <row r="21" spans="1:24">
      <c r="A21" t="s">
        <v>150</v>
      </c>
      <c r="B21" t="s">
        <v>119</v>
      </c>
      <c r="C21" t="s">
        <v>120</v>
      </c>
      <c r="D21" t="s">
        <v>151</v>
      </c>
      <c r="E21" t="s">
        <v>161</v>
      </c>
      <c r="F21" t="s">
        <v>162</v>
      </c>
      <c r="G21" t="s">
        <v>163</v>
      </c>
      <c r="H21">
        <v>6</v>
      </c>
      <c r="I21" t="s">
        <v>125</v>
      </c>
      <c r="J21" t="s">
        <v>54</v>
      </c>
      <c r="K21">
        <v>432</v>
      </c>
      <c r="L21">
        <v>518.4</v>
      </c>
      <c r="M21" s="294">
        <f t="shared" si="0"/>
        <v>81.6377952755905</v>
      </c>
      <c r="N21" s="294">
        <f t="shared" si="1"/>
        <v>90.3964238471055</v>
      </c>
      <c r="O21">
        <v>2.3</v>
      </c>
      <c r="P21">
        <v>2.4</v>
      </c>
      <c r="Q21" t="s">
        <v>32</v>
      </c>
      <c r="R21" t="s">
        <v>33</v>
      </c>
      <c r="S21" t="s">
        <v>126</v>
      </c>
      <c r="T21" t="s">
        <v>164</v>
      </c>
      <c r="U21" t="s">
        <v>36</v>
      </c>
      <c r="V21" t="s">
        <v>37</v>
      </c>
      <c r="W21" s="298"/>
      <c r="X21" s="298"/>
    </row>
    <row r="22" spans="1:24">
      <c r="A22" t="s">
        <v>150</v>
      </c>
      <c r="B22" t="s">
        <v>119</v>
      </c>
      <c r="C22" t="s">
        <v>120</v>
      </c>
      <c r="D22" t="s">
        <v>121</v>
      </c>
      <c r="E22" t="s">
        <v>165</v>
      </c>
      <c r="F22" t="s">
        <v>166</v>
      </c>
      <c r="G22" t="s">
        <v>167</v>
      </c>
      <c r="H22">
        <v>30</v>
      </c>
      <c r="I22" t="s">
        <v>125</v>
      </c>
      <c r="J22" t="s">
        <v>54</v>
      </c>
      <c r="K22">
        <v>2220</v>
      </c>
      <c r="L22">
        <v>2664</v>
      </c>
      <c r="M22" s="294">
        <f t="shared" si="0"/>
        <v>419.527559055118</v>
      </c>
      <c r="N22" s="294">
        <f t="shared" si="1"/>
        <v>464.537178103181</v>
      </c>
      <c r="O22">
        <v>13.2</v>
      </c>
      <c r="P22">
        <v>13.8</v>
      </c>
      <c r="Q22" t="s">
        <v>32</v>
      </c>
      <c r="R22" t="s">
        <v>33</v>
      </c>
      <c r="S22" t="s">
        <v>126</v>
      </c>
      <c r="T22" t="s">
        <v>168</v>
      </c>
      <c r="U22" t="s">
        <v>36</v>
      </c>
      <c r="V22" t="s">
        <v>37</v>
      </c>
      <c r="W22" s="298"/>
      <c r="X22" s="298"/>
    </row>
    <row r="23" spans="1:24">
      <c r="A23" t="s">
        <v>150</v>
      </c>
      <c r="B23" t="s">
        <v>119</v>
      </c>
      <c r="C23" t="s">
        <v>120</v>
      </c>
      <c r="D23" t="s">
        <v>121</v>
      </c>
      <c r="E23" t="s">
        <v>169</v>
      </c>
      <c r="F23" t="s">
        <v>170</v>
      </c>
      <c r="G23" t="s">
        <v>171</v>
      </c>
      <c r="H23">
        <v>5</v>
      </c>
      <c r="I23" t="s">
        <v>53</v>
      </c>
      <c r="J23" t="s">
        <v>54</v>
      </c>
      <c r="K23">
        <v>740</v>
      </c>
      <c r="L23">
        <v>888</v>
      </c>
      <c r="M23" s="294">
        <f t="shared" si="0"/>
        <v>139.842519685039</v>
      </c>
      <c r="N23" s="294">
        <f t="shared" si="1"/>
        <v>154.845726034393</v>
      </c>
      <c r="O23">
        <v>11</v>
      </c>
      <c r="P23">
        <v>11.51</v>
      </c>
      <c r="Q23" t="s">
        <v>32</v>
      </c>
      <c r="R23" t="s">
        <v>33</v>
      </c>
      <c r="S23" t="s">
        <v>126</v>
      </c>
      <c r="T23" t="s">
        <v>172</v>
      </c>
      <c r="U23" t="s">
        <v>36</v>
      </c>
      <c r="V23" t="s">
        <v>37</v>
      </c>
      <c r="W23" s="298"/>
      <c r="X23" s="298"/>
    </row>
    <row r="24" spans="1:24">
      <c r="A24" t="s">
        <v>173</v>
      </c>
      <c r="B24" t="s">
        <v>119</v>
      </c>
      <c r="C24" t="s">
        <v>120</v>
      </c>
      <c r="D24" t="s">
        <v>174</v>
      </c>
      <c r="E24" t="s">
        <v>175</v>
      </c>
      <c r="F24" t="s">
        <v>176</v>
      </c>
      <c r="G24" t="s">
        <v>177</v>
      </c>
      <c r="H24">
        <v>2</v>
      </c>
      <c r="I24" t="s">
        <v>141</v>
      </c>
      <c r="J24" t="s">
        <v>142</v>
      </c>
      <c r="K24">
        <v>13000</v>
      </c>
      <c r="L24">
        <v>16900</v>
      </c>
      <c r="M24" s="294">
        <f t="shared" si="0"/>
        <v>2661.41732283465</v>
      </c>
      <c r="N24" s="294">
        <f t="shared" si="1"/>
        <v>2946.95131754646</v>
      </c>
      <c r="O24">
        <v>20</v>
      </c>
      <c r="P24">
        <v>22</v>
      </c>
      <c r="Q24" t="s">
        <v>32</v>
      </c>
      <c r="R24" t="s">
        <v>33</v>
      </c>
      <c r="S24" t="s">
        <v>143</v>
      </c>
      <c r="T24" t="s">
        <v>178</v>
      </c>
      <c r="U24" t="s">
        <v>36</v>
      </c>
      <c r="V24" t="s">
        <v>37</v>
      </c>
      <c r="W24">
        <v>1</v>
      </c>
      <c r="X24" s="297">
        <v>0.085</v>
      </c>
    </row>
    <row r="25" spans="1:24">
      <c r="A25" t="s">
        <v>179</v>
      </c>
      <c r="B25" t="s">
        <v>180</v>
      </c>
      <c r="C25" t="s">
        <v>120</v>
      </c>
      <c r="D25" t="s">
        <v>181</v>
      </c>
      <c r="E25" t="s">
        <v>182</v>
      </c>
      <c r="F25" t="s">
        <v>183</v>
      </c>
      <c r="G25" t="s">
        <v>44</v>
      </c>
      <c r="H25">
        <v>6</v>
      </c>
      <c r="I25" t="s">
        <v>141</v>
      </c>
      <c r="J25" t="s">
        <v>142</v>
      </c>
      <c r="K25">
        <v>32400</v>
      </c>
      <c r="L25">
        <v>42120</v>
      </c>
      <c r="M25" s="294">
        <f t="shared" si="0"/>
        <v>6633.07086614173</v>
      </c>
      <c r="N25" s="294">
        <f t="shared" si="1"/>
        <v>7344.70943757732</v>
      </c>
      <c r="O25">
        <v>186</v>
      </c>
      <c r="P25">
        <v>192</v>
      </c>
      <c r="Q25" t="s">
        <v>184</v>
      </c>
      <c r="R25" t="s">
        <v>33</v>
      </c>
      <c r="S25" t="s">
        <v>185</v>
      </c>
      <c r="T25" t="s">
        <v>186</v>
      </c>
      <c r="U25" t="s">
        <v>62</v>
      </c>
      <c r="V25" t="s">
        <v>37</v>
      </c>
      <c r="W25">
        <v>6</v>
      </c>
      <c r="X25">
        <v>1.06</v>
      </c>
    </row>
    <row r="26" spans="1:24">
      <c r="A26" t="s">
        <v>187</v>
      </c>
      <c r="B26" t="s">
        <v>39</v>
      </c>
      <c r="C26" t="s">
        <v>40</v>
      </c>
      <c r="D26" t="s">
        <v>89</v>
      </c>
      <c r="E26" t="s">
        <v>188</v>
      </c>
      <c r="F26" t="s">
        <v>189</v>
      </c>
      <c r="G26" t="s">
        <v>190</v>
      </c>
      <c r="H26">
        <v>60</v>
      </c>
      <c r="I26" t="s">
        <v>191</v>
      </c>
      <c r="J26" t="s">
        <v>54</v>
      </c>
      <c r="K26">
        <v>4800</v>
      </c>
      <c r="L26">
        <v>5760</v>
      </c>
      <c r="M26" s="294">
        <f t="shared" si="0"/>
        <v>907.086614173228</v>
      </c>
      <c r="N26" s="294">
        <f t="shared" si="1"/>
        <v>1004.40470941228</v>
      </c>
      <c r="O26">
        <v>50</v>
      </c>
      <c r="P26">
        <v>51.71</v>
      </c>
      <c r="Q26" t="s">
        <v>32</v>
      </c>
      <c r="R26" t="s">
        <v>33</v>
      </c>
      <c r="S26" t="s">
        <v>60</v>
      </c>
      <c r="T26" t="s">
        <v>192</v>
      </c>
      <c r="U26" t="s">
        <v>62</v>
      </c>
      <c r="V26" t="s">
        <v>37</v>
      </c>
      <c r="W26" s="298">
        <v>10</v>
      </c>
      <c r="X26" s="298">
        <v>3.06</v>
      </c>
    </row>
    <row r="27" spans="1:24">
      <c r="A27" t="s">
        <v>187</v>
      </c>
      <c r="B27" t="s">
        <v>39</v>
      </c>
      <c r="C27" t="s">
        <v>40</v>
      </c>
      <c r="D27" t="s">
        <v>193</v>
      </c>
      <c r="E27" t="s">
        <v>194</v>
      </c>
      <c r="F27" t="s">
        <v>195</v>
      </c>
      <c r="G27" t="s">
        <v>196</v>
      </c>
      <c r="H27">
        <v>52253</v>
      </c>
      <c r="I27" t="s">
        <v>74</v>
      </c>
      <c r="J27" t="s">
        <v>54</v>
      </c>
      <c r="K27">
        <v>157100.9</v>
      </c>
      <c r="L27">
        <v>188521.08</v>
      </c>
      <c r="M27" s="294">
        <f t="shared" si="0"/>
        <v>29688.3590551181</v>
      </c>
      <c r="N27" s="294">
        <f t="shared" si="1"/>
        <v>32873.5174610225</v>
      </c>
      <c r="O27">
        <v>2285</v>
      </c>
      <c r="P27">
        <v>2306.55</v>
      </c>
      <c r="Q27" t="s">
        <v>32</v>
      </c>
      <c r="R27" t="s">
        <v>33</v>
      </c>
      <c r="S27" t="s">
        <v>60</v>
      </c>
      <c r="T27" t="s">
        <v>197</v>
      </c>
      <c r="U27" t="s">
        <v>62</v>
      </c>
      <c r="V27" t="s">
        <v>37</v>
      </c>
      <c r="W27" s="298"/>
      <c r="X27" s="298"/>
    </row>
    <row r="28" spans="1:24">
      <c r="A28" t="s">
        <v>187</v>
      </c>
      <c r="B28" t="s">
        <v>39</v>
      </c>
      <c r="C28" t="s">
        <v>40</v>
      </c>
      <c r="D28" t="s">
        <v>198</v>
      </c>
      <c r="E28" t="s">
        <v>199</v>
      </c>
      <c r="F28" t="s">
        <v>200</v>
      </c>
      <c r="G28" t="s">
        <v>201</v>
      </c>
      <c r="H28">
        <v>1500</v>
      </c>
      <c r="I28" t="s">
        <v>53</v>
      </c>
      <c r="J28" t="s">
        <v>54</v>
      </c>
      <c r="K28">
        <v>900</v>
      </c>
      <c r="L28">
        <v>1080</v>
      </c>
      <c r="M28" s="294">
        <f t="shared" si="0"/>
        <v>170.07874015748</v>
      </c>
      <c r="N28" s="294">
        <f t="shared" si="1"/>
        <v>188.325883014803</v>
      </c>
      <c r="O28">
        <v>305</v>
      </c>
      <c r="P28">
        <v>308.45</v>
      </c>
      <c r="Q28" t="s">
        <v>32</v>
      </c>
      <c r="R28" t="s">
        <v>33</v>
      </c>
      <c r="S28" t="s">
        <v>60</v>
      </c>
      <c r="T28" t="s">
        <v>202</v>
      </c>
      <c r="U28" t="s">
        <v>62</v>
      </c>
      <c r="V28" t="s">
        <v>37</v>
      </c>
      <c r="W28" s="298"/>
      <c r="X28" s="298"/>
    </row>
    <row r="29" spans="1:24">
      <c r="A29" t="s">
        <v>187</v>
      </c>
      <c r="B29" t="s">
        <v>39</v>
      </c>
      <c r="C29" t="s">
        <v>40</v>
      </c>
      <c r="D29" t="s">
        <v>203</v>
      </c>
      <c r="E29" t="s">
        <v>204</v>
      </c>
      <c r="F29" t="s">
        <v>205</v>
      </c>
      <c r="G29" t="s">
        <v>206</v>
      </c>
      <c r="H29">
        <v>11</v>
      </c>
      <c r="I29" t="s">
        <v>74</v>
      </c>
      <c r="J29" t="s">
        <v>54</v>
      </c>
      <c r="K29">
        <v>4495</v>
      </c>
      <c r="L29">
        <v>5843.5</v>
      </c>
      <c r="M29" s="294">
        <f t="shared" si="0"/>
        <v>920.236220472441</v>
      </c>
      <c r="N29" s="294">
        <f t="shared" si="1"/>
        <v>1018.96509018241</v>
      </c>
      <c r="O29">
        <v>332</v>
      </c>
      <c r="P29">
        <v>343.29</v>
      </c>
      <c r="Q29" t="s">
        <v>32</v>
      </c>
      <c r="R29" t="s">
        <v>33</v>
      </c>
      <c r="S29" t="s">
        <v>207</v>
      </c>
      <c r="T29" t="s">
        <v>208</v>
      </c>
      <c r="U29" t="s">
        <v>36</v>
      </c>
      <c r="V29" t="s">
        <v>37</v>
      </c>
      <c r="W29" s="298"/>
      <c r="X29" s="298"/>
    </row>
    <row r="30" spans="1:24">
      <c r="A30" t="s">
        <v>187</v>
      </c>
      <c r="B30" t="s">
        <v>39</v>
      </c>
      <c r="C30" t="s">
        <v>40</v>
      </c>
      <c r="D30" t="s">
        <v>209</v>
      </c>
      <c r="E30" t="s">
        <v>210</v>
      </c>
      <c r="F30" t="s">
        <v>211</v>
      </c>
      <c r="G30" t="s">
        <v>212</v>
      </c>
      <c r="H30">
        <v>240</v>
      </c>
      <c r="I30" t="s">
        <v>74</v>
      </c>
      <c r="J30" t="s">
        <v>54</v>
      </c>
      <c r="K30">
        <v>7090</v>
      </c>
      <c r="L30">
        <v>8508</v>
      </c>
      <c r="M30" s="294">
        <f t="shared" si="0"/>
        <v>1339.84251968504</v>
      </c>
      <c r="N30" s="294">
        <f t="shared" si="1"/>
        <v>1483.58945619439</v>
      </c>
      <c r="O30">
        <v>113.5</v>
      </c>
      <c r="P30">
        <v>125.45</v>
      </c>
      <c r="Q30" t="s">
        <v>32</v>
      </c>
      <c r="R30" t="s">
        <v>33</v>
      </c>
      <c r="S30" t="s">
        <v>60</v>
      </c>
      <c r="T30" t="s">
        <v>213</v>
      </c>
      <c r="U30" t="s">
        <v>62</v>
      </c>
      <c r="V30" t="s">
        <v>37</v>
      </c>
      <c r="W30" s="298"/>
      <c r="X30" s="298"/>
    </row>
    <row r="31" spans="1:24">
      <c r="A31" t="s">
        <v>187</v>
      </c>
      <c r="B31" t="s">
        <v>39</v>
      </c>
      <c r="C31" t="s">
        <v>40</v>
      </c>
      <c r="D31" t="s">
        <v>209</v>
      </c>
      <c r="E31" t="s">
        <v>210</v>
      </c>
      <c r="F31" t="s">
        <v>211</v>
      </c>
      <c r="G31" t="s">
        <v>214</v>
      </c>
      <c r="H31">
        <v>210</v>
      </c>
      <c r="I31" t="s">
        <v>74</v>
      </c>
      <c r="J31" t="s">
        <v>54</v>
      </c>
      <c r="K31">
        <v>10680</v>
      </c>
      <c r="L31">
        <v>12816</v>
      </c>
      <c r="M31" s="294">
        <f t="shared" si="0"/>
        <v>2018.26771653543</v>
      </c>
      <c r="N31" s="294">
        <f t="shared" si="1"/>
        <v>2234.80047844233</v>
      </c>
      <c r="O31">
        <v>166.5</v>
      </c>
      <c r="P31">
        <v>184.55</v>
      </c>
      <c r="Q31" t="s">
        <v>32</v>
      </c>
      <c r="R31" t="s">
        <v>33</v>
      </c>
      <c r="S31" t="s">
        <v>60</v>
      </c>
      <c r="T31" t="s">
        <v>215</v>
      </c>
      <c r="U31" t="s">
        <v>62</v>
      </c>
      <c r="V31" t="s">
        <v>37</v>
      </c>
      <c r="W31" s="298"/>
      <c r="X31" s="298"/>
    </row>
    <row r="32" spans="1:24">
      <c r="A32" t="s">
        <v>216</v>
      </c>
      <c r="B32" t="s">
        <v>39</v>
      </c>
      <c r="C32" t="s">
        <v>40</v>
      </c>
      <c r="D32" t="s">
        <v>217</v>
      </c>
      <c r="E32" t="s">
        <v>218</v>
      </c>
      <c r="F32" t="s">
        <v>219</v>
      </c>
      <c r="G32" t="s">
        <v>44</v>
      </c>
      <c r="H32">
        <v>4</v>
      </c>
      <c r="I32" t="s">
        <v>53</v>
      </c>
      <c r="J32" t="s">
        <v>54</v>
      </c>
      <c r="K32">
        <v>140</v>
      </c>
      <c r="L32">
        <v>158.2</v>
      </c>
      <c r="M32" s="294">
        <f t="shared" si="0"/>
        <v>24.9133858267717</v>
      </c>
      <c r="N32" s="294">
        <f t="shared" si="1"/>
        <v>27.5862543453166</v>
      </c>
      <c r="O32">
        <v>2</v>
      </c>
      <c r="P32">
        <v>2.06</v>
      </c>
      <c r="Q32" t="s">
        <v>32</v>
      </c>
      <c r="R32" t="s">
        <v>33</v>
      </c>
      <c r="S32" t="s">
        <v>220</v>
      </c>
      <c r="T32" t="s">
        <v>221</v>
      </c>
      <c r="U32" t="s">
        <v>36</v>
      </c>
      <c r="V32" t="s">
        <v>37</v>
      </c>
      <c r="W32" s="298">
        <v>1</v>
      </c>
      <c r="X32" s="300">
        <v>1.43</v>
      </c>
    </row>
    <row r="33" spans="1:24">
      <c r="A33" t="s">
        <v>216</v>
      </c>
      <c r="B33" t="s">
        <v>39</v>
      </c>
      <c r="C33" t="s">
        <v>40</v>
      </c>
      <c r="D33" t="s">
        <v>222</v>
      </c>
      <c r="E33" t="s">
        <v>223</v>
      </c>
      <c r="F33" t="s">
        <v>224</v>
      </c>
      <c r="G33" t="s">
        <v>44</v>
      </c>
      <c r="H33">
        <v>40</v>
      </c>
      <c r="I33" t="s">
        <v>53</v>
      </c>
      <c r="J33" t="s">
        <v>54</v>
      </c>
      <c r="K33">
        <v>880</v>
      </c>
      <c r="L33">
        <v>1056</v>
      </c>
      <c r="M33" s="294">
        <f t="shared" si="0"/>
        <v>166.299212598425</v>
      </c>
      <c r="N33" s="294">
        <f t="shared" si="1"/>
        <v>184.140863392252</v>
      </c>
      <c r="O33">
        <v>2</v>
      </c>
      <c r="P33">
        <v>2.07</v>
      </c>
      <c r="Q33" t="s">
        <v>32</v>
      </c>
      <c r="R33" t="s">
        <v>33</v>
      </c>
      <c r="S33" t="s">
        <v>225</v>
      </c>
      <c r="T33" t="s">
        <v>226</v>
      </c>
      <c r="U33" t="s">
        <v>36</v>
      </c>
      <c r="V33" t="s">
        <v>37</v>
      </c>
      <c r="W33" s="298"/>
      <c r="X33" s="300"/>
    </row>
    <row r="34" spans="1:24">
      <c r="A34" t="s">
        <v>216</v>
      </c>
      <c r="B34" t="s">
        <v>39</v>
      </c>
      <c r="C34" t="s">
        <v>40</v>
      </c>
      <c r="D34" t="s">
        <v>227</v>
      </c>
      <c r="E34" t="s">
        <v>228</v>
      </c>
      <c r="F34" t="s">
        <v>229</v>
      </c>
      <c r="G34" t="s">
        <v>44</v>
      </c>
      <c r="H34">
        <v>2500</v>
      </c>
      <c r="I34" t="s">
        <v>30</v>
      </c>
      <c r="J34" t="s">
        <v>31</v>
      </c>
      <c r="K34">
        <v>10000</v>
      </c>
      <c r="L34">
        <v>12000</v>
      </c>
      <c r="M34" s="294">
        <f t="shared" si="0"/>
        <v>1889.76377952756</v>
      </c>
      <c r="N34" s="294">
        <f t="shared" si="1"/>
        <v>2092.50981127559</v>
      </c>
      <c r="O34">
        <v>45</v>
      </c>
      <c r="P34">
        <v>46.43</v>
      </c>
      <c r="Q34" t="s">
        <v>32</v>
      </c>
      <c r="R34" t="s">
        <v>33</v>
      </c>
      <c r="S34" t="s">
        <v>60</v>
      </c>
      <c r="T34" t="s">
        <v>230</v>
      </c>
      <c r="U34" t="s">
        <v>62</v>
      </c>
      <c r="V34" t="s">
        <v>37</v>
      </c>
      <c r="W34" s="298"/>
      <c r="X34" s="300"/>
    </row>
    <row r="35" spans="1:24">
      <c r="A35" t="s">
        <v>216</v>
      </c>
      <c r="B35" t="s">
        <v>39</v>
      </c>
      <c r="C35" t="s">
        <v>40</v>
      </c>
      <c r="D35" t="s">
        <v>231</v>
      </c>
      <c r="E35" t="s">
        <v>232</v>
      </c>
      <c r="F35" t="s">
        <v>233</v>
      </c>
      <c r="G35" t="s">
        <v>234</v>
      </c>
      <c r="H35">
        <v>100</v>
      </c>
      <c r="I35" t="s">
        <v>235</v>
      </c>
      <c r="J35" t="s">
        <v>54</v>
      </c>
      <c r="K35">
        <v>90</v>
      </c>
      <c r="L35">
        <v>101.7</v>
      </c>
      <c r="M35" s="294">
        <f t="shared" ref="M35:M66" si="2">L35/6.35</f>
        <v>16.0157480314961</v>
      </c>
      <c r="N35" s="294">
        <f t="shared" ref="N35:N66" si="3">M35*$M$128</f>
        <v>17.7340206505607</v>
      </c>
      <c r="O35">
        <v>1</v>
      </c>
      <c r="P35">
        <v>1.03</v>
      </c>
      <c r="Q35" t="s">
        <v>32</v>
      </c>
      <c r="R35" t="s">
        <v>33</v>
      </c>
      <c r="S35" t="s">
        <v>236</v>
      </c>
      <c r="T35" t="s">
        <v>237</v>
      </c>
      <c r="U35" t="s">
        <v>36</v>
      </c>
      <c r="V35" t="s">
        <v>37</v>
      </c>
      <c r="W35" s="298"/>
      <c r="X35" s="300"/>
    </row>
    <row r="36" spans="1:24">
      <c r="A36" t="s">
        <v>216</v>
      </c>
      <c r="B36" t="s">
        <v>39</v>
      </c>
      <c r="C36" t="s">
        <v>40</v>
      </c>
      <c r="D36" t="s">
        <v>238</v>
      </c>
      <c r="E36" t="s">
        <v>239</v>
      </c>
      <c r="F36" t="s">
        <v>240</v>
      </c>
      <c r="G36" t="s">
        <v>241</v>
      </c>
      <c r="H36">
        <v>5</v>
      </c>
      <c r="I36" t="s">
        <v>30</v>
      </c>
      <c r="J36" t="s">
        <v>31</v>
      </c>
      <c r="K36">
        <v>800</v>
      </c>
      <c r="L36">
        <v>1040</v>
      </c>
      <c r="M36" s="294">
        <f t="shared" si="2"/>
        <v>163.779527559055</v>
      </c>
      <c r="N36" s="294">
        <f t="shared" si="3"/>
        <v>181.350850310551</v>
      </c>
      <c r="O36">
        <v>6</v>
      </c>
      <c r="P36">
        <v>6.19</v>
      </c>
      <c r="Q36" t="s">
        <v>32</v>
      </c>
      <c r="R36" t="s">
        <v>33</v>
      </c>
      <c r="S36" t="s">
        <v>60</v>
      </c>
      <c r="T36" t="s">
        <v>242</v>
      </c>
      <c r="U36" t="s">
        <v>62</v>
      </c>
      <c r="V36" t="s">
        <v>37</v>
      </c>
      <c r="W36" s="298"/>
      <c r="X36" s="300"/>
    </row>
    <row r="37" spans="1:24">
      <c r="A37" t="s">
        <v>216</v>
      </c>
      <c r="B37" t="s">
        <v>39</v>
      </c>
      <c r="C37" t="s">
        <v>40</v>
      </c>
      <c r="D37" t="s">
        <v>243</v>
      </c>
      <c r="E37" t="s">
        <v>244</v>
      </c>
      <c r="F37" t="s">
        <v>245</v>
      </c>
      <c r="G37" t="s">
        <v>44</v>
      </c>
      <c r="H37">
        <v>80</v>
      </c>
      <c r="I37" t="s">
        <v>125</v>
      </c>
      <c r="J37" t="s">
        <v>54</v>
      </c>
      <c r="K37">
        <v>1600</v>
      </c>
      <c r="L37">
        <v>2080</v>
      </c>
      <c r="M37" s="294">
        <f t="shared" si="2"/>
        <v>327.55905511811</v>
      </c>
      <c r="N37" s="294">
        <f t="shared" si="3"/>
        <v>362.701700621102</v>
      </c>
      <c r="O37">
        <v>70</v>
      </c>
      <c r="P37">
        <v>72.22</v>
      </c>
      <c r="Q37" t="s">
        <v>32</v>
      </c>
      <c r="R37" t="s">
        <v>33</v>
      </c>
      <c r="S37" t="s">
        <v>246</v>
      </c>
      <c r="T37" t="s">
        <v>247</v>
      </c>
      <c r="U37" t="s">
        <v>36</v>
      </c>
      <c r="V37" t="s">
        <v>37</v>
      </c>
      <c r="W37" s="298"/>
      <c r="X37" s="300"/>
    </row>
    <row r="38" spans="1:24">
      <c r="A38" t="s">
        <v>216</v>
      </c>
      <c r="B38" t="s">
        <v>39</v>
      </c>
      <c r="C38" t="s">
        <v>40</v>
      </c>
      <c r="D38" t="s">
        <v>243</v>
      </c>
      <c r="E38" t="s">
        <v>244</v>
      </c>
      <c r="F38" t="s">
        <v>248</v>
      </c>
      <c r="G38" t="s">
        <v>44</v>
      </c>
      <c r="H38">
        <v>50</v>
      </c>
      <c r="I38" t="s">
        <v>125</v>
      </c>
      <c r="J38" t="s">
        <v>54</v>
      </c>
      <c r="K38">
        <v>1000</v>
      </c>
      <c r="L38">
        <v>1300</v>
      </c>
      <c r="M38" s="294">
        <f t="shared" si="2"/>
        <v>204.724409448819</v>
      </c>
      <c r="N38" s="294">
        <f t="shared" si="3"/>
        <v>226.688562888189</v>
      </c>
      <c r="O38">
        <v>55</v>
      </c>
      <c r="P38">
        <v>56.75</v>
      </c>
      <c r="Q38" t="s">
        <v>32</v>
      </c>
      <c r="R38" t="s">
        <v>33</v>
      </c>
      <c r="S38" t="s">
        <v>246</v>
      </c>
      <c r="T38" t="s">
        <v>249</v>
      </c>
      <c r="U38" t="s">
        <v>36</v>
      </c>
      <c r="V38" t="s">
        <v>37</v>
      </c>
      <c r="W38" s="298"/>
      <c r="X38" s="300"/>
    </row>
    <row r="39" spans="1:24">
      <c r="A39" t="s">
        <v>216</v>
      </c>
      <c r="B39" t="s">
        <v>39</v>
      </c>
      <c r="C39" t="s">
        <v>40</v>
      </c>
      <c r="D39" t="s">
        <v>151</v>
      </c>
      <c r="E39" t="s">
        <v>250</v>
      </c>
      <c r="F39" t="s">
        <v>251</v>
      </c>
      <c r="G39" t="s">
        <v>44</v>
      </c>
      <c r="H39">
        <v>41</v>
      </c>
      <c r="I39" t="s">
        <v>252</v>
      </c>
      <c r="J39" t="s">
        <v>253</v>
      </c>
      <c r="K39">
        <v>225.5</v>
      </c>
      <c r="L39">
        <v>270.6</v>
      </c>
      <c r="M39" s="294">
        <f t="shared" si="2"/>
        <v>42.6141732283465</v>
      </c>
      <c r="N39" s="294">
        <f t="shared" si="3"/>
        <v>47.1860962442646</v>
      </c>
      <c r="O39">
        <v>2</v>
      </c>
      <c r="P39">
        <v>2.06</v>
      </c>
      <c r="Q39" t="s">
        <v>32</v>
      </c>
      <c r="R39" t="s">
        <v>33</v>
      </c>
      <c r="S39" t="s">
        <v>60</v>
      </c>
      <c r="T39" t="s">
        <v>254</v>
      </c>
      <c r="U39" t="s">
        <v>62</v>
      </c>
      <c r="V39" t="s">
        <v>37</v>
      </c>
      <c r="W39" s="298"/>
      <c r="X39" s="300"/>
    </row>
    <row r="40" spans="1:24">
      <c r="A40" t="s">
        <v>216</v>
      </c>
      <c r="B40" t="s">
        <v>39</v>
      </c>
      <c r="C40" t="s">
        <v>40</v>
      </c>
      <c r="D40" t="s">
        <v>255</v>
      </c>
      <c r="E40" t="s">
        <v>256</v>
      </c>
      <c r="F40" t="s">
        <v>257</v>
      </c>
      <c r="G40" t="s">
        <v>44</v>
      </c>
      <c r="H40">
        <v>180</v>
      </c>
      <c r="I40" t="s">
        <v>74</v>
      </c>
      <c r="J40" t="s">
        <v>54</v>
      </c>
      <c r="K40">
        <v>900</v>
      </c>
      <c r="L40">
        <v>1017</v>
      </c>
      <c r="M40" s="294">
        <f t="shared" si="2"/>
        <v>160.157480314961</v>
      </c>
      <c r="N40" s="294">
        <f t="shared" si="3"/>
        <v>177.340206505607</v>
      </c>
      <c r="O40">
        <v>1</v>
      </c>
      <c r="P40">
        <v>1.03</v>
      </c>
      <c r="Q40" t="s">
        <v>32</v>
      </c>
      <c r="R40" t="s">
        <v>33</v>
      </c>
      <c r="S40" t="s">
        <v>60</v>
      </c>
      <c r="T40" t="s">
        <v>258</v>
      </c>
      <c r="U40" t="s">
        <v>62</v>
      </c>
      <c r="V40" t="s">
        <v>37</v>
      </c>
      <c r="W40" s="298"/>
      <c r="X40" s="300"/>
    </row>
    <row r="41" spans="1:24">
      <c r="A41" t="s">
        <v>216</v>
      </c>
      <c r="B41" t="s">
        <v>39</v>
      </c>
      <c r="C41" t="s">
        <v>40</v>
      </c>
      <c r="D41" t="s">
        <v>259</v>
      </c>
      <c r="E41" t="s">
        <v>260</v>
      </c>
      <c r="F41" t="s">
        <v>261</v>
      </c>
      <c r="G41" t="s">
        <v>44</v>
      </c>
      <c r="H41">
        <v>42</v>
      </c>
      <c r="I41" t="s">
        <v>53</v>
      </c>
      <c r="J41" t="s">
        <v>54</v>
      </c>
      <c r="K41">
        <v>1680</v>
      </c>
      <c r="L41">
        <v>2016</v>
      </c>
      <c r="M41" s="294">
        <f t="shared" si="2"/>
        <v>317.48031496063</v>
      </c>
      <c r="N41" s="294">
        <f t="shared" si="3"/>
        <v>351.541648294299</v>
      </c>
      <c r="O41">
        <v>1</v>
      </c>
      <c r="P41">
        <v>1.03</v>
      </c>
      <c r="Q41" t="s">
        <v>32</v>
      </c>
      <c r="R41" t="s">
        <v>33</v>
      </c>
      <c r="S41" t="s">
        <v>60</v>
      </c>
      <c r="T41" t="s">
        <v>262</v>
      </c>
      <c r="U41" t="s">
        <v>62</v>
      </c>
      <c r="V41" t="s">
        <v>37</v>
      </c>
      <c r="W41" s="298"/>
      <c r="X41" s="300"/>
    </row>
    <row r="42" spans="1:24">
      <c r="A42" t="s">
        <v>216</v>
      </c>
      <c r="B42" t="s">
        <v>39</v>
      </c>
      <c r="C42" t="s">
        <v>40</v>
      </c>
      <c r="D42" t="s">
        <v>263</v>
      </c>
      <c r="E42" t="s">
        <v>264</v>
      </c>
      <c r="F42" t="s">
        <v>265</v>
      </c>
      <c r="G42" t="s">
        <v>266</v>
      </c>
      <c r="H42">
        <v>50</v>
      </c>
      <c r="I42" t="s">
        <v>267</v>
      </c>
      <c r="J42" t="s">
        <v>54</v>
      </c>
      <c r="K42">
        <v>90</v>
      </c>
      <c r="L42">
        <v>108</v>
      </c>
      <c r="M42" s="294">
        <f t="shared" si="2"/>
        <v>17.007874015748</v>
      </c>
      <c r="N42" s="294">
        <f t="shared" si="3"/>
        <v>18.8325883014803</v>
      </c>
      <c r="O42">
        <v>5</v>
      </c>
      <c r="P42">
        <v>5.16</v>
      </c>
      <c r="Q42" t="s">
        <v>32</v>
      </c>
      <c r="R42" t="s">
        <v>33</v>
      </c>
      <c r="S42" t="s">
        <v>268</v>
      </c>
      <c r="T42" t="s">
        <v>269</v>
      </c>
      <c r="U42" t="s">
        <v>36</v>
      </c>
      <c r="V42" t="s">
        <v>37</v>
      </c>
      <c r="W42" s="298"/>
      <c r="X42" s="300"/>
    </row>
    <row r="43" spans="1:24">
      <c r="A43" t="s">
        <v>216</v>
      </c>
      <c r="B43" t="s">
        <v>39</v>
      </c>
      <c r="C43" t="s">
        <v>40</v>
      </c>
      <c r="D43" t="s">
        <v>270</v>
      </c>
      <c r="E43" t="s">
        <v>271</v>
      </c>
      <c r="F43" t="s">
        <v>272</v>
      </c>
      <c r="G43" t="s">
        <v>273</v>
      </c>
      <c r="H43">
        <v>50</v>
      </c>
      <c r="I43" t="s">
        <v>274</v>
      </c>
      <c r="J43" t="s">
        <v>54</v>
      </c>
      <c r="K43">
        <v>900</v>
      </c>
      <c r="L43">
        <v>1080</v>
      </c>
      <c r="M43" s="294">
        <f t="shared" si="2"/>
        <v>170.07874015748</v>
      </c>
      <c r="N43" s="294">
        <f t="shared" si="3"/>
        <v>188.325883014803</v>
      </c>
      <c r="O43">
        <v>20</v>
      </c>
      <c r="P43">
        <v>20.63</v>
      </c>
      <c r="Q43" t="s">
        <v>32</v>
      </c>
      <c r="R43" t="s">
        <v>33</v>
      </c>
      <c r="S43" t="s">
        <v>275</v>
      </c>
      <c r="T43" t="s">
        <v>276</v>
      </c>
      <c r="U43" t="s">
        <v>36</v>
      </c>
      <c r="V43" t="s">
        <v>37</v>
      </c>
      <c r="W43" s="298"/>
      <c r="X43" s="300"/>
    </row>
    <row r="44" spans="1:24">
      <c r="A44" t="s">
        <v>216</v>
      </c>
      <c r="B44" t="s">
        <v>39</v>
      </c>
      <c r="C44" t="s">
        <v>40</v>
      </c>
      <c r="D44" t="s">
        <v>277</v>
      </c>
      <c r="E44" t="s">
        <v>278</v>
      </c>
      <c r="F44" t="s">
        <v>279</v>
      </c>
      <c r="G44" t="s">
        <v>280</v>
      </c>
      <c r="H44">
        <v>20</v>
      </c>
      <c r="I44" t="s">
        <v>125</v>
      </c>
      <c r="J44" t="s">
        <v>54</v>
      </c>
      <c r="K44">
        <v>126</v>
      </c>
      <c r="L44">
        <v>163.8</v>
      </c>
      <c r="M44" s="294">
        <f t="shared" si="2"/>
        <v>25.7952755905512</v>
      </c>
      <c r="N44" s="294">
        <f t="shared" si="3"/>
        <v>28.5627589239118</v>
      </c>
      <c r="O44">
        <v>10</v>
      </c>
      <c r="P44">
        <v>10.32</v>
      </c>
      <c r="Q44" t="s">
        <v>32</v>
      </c>
      <c r="R44" t="s">
        <v>33</v>
      </c>
      <c r="S44" t="s">
        <v>281</v>
      </c>
      <c r="T44" t="s">
        <v>282</v>
      </c>
      <c r="U44" t="s">
        <v>36</v>
      </c>
      <c r="V44" t="s">
        <v>37</v>
      </c>
      <c r="W44" s="298"/>
      <c r="X44" s="300"/>
    </row>
    <row r="45" spans="1:24">
      <c r="A45" t="s">
        <v>216</v>
      </c>
      <c r="B45" t="s">
        <v>39</v>
      </c>
      <c r="C45" t="s">
        <v>40</v>
      </c>
      <c r="D45" t="s">
        <v>277</v>
      </c>
      <c r="E45" t="s">
        <v>278</v>
      </c>
      <c r="F45" t="s">
        <v>279</v>
      </c>
      <c r="G45" t="s">
        <v>283</v>
      </c>
      <c r="H45">
        <v>40</v>
      </c>
      <c r="I45" t="s">
        <v>125</v>
      </c>
      <c r="J45" t="s">
        <v>54</v>
      </c>
      <c r="K45">
        <v>500</v>
      </c>
      <c r="L45">
        <v>650</v>
      </c>
      <c r="M45" s="294">
        <f t="shared" si="2"/>
        <v>102.362204724409</v>
      </c>
      <c r="N45" s="294">
        <f t="shared" si="3"/>
        <v>113.344281444094</v>
      </c>
      <c r="O45">
        <v>15</v>
      </c>
      <c r="P45">
        <v>15.48</v>
      </c>
      <c r="Q45" t="s">
        <v>32</v>
      </c>
      <c r="R45" t="s">
        <v>33</v>
      </c>
      <c r="S45" t="s">
        <v>281</v>
      </c>
      <c r="T45" t="s">
        <v>284</v>
      </c>
      <c r="U45" t="s">
        <v>36</v>
      </c>
      <c r="V45" t="s">
        <v>37</v>
      </c>
      <c r="W45" s="298"/>
      <c r="X45" s="300"/>
    </row>
    <row r="46" spans="1:24">
      <c r="A46" t="s">
        <v>216</v>
      </c>
      <c r="B46" t="s">
        <v>39</v>
      </c>
      <c r="C46" t="s">
        <v>40</v>
      </c>
      <c r="D46" t="s">
        <v>277</v>
      </c>
      <c r="E46" t="s">
        <v>278</v>
      </c>
      <c r="F46" t="s">
        <v>279</v>
      </c>
      <c r="G46" t="s">
        <v>285</v>
      </c>
      <c r="H46">
        <v>5</v>
      </c>
      <c r="I46" t="s">
        <v>125</v>
      </c>
      <c r="J46" t="s">
        <v>54</v>
      </c>
      <c r="K46">
        <v>150</v>
      </c>
      <c r="L46">
        <v>195</v>
      </c>
      <c r="M46" s="294">
        <f t="shared" si="2"/>
        <v>30.7086614173228</v>
      </c>
      <c r="N46" s="294">
        <f t="shared" si="3"/>
        <v>34.0032844332283</v>
      </c>
      <c r="O46">
        <v>1</v>
      </c>
      <c r="P46">
        <v>1.03</v>
      </c>
      <c r="Q46" t="s">
        <v>32</v>
      </c>
      <c r="R46" t="s">
        <v>33</v>
      </c>
      <c r="S46" t="s">
        <v>286</v>
      </c>
      <c r="T46" t="s">
        <v>287</v>
      </c>
      <c r="U46" t="s">
        <v>36</v>
      </c>
      <c r="V46" t="s">
        <v>37</v>
      </c>
      <c r="W46" s="298"/>
      <c r="X46" s="300"/>
    </row>
    <row r="47" spans="1:24">
      <c r="A47" t="s">
        <v>216</v>
      </c>
      <c r="B47" t="s">
        <v>39</v>
      </c>
      <c r="C47" t="s">
        <v>40</v>
      </c>
      <c r="D47" t="s">
        <v>288</v>
      </c>
      <c r="E47" t="s">
        <v>289</v>
      </c>
      <c r="F47" t="s">
        <v>290</v>
      </c>
      <c r="G47" t="s">
        <v>291</v>
      </c>
      <c r="H47">
        <v>1</v>
      </c>
      <c r="I47" t="s">
        <v>53</v>
      </c>
      <c r="J47" t="s">
        <v>54</v>
      </c>
      <c r="K47">
        <v>595</v>
      </c>
      <c r="L47">
        <v>773.5</v>
      </c>
      <c r="M47" s="294">
        <f t="shared" si="2"/>
        <v>121.811023622047</v>
      </c>
      <c r="N47" s="294">
        <f t="shared" si="3"/>
        <v>134.879694918472</v>
      </c>
      <c r="O47">
        <v>1</v>
      </c>
      <c r="P47">
        <v>1.03</v>
      </c>
      <c r="Q47" t="s">
        <v>32</v>
      </c>
      <c r="R47" t="s">
        <v>33</v>
      </c>
      <c r="S47" t="s">
        <v>292</v>
      </c>
      <c r="T47" t="s">
        <v>293</v>
      </c>
      <c r="U47" t="s">
        <v>36</v>
      </c>
      <c r="V47" t="s">
        <v>37</v>
      </c>
      <c r="W47" s="298"/>
      <c r="X47" s="300"/>
    </row>
    <row r="48" spans="1:24">
      <c r="A48" t="s">
        <v>216</v>
      </c>
      <c r="B48" t="s">
        <v>39</v>
      </c>
      <c r="C48" t="s">
        <v>40</v>
      </c>
      <c r="D48" t="s">
        <v>294</v>
      </c>
      <c r="E48" t="s">
        <v>295</v>
      </c>
      <c r="F48" t="s">
        <v>296</v>
      </c>
      <c r="G48" t="s">
        <v>297</v>
      </c>
      <c r="H48">
        <v>85</v>
      </c>
      <c r="I48" t="s">
        <v>53</v>
      </c>
      <c r="J48" t="s">
        <v>54</v>
      </c>
      <c r="K48">
        <v>425</v>
      </c>
      <c r="L48">
        <v>480.25</v>
      </c>
      <c r="M48" s="294">
        <f t="shared" si="2"/>
        <v>75.6299212598425</v>
      </c>
      <c r="N48" s="294">
        <f t="shared" si="3"/>
        <v>83.7439864054252</v>
      </c>
      <c r="O48">
        <v>10</v>
      </c>
      <c r="P48">
        <v>10.32</v>
      </c>
      <c r="Q48" t="s">
        <v>32</v>
      </c>
      <c r="R48" t="s">
        <v>33</v>
      </c>
      <c r="S48" t="s">
        <v>60</v>
      </c>
      <c r="T48" t="s">
        <v>298</v>
      </c>
      <c r="U48" t="s">
        <v>62</v>
      </c>
      <c r="V48" t="s">
        <v>37</v>
      </c>
      <c r="W48" s="298"/>
      <c r="X48" s="300"/>
    </row>
    <row r="49" spans="1:24">
      <c r="A49" t="s">
        <v>216</v>
      </c>
      <c r="B49" t="s">
        <v>39</v>
      </c>
      <c r="C49" t="s">
        <v>40</v>
      </c>
      <c r="D49" t="s">
        <v>299</v>
      </c>
      <c r="E49" t="s">
        <v>300</v>
      </c>
      <c r="F49" t="s">
        <v>301</v>
      </c>
      <c r="G49" t="s">
        <v>302</v>
      </c>
      <c r="H49">
        <v>53</v>
      </c>
      <c r="I49" t="s">
        <v>53</v>
      </c>
      <c r="J49" t="s">
        <v>54</v>
      </c>
      <c r="K49">
        <v>63.6</v>
      </c>
      <c r="L49">
        <v>71.87</v>
      </c>
      <c r="M49" s="294">
        <f t="shared" si="2"/>
        <v>11.3181102362205</v>
      </c>
      <c r="N49" s="294">
        <f t="shared" si="3"/>
        <v>12.5323900113648</v>
      </c>
      <c r="O49">
        <v>5</v>
      </c>
      <c r="P49">
        <v>5.16</v>
      </c>
      <c r="Q49" t="s">
        <v>32</v>
      </c>
      <c r="R49" t="s">
        <v>33</v>
      </c>
      <c r="S49" t="s">
        <v>60</v>
      </c>
      <c r="T49" t="s">
        <v>303</v>
      </c>
      <c r="U49" t="s">
        <v>62</v>
      </c>
      <c r="V49" t="s">
        <v>37</v>
      </c>
      <c r="W49" s="298"/>
      <c r="X49" s="300"/>
    </row>
    <row r="50" spans="1:24">
      <c r="A50" t="s">
        <v>304</v>
      </c>
      <c r="B50" t="s">
        <v>305</v>
      </c>
      <c r="C50" t="s">
        <v>306</v>
      </c>
      <c r="D50" t="s">
        <v>112</v>
      </c>
      <c r="E50" t="s">
        <v>113</v>
      </c>
      <c r="F50" t="s">
        <v>114</v>
      </c>
      <c r="G50" t="s">
        <v>307</v>
      </c>
      <c r="H50">
        <v>60</v>
      </c>
      <c r="I50" t="s">
        <v>53</v>
      </c>
      <c r="J50" t="s">
        <v>54</v>
      </c>
      <c r="K50">
        <v>22800</v>
      </c>
      <c r="L50">
        <v>27360</v>
      </c>
      <c r="M50" s="294">
        <f t="shared" si="2"/>
        <v>4308.66141732283</v>
      </c>
      <c r="N50" s="294">
        <f t="shared" si="3"/>
        <v>4770.92236970834</v>
      </c>
      <c r="O50">
        <v>240</v>
      </c>
      <c r="P50">
        <v>255</v>
      </c>
      <c r="Q50" t="s">
        <v>102</v>
      </c>
      <c r="R50" t="s">
        <v>33</v>
      </c>
      <c r="S50" t="s">
        <v>308</v>
      </c>
      <c r="T50" t="s">
        <v>117</v>
      </c>
      <c r="U50" t="s">
        <v>36</v>
      </c>
      <c r="V50" t="s">
        <v>37</v>
      </c>
      <c r="W50" s="298">
        <v>8</v>
      </c>
      <c r="X50" s="298">
        <v>1.01</v>
      </c>
    </row>
    <row r="51" spans="1:24">
      <c r="A51" t="s">
        <v>304</v>
      </c>
      <c r="B51" t="s">
        <v>305</v>
      </c>
      <c r="C51" t="s">
        <v>306</v>
      </c>
      <c r="D51" t="s">
        <v>309</v>
      </c>
      <c r="E51" t="s">
        <v>310</v>
      </c>
      <c r="F51" t="s">
        <v>311</v>
      </c>
      <c r="G51" t="s">
        <v>44</v>
      </c>
      <c r="H51">
        <v>30</v>
      </c>
      <c r="I51" t="s">
        <v>53</v>
      </c>
      <c r="J51" t="s">
        <v>54</v>
      </c>
      <c r="K51">
        <v>17700</v>
      </c>
      <c r="L51">
        <v>21240</v>
      </c>
      <c r="M51" s="294">
        <f t="shared" si="2"/>
        <v>3344.88188976378</v>
      </c>
      <c r="N51" s="294">
        <f t="shared" si="3"/>
        <v>3703.7423659578</v>
      </c>
      <c r="O51">
        <v>225</v>
      </c>
      <c r="P51">
        <v>231</v>
      </c>
      <c r="Q51" t="s">
        <v>102</v>
      </c>
      <c r="R51" t="s">
        <v>33</v>
      </c>
      <c r="S51" t="s">
        <v>308</v>
      </c>
      <c r="T51" t="s">
        <v>312</v>
      </c>
      <c r="U51" t="s">
        <v>36</v>
      </c>
      <c r="V51" t="s">
        <v>37</v>
      </c>
      <c r="W51" s="298"/>
      <c r="X51" s="298"/>
    </row>
    <row r="52" spans="1:24">
      <c r="A52" t="s">
        <v>304</v>
      </c>
      <c r="B52" t="s">
        <v>305</v>
      </c>
      <c r="C52" t="s">
        <v>306</v>
      </c>
      <c r="D52" t="s">
        <v>89</v>
      </c>
      <c r="E52" t="s">
        <v>313</v>
      </c>
      <c r="F52" t="s">
        <v>314</v>
      </c>
      <c r="G52" t="s">
        <v>315</v>
      </c>
      <c r="H52">
        <v>30</v>
      </c>
      <c r="I52" t="s">
        <v>53</v>
      </c>
      <c r="J52" t="s">
        <v>54</v>
      </c>
      <c r="K52">
        <v>5100</v>
      </c>
      <c r="L52">
        <v>6120</v>
      </c>
      <c r="M52" s="294">
        <f t="shared" si="2"/>
        <v>963.779527559055</v>
      </c>
      <c r="N52" s="294">
        <f t="shared" si="3"/>
        <v>1067.18000375055</v>
      </c>
      <c r="O52">
        <v>66</v>
      </c>
      <c r="P52">
        <v>68</v>
      </c>
      <c r="Q52" t="s">
        <v>102</v>
      </c>
      <c r="R52" t="s">
        <v>33</v>
      </c>
      <c r="S52" t="s">
        <v>308</v>
      </c>
      <c r="T52" t="s">
        <v>316</v>
      </c>
      <c r="U52" t="s">
        <v>36</v>
      </c>
      <c r="V52" t="s">
        <v>37</v>
      </c>
      <c r="W52" s="298"/>
      <c r="X52" s="298"/>
    </row>
    <row r="53" spans="1:24">
      <c r="A53" t="s">
        <v>304</v>
      </c>
      <c r="B53" t="s">
        <v>305</v>
      </c>
      <c r="C53" t="s">
        <v>306</v>
      </c>
      <c r="D53" t="s">
        <v>89</v>
      </c>
      <c r="E53" t="s">
        <v>90</v>
      </c>
      <c r="F53" t="s">
        <v>91</v>
      </c>
      <c r="G53" t="s">
        <v>315</v>
      </c>
      <c r="H53">
        <v>15</v>
      </c>
      <c r="I53" t="s">
        <v>53</v>
      </c>
      <c r="J53" t="s">
        <v>54</v>
      </c>
      <c r="K53">
        <v>2550</v>
      </c>
      <c r="L53">
        <v>3060</v>
      </c>
      <c r="M53" s="294">
        <f t="shared" si="2"/>
        <v>481.889763779528</v>
      </c>
      <c r="N53" s="294">
        <f t="shared" si="3"/>
        <v>533.590001875276</v>
      </c>
      <c r="O53">
        <v>30</v>
      </c>
      <c r="P53">
        <v>31.32</v>
      </c>
      <c r="Q53" t="s">
        <v>102</v>
      </c>
      <c r="R53" t="s">
        <v>33</v>
      </c>
      <c r="S53" t="s">
        <v>308</v>
      </c>
      <c r="T53" t="s">
        <v>95</v>
      </c>
      <c r="U53" t="s">
        <v>36</v>
      </c>
      <c r="V53" t="s">
        <v>37</v>
      </c>
      <c r="W53" s="298"/>
      <c r="X53" s="298"/>
    </row>
    <row r="54" spans="1:24">
      <c r="A54" t="s">
        <v>304</v>
      </c>
      <c r="B54" t="s">
        <v>305</v>
      </c>
      <c r="C54" t="s">
        <v>306</v>
      </c>
      <c r="D54" t="s">
        <v>89</v>
      </c>
      <c r="E54" t="s">
        <v>317</v>
      </c>
      <c r="F54" t="s">
        <v>318</v>
      </c>
      <c r="G54" t="s">
        <v>315</v>
      </c>
      <c r="H54">
        <v>30</v>
      </c>
      <c r="I54" t="s">
        <v>53</v>
      </c>
      <c r="J54" t="s">
        <v>54</v>
      </c>
      <c r="K54">
        <v>5100</v>
      </c>
      <c r="L54">
        <v>6120</v>
      </c>
      <c r="M54" s="294">
        <f t="shared" si="2"/>
        <v>963.779527559055</v>
      </c>
      <c r="N54" s="294">
        <f t="shared" si="3"/>
        <v>1067.18000375055</v>
      </c>
      <c r="O54">
        <v>75</v>
      </c>
      <c r="P54">
        <v>77</v>
      </c>
      <c r="Q54" t="s">
        <v>102</v>
      </c>
      <c r="R54" t="s">
        <v>33</v>
      </c>
      <c r="S54" t="s">
        <v>308</v>
      </c>
      <c r="T54" t="s">
        <v>319</v>
      </c>
      <c r="U54" t="s">
        <v>36</v>
      </c>
      <c r="V54" t="s">
        <v>37</v>
      </c>
      <c r="W54" s="298"/>
      <c r="X54" s="298"/>
    </row>
    <row r="55" spans="1:24">
      <c r="A55" t="s">
        <v>304</v>
      </c>
      <c r="B55" t="s">
        <v>305</v>
      </c>
      <c r="C55" t="s">
        <v>306</v>
      </c>
      <c r="D55" t="s">
        <v>89</v>
      </c>
      <c r="E55" t="s">
        <v>317</v>
      </c>
      <c r="F55" t="s">
        <v>318</v>
      </c>
      <c r="G55" t="s">
        <v>44</v>
      </c>
      <c r="H55">
        <v>30</v>
      </c>
      <c r="I55" t="s">
        <v>53</v>
      </c>
      <c r="J55" t="s">
        <v>54</v>
      </c>
      <c r="K55">
        <v>5100</v>
      </c>
      <c r="L55">
        <v>6120</v>
      </c>
      <c r="M55" s="294">
        <f t="shared" si="2"/>
        <v>963.779527559055</v>
      </c>
      <c r="N55" s="294">
        <f t="shared" si="3"/>
        <v>1067.18000375055</v>
      </c>
      <c r="O55">
        <v>54</v>
      </c>
      <c r="P55">
        <v>56</v>
      </c>
      <c r="Q55" t="s">
        <v>102</v>
      </c>
      <c r="R55" t="s">
        <v>33</v>
      </c>
      <c r="S55" t="s">
        <v>308</v>
      </c>
      <c r="T55" t="s">
        <v>319</v>
      </c>
      <c r="U55" t="s">
        <v>36</v>
      </c>
      <c r="V55" t="s">
        <v>37</v>
      </c>
      <c r="W55" s="298"/>
      <c r="X55" s="298"/>
    </row>
    <row r="56" spans="1:24">
      <c r="A56" t="s">
        <v>304</v>
      </c>
      <c r="B56" t="s">
        <v>305</v>
      </c>
      <c r="C56" t="s">
        <v>306</v>
      </c>
      <c r="D56" t="s">
        <v>320</v>
      </c>
      <c r="E56" t="s">
        <v>321</v>
      </c>
      <c r="F56" t="s">
        <v>322</v>
      </c>
      <c r="G56" t="s">
        <v>315</v>
      </c>
      <c r="H56">
        <v>50</v>
      </c>
      <c r="I56" t="s">
        <v>53</v>
      </c>
      <c r="J56" t="s">
        <v>54</v>
      </c>
      <c r="K56">
        <v>70</v>
      </c>
      <c r="L56">
        <v>84</v>
      </c>
      <c r="M56" s="294">
        <f t="shared" si="2"/>
        <v>13.2283464566929</v>
      </c>
      <c r="N56" s="294">
        <f t="shared" si="3"/>
        <v>14.6475686789291</v>
      </c>
      <c r="O56">
        <v>2</v>
      </c>
      <c r="P56">
        <v>2.09</v>
      </c>
      <c r="Q56" t="s">
        <v>102</v>
      </c>
      <c r="R56" t="s">
        <v>33</v>
      </c>
      <c r="S56" t="s">
        <v>308</v>
      </c>
      <c r="T56" t="s">
        <v>323</v>
      </c>
      <c r="U56" t="s">
        <v>36</v>
      </c>
      <c r="V56" t="s">
        <v>37</v>
      </c>
      <c r="W56" s="298"/>
      <c r="X56" s="298"/>
    </row>
    <row r="57" spans="1:24">
      <c r="A57" t="s">
        <v>304</v>
      </c>
      <c r="B57" t="s">
        <v>305</v>
      </c>
      <c r="C57" t="s">
        <v>306</v>
      </c>
      <c r="D57" t="s">
        <v>324</v>
      </c>
      <c r="E57" t="s">
        <v>325</v>
      </c>
      <c r="F57" t="s">
        <v>326</v>
      </c>
      <c r="G57" t="s">
        <v>44</v>
      </c>
      <c r="H57">
        <v>25</v>
      </c>
      <c r="I57" t="s">
        <v>53</v>
      </c>
      <c r="J57" t="s">
        <v>54</v>
      </c>
      <c r="K57">
        <v>2800</v>
      </c>
      <c r="L57">
        <v>3360</v>
      </c>
      <c r="M57" s="294">
        <f t="shared" si="2"/>
        <v>529.133858267717</v>
      </c>
      <c r="N57" s="294">
        <f t="shared" si="3"/>
        <v>585.902747157166</v>
      </c>
      <c r="O57">
        <v>7.1</v>
      </c>
      <c r="P57">
        <v>7.41</v>
      </c>
      <c r="Q57" t="s">
        <v>102</v>
      </c>
      <c r="R57" t="s">
        <v>33</v>
      </c>
      <c r="S57" t="s">
        <v>308</v>
      </c>
      <c r="T57" t="s">
        <v>327</v>
      </c>
      <c r="U57" t="s">
        <v>36</v>
      </c>
      <c r="V57" t="s">
        <v>37</v>
      </c>
      <c r="W57" s="298"/>
      <c r="X57" s="298"/>
    </row>
    <row r="58" spans="1:24">
      <c r="A58" t="s">
        <v>304</v>
      </c>
      <c r="B58" t="s">
        <v>305</v>
      </c>
      <c r="C58" t="s">
        <v>306</v>
      </c>
      <c r="D58" t="s">
        <v>328</v>
      </c>
      <c r="E58" t="s">
        <v>329</v>
      </c>
      <c r="F58" t="s">
        <v>330</v>
      </c>
      <c r="G58" t="s">
        <v>315</v>
      </c>
      <c r="H58">
        <v>20</v>
      </c>
      <c r="I58" t="s">
        <v>53</v>
      </c>
      <c r="J58" t="s">
        <v>54</v>
      </c>
      <c r="K58">
        <v>400</v>
      </c>
      <c r="L58">
        <v>520</v>
      </c>
      <c r="M58" s="294">
        <f t="shared" si="2"/>
        <v>81.8897637795276</v>
      </c>
      <c r="N58" s="294">
        <f t="shared" si="3"/>
        <v>90.6754251552756</v>
      </c>
      <c r="O58">
        <v>4</v>
      </c>
      <c r="P58">
        <v>4.18</v>
      </c>
      <c r="Q58" t="s">
        <v>102</v>
      </c>
      <c r="R58" t="s">
        <v>33</v>
      </c>
      <c r="S58" t="s">
        <v>308</v>
      </c>
      <c r="T58" t="s">
        <v>331</v>
      </c>
      <c r="U58" t="s">
        <v>36</v>
      </c>
      <c r="V58" t="s">
        <v>37</v>
      </c>
      <c r="W58" s="298"/>
      <c r="X58" s="298"/>
    </row>
    <row r="59" spans="1:24">
      <c r="A59" t="s">
        <v>332</v>
      </c>
      <c r="B59" t="s">
        <v>333</v>
      </c>
      <c r="C59" t="s">
        <v>334</v>
      </c>
      <c r="D59" t="s">
        <v>335</v>
      </c>
      <c r="E59" t="s">
        <v>336</v>
      </c>
      <c r="F59" t="s">
        <v>337</v>
      </c>
      <c r="G59" t="s">
        <v>338</v>
      </c>
      <c r="H59">
        <v>100</v>
      </c>
      <c r="I59" t="s">
        <v>53</v>
      </c>
      <c r="J59" t="s">
        <v>54</v>
      </c>
      <c r="K59">
        <v>116000</v>
      </c>
      <c r="L59">
        <v>150800</v>
      </c>
      <c r="M59" s="294">
        <f t="shared" si="2"/>
        <v>23748.031496063</v>
      </c>
      <c r="N59" s="294">
        <f t="shared" si="3"/>
        <v>26295.8732950299</v>
      </c>
      <c r="O59">
        <v>2897.5</v>
      </c>
      <c r="P59">
        <v>2910</v>
      </c>
      <c r="Q59" t="s">
        <v>339</v>
      </c>
      <c r="R59" t="s">
        <v>33</v>
      </c>
      <c r="S59" t="s">
        <v>340</v>
      </c>
      <c r="T59" t="s">
        <v>341</v>
      </c>
      <c r="U59" t="s">
        <v>36</v>
      </c>
      <c r="V59" t="s">
        <v>37</v>
      </c>
      <c r="W59" s="298">
        <v>9</v>
      </c>
      <c r="X59" s="298">
        <v>3.47</v>
      </c>
    </row>
    <row r="60" spans="1:24">
      <c r="A60" t="s">
        <v>332</v>
      </c>
      <c r="B60" t="s">
        <v>333</v>
      </c>
      <c r="C60" t="s">
        <v>334</v>
      </c>
      <c r="D60" t="s">
        <v>335</v>
      </c>
      <c r="E60" t="s">
        <v>336</v>
      </c>
      <c r="F60" t="s">
        <v>337</v>
      </c>
      <c r="G60" t="s">
        <v>342</v>
      </c>
      <c r="H60">
        <v>50</v>
      </c>
      <c r="I60" t="s">
        <v>53</v>
      </c>
      <c r="J60" t="s">
        <v>54</v>
      </c>
      <c r="K60">
        <v>90600</v>
      </c>
      <c r="L60">
        <v>117780</v>
      </c>
      <c r="M60" s="294">
        <f t="shared" si="2"/>
        <v>18548.031496063</v>
      </c>
      <c r="N60" s="294">
        <f t="shared" si="3"/>
        <v>20537.9837976699</v>
      </c>
      <c r="O60">
        <v>2182.5</v>
      </c>
      <c r="P60">
        <v>2191</v>
      </c>
      <c r="Q60" t="s">
        <v>339</v>
      </c>
      <c r="R60" t="s">
        <v>33</v>
      </c>
      <c r="S60" t="s">
        <v>340</v>
      </c>
      <c r="T60" t="s">
        <v>343</v>
      </c>
      <c r="U60" t="s">
        <v>36</v>
      </c>
      <c r="V60" t="s">
        <v>37</v>
      </c>
      <c r="W60" s="298"/>
      <c r="X60" s="298"/>
    </row>
    <row r="61" spans="1:24">
      <c r="A61" t="s">
        <v>332</v>
      </c>
      <c r="B61" t="s">
        <v>333</v>
      </c>
      <c r="C61" t="s">
        <v>334</v>
      </c>
      <c r="D61" t="s">
        <v>335</v>
      </c>
      <c r="E61" t="s">
        <v>344</v>
      </c>
      <c r="F61" t="s">
        <v>345</v>
      </c>
      <c r="G61" t="s">
        <v>346</v>
      </c>
      <c r="H61">
        <v>245</v>
      </c>
      <c r="I61" t="s">
        <v>53</v>
      </c>
      <c r="J61" t="s">
        <v>54</v>
      </c>
      <c r="K61">
        <v>33565</v>
      </c>
      <c r="L61">
        <v>43634.5</v>
      </c>
      <c r="M61" s="294">
        <f t="shared" si="2"/>
        <v>6871.57480314961</v>
      </c>
      <c r="N61" s="294">
        <f t="shared" si="3"/>
        <v>7608.80161334207</v>
      </c>
      <c r="O61">
        <v>140</v>
      </c>
      <c r="P61">
        <v>145.02</v>
      </c>
      <c r="Q61" t="s">
        <v>339</v>
      </c>
      <c r="R61" t="s">
        <v>33</v>
      </c>
      <c r="S61" t="s">
        <v>340</v>
      </c>
      <c r="T61" t="s">
        <v>347</v>
      </c>
      <c r="U61" t="s">
        <v>36</v>
      </c>
      <c r="V61" t="s">
        <v>37</v>
      </c>
      <c r="W61" s="298"/>
      <c r="X61" s="298"/>
    </row>
    <row r="62" spans="1:24">
      <c r="A62" t="s">
        <v>332</v>
      </c>
      <c r="B62" t="s">
        <v>333</v>
      </c>
      <c r="C62" t="s">
        <v>334</v>
      </c>
      <c r="D62" t="s">
        <v>335</v>
      </c>
      <c r="E62" t="s">
        <v>344</v>
      </c>
      <c r="F62" t="s">
        <v>345</v>
      </c>
      <c r="G62" t="s">
        <v>348</v>
      </c>
      <c r="H62">
        <v>40</v>
      </c>
      <c r="I62" t="s">
        <v>53</v>
      </c>
      <c r="J62" t="s">
        <v>54</v>
      </c>
      <c r="K62">
        <v>28800</v>
      </c>
      <c r="L62">
        <v>37440</v>
      </c>
      <c r="M62" s="294">
        <f t="shared" si="2"/>
        <v>5896.06299212598</v>
      </c>
      <c r="N62" s="294">
        <f t="shared" si="3"/>
        <v>6528.63061117984</v>
      </c>
      <c r="O62">
        <v>192</v>
      </c>
      <c r="P62">
        <v>198.89</v>
      </c>
      <c r="Q62" t="s">
        <v>339</v>
      </c>
      <c r="R62" t="s">
        <v>33</v>
      </c>
      <c r="S62" t="s">
        <v>340</v>
      </c>
      <c r="T62" t="s">
        <v>349</v>
      </c>
      <c r="U62" t="s">
        <v>36</v>
      </c>
      <c r="V62" t="s">
        <v>37</v>
      </c>
      <c r="W62" s="298"/>
      <c r="X62" s="298"/>
    </row>
    <row r="63" spans="1:24">
      <c r="A63" t="s">
        <v>332</v>
      </c>
      <c r="B63" t="s">
        <v>333</v>
      </c>
      <c r="C63" t="s">
        <v>334</v>
      </c>
      <c r="D63" t="s">
        <v>335</v>
      </c>
      <c r="E63" t="s">
        <v>350</v>
      </c>
      <c r="F63" t="s">
        <v>351</v>
      </c>
      <c r="G63" t="s">
        <v>352</v>
      </c>
      <c r="H63">
        <v>50</v>
      </c>
      <c r="I63" t="s">
        <v>53</v>
      </c>
      <c r="J63" t="s">
        <v>54</v>
      </c>
      <c r="K63">
        <v>12050</v>
      </c>
      <c r="L63">
        <v>15665</v>
      </c>
      <c r="M63" s="294">
        <f t="shared" si="2"/>
        <v>2466.92913385827</v>
      </c>
      <c r="N63" s="294">
        <f t="shared" si="3"/>
        <v>2731.59718280268</v>
      </c>
      <c r="O63">
        <v>102</v>
      </c>
      <c r="P63">
        <v>105.66</v>
      </c>
      <c r="Q63" t="s">
        <v>339</v>
      </c>
      <c r="R63" t="s">
        <v>33</v>
      </c>
      <c r="S63" t="s">
        <v>340</v>
      </c>
      <c r="T63" t="s">
        <v>353</v>
      </c>
      <c r="U63" t="s">
        <v>36</v>
      </c>
      <c r="V63" t="s">
        <v>37</v>
      </c>
      <c r="W63" s="298"/>
      <c r="X63" s="298"/>
    </row>
    <row r="64" spans="1:24">
      <c r="A64" t="s">
        <v>332</v>
      </c>
      <c r="B64" t="s">
        <v>333</v>
      </c>
      <c r="C64" t="s">
        <v>334</v>
      </c>
      <c r="D64" t="s">
        <v>335</v>
      </c>
      <c r="E64" t="s">
        <v>350</v>
      </c>
      <c r="F64" t="s">
        <v>351</v>
      </c>
      <c r="G64" t="s">
        <v>354</v>
      </c>
      <c r="H64">
        <v>125</v>
      </c>
      <c r="I64" t="s">
        <v>53</v>
      </c>
      <c r="J64" t="s">
        <v>54</v>
      </c>
      <c r="K64">
        <v>21250</v>
      </c>
      <c r="L64">
        <v>27625</v>
      </c>
      <c r="M64" s="294">
        <f t="shared" si="2"/>
        <v>4350.3937007874</v>
      </c>
      <c r="N64" s="294">
        <f t="shared" si="3"/>
        <v>4817.13196137401</v>
      </c>
      <c r="O64">
        <v>263</v>
      </c>
      <c r="P64">
        <v>272.43</v>
      </c>
      <c r="Q64" t="s">
        <v>339</v>
      </c>
      <c r="R64" t="s">
        <v>33</v>
      </c>
      <c r="S64" t="s">
        <v>340</v>
      </c>
      <c r="T64" t="s">
        <v>355</v>
      </c>
      <c r="U64" t="s">
        <v>36</v>
      </c>
      <c r="V64" t="s">
        <v>37</v>
      </c>
      <c r="W64" s="298"/>
      <c r="X64" s="298"/>
    </row>
    <row r="65" spans="1:24">
      <c r="A65" t="s">
        <v>356</v>
      </c>
      <c r="B65" t="s">
        <v>357</v>
      </c>
      <c r="C65" t="s">
        <v>358</v>
      </c>
      <c r="D65" t="s">
        <v>359</v>
      </c>
      <c r="E65" t="s">
        <v>360</v>
      </c>
      <c r="F65" t="s">
        <v>361</v>
      </c>
      <c r="G65" t="s">
        <v>44</v>
      </c>
      <c r="H65">
        <v>75</v>
      </c>
      <c r="I65" t="s">
        <v>53</v>
      </c>
      <c r="J65" t="s">
        <v>54</v>
      </c>
      <c r="K65">
        <v>1575</v>
      </c>
      <c r="L65">
        <v>1779.75</v>
      </c>
      <c r="M65" s="294">
        <f t="shared" si="2"/>
        <v>280.275590551181</v>
      </c>
      <c r="N65" s="294">
        <f t="shared" si="3"/>
        <v>310.345361384811</v>
      </c>
      <c r="O65">
        <v>11.35</v>
      </c>
      <c r="P65">
        <v>12.35</v>
      </c>
      <c r="Q65" t="s">
        <v>47</v>
      </c>
      <c r="R65" t="s">
        <v>33</v>
      </c>
      <c r="S65" t="s">
        <v>362</v>
      </c>
      <c r="T65" t="s">
        <v>363</v>
      </c>
      <c r="U65" t="s">
        <v>36</v>
      </c>
      <c r="V65" t="s">
        <v>37</v>
      </c>
      <c r="W65">
        <v>1</v>
      </c>
      <c r="X65">
        <v>0.1</v>
      </c>
    </row>
    <row r="66" spans="1:24">
      <c r="A66" t="s">
        <v>364</v>
      </c>
      <c r="B66" t="s">
        <v>365</v>
      </c>
      <c r="C66" t="s">
        <v>366</v>
      </c>
      <c r="D66" t="s">
        <v>367</v>
      </c>
      <c r="E66" t="s">
        <v>368</v>
      </c>
      <c r="F66" t="s">
        <v>369</v>
      </c>
      <c r="G66" t="s">
        <v>44</v>
      </c>
      <c r="H66">
        <v>20</v>
      </c>
      <c r="I66" t="s">
        <v>53</v>
      </c>
      <c r="J66" t="s">
        <v>54</v>
      </c>
      <c r="K66">
        <v>5960</v>
      </c>
      <c r="L66">
        <v>7748</v>
      </c>
      <c r="M66" s="294">
        <f t="shared" si="2"/>
        <v>1220.15748031496</v>
      </c>
      <c r="N66" s="294">
        <f t="shared" si="3"/>
        <v>1351.06383481361</v>
      </c>
      <c r="O66">
        <v>92</v>
      </c>
      <c r="P66">
        <v>100.15</v>
      </c>
      <c r="Q66" t="s">
        <v>102</v>
      </c>
      <c r="R66" t="s">
        <v>33</v>
      </c>
      <c r="S66" t="s">
        <v>370</v>
      </c>
      <c r="T66" t="s">
        <v>371</v>
      </c>
      <c r="U66" t="s">
        <v>36</v>
      </c>
      <c r="V66" t="s">
        <v>37</v>
      </c>
      <c r="W66" s="298">
        <v>1</v>
      </c>
      <c r="X66" s="299">
        <v>1.452</v>
      </c>
    </row>
    <row r="67" spans="1:24">
      <c r="A67" t="s">
        <v>364</v>
      </c>
      <c r="B67" t="s">
        <v>365</v>
      </c>
      <c r="C67" t="s">
        <v>366</v>
      </c>
      <c r="D67" t="s">
        <v>372</v>
      </c>
      <c r="E67" t="s">
        <v>373</v>
      </c>
      <c r="F67" t="s">
        <v>374</v>
      </c>
      <c r="G67" t="s">
        <v>315</v>
      </c>
      <c r="H67">
        <v>60</v>
      </c>
      <c r="I67" t="s">
        <v>53</v>
      </c>
      <c r="J67" t="s">
        <v>54</v>
      </c>
      <c r="K67">
        <v>5640</v>
      </c>
      <c r="L67">
        <v>6768</v>
      </c>
      <c r="M67" s="294">
        <f t="shared" ref="M67:M91" si="4">L67/6.35</f>
        <v>1065.82677165354</v>
      </c>
      <c r="N67" s="294">
        <f t="shared" ref="N67:N95" si="5">M67*$M$128</f>
        <v>1180.17553355943</v>
      </c>
      <c r="O67">
        <v>5.22</v>
      </c>
      <c r="P67">
        <v>5.68</v>
      </c>
      <c r="Q67" t="s">
        <v>102</v>
      </c>
      <c r="R67" t="s">
        <v>33</v>
      </c>
      <c r="S67" t="s">
        <v>370</v>
      </c>
      <c r="T67" t="s">
        <v>375</v>
      </c>
      <c r="U67" t="s">
        <v>36</v>
      </c>
      <c r="V67" t="s">
        <v>37</v>
      </c>
      <c r="W67" s="298"/>
      <c r="X67" s="299"/>
    </row>
    <row r="68" spans="1:24">
      <c r="A68" t="s">
        <v>364</v>
      </c>
      <c r="B68" t="s">
        <v>365</v>
      </c>
      <c r="C68" t="s">
        <v>366</v>
      </c>
      <c r="D68" t="s">
        <v>372</v>
      </c>
      <c r="E68" t="s">
        <v>373</v>
      </c>
      <c r="F68" t="s">
        <v>374</v>
      </c>
      <c r="G68" t="s">
        <v>315</v>
      </c>
      <c r="H68">
        <v>50</v>
      </c>
      <c r="I68" t="s">
        <v>53</v>
      </c>
      <c r="J68" t="s">
        <v>54</v>
      </c>
      <c r="K68">
        <v>5100</v>
      </c>
      <c r="L68">
        <v>6120</v>
      </c>
      <c r="M68" s="294">
        <f t="shared" si="4"/>
        <v>963.779527559055</v>
      </c>
      <c r="N68" s="294">
        <f t="shared" si="5"/>
        <v>1067.18000375055</v>
      </c>
      <c r="O68">
        <v>4.35</v>
      </c>
      <c r="P68">
        <v>4.74</v>
      </c>
      <c r="Q68" t="s">
        <v>102</v>
      </c>
      <c r="R68" t="s">
        <v>33</v>
      </c>
      <c r="S68" t="s">
        <v>370</v>
      </c>
      <c r="T68" t="s">
        <v>376</v>
      </c>
      <c r="U68" t="s">
        <v>36</v>
      </c>
      <c r="V68" t="s">
        <v>37</v>
      </c>
      <c r="W68" s="298"/>
      <c r="X68" s="299"/>
    </row>
    <row r="69" spans="1:24">
      <c r="A69" t="s">
        <v>364</v>
      </c>
      <c r="B69" t="s">
        <v>365</v>
      </c>
      <c r="C69" t="s">
        <v>366</v>
      </c>
      <c r="D69" t="s">
        <v>377</v>
      </c>
      <c r="E69" t="s">
        <v>378</v>
      </c>
      <c r="F69" t="s">
        <v>379</v>
      </c>
      <c r="G69" t="s">
        <v>44</v>
      </c>
      <c r="H69">
        <v>5</v>
      </c>
      <c r="I69" t="s">
        <v>53</v>
      </c>
      <c r="J69" t="s">
        <v>54</v>
      </c>
      <c r="K69">
        <v>1870</v>
      </c>
      <c r="L69">
        <v>2244</v>
      </c>
      <c r="M69" s="294">
        <f t="shared" si="4"/>
        <v>353.385826771654</v>
      </c>
      <c r="N69" s="294">
        <f t="shared" si="5"/>
        <v>391.299334708536</v>
      </c>
      <c r="O69">
        <v>15.1</v>
      </c>
      <c r="P69">
        <v>16.44</v>
      </c>
      <c r="Q69" t="s">
        <v>102</v>
      </c>
      <c r="R69" t="s">
        <v>33</v>
      </c>
      <c r="S69" t="s">
        <v>370</v>
      </c>
      <c r="T69" t="s">
        <v>380</v>
      </c>
      <c r="U69" t="s">
        <v>36</v>
      </c>
      <c r="V69" t="s">
        <v>37</v>
      </c>
      <c r="W69" s="298"/>
      <c r="X69" s="299"/>
    </row>
    <row r="70" spans="1:24">
      <c r="A70" t="s">
        <v>364</v>
      </c>
      <c r="B70" t="s">
        <v>365</v>
      </c>
      <c r="C70" t="s">
        <v>366</v>
      </c>
      <c r="D70" t="s">
        <v>381</v>
      </c>
      <c r="E70" t="s">
        <v>382</v>
      </c>
      <c r="F70" t="s">
        <v>383</v>
      </c>
      <c r="G70" t="s">
        <v>384</v>
      </c>
      <c r="H70">
        <v>15</v>
      </c>
      <c r="I70" t="s">
        <v>53</v>
      </c>
      <c r="J70" t="s">
        <v>54</v>
      </c>
      <c r="K70">
        <v>4200</v>
      </c>
      <c r="L70">
        <v>5040</v>
      </c>
      <c r="M70" s="294">
        <f t="shared" si="4"/>
        <v>793.700787401575</v>
      </c>
      <c r="N70" s="294">
        <f t="shared" si="5"/>
        <v>878.854120735748</v>
      </c>
      <c r="O70">
        <v>10.73</v>
      </c>
      <c r="P70">
        <v>11.68</v>
      </c>
      <c r="Q70" t="s">
        <v>102</v>
      </c>
      <c r="R70" t="s">
        <v>33</v>
      </c>
      <c r="S70" t="s">
        <v>370</v>
      </c>
      <c r="T70" t="s">
        <v>385</v>
      </c>
      <c r="U70" t="s">
        <v>36</v>
      </c>
      <c r="V70" t="s">
        <v>37</v>
      </c>
      <c r="W70" s="298"/>
      <c r="X70" s="299"/>
    </row>
    <row r="71" spans="1:24">
      <c r="A71" t="s">
        <v>364</v>
      </c>
      <c r="B71" t="s">
        <v>365</v>
      </c>
      <c r="C71" t="s">
        <v>366</v>
      </c>
      <c r="D71" t="s">
        <v>105</v>
      </c>
      <c r="E71" t="s">
        <v>386</v>
      </c>
      <c r="F71" t="s">
        <v>387</v>
      </c>
      <c r="G71" t="s">
        <v>315</v>
      </c>
      <c r="H71">
        <v>10</v>
      </c>
      <c r="I71" t="s">
        <v>53</v>
      </c>
      <c r="J71" t="s">
        <v>54</v>
      </c>
      <c r="K71">
        <v>828</v>
      </c>
      <c r="L71">
        <v>993.6</v>
      </c>
      <c r="M71" s="294">
        <f t="shared" si="4"/>
        <v>156.472440944882</v>
      </c>
      <c r="N71" s="294">
        <f t="shared" si="5"/>
        <v>173.259812373619</v>
      </c>
      <c r="O71">
        <v>6.8</v>
      </c>
      <c r="P71">
        <v>7.4</v>
      </c>
      <c r="Q71" t="s">
        <v>102</v>
      </c>
      <c r="R71" t="s">
        <v>33</v>
      </c>
      <c r="S71" t="s">
        <v>370</v>
      </c>
      <c r="T71" t="s">
        <v>388</v>
      </c>
      <c r="U71" t="s">
        <v>36</v>
      </c>
      <c r="V71" t="s">
        <v>37</v>
      </c>
      <c r="W71" s="298"/>
      <c r="X71" s="299"/>
    </row>
    <row r="72" spans="1:24">
      <c r="A72" t="s">
        <v>364</v>
      </c>
      <c r="B72" t="s">
        <v>365</v>
      </c>
      <c r="C72" t="s">
        <v>366</v>
      </c>
      <c r="D72" t="s">
        <v>389</v>
      </c>
      <c r="E72" t="s">
        <v>390</v>
      </c>
      <c r="F72" t="s">
        <v>391</v>
      </c>
      <c r="G72" t="s">
        <v>315</v>
      </c>
      <c r="H72">
        <v>10</v>
      </c>
      <c r="I72" t="s">
        <v>53</v>
      </c>
      <c r="J72" t="s">
        <v>54</v>
      </c>
      <c r="K72">
        <v>2182</v>
      </c>
      <c r="L72">
        <v>2836.6</v>
      </c>
      <c r="M72" s="294">
        <f t="shared" si="4"/>
        <v>446.708661417323</v>
      </c>
      <c r="N72" s="294">
        <f t="shared" si="5"/>
        <v>494.634444222028</v>
      </c>
      <c r="O72">
        <v>20.29</v>
      </c>
      <c r="P72">
        <v>22.09</v>
      </c>
      <c r="Q72" t="s">
        <v>102</v>
      </c>
      <c r="R72" t="s">
        <v>33</v>
      </c>
      <c r="S72" t="s">
        <v>370</v>
      </c>
      <c r="T72" t="s">
        <v>392</v>
      </c>
      <c r="U72" t="s">
        <v>36</v>
      </c>
      <c r="V72" t="s">
        <v>37</v>
      </c>
      <c r="W72" s="298"/>
      <c r="X72" s="299"/>
    </row>
    <row r="73" spans="1:24">
      <c r="A73" t="s">
        <v>364</v>
      </c>
      <c r="B73" t="s">
        <v>365</v>
      </c>
      <c r="C73" t="s">
        <v>366</v>
      </c>
      <c r="D73" t="s">
        <v>389</v>
      </c>
      <c r="E73" t="s">
        <v>393</v>
      </c>
      <c r="F73" t="s">
        <v>394</v>
      </c>
      <c r="G73" t="s">
        <v>44</v>
      </c>
      <c r="H73">
        <v>10</v>
      </c>
      <c r="I73" t="s">
        <v>53</v>
      </c>
      <c r="J73" t="s">
        <v>54</v>
      </c>
      <c r="K73">
        <v>8036</v>
      </c>
      <c r="L73">
        <v>10446.8</v>
      </c>
      <c r="M73" s="294">
        <f t="shared" si="4"/>
        <v>1645.16535433071</v>
      </c>
      <c r="N73" s="294">
        <f t="shared" si="5"/>
        <v>1821.66929136949</v>
      </c>
      <c r="O73">
        <v>23.6</v>
      </c>
      <c r="P73">
        <v>25.69</v>
      </c>
      <c r="Q73" t="s">
        <v>102</v>
      </c>
      <c r="R73" t="s">
        <v>33</v>
      </c>
      <c r="S73" t="s">
        <v>370</v>
      </c>
      <c r="T73" t="s">
        <v>395</v>
      </c>
      <c r="U73" t="s">
        <v>36</v>
      </c>
      <c r="V73" t="s">
        <v>37</v>
      </c>
      <c r="W73" s="298"/>
      <c r="X73" s="299"/>
    </row>
    <row r="74" spans="1:24">
      <c r="A74" t="s">
        <v>364</v>
      </c>
      <c r="B74" t="s">
        <v>365</v>
      </c>
      <c r="C74" t="s">
        <v>366</v>
      </c>
      <c r="D74" t="s">
        <v>335</v>
      </c>
      <c r="E74" t="s">
        <v>396</v>
      </c>
      <c r="F74" t="s">
        <v>397</v>
      </c>
      <c r="G74" t="s">
        <v>44</v>
      </c>
      <c r="H74">
        <v>10</v>
      </c>
      <c r="I74" t="s">
        <v>53</v>
      </c>
      <c r="J74" t="s">
        <v>54</v>
      </c>
      <c r="K74">
        <v>120</v>
      </c>
      <c r="L74">
        <v>156</v>
      </c>
      <c r="M74" s="294">
        <f t="shared" si="4"/>
        <v>24.5669291338583</v>
      </c>
      <c r="N74" s="294">
        <f t="shared" si="5"/>
        <v>27.2026275465827</v>
      </c>
      <c r="O74">
        <v>0.01</v>
      </c>
      <c r="P74">
        <v>0.01</v>
      </c>
      <c r="Q74" t="s">
        <v>102</v>
      </c>
      <c r="R74" t="s">
        <v>33</v>
      </c>
      <c r="S74" t="s">
        <v>370</v>
      </c>
      <c r="T74" t="s">
        <v>398</v>
      </c>
      <c r="U74" t="s">
        <v>36</v>
      </c>
      <c r="V74" t="s">
        <v>37</v>
      </c>
      <c r="W74" s="298"/>
      <c r="X74" s="299"/>
    </row>
    <row r="75" spans="1:24">
      <c r="A75" t="s">
        <v>364</v>
      </c>
      <c r="B75" t="s">
        <v>365</v>
      </c>
      <c r="C75" t="s">
        <v>366</v>
      </c>
      <c r="D75" t="s">
        <v>328</v>
      </c>
      <c r="E75" t="s">
        <v>329</v>
      </c>
      <c r="F75" t="s">
        <v>399</v>
      </c>
      <c r="G75" t="s">
        <v>400</v>
      </c>
      <c r="H75">
        <v>10</v>
      </c>
      <c r="I75" t="s">
        <v>53</v>
      </c>
      <c r="J75" t="s">
        <v>54</v>
      </c>
      <c r="K75">
        <v>860</v>
      </c>
      <c r="L75">
        <v>1118</v>
      </c>
      <c r="M75" s="294">
        <f t="shared" si="4"/>
        <v>176.062992125984</v>
      </c>
      <c r="N75" s="294">
        <f t="shared" si="5"/>
        <v>194.952164083842</v>
      </c>
      <c r="O75">
        <v>15.3</v>
      </c>
      <c r="P75">
        <v>16.65</v>
      </c>
      <c r="Q75" t="s">
        <v>102</v>
      </c>
      <c r="R75" t="s">
        <v>33</v>
      </c>
      <c r="S75" t="s">
        <v>370</v>
      </c>
      <c r="T75" t="s">
        <v>401</v>
      </c>
      <c r="U75" t="s">
        <v>36</v>
      </c>
      <c r="V75" t="s">
        <v>37</v>
      </c>
      <c r="W75" s="298"/>
      <c r="X75" s="299"/>
    </row>
    <row r="76" spans="1:24">
      <c r="A76" t="s">
        <v>364</v>
      </c>
      <c r="B76" t="s">
        <v>365</v>
      </c>
      <c r="C76" t="s">
        <v>366</v>
      </c>
      <c r="D76" t="s">
        <v>402</v>
      </c>
      <c r="E76" t="s">
        <v>403</v>
      </c>
      <c r="F76" t="s">
        <v>404</v>
      </c>
      <c r="G76" t="s">
        <v>44</v>
      </c>
      <c r="H76">
        <v>24</v>
      </c>
      <c r="I76" t="s">
        <v>53</v>
      </c>
      <c r="J76" t="s">
        <v>54</v>
      </c>
      <c r="K76">
        <v>7550.4</v>
      </c>
      <c r="L76">
        <v>9060.48</v>
      </c>
      <c r="M76" s="294">
        <f t="shared" si="4"/>
        <v>1426.84724409449</v>
      </c>
      <c r="N76" s="294">
        <f t="shared" si="5"/>
        <v>1579.92860790552</v>
      </c>
      <c r="O76">
        <v>35.04</v>
      </c>
      <c r="P76">
        <v>38.14</v>
      </c>
      <c r="Q76" t="s">
        <v>102</v>
      </c>
      <c r="R76" t="s">
        <v>33</v>
      </c>
      <c r="S76" t="s">
        <v>370</v>
      </c>
      <c r="T76" t="s">
        <v>405</v>
      </c>
      <c r="U76" t="s">
        <v>36</v>
      </c>
      <c r="V76" t="s">
        <v>37</v>
      </c>
      <c r="W76" s="298"/>
      <c r="X76" s="299"/>
    </row>
    <row r="77" spans="1:24">
      <c r="A77" t="s">
        <v>364</v>
      </c>
      <c r="B77" t="s">
        <v>365</v>
      </c>
      <c r="C77" t="s">
        <v>366</v>
      </c>
      <c r="D77" t="s">
        <v>402</v>
      </c>
      <c r="E77" t="s">
        <v>406</v>
      </c>
      <c r="F77" t="s">
        <v>407</v>
      </c>
      <c r="G77" t="s">
        <v>315</v>
      </c>
      <c r="H77">
        <v>10</v>
      </c>
      <c r="I77" t="s">
        <v>53</v>
      </c>
      <c r="J77" t="s">
        <v>54</v>
      </c>
      <c r="K77">
        <v>6205</v>
      </c>
      <c r="L77">
        <v>7446</v>
      </c>
      <c r="M77" s="294">
        <f t="shared" si="4"/>
        <v>1172.59842519685</v>
      </c>
      <c r="N77" s="294">
        <f t="shared" si="5"/>
        <v>1298.4023378965</v>
      </c>
      <c r="O77">
        <v>19.8</v>
      </c>
      <c r="P77">
        <v>21.55</v>
      </c>
      <c r="Q77" t="s">
        <v>102</v>
      </c>
      <c r="R77" t="s">
        <v>33</v>
      </c>
      <c r="S77" t="s">
        <v>370</v>
      </c>
      <c r="T77" t="s">
        <v>408</v>
      </c>
      <c r="U77" t="s">
        <v>36</v>
      </c>
      <c r="V77" t="s">
        <v>37</v>
      </c>
      <c r="W77" s="298"/>
      <c r="X77" s="299"/>
    </row>
    <row r="78" spans="1:24">
      <c r="A78" t="s">
        <v>364</v>
      </c>
      <c r="B78" t="s">
        <v>365</v>
      </c>
      <c r="C78" t="s">
        <v>366</v>
      </c>
      <c r="D78" t="s">
        <v>409</v>
      </c>
      <c r="E78" t="s">
        <v>410</v>
      </c>
      <c r="F78" t="s">
        <v>411</v>
      </c>
      <c r="G78" t="s">
        <v>315</v>
      </c>
      <c r="H78">
        <v>20</v>
      </c>
      <c r="I78" t="s">
        <v>53</v>
      </c>
      <c r="J78" t="s">
        <v>54</v>
      </c>
      <c r="K78">
        <v>2040</v>
      </c>
      <c r="L78">
        <v>2652</v>
      </c>
      <c r="M78" s="294">
        <f t="shared" si="4"/>
        <v>417.637795275591</v>
      </c>
      <c r="N78" s="294">
        <f t="shared" si="5"/>
        <v>462.444668291906</v>
      </c>
      <c r="O78">
        <v>14.97</v>
      </c>
      <c r="P78">
        <v>16.3</v>
      </c>
      <c r="Q78" t="s">
        <v>102</v>
      </c>
      <c r="R78" t="s">
        <v>33</v>
      </c>
      <c r="S78" t="s">
        <v>370</v>
      </c>
      <c r="T78" t="s">
        <v>412</v>
      </c>
      <c r="U78" t="s">
        <v>36</v>
      </c>
      <c r="V78" t="s">
        <v>37</v>
      </c>
      <c r="W78" s="298"/>
      <c r="X78" s="299"/>
    </row>
    <row r="79" spans="1:24">
      <c r="A79" t="s">
        <v>364</v>
      </c>
      <c r="B79" t="s">
        <v>365</v>
      </c>
      <c r="C79" t="s">
        <v>366</v>
      </c>
      <c r="D79" t="s">
        <v>409</v>
      </c>
      <c r="E79" t="s">
        <v>410</v>
      </c>
      <c r="F79" t="s">
        <v>411</v>
      </c>
      <c r="G79" t="s">
        <v>315</v>
      </c>
      <c r="H79">
        <v>15</v>
      </c>
      <c r="I79" t="s">
        <v>53</v>
      </c>
      <c r="J79" t="s">
        <v>54</v>
      </c>
      <c r="K79">
        <v>1530</v>
      </c>
      <c r="L79">
        <v>1989</v>
      </c>
      <c r="M79" s="294">
        <f t="shared" si="4"/>
        <v>313.228346456693</v>
      </c>
      <c r="N79" s="294">
        <f t="shared" si="5"/>
        <v>346.833501218929</v>
      </c>
      <c r="O79">
        <v>11.2</v>
      </c>
      <c r="P79">
        <v>12.19</v>
      </c>
      <c r="Q79" t="s">
        <v>102</v>
      </c>
      <c r="R79" t="s">
        <v>33</v>
      </c>
      <c r="S79" t="s">
        <v>370</v>
      </c>
      <c r="T79" t="s">
        <v>413</v>
      </c>
      <c r="U79" t="s">
        <v>36</v>
      </c>
      <c r="V79" t="s">
        <v>37</v>
      </c>
      <c r="W79" s="298"/>
      <c r="X79" s="299"/>
    </row>
    <row r="80" spans="1:24">
      <c r="A80" t="s">
        <v>414</v>
      </c>
      <c r="B80" t="s">
        <v>415</v>
      </c>
      <c r="C80" t="s">
        <v>416</v>
      </c>
      <c r="D80" t="s">
        <v>417</v>
      </c>
      <c r="E80" t="s">
        <v>418</v>
      </c>
      <c r="F80" t="s">
        <v>419</v>
      </c>
      <c r="G80" t="s">
        <v>420</v>
      </c>
      <c r="H80">
        <v>1500</v>
      </c>
      <c r="I80" t="s">
        <v>235</v>
      </c>
      <c r="J80" t="s">
        <v>54</v>
      </c>
      <c r="K80">
        <v>7665</v>
      </c>
      <c r="L80">
        <v>9964.5</v>
      </c>
      <c r="M80" s="294">
        <f t="shared" si="4"/>
        <v>1569.2125984252</v>
      </c>
      <c r="N80" s="294">
        <f t="shared" si="5"/>
        <v>1737.56783453797</v>
      </c>
      <c r="O80">
        <v>9</v>
      </c>
      <c r="P80">
        <v>9.96</v>
      </c>
      <c r="Q80" t="s">
        <v>47</v>
      </c>
      <c r="R80" t="s">
        <v>33</v>
      </c>
      <c r="S80" t="s">
        <v>421</v>
      </c>
      <c r="T80" t="s">
        <v>422</v>
      </c>
      <c r="U80" t="s">
        <v>423</v>
      </c>
      <c r="V80" t="s">
        <v>37</v>
      </c>
      <c r="W80" s="298">
        <v>2</v>
      </c>
      <c r="X80" s="298">
        <v>3.7</v>
      </c>
    </row>
    <row r="81" spans="1:24">
      <c r="A81" t="s">
        <v>414</v>
      </c>
      <c r="B81" t="s">
        <v>415</v>
      </c>
      <c r="C81" t="s">
        <v>416</v>
      </c>
      <c r="D81" t="s">
        <v>417</v>
      </c>
      <c r="E81" t="s">
        <v>418</v>
      </c>
      <c r="F81" t="s">
        <v>424</v>
      </c>
      <c r="G81" t="s">
        <v>425</v>
      </c>
      <c r="H81">
        <v>400</v>
      </c>
      <c r="I81" s="301" t="s">
        <v>235</v>
      </c>
      <c r="J81" s="302" t="s">
        <v>54</v>
      </c>
      <c r="K81">
        <f>6.025*H81</f>
        <v>2410</v>
      </c>
      <c r="L81">
        <f>K81*1.3</f>
        <v>3133</v>
      </c>
      <c r="M81" s="294">
        <f t="shared" si="4"/>
        <v>493.385826771654</v>
      </c>
      <c r="N81" s="294">
        <f t="shared" si="5"/>
        <v>546.319436560536</v>
      </c>
      <c r="O81">
        <v>95</v>
      </c>
      <c r="P81">
        <v>105.18</v>
      </c>
      <c r="Q81" t="s">
        <v>47</v>
      </c>
      <c r="R81" t="s">
        <v>33</v>
      </c>
      <c r="S81" t="s">
        <v>421</v>
      </c>
      <c r="T81" t="s">
        <v>426</v>
      </c>
      <c r="U81" t="s">
        <v>423</v>
      </c>
      <c r="V81" t="s">
        <v>37</v>
      </c>
      <c r="W81" s="298"/>
      <c r="X81" s="298"/>
    </row>
    <row r="82" spans="1:24">
      <c r="A82" t="s">
        <v>414</v>
      </c>
      <c r="B82" t="s">
        <v>415</v>
      </c>
      <c r="C82" t="s">
        <v>416</v>
      </c>
      <c r="D82" t="s">
        <v>417</v>
      </c>
      <c r="E82" t="s">
        <v>427</v>
      </c>
      <c r="F82" t="s">
        <v>428</v>
      </c>
      <c r="H82">
        <v>200</v>
      </c>
      <c r="I82" s="301" t="s">
        <v>429</v>
      </c>
      <c r="J82" s="302" t="s">
        <v>46</v>
      </c>
      <c r="K82">
        <f>38.58*H82</f>
        <v>7716</v>
      </c>
      <c r="L82">
        <f>K82*1.3</f>
        <v>10030.8</v>
      </c>
      <c r="M82" s="294">
        <f t="shared" si="4"/>
        <v>1579.65354330709</v>
      </c>
      <c r="N82" s="294">
        <f t="shared" si="5"/>
        <v>1749.12895124527</v>
      </c>
      <c r="W82" s="298"/>
      <c r="X82" s="298"/>
    </row>
    <row r="83" spans="1:24">
      <c r="A83" t="s">
        <v>414</v>
      </c>
      <c r="B83" t="s">
        <v>415</v>
      </c>
      <c r="C83" t="s">
        <v>416</v>
      </c>
      <c r="D83" t="s">
        <v>417</v>
      </c>
      <c r="E83" t="s">
        <v>430</v>
      </c>
      <c r="F83" t="s">
        <v>431</v>
      </c>
      <c r="H83">
        <v>200</v>
      </c>
      <c r="I83" s="301" t="s">
        <v>74</v>
      </c>
      <c r="J83" s="302" t="s">
        <v>54</v>
      </c>
      <c r="K83">
        <f>66.52*H83</f>
        <v>13304</v>
      </c>
      <c r="L83">
        <f>K83*1.3</f>
        <v>17295.2</v>
      </c>
      <c r="M83" s="294">
        <f t="shared" si="4"/>
        <v>2723.65354330709</v>
      </c>
      <c r="N83" s="294">
        <f t="shared" si="5"/>
        <v>3015.86464066447</v>
      </c>
      <c r="W83" s="298"/>
      <c r="X83" s="298"/>
    </row>
    <row r="84" spans="1:24">
      <c r="A84" t="s">
        <v>414</v>
      </c>
      <c r="B84" t="s">
        <v>415</v>
      </c>
      <c r="C84" t="s">
        <v>416</v>
      </c>
      <c r="D84" t="s">
        <v>417</v>
      </c>
      <c r="E84" t="s">
        <v>432</v>
      </c>
      <c r="F84" t="s">
        <v>433</v>
      </c>
      <c r="H84">
        <v>400</v>
      </c>
      <c r="I84" s="301" t="s">
        <v>74</v>
      </c>
      <c r="J84" s="302" t="s">
        <v>54</v>
      </c>
      <c r="K84">
        <f>1.8*H84</f>
        <v>720</v>
      </c>
      <c r="L84">
        <f>K84*1.3</f>
        <v>936</v>
      </c>
      <c r="M84" s="294">
        <f t="shared" si="4"/>
        <v>147.40157480315</v>
      </c>
      <c r="N84" s="294">
        <f t="shared" si="5"/>
        <v>163.215765279496</v>
      </c>
      <c r="W84" s="298"/>
      <c r="X84" s="298"/>
    </row>
    <row r="85" spans="1:24">
      <c r="A85" t="s">
        <v>414</v>
      </c>
      <c r="B85" t="s">
        <v>415</v>
      </c>
      <c r="C85" t="s">
        <v>416</v>
      </c>
      <c r="D85" t="s">
        <v>417</v>
      </c>
      <c r="E85" t="s">
        <v>434</v>
      </c>
      <c r="F85" t="s">
        <v>435</v>
      </c>
      <c r="G85" t="s">
        <v>436</v>
      </c>
      <c r="H85">
        <v>4000</v>
      </c>
      <c r="I85" t="s">
        <v>437</v>
      </c>
      <c r="J85" t="s">
        <v>54</v>
      </c>
      <c r="K85">
        <v>2720</v>
      </c>
      <c r="L85">
        <v>3536</v>
      </c>
      <c r="M85" s="294">
        <f t="shared" si="4"/>
        <v>556.850393700787</v>
      </c>
      <c r="N85" s="294">
        <f t="shared" si="5"/>
        <v>616.592891055873</v>
      </c>
      <c r="O85">
        <v>15</v>
      </c>
      <c r="P85">
        <v>16.61</v>
      </c>
      <c r="Q85" t="s">
        <v>47</v>
      </c>
      <c r="R85" t="s">
        <v>33</v>
      </c>
      <c r="S85" t="s">
        <v>421</v>
      </c>
      <c r="T85" t="s">
        <v>438</v>
      </c>
      <c r="U85" t="s">
        <v>423</v>
      </c>
      <c r="V85" t="s">
        <v>37</v>
      </c>
      <c r="W85" s="298"/>
      <c r="X85" s="298"/>
    </row>
    <row r="86" spans="1:24">
      <c r="A86" t="s">
        <v>414</v>
      </c>
      <c r="B86" t="s">
        <v>415</v>
      </c>
      <c r="C86" t="s">
        <v>416</v>
      </c>
      <c r="D86" t="s">
        <v>417</v>
      </c>
      <c r="E86" t="s">
        <v>432</v>
      </c>
      <c r="F86" t="s">
        <v>439</v>
      </c>
      <c r="G86" t="s">
        <v>440</v>
      </c>
      <c r="H86">
        <v>200</v>
      </c>
      <c r="I86" t="s">
        <v>74</v>
      </c>
      <c r="J86" t="s">
        <v>54</v>
      </c>
      <c r="K86">
        <v>298</v>
      </c>
      <c r="L86">
        <v>387.4</v>
      </c>
      <c r="M86" s="294">
        <f t="shared" si="4"/>
        <v>61.007874015748</v>
      </c>
      <c r="N86" s="294">
        <f t="shared" si="5"/>
        <v>67.5531917406803</v>
      </c>
      <c r="O86">
        <v>4</v>
      </c>
      <c r="P86">
        <v>4.43</v>
      </c>
      <c r="Q86" t="s">
        <v>47</v>
      </c>
      <c r="R86" t="s">
        <v>33</v>
      </c>
      <c r="S86" t="s">
        <v>421</v>
      </c>
      <c r="T86" t="s">
        <v>438</v>
      </c>
      <c r="U86" t="s">
        <v>423</v>
      </c>
      <c r="V86" t="s">
        <v>37</v>
      </c>
      <c r="W86" s="298"/>
      <c r="X86" s="298"/>
    </row>
    <row r="87" spans="1:24">
      <c r="A87" t="s">
        <v>414</v>
      </c>
      <c r="B87" t="s">
        <v>415</v>
      </c>
      <c r="C87" t="s">
        <v>416</v>
      </c>
      <c r="D87" t="s">
        <v>417</v>
      </c>
      <c r="E87" t="s">
        <v>441</v>
      </c>
      <c r="F87" t="s">
        <v>442</v>
      </c>
      <c r="G87" t="s">
        <v>443</v>
      </c>
      <c r="H87">
        <v>4000</v>
      </c>
      <c r="I87" t="s">
        <v>444</v>
      </c>
      <c r="J87" t="s">
        <v>54</v>
      </c>
      <c r="K87">
        <v>74000</v>
      </c>
      <c r="L87">
        <v>96200</v>
      </c>
      <c r="M87" s="294">
        <f t="shared" si="4"/>
        <v>15149.6062992126</v>
      </c>
      <c r="N87" s="294">
        <f t="shared" si="5"/>
        <v>16774.953653726</v>
      </c>
      <c r="O87">
        <v>167</v>
      </c>
      <c r="P87">
        <v>188.82</v>
      </c>
      <c r="Q87" t="s">
        <v>47</v>
      </c>
      <c r="R87" t="s">
        <v>33</v>
      </c>
      <c r="S87" t="s">
        <v>421</v>
      </c>
      <c r="T87" t="s">
        <v>445</v>
      </c>
      <c r="U87" t="s">
        <v>423</v>
      </c>
      <c r="V87" t="s">
        <v>37</v>
      </c>
      <c r="W87" s="298"/>
      <c r="X87" s="298"/>
    </row>
    <row r="88" spans="1:24">
      <c r="A88" t="s">
        <v>446</v>
      </c>
      <c r="B88" t="s">
        <v>39</v>
      </c>
      <c r="C88" t="s">
        <v>40</v>
      </c>
      <c r="D88" t="s">
        <v>447</v>
      </c>
      <c r="E88" t="s">
        <v>448</v>
      </c>
      <c r="F88" t="s">
        <v>449</v>
      </c>
      <c r="G88" t="s">
        <v>450</v>
      </c>
      <c r="H88">
        <v>6180</v>
      </c>
      <c r="I88" t="s">
        <v>30</v>
      </c>
      <c r="J88" t="s">
        <v>31</v>
      </c>
      <c r="K88">
        <v>60984</v>
      </c>
      <c r="L88">
        <v>68911.92</v>
      </c>
      <c r="M88" s="294">
        <f t="shared" si="4"/>
        <v>10852.2708661417</v>
      </c>
      <c r="N88" s="294">
        <f t="shared" si="5"/>
        <v>12016.5723928198</v>
      </c>
      <c r="O88">
        <v>5675</v>
      </c>
      <c r="P88">
        <v>5825</v>
      </c>
      <c r="Q88" t="s">
        <v>32</v>
      </c>
      <c r="R88" t="s">
        <v>33</v>
      </c>
      <c r="S88" t="s">
        <v>60</v>
      </c>
      <c r="T88" t="s">
        <v>451</v>
      </c>
      <c r="U88" t="s">
        <v>62</v>
      </c>
      <c r="V88" t="s">
        <v>37</v>
      </c>
      <c r="W88">
        <v>3</v>
      </c>
      <c r="X88">
        <v>3.37</v>
      </c>
    </row>
    <row r="89" spans="1:24">
      <c r="A89" t="s">
        <v>452</v>
      </c>
      <c r="B89" t="s">
        <v>39</v>
      </c>
      <c r="C89" t="s">
        <v>40</v>
      </c>
      <c r="D89" t="s">
        <v>89</v>
      </c>
      <c r="E89" t="s">
        <v>188</v>
      </c>
      <c r="F89" t="s">
        <v>453</v>
      </c>
      <c r="G89" t="s">
        <v>454</v>
      </c>
      <c r="H89">
        <v>30</v>
      </c>
      <c r="I89" t="s">
        <v>191</v>
      </c>
      <c r="J89" t="s">
        <v>31</v>
      </c>
      <c r="K89">
        <v>2550</v>
      </c>
      <c r="L89">
        <v>3060</v>
      </c>
      <c r="M89" s="294">
        <f t="shared" si="4"/>
        <v>481.889763779528</v>
      </c>
      <c r="N89" s="294">
        <f t="shared" si="5"/>
        <v>533.590001875276</v>
      </c>
      <c r="O89">
        <v>54</v>
      </c>
      <c r="P89">
        <v>60</v>
      </c>
      <c r="Q89" t="s">
        <v>32</v>
      </c>
      <c r="R89" t="s">
        <v>33</v>
      </c>
      <c r="S89" t="s">
        <v>60</v>
      </c>
      <c r="T89" t="s">
        <v>192</v>
      </c>
      <c r="U89" t="s">
        <v>62</v>
      </c>
      <c r="V89" t="s">
        <v>37</v>
      </c>
      <c r="W89">
        <v>2</v>
      </c>
      <c r="X89">
        <v>0.18</v>
      </c>
    </row>
    <row r="90" spans="1:24">
      <c r="A90" t="s">
        <v>455</v>
      </c>
      <c r="B90" t="s">
        <v>39</v>
      </c>
      <c r="C90" t="s">
        <v>40</v>
      </c>
      <c r="D90" t="s">
        <v>456</v>
      </c>
      <c r="E90" t="s">
        <v>457</v>
      </c>
      <c r="F90" t="s">
        <v>458</v>
      </c>
      <c r="G90" t="s">
        <v>459</v>
      </c>
      <c r="H90">
        <v>2</v>
      </c>
      <c r="I90" t="s">
        <v>141</v>
      </c>
      <c r="J90" t="s">
        <v>142</v>
      </c>
      <c r="K90">
        <v>4200</v>
      </c>
      <c r="L90">
        <v>5460</v>
      </c>
      <c r="M90" s="294">
        <f t="shared" si="4"/>
        <v>859.842519685039</v>
      </c>
      <c r="N90" s="294">
        <f t="shared" si="5"/>
        <v>952.091964130393</v>
      </c>
      <c r="O90">
        <v>100</v>
      </c>
      <c r="P90">
        <v>110</v>
      </c>
      <c r="Q90" t="s">
        <v>32</v>
      </c>
      <c r="R90" t="s">
        <v>33</v>
      </c>
      <c r="S90" t="s">
        <v>460</v>
      </c>
      <c r="T90" t="s">
        <v>461</v>
      </c>
      <c r="U90" t="s">
        <v>36</v>
      </c>
      <c r="V90" t="s">
        <v>37</v>
      </c>
      <c r="W90">
        <v>2</v>
      </c>
      <c r="X90">
        <v>0.27</v>
      </c>
    </row>
    <row r="91" spans="1:24">
      <c r="A91" t="s">
        <v>462</v>
      </c>
      <c r="B91" t="s">
        <v>463</v>
      </c>
      <c r="C91" t="s">
        <v>464</v>
      </c>
      <c r="D91" t="s">
        <v>465</v>
      </c>
      <c r="E91" t="s">
        <v>466</v>
      </c>
      <c r="F91" t="s">
        <v>467</v>
      </c>
      <c r="G91" t="s">
        <v>468</v>
      </c>
      <c r="H91">
        <v>2820</v>
      </c>
      <c r="I91" t="s">
        <v>30</v>
      </c>
      <c r="J91" t="s">
        <v>31</v>
      </c>
      <c r="K91">
        <v>149650</v>
      </c>
      <c r="L91">
        <v>169104.5</v>
      </c>
      <c r="M91" s="294">
        <f t="shared" si="4"/>
        <v>26630.6299212598</v>
      </c>
      <c r="N91" s="294">
        <f t="shared" si="5"/>
        <v>29487.7354484044</v>
      </c>
      <c r="O91">
        <v>8668</v>
      </c>
      <c r="P91">
        <v>9579</v>
      </c>
      <c r="Q91" t="s">
        <v>469</v>
      </c>
      <c r="R91" t="s">
        <v>33</v>
      </c>
      <c r="S91" t="s">
        <v>470</v>
      </c>
      <c r="T91" t="s">
        <v>471</v>
      </c>
      <c r="U91" t="s">
        <v>36</v>
      </c>
      <c r="V91" t="s">
        <v>37</v>
      </c>
      <c r="W91">
        <v>23</v>
      </c>
      <c r="X91">
        <v>43.79</v>
      </c>
    </row>
    <row r="92" s="290" customFormat="1" spans="1:24">
      <c r="A92" s="290" t="s">
        <v>472</v>
      </c>
      <c r="B92" s="290" t="s">
        <v>473</v>
      </c>
      <c r="C92" t="str">
        <f>VLOOKUP(B92,[1]Sheet1!$B:$C,2,0)</f>
        <v>上海市宁波路</v>
      </c>
      <c r="D92" s="290" t="s">
        <v>474</v>
      </c>
      <c r="E92" s="290" t="s">
        <v>475</v>
      </c>
      <c r="F92" s="290" t="s">
        <v>476</v>
      </c>
      <c r="G92" s="290" t="s">
        <v>477</v>
      </c>
      <c r="H92" s="290">
        <v>5</v>
      </c>
      <c r="I92" s="290" t="s">
        <v>235</v>
      </c>
      <c r="J92" s="290" t="s">
        <v>54</v>
      </c>
      <c r="K92" s="290">
        <v>85</v>
      </c>
      <c r="L92" s="290">
        <v>102</v>
      </c>
      <c r="M92" s="294">
        <f t="shared" ref="M92:M109" si="6">L92/6.35</f>
        <v>16.0629921259843</v>
      </c>
      <c r="N92" s="294">
        <f t="shared" ref="N92:N110" si="7">M92*$M$128</f>
        <v>17.7863333958426</v>
      </c>
      <c r="O92" s="290">
        <v>0.5</v>
      </c>
      <c r="P92" s="290">
        <v>0.52</v>
      </c>
      <c r="Q92" s="290" t="s">
        <v>33</v>
      </c>
      <c r="R92" s="290" t="s">
        <v>32</v>
      </c>
      <c r="S92" s="290" t="s">
        <v>478</v>
      </c>
      <c r="T92" s="290" t="s">
        <v>479</v>
      </c>
      <c r="U92" s="290" t="s">
        <v>36</v>
      </c>
      <c r="V92" s="290" t="s">
        <v>37</v>
      </c>
      <c r="W92" s="305">
        <v>4</v>
      </c>
      <c r="X92" s="305">
        <v>0.23</v>
      </c>
    </row>
    <row r="93" s="290" customFormat="1" spans="1:24">
      <c r="A93" s="290" t="s">
        <v>472</v>
      </c>
      <c r="B93" s="290" t="s">
        <v>473</v>
      </c>
      <c r="C93" t="str">
        <f>VLOOKUP(B93,[1]Sheet1!$B:$C,2,0)</f>
        <v>上海市宁波路</v>
      </c>
      <c r="D93" s="290" t="s">
        <v>474</v>
      </c>
      <c r="E93" s="290" t="s">
        <v>480</v>
      </c>
      <c r="F93" s="290" t="s">
        <v>481</v>
      </c>
      <c r="G93" s="290" t="s">
        <v>482</v>
      </c>
      <c r="H93" s="290">
        <v>292</v>
      </c>
      <c r="I93" s="290" t="s">
        <v>235</v>
      </c>
      <c r="J93" s="290" t="s">
        <v>54</v>
      </c>
      <c r="K93" s="290">
        <v>461.36</v>
      </c>
      <c r="L93" s="290">
        <v>553.63</v>
      </c>
      <c r="M93" s="294">
        <f t="shared" si="6"/>
        <v>87.1858267716536</v>
      </c>
      <c r="N93" s="294">
        <f t="shared" si="7"/>
        <v>96.5396839013755</v>
      </c>
      <c r="O93" s="290">
        <v>9</v>
      </c>
      <c r="P93" s="290">
        <v>9.32</v>
      </c>
      <c r="Q93" s="290" t="s">
        <v>33</v>
      </c>
      <c r="R93" s="290" t="s">
        <v>32</v>
      </c>
      <c r="S93" s="290" t="s">
        <v>478</v>
      </c>
      <c r="T93" s="290" t="s">
        <v>483</v>
      </c>
      <c r="U93" s="290" t="s">
        <v>36</v>
      </c>
      <c r="V93" s="290" t="s">
        <v>37</v>
      </c>
      <c r="W93" s="305"/>
      <c r="X93" s="305"/>
    </row>
    <row r="94" s="290" customFormat="1" spans="1:24">
      <c r="A94" s="290" t="s">
        <v>472</v>
      </c>
      <c r="B94" s="290" t="s">
        <v>473</v>
      </c>
      <c r="C94" t="str">
        <f>VLOOKUP(B94,[1]Sheet1!$B:$C,2,0)</f>
        <v>上海市宁波路</v>
      </c>
      <c r="D94" s="290" t="s">
        <v>474</v>
      </c>
      <c r="E94" s="290" t="s">
        <v>480</v>
      </c>
      <c r="F94" s="290" t="s">
        <v>481</v>
      </c>
      <c r="G94" s="290" t="s">
        <v>484</v>
      </c>
      <c r="H94" s="290">
        <v>29</v>
      </c>
      <c r="I94" s="290" t="s">
        <v>235</v>
      </c>
      <c r="J94" s="290" t="s">
        <v>54</v>
      </c>
      <c r="K94" s="290">
        <v>391.5</v>
      </c>
      <c r="L94" s="290">
        <v>469.8</v>
      </c>
      <c r="M94" s="294">
        <f t="shared" si="6"/>
        <v>73.9842519685039</v>
      </c>
      <c r="N94" s="294">
        <f t="shared" si="7"/>
        <v>81.9217591114393</v>
      </c>
      <c r="O94" s="290">
        <v>8.5</v>
      </c>
      <c r="P94" s="290">
        <v>8.8</v>
      </c>
      <c r="Q94" s="290" t="s">
        <v>33</v>
      </c>
      <c r="R94" s="290" t="s">
        <v>32</v>
      </c>
      <c r="S94" s="290" t="s">
        <v>478</v>
      </c>
      <c r="T94" s="290" t="s">
        <v>485</v>
      </c>
      <c r="U94" s="290" t="s">
        <v>36</v>
      </c>
      <c r="V94" s="290" t="s">
        <v>37</v>
      </c>
      <c r="W94" s="305"/>
      <c r="X94" s="305"/>
    </row>
    <row r="95" s="290" customFormat="1" spans="1:24">
      <c r="A95" s="290" t="s">
        <v>472</v>
      </c>
      <c r="B95" s="290" t="s">
        <v>473</v>
      </c>
      <c r="C95" t="str">
        <f>VLOOKUP(B95,[1]Sheet1!$B:$C,2,0)</f>
        <v>上海市宁波路</v>
      </c>
      <c r="D95" s="290" t="s">
        <v>486</v>
      </c>
      <c r="E95" s="290" t="s">
        <v>487</v>
      </c>
      <c r="F95" s="290" t="s">
        <v>488</v>
      </c>
      <c r="G95" s="290" t="s">
        <v>489</v>
      </c>
      <c r="H95" s="290">
        <v>10</v>
      </c>
      <c r="I95" s="290" t="s">
        <v>125</v>
      </c>
      <c r="J95" s="290" t="s">
        <v>54</v>
      </c>
      <c r="K95" s="290">
        <v>950</v>
      </c>
      <c r="L95" s="290">
        <v>1140</v>
      </c>
      <c r="M95" s="294">
        <f t="shared" si="6"/>
        <v>179.527559055118</v>
      </c>
      <c r="N95" s="294">
        <f t="shared" si="7"/>
        <v>198.788432071181</v>
      </c>
      <c r="O95" s="290">
        <v>26</v>
      </c>
      <c r="P95" s="290">
        <v>27.5</v>
      </c>
      <c r="Q95" s="290" t="s">
        <v>33</v>
      </c>
      <c r="R95" s="290" t="s">
        <v>32</v>
      </c>
      <c r="S95" s="290" t="s">
        <v>478</v>
      </c>
      <c r="T95" s="290" t="s">
        <v>490</v>
      </c>
      <c r="U95" s="290" t="s">
        <v>36</v>
      </c>
      <c r="V95" s="290" t="s">
        <v>37</v>
      </c>
      <c r="W95" s="305"/>
      <c r="X95" s="305"/>
    </row>
    <row r="96" s="290" customFormat="1" spans="1:24">
      <c r="A96" s="290" t="s">
        <v>472</v>
      </c>
      <c r="B96" s="290" t="s">
        <v>473</v>
      </c>
      <c r="C96" t="str">
        <f>VLOOKUP(B96,[1]Sheet1!$B:$C,2,0)</f>
        <v>上海市宁波路</v>
      </c>
      <c r="D96" s="290" t="s">
        <v>486</v>
      </c>
      <c r="E96" s="290" t="s">
        <v>491</v>
      </c>
      <c r="F96" s="290" t="s">
        <v>492</v>
      </c>
      <c r="G96" s="290" t="s">
        <v>493</v>
      </c>
      <c r="H96" s="290">
        <v>30</v>
      </c>
      <c r="I96" s="290" t="s">
        <v>53</v>
      </c>
      <c r="J96" s="290" t="s">
        <v>54</v>
      </c>
      <c r="K96" s="290">
        <v>462</v>
      </c>
      <c r="L96" s="290">
        <v>554.4</v>
      </c>
      <c r="M96" s="294">
        <f t="shared" si="6"/>
        <v>87.3070866141732</v>
      </c>
      <c r="N96" s="294">
        <f t="shared" si="7"/>
        <v>96.6739532809322</v>
      </c>
      <c r="O96" s="290">
        <v>6.5</v>
      </c>
      <c r="P96" s="290">
        <v>6.8</v>
      </c>
      <c r="Q96" s="290" t="s">
        <v>33</v>
      </c>
      <c r="R96" s="290" t="s">
        <v>32</v>
      </c>
      <c r="S96" s="290" t="s">
        <v>494</v>
      </c>
      <c r="T96" s="290" t="s">
        <v>495</v>
      </c>
      <c r="U96" s="290" t="s">
        <v>36</v>
      </c>
      <c r="V96" s="290" t="s">
        <v>37</v>
      </c>
      <c r="W96" s="305"/>
      <c r="X96" s="305"/>
    </row>
    <row r="97" s="290" customFormat="1" spans="1:24">
      <c r="A97" s="290" t="s">
        <v>472</v>
      </c>
      <c r="B97" s="290" t="s">
        <v>473</v>
      </c>
      <c r="C97" t="str">
        <f>VLOOKUP(B97,[1]Sheet1!$B:$C,2,0)</f>
        <v>上海市宁波路</v>
      </c>
      <c r="D97" s="290" t="s">
        <v>486</v>
      </c>
      <c r="E97" s="290" t="s">
        <v>496</v>
      </c>
      <c r="F97" s="290" t="s">
        <v>497</v>
      </c>
      <c r="G97" s="290" t="s">
        <v>498</v>
      </c>
      <c r="H97" s="290">
        <v>4</v>
      </c>
      <c r="I97" s="290" t="s">
        <v>125</v>
      </c>
      <c r="J97" s="290" t="s">
        <v>54</v>
      </c>
      <c r="K97" s="290">
        <v>81.6</v>
      </c>
      <c r="L97" s="290">
        <v>97.92</v>
      </c>
      <c r="M97" s="294">
        <f t="shared" si="6"/>
        <v>15.4204724409449</v>
      </c>
      <c r="N97" s="294">
        <f t="shared" si="7"/>
        <v>17.0748800600088</v>
      </c>
      <c r="O97" s="290">
        <v>0.5</v>
      </c>
      <c r="P97" s="290">
        <v>0.52</v>
      </c>
      <c r="Q97" s="290" t="s">
        <v>33</v>
      </c>
      <c r="R97" s="290" t="s">
        <v>32</v>
      </c>
      <c r="S97" s="290" t="s">
        <v>494</v>
      </c>
      <c r="T97" s="290" t="s">
        <v>499</v>
      </c>
      <c r="U97" s="290" t="s">
        <v>36</v>
      </c>
      <c r="V97" s="290" t="s">
        <v>37</v>
      </c>
      <c r="W97" s="305"/>
      <c r="X97" s="305"/>
    </row>
    <row r="98" s="290" customFormat="1" spans="1:24">
      <c r="A98" s="290" t="s">
        <v>472</v>
      </c>
      <c r="B98" s="290" t="s">
        <v>473</v>
      </c>
      <c r="C98" t="str">
        <f>VLOOKUP(B98,[1]Sheet1!$B:$C,2,0)</f>
        <v>上海市宁波路</v>
      </c>
      <c r="D98" s="290" t="s">
        <v>151</v>
      </c>
      <c r="E98" s="290" t="s">
        <v>500</v>
      </c>
      <c r="F98" s="290" t="s">
        <v>501</v>
      </c>
      <c r="G98" s="290" t="s">
        <v>502</v>
      </c>
      <c r="H98" s="290">
        <v>4</v>
      </c>
      <c r="I98" s="290" t="s">
        <v>125</v>
      </c>
      <c r="J98" s="290" t="s">
        <v>54</v>
      </c>
      <c r="K98" s="290">
        <v>1872</v>
      </c>
      <c r="L98" s="290">
        <v>2246.4</v>
      </c>
      <c r="M98" s="294">
        <f t="shared" si="6"/>
        <v>353.763779527559</v>
      </c>
      <c r="N98" s="294">
        <f t="shared" si="7"/>
        <v>391.71783667079</v>
      </c>
      <c r="O98" s="290">
        <v>15</v>
      </c>
      <c r="P98" s="290">
        <v>15.53</v>
      </c>
      <c r="Q98" s="290" t="s">
        <v>33</v>
      </c>
      <c r="R98" s="290" t="s">
        <v>32</v>
      </c>
      <c r="S98" s="290" t="s">
        <v>503</v>
      </c>
      <c r="T98" s="290" t="s">
        <v>504</v>
      </c>
      <c r="U98" s="290" t="s">
        <v>36</v>
      </c>
      <c r="V98" s="290" t="s">
        <v>37</v>
      </c>
      <c r="W98" s="305"/>
      <c r="X98" s="305"/>
    </row>
    <row r="99" s="290" customFormat="1" spans="1:24">
      <c r="A99" s="290" t="s">
        <v>472</v>
      </c>
      <c r="B99" s="290" t="s">
        <v>473</v>
      </c>
      <c r="C99" t="str">
        <f>VLOOKUP(B99,[1]Sheet1!$B:$C,2,0)</f>
        <v>上海市宁波路</v>
      </c>
      <c r="D99" s="290" t="s">
        <v>505</v>
      </c>
      <c r="E99" s="290" t="s">
        <v>506</v>
      </c>
      <c r="F99" s="290" t="s">
        <v>507</v>
      </c>
      <c r="G99" s="290" t="s">
        <v>508</v>
      </c>
      <c r="H99" s="290">
        <v>15</v>
      </c>
      <c r="I99" s="290" t="s">
        <v>125</v>
      </c>
      <c r="J99" s="290" t="s">
        <v>54</v>
      </c>
      <c r="K99" s="290">
        <v>540</v>
      </c>
      <c r="L99" s="290">
        <v>648</v>
      </c>
      <c r="M99" s="294">
        <f t="shared" si="6"/>
        <v>102.047244094488</v>
      </c>
      <c r="N99" s="294">
        <f t="shared" si="7"/>
        <v>112.995529808882</v>
      </c>
      <c r="O99" s="290">
        <v>22</v>
      </c>
      <c r="P99" s="290">
        <v>23.26</v>
      </c>
      <c r="Q99" s="290" t="s">
        <v>33</v>
      </c>
      <c r="R99" s="290" t="s">
        <v>32</v>
      </c>
      <c r="S99" s="290" t="s">
        <v>509</v>
      </c>
      <c r="T99" s="290" t="s">
        <v>510</v>
      </c>
      <c r="U99" s="290" t="s">
        <v>36</v>
      </c>
      <c r="V99" s="290" t="s">
        <v>37</v>
      </c>
      <c r="W99" s="305"/>
      <c r="X99" s="305"/>
    </row>
    <row r="100" s="290" customFormat="1" spans="1:24">
      <c r="A100" s="290" t="s">
        <v>472</v>
      </c>
      <c r="B100" s="290" t="s">
        <v>473</v>
      </c>
      <c r="C100" t="str">
        <f>VLOOKUP(B100,[1]Sheet1!$B:$C,2,0)</f>
        <v>上海市宁波路</v>
      </c>
      <c r="D100" s="290" t="s">
        <v>511</v>
      </c>
      <c r="E100" s="290" t="s">
        <v>512</v>
      </c>
      <c r="F100" s="290" t="s">
        <v>513</v>
      </c>
      <c r="G100" s="290" t="s">
        <v>514</v>
      </c>
      <c r="H100" s="290">
        <v>90</v>
      </c>
      <c r="I100" s="290" t="s">
        <v>125</v>
      </c>
      <c r="J100" s="290" t="s">
        <v>54</v>
      </c>
      <c r="K100" s="290">
        <v>705.9</v>
      </c>
      <c r="L100" s="290">
        <v>847.08</v>
      </c>
      <c r="M100" s="294">
        <f t="shared" si="6"/>
        <v>133.39842519685</v>
      </c>
      <c r="N100" s="294">
        <f t="shared" si="7"/>
        <v>147.710267577944</v>
      </c>
      <c r="O100" s="290">
        <v>9.04</v>
      </c>
      <c r="P100" s="290">
        <v>9.37</v>
      </c>
      <c r="Q100" s="290" t="s">
        <v>33</v>
      </c>
      <c r="R100" s="290" t="s">
        <v>32</v>
      </c>
      <c r="S100" s="290" t="s">
        <v>494</v>
      </c>
      <c r="T100" s="290" t="s">
        <v>515</v>
      </c>
      <c r="U100" s="290" t="s">
        <v>36</v>
      </c>
      <c r="V100" s="290" t="s">
        <v>37</v>
      </c>
      <c r="W100" s="305"/>
      <c r="X100" s="305"/>
    </row>
    <row r="101" s="290" customFormat="1" spans="1:24">
      <c r="A101" s="290" t="s">
        <v>472</v>
      </c>
      <c r="B101" s="290" t="s">
        <v>473</v>
      </c>
      <c r="C101" t="str">
        <f>VLOOKUP(B101,[1]Sheet1!$B:$C,2,0)</f>
        <v>上海市宁波路</v>
      </c>
      <c r="D101" s="290" t="s">
        <v>511</v>
      </c>
      <c r="E101" s="290" t="s">
        <v>512</v>
      </c>
      <c r="F101" s="290" t="s">
        <v>513</v>
      </c>
      <c r="G101" s="290" t="s">
        <v>514</v>
      </c>
      <c r="H101" s="290">
        <v>25</v>
      </c>
      <c r="I101" s="290" t="s">
        <v>125</v>
      </c>
      <c r="J101" s="290" t="s">
        <v>54</v>
      </c>
      <c r="K101" s="290">
        <v>130</v>
      </c>
      <c r="L101" s="290">
        <v>156</v>
      </c>
      <c r="M101" s="294">
        <f t="shared" si="6"/>
        <v>24.5669291338583</v>
      </c>
      <c r="N101" s="294">
        <f t="shared" si="7"/>
        <v>27.2026275465827</v>
      </c>
      <c r="O101" s="290">
        <v>0.85</v>
      </c>
      <c r="P101" s="290">
        <v>0.88</v>
      </c>
      <c r="Q101" s="290" t="s">
        <v>33</v>
      </c>
      <c r="R101" s="290" t="s">
        <v>32</v>
      </c>
      <c r="S101" s="290" t="s">
        <v>494</v>
      </c>
      <c r="T101" s="290" t="s">
        <v>516</v>
      </c>
      <c r="U101" s="290" t="s">
        <v>36</v>
      </c>
      <c r="V101" s="290" t="s">
        <v>37</v>
      </c>
      <c r="W101" s="305"/>
      <c r="X101" s="305"/>
    </row>
    <row r="102" s="290" customFormat="1" spans="1:24">
      <c r="A102" s="290" t="s">
        <v>472</v>
      </c>
      <c r="B102" s="290" t="s">
        <v>473</v>
      </c>
      <c r="C102" t="str">
        <f>VLOOKUP(B102,[1]Sheet1!$B:$C,2,0)</f>
        <v>上海市宁波路</v>
      </c>
      <c r="D102" s="290" t="s">
        <v>511</v>
      </c>
      <c r="E102" s="290" t="s">
        <v>517</v>
      </c>
      <c r="F102" s="290" t="s">
        <v>518</v>
      </c>
      <c r="G102" s="290" t="s">
        <v>519</v>
      </c>
      <c r="H102" s="290">
        <v>10</v>
      </c>
      <c r="I102" s="290" t="s">
        <v>155</v>
      </c>
      <c r="J102" s="290" t="s">
        <v>142</v>
      </c>
      <c r="K102" s="290">
        <v>372</v>
      </c>
      <c r="L102" s="290">
        <v>446.4</v>
      </c>
      <c r="M102" s="294">
        <f t="shared" si="6"/>
        <v>70.2992125984252</v>
      </c>
      <c r="N102" s="294">
        <f t="shared" si="7"/>
        <v>77.841364979452</v>
      </c>
      <c r="O102" s="290">
        <v>3.5</v>
      </c>
      <c r="P102" s="290">
        <v>3.66</v>
      </c>
      <c r="Q102" s="290" t="s">
        <v>33</v>
      </c>
      <c r="R102" s="290" t="s">
        <v>32</v>
      </c>
      <c r="S102" s="290" t="s">
        <v>494</v>
      </c>
      <c r="T102" s="290" t="s">
        <v>520</v>
      </c>
      <c r="U102" s="290" t="s">
        <v>36</v>
      </c>
      <c r="V102" s="290" t="s">
        <v>37</v>
      </c>
      <c r="W102" s="305"/>
      <c r="X102" s="305"/>
    </row>
    <row r="103" s="290" customFormat="1" spans="1:24">
      <c r="A103" s="290" t="s">
        <v>472</v>
      </c>
      <c r="B103" s="290" t="s">
        <v>473</v>
      </c>
      <c r="C103" t="str">
        <f>VLOOKUP(B103,[1]Sheet1!$B:$C,2,0)</f>
        <v>上海市宁波路</v>
      </c>
      <c r="D103" s="290" t="s">
        <v>511</v>
      </c>
      <c r="E103" s="290" t="s">
        <v>521</v>
      </c>
      <c r="F103" s="290" t="s">
        <v>522</v>
      </c>
      <c r="G103" s="290" t="s">
        <v>493</v>
      </c>
      <c r="H103" s="290">
        <v>100</v>
      </c>
      <c r="I103" s="290" t="s">
        <v>125</v>
      </c>
      <c r="J103" s="290" t="s">
        <v>54</v>
      </c>
      <c r="K103" s="290">
        <v>1720</v>
      </c>
      <c r="L103" s="290">
        <v>2064</v>
      </c>
      <c r="M103" s="294">
        <f t="shared" si="6"/>
        <v>325.03937007874</v>
      </c>
      <c r="N103" s="294">
        <f t="shared" si="7"/>
        <v>359.911687539401</v>
      </c>
      <c r="O103" s="290">
        <v>22</v>
      </c>
      <c r="P103" s="290">
        <v>23.02</v>
      </c>
      <c r="Q103" s="290" t="s">
        <v>33</v>
      </c>
      <c r="R103" s="290" t="s">
        <v>32</v>
      </c>
      <c r="S103" s="290" t="s">
        <v>494</v>
      </c>
      <c r="T103" s="290" t="s">
        <v>523</v>
      </c>
      <c r="U103" s="290" t="s">
        <v>36</v>
      </c>
      <c r="V103" s="290" t="s">
        <v>37</v>
      </c>
      <c r="W103" s="305"/>
      <c r="X103" s="305"/>
    </row>
    <row r="104" s="290" customFormat="1" spans="1:24">
      <c r="A104" s="290" t="s">
        <v>472</v>
      </c>
      <c r="B104" s="290" t="s">
        <v>473</v>
      </c>
      <c r="C104" t="str">
        <f>VLOOKUP(B104,[1]Sheet1!$B:$C,2,0)</f>
        <v>上海市宁波路</v>
      </c>
      <c r="D104" s="290" t="s">
        <v>524</v>
      </c>
      <c r="E104" s="290" t="s">
        <v>525</v>
      </c>
      <c r="F104" s="290" t="s">
        <v>526</v>
      </c>
      <c r="G104" s="290" t="s">
        <v>527</v>
      </c>
      <c r="H104" s="290">
        <v>23</v>
      </c>
      <c r="I104" s="290" t="s">
        <v>235</v>
      </c>
      <c r="J104" s="290" t="s">
        <v>54</v>
      </c>
      <c r="K104" s="290">
        <v>82.8</v>
      </c>
      <c r="L104" s="290">
        <v>99.36</v>
      </c>
      <c r="M104" s="294">
        <f t="shared" si="6"/>
        <v>15.6472440944882</v>
      </c>
      <c r="N104" s="294">
        <f t="shared" si="7"/>
        <v>17.3259812373619</v>
      </c>
      <c r="O104" s="290">
        <v>1.2</v>
      </c>
      <c r="P104" s="290">
        <v>1.24</v>
      </c>
      <c r="Q104" s="290" t="s">
        <v>33</v>
      </c>
      <c r="R104" s="290" t="s">
        <v>32</v>
      </c>
      <c r="S104" s="290" t="s">
        <v>478</v>
      </c>
      <c r="T104" s="290" t="s">
        <v>528</v>
      </c>
      <c r="U104" s="290" t="s">
        <v>36</v>
      </c>
      <c r="V104" s="290" t="s">
        <v>37</v>
      </c>
      <c r="W104" s="305"/>
      <c r="X104" s="305"/>
    </row>
    <row r="105" s="290" customFormat="1" spans="1:24">
      <c r="A105" s="290" t="s">
        <v>472</v>
      </c>
      <c r="B105" s="290" t="s">
        <v>473</v>
      </c>
      <c r="C105" t="str">
        <f>VLOOKUP(B105,[1]Sheet1!$B:$C,2,0)</f>
        <v>上海市宁波路</v>
      </c>
      <c r="D105" s="290" t="s">
        <v>529</v>
      </c>
      <c r="E105" s="290" t="s">
        <v>530</v>
      </c>
      <c r="F105" s="290" t="s">
        <v>531</v>
      </c>
      <c r="G105" s="290" t="s">
        <v>532</v>
      </c>
      <c r="H105" s="290">
        <v>866</v>
      </c>
      <c r="I105" s="290" t="s">
        <v>235</v>
      </c>
      <c r="J105" s="290" t="s">
        <v>54</v>
      </c>
      <c r="K105" s="290">
        <v>346.4</v>
      </c>
      <c r="L105" s="290">
        <v>415.68</v>
      </c>
      <c r="M105" s="294">
        <f t="shared" si="6"/>
        <v>65.4614173228346</v>
      </c>
      <c r="N105" s="294">
        <f t="shared" si="7"/>
        <v>72.4845398625864</v>
      </c>
      <c r="O105" s="290">
        <v>13</v>
      </c>
      <c r="P105" s="290">
        <v>13.74</v>
      </c>
      <c r="Q105" s="290" t="s">
        <v>33</v>
      </c>
      <c r="R105" s="290" t="s">
        <v>32</v>
      </c>
      <c r="S105" s="290" t="s">
        <v>533</v>
      </c>
      <c r="T105" s="290" t="s">
        <v>534</v>
      </c>
      <c r="U105" s="290" t="s">
        <v>36</v>
      </c>
      <c r="V105" s="290" t="s">
        <v>37</v>
      </c>
      <c r="W105" s="305"/>
      <c r="X105" s="305"/>
    </row>
    <row r="106" s="290" customFormat="1" spans="1:24">
      <c r="A106" s="290" t="s">
        <v>472</v>
      </c>
      <c r="B106" s="290" t="s">
        <v>473</v>
      </c>
      <c r="C106" t="str">
        <f>VLOOKUP(B106,[1]Sheet1!$B:$C,2,0)</f>
        <v>上海市宁波路</v>
      </c>
      <c r="D106" s="290" t="s">
        <v>535</v>
      </c>
      <c r="E106" s="290" t="s">
        <v>536</v>
      </c>
      <c r="F106" s="290" t="s">
        <v>537</v>
      </c>
      <c r="G106" s="290" t="s">
        <v>538</v>
      </c>
      <c r="H106" s="290">
        <v>2</v>
      </c>
      <c r="I106" s="290" t="s">
        <v>53</v>
      </c>
      <c r="J106" s="290" t="s">
        <v>54</v>
      </c>
      <c r="K106" s="290">
        <v>70</v>
      </c>
      <c r="L106" s="290">
        <v>91</v>
      </c>
      <c r="M106" s="294">
        <f t="shared" si="6"/>
        <v>14.3307086614173</v>
      </c>
      <c r="N106" s="294">
        <f t="shared" si="7"/>
        <v>15.8681994021732</v>
      </c>
      <c r="O106" s="290">
        <v>1</v>
      </c>
      <c r="P106" s="290">
        <v>1.04</v>
      </c>
      <c r="Q106" s="290" t="s">
        <v>33</v>
      </c>
      <c r="R106" s="290" t="s">
        <v>32</v>
      </c>
      <c r="S106" s="290" t="s">
        <v>478</v>
      </c>
      <c r="T106" s="290" t="s">
        <v>539</v>
      </c>
      <c r="U106" s="290" t="s">
        <v>36</v>
      </c>
      <c r="V106" s="290" t="s">
        <v>37</v>
      </c>
      <c r="W106" s="305"/>
      <c r="X106" s="305"/>
    </row>
    <row r="107" s="290" customFormat="1" spans="1:24">
      <c r="A107" s="290" t="s">
        <v>472</v>
      </c>
      <c r="B107" s="290" t="s">
        <v>473</v>
      </c>
      <c r="C107" t="str">
        <f>VLOOKUP(B107,[1]Sheet1!$B:$C,2,0)</f>
        <v>上海市宁波路</v>
      </c>
      <c r="D107" s="290" t="s">
        <v>540</v>
      </c>
      <c r="E107" s="290" t="s">
        <v>541</v>
      </c>
      <c r="F107" s="290" t="s">
        <v>542</v>
      </c>
      <c r="G107" s="290" t="s">
        <v>44</v>
      </c>
      <c r="H107" s="290">
        <v>9</v>
      </c>
      <c r="I107" s="290" t="s">
        <v>53</v>
      </c>
      <c r="J107" s="290" t="s">
        <v>54</v>
      </c>
      <c r="K107" s="290">
        <v>225</v>
      </c>
      <c r="L107" s="290">
        <v>270</v>
      </c>
      <c r="M107" s="294">
        <f t="shared" si="6"/>
        <v>42.5196850393701</v>
      </c>
      <c r="N107" s="294">
        <f t="shared" si="7"/>
        <v>47.0814707537008</v>
      </c>
      <c r="O107" s="290">
        <v>0.05</v>
      </c>
      <c r="P107" s="290">
        <v>0.05</v>
      </c>
      <c r="Q107" s="290" t="s">
        <v>33</v>
      </c>
      <c r="R107" s="290" t="s">
        <v>32</v>
      </c>
      <c r="S107" s="290" t="s">
        <v>509</v>
      </c>
      <c r="T107" s="290" t="s">
        <v>543</v>
      </c>
      <c r="U107" s="290" t="s">
        <v>36</v>
      </c>
      <c r="V107" s="290" t="s">
        <v>37</v>
      </c>
      <c r="W107" s="305"/>
      <c r="X107" s="305"/>
    </row>
    <row r="108" s="290" customFormat="1" spans="1:24">
      <c r="A108" s="290" t="s">
        <v>472</v>
      </c>
      <c r="B108" s="290" t="s">
        <v>473</v>
      </c>
      <c r="C108" t="str">
        <f>VLOOKUP(B108,[1]Sheet1!$B:$C,2,0)</f>
        <v>上海市宁波路</v>
      </c>
      <c r="D108" s="290" t="s">
        <v>544</v>
      </c>
      <c r="E108" s="290" t="s">
        <v>545</v>
      </c>
      <c r="F108" s="290" t="s">
        <v>546</v>
      </c>
      <c r="G108" s="290" t="s">
        <v>547</v>
      </c>
      <c r="H108" s="290">
        <v>20</v>
      </c>
      <c r="I108" s="290" t="s">
        <v>155</v>
      </c>
      <c r="J108" s="290" t="s">
        <v>142</v>
      </c>
      <c r="K108" s="290">
        <v>2560</v>
      </c>
      <c r="L108" s="290">
        <v>3072</v>
      </c>
      <c r="M108" s="294">
        <f t="shared" si="6"/>
        <v>483.779527559055</v>
      </c>
      <c r="N108" s="294">
        <f t="shared" si="7"/>
        <v>535.682511686551</v>
      </c>
      <c r="O108" s="290">
        <v>5</v>
      </c>
      <c r="P108" s="290">
        <v>5.18</v>
      </c>
      <c r="Q108" s="290" t="s">
        <v>33</v>
      </c>
      <c r="R108" s="290" t="s">
        <v>32</v>
      </c>
      <c r="S108" s="290" t="s">
        <v>548</v>
      </c>
      <c r="T108" s="290" t="s">
        <v>549</v>
      </c>
      <c r="U108" s="290" t="s">
        <v>36</v>
      </c>
      <c r="V108" s="290" t="s">
        <v>37</v>
      </c>
      <c r="W108" s="305"/>
      <c r="X108" s="305"/>
    </row>
    <row r="109" s="290" customFormat="1" spans="1:24">
      <c r="A109" s="290" t="s">
        <v>472</v>
      </c>
      <c r="B109" s="290" t="s">
        <v>473</v>
      </c>
      <c r="C109" t="str">
        <f>VLOOKUP(B109,[1]Sheet1!$B:$C,2,0)</f>
        <v>上海市宁波路</v>
      </c>
      <c r="D109" s="290" t="s">
        <v>544</v>
      </c>
      <c r="E109" s="290" t="s">
        <v>550</v>
      </c>
      <c r="F109" s="290" t="s">
        <v>551</v>
      </c>
      <c r="G109" s="290" t="s">
        <v>552</v>
      </c>
      <c r="H109" s="290">
        <v>10</v>
      </c>
      <c r="I109" s="290" t="s">
        <v>429</v>
      </c>
      <c r="J109" s="290" t="s">
        <v>46</v>
      </c>
      <c r="K109" s="290">
        <v>150</v>
      </c>
      <c r="L109" s="290">
        <v>180</v>
      </c>
      <c r="M109" s="294">
        <f t="shared" si="6"/>
        <v>28.3464566929134</v>
      </c>
      <c r="N109" s="294">
        <f t="shared" si="7"/>
        <v>31.3876471691339</v>
      </c>
      <c r="O109" s="290">
        <v>0.07</v>
      </c>
      <c r="P109" s="290">
        <v>0.07</v>
      </c>
      <c r="Q109" s="290" t="s">
        <v>33</v>
      </c>
      <c r="R109" s="290" t="s">
        <v>32</v>
      </c>
      <c r="S109" s="290" t="s">
        <v>548</v>
      </c>
      <c r="T109" s="290" t="s">
        <v>553</v>
      </c>
      <c r="U109" s="290" t="s">
        <v>36</v>
      </c>
      <c r="V109" s="290" t="s">
        <v>37</v>
      </c>
      <c r="W109" s="305"/>
      <c r="X109" s="305"/>
    </row>
    <row r="110" s="290" customFormat="1" spans="1:24">
      <c r="A110" s="290" t="s">
        <v>554</v>
      </c>
      <c r="B110" s="290" t="s">
        <v>555</v>
      </c>
      <c r="C110" t="str">
        <f>VLOOKUP(B110,[1]Sheet1!$B:$C,2,0)</f>
        <v>北京市顺义区</v>
      </c>
      <c r="D110" s="290" t="s">
        <v>556</v>
      </c>
      <c r="E110" s="290" t="s">
        <v>557</v>
      </c>
      <c r="F110" s="290" t="s">
        <v>558</v>
      </c>
      <c r="G110" s="290" t="s">
        <v>44</v>
      </c>
      <c r="H110" s="290">
        <v>3</v>
      </c>
      <c r="I110" s="290" t="s">
        <v>53</v>
      </c>
      <c r="J110" s="290" t="s">
        <v>54</v>
      </c>
      <c r="K110" s="290">
        <v>331.5</v>
      </c>
      <c r="L110" s="290">
        <v>331.5</v>
      </c>
      <c r="M110" s="294">
        <f t="shared" ref="M110:M124" si="8">L110/6.35</f>
        <v>52.2047244094488</v>
      </c>
      <c r="N110" s="294">
        <f t="shared" ref="N110:N124" si="9">M110*$M$128</f>
        <v>57.8055835364882</v>
      </c>
      <c r="O110" s="290">
        <v>0.9</v>
      </c>
      <c r="P110" s="290">
        <v>1.14</v>
      </c>
      <c r="Q110" s="290" t="s">
        <v>33</v>
      </c>
      <c r="R110" s="290" t="s">
        <v>184</v>
      </c>
      <c r="S110" s="290" t="s">
        <v>60</v>
      </c>
      <c r="T110" s="290" t="s">
        <v>559</v>
      </c>
      <c r="U110" s="290" t="s">
        <v>62</v>
      </c>
      <c r="V110" s="290" t="s">
        <v>37</v>
      </c>
      <c r="W110" s="305">
        <v>1</v>
      </c>
      <c r="X110" s="306">
        <v>0.078</v>
      </c>
    </row>
    <row r="111" s="290" customFormat="1" spans="1:24">
      <c r="A111" s="290" t="s">
        <v>554</v>
      </c>
      <c r="B111" s="290" t="s">
        <v>555</v>
      </c>
      <c r="C111" t="str">
        <f>VLOOKUP(B111,[1]Sheet1!$B:$C,2,0)</f>
        <v>北京市顺义区</v>
      </c>
      <c r="D111" s="290" t="s">
        <v>560</v>
      </c>
      <c r="E111" s="290" t="s">
        <v>561</v>
      </c>
      <c r="F111" s="290" t="s">
        <v>562</v>
      </c>
      <c r="G111" s="290" t="s">
        <v>563</v>
      </c>
      <c r="H111" s="290">
        <v>2</v>
      </c>
      <c r="I111" s="290" t="s">
        <v>53</v>
      </c>
      <c r="J111" s="290" t="s">
        <v>54</v>
      </c>
      <c r="K111" s="290">
        <v>1530</v>
      </c>
      <c r="L111" s="290">
        <v>1530</v>
      </c>
      <c r="M111" s="294">
        <f t="shared" si="8"/>
        <v>240.944881889764</v>
      </c>
      <c r="N111" s="294">
        <f t="shared" si="9"/>
        <v>266.795000937638</v>
      </c>
      <c r="O111" s="290">
        <v>12.9</v>
      </c>
      <c r="P111" s="290">
        <v>16.3</v>
      </c>
      <c r="Q111" s="290" t="s">
        <v>33</v>
      </c>
      <c r="R111" s="290" t="s">
        <v>184</v>
      </c>
      <c r="S111" s="290" t="s">
        <v>60</v>
      </c>
      <c r="T111" s="290" t="s">
        <v>564</v>
      </c>
      <c r="U111" s="290" t="s">
        <v>62</v>
      </c>
      <c r="V111" s="290" t="s">
        <v>37</v>
      </c>
      <c r="W111" s="305"/>
      <c r="X111" s="306"/>
    </row>
    <row r="112" s="290" customFormat="1" spans="1:24">
      <c r="A112" s="290" t="s">
        <v>554</v>
      </c>
      <c r="B112" s="290" t="s">
        <v>555</v>
      </c>
      <c r="C112" t="str">
        <f>VLOOKUP(B112,[1]Sheet1!$B:$C,2,0)</f>
        <v>北京市顺义区</v>
      </c>
      <c r="D112" s="290" t="s">
        <v>565</v>
      </c>
      <c r="E112" s="290" t="s">
        <v>566</v>
      </c>
      <c r="F112" s="290" t="s">
        <v>567</v>
      </c>
      <c r="G112" s="290" t="s">
        <v>568</v>
      </c>
      <c r="H112" s="290">
        <v>2</v>
      </c>
      <c r="I112" s="290" t="s">
        <v>53</v>
      </c>
      <c r="J112" s="290" t="s">
        <v>54</v>
      </c>
      <c r="K112" s="290">
        <v>1870</v>
      </c>
      <c r="L112" s="290">
        <v>1870</v>
      </c>
      <c r="M112" s="294">
        <f t="shared" si="8"/>
        <v>294.488188976378</v>
      </c>
      <c r="N112" s="294">
        <f t="shared" si="9"/>
        <v>326.08277892378</v>
      </c>
      <c r="O112" s="290">
        <v>18.8</v>
      </c>
      <c r="P112" s="290">
        <v>23.76</v>
      </c>
      <c r="Q112" s="290" t="s">
        <v>33</v>
      </c>
      <c r="R112" s="290" t="s">
        <v>184</v>
      </c>
      <c r="S112" s="290" t="s">
        <v>60</v>
      </c>
      <c r="T112" s="290" t="s">
        <v>569</v>
      </c>
      <c r="U112" s="290" t="s">
        <v>62</v>
      </c>
      <c r="V112" s="290" t="s">
        <v>37</v>
      </c>
      <c r="W112" s="305"/>
      <c r="X112" s="306"/>
    </row>
    <row r="113" s="290" customFormat="1" spans="1:24">
      <c r="A113" s="290" t="s">
        <v>570</v>
      </c>
      <c r="B113" s="290" t="s">
        <v>555</v>
      </c>
      <c r="C113" t="str">
        <f>VLOOKUP(B113,[1]Sheet1!$B:$C,2,0)</f>
        <v>北京市顺义区</v>
      </c>
      <c r="D113" s="290" t="s">
        <v>571</v>
      </c>
      <c r="E113" s="290" t="s">
        <v>572</v>
      </c>
      <c r="F113" s="290" t="s">
        <v>573</v>
      </c>
      <c r="G113" s="290" t="s">
        <v>44</v>
      </c>
      <c r="H113" s="290">
        <v>1</v>
      </c>
      <c r="I113" s="290" t="s">
        <v>53</v>
      </c>
      <c r="J113" s="290" t="s">
        <v>54</v>
      </c>
      <c r="K113" s="290">
        <v>138</v>
      </c>
      <c r="L113" s="290">
        <v>138</v>
      </c>
      <c r="M113" s="294">
        <f t="shared" si="8"/>
        <v>21.7322834645669</v>
      </c>
      <c r="N113" s="294">
        <f t="shared" si="9"/>
        <v>24.0638628296693</v>
      </c>
      <c r="O113" s="290">
        <v>0.05</v>
      </c>
      <c r="P113" s="290">
        <v>0.08</v>
      </c>
      <c r="Q113" s="290" t="s">
        <v>33</v>
      </c>
      <c r="R113" s="290" t="s">
        <v>102</v>
      </c>
      <c r="S113" s="290" t="s">
        <v>574</v>
      </c>
      <c r="T113" s="290" t="s">
        <v>575</v>
      </c>
      <c r="U113" s="290" t="s">
        <v>62</v>
      </c>
      <c r="V113" s="290" t="s">
        <v>37</v>
      </c>
      <c r="W113" s="305">
        <v>1</v>
      </c>
      <c r="X113" s="306">
        <v>0.085</v>
      </c>
    </row>
    <row r="114" s="290" customFormat="1" spans="1:24">
      <c r="A114" s="290" t="s">
        <v>570</v>
      </c>
      <c r="B114" s="290" t="s">
        <v>555</v>
      </c>
      <c r="C114" t="str">
        <f>VLOOKUP(B114,[1]Sheet1!$B:$C,2,0)</f>
        <v>北京市顺义区</v>
      </c>
      <c r="D114" s="290" t="s">
        <v>576</v>
      </c>
      <c r="E114" s="290" t="s">
        <v>577</v>
      </c>
      <c r="F114" s="290" t="s">
        <v>578</v>
      </c>
      <c r="G114" s="290" t="s">
        <v>579</v>
      </c>
      <c r="H114" s="290">
        <v>2</v>
      </c>
      <c r="I114" s="290" t="s">
        <v>53</v>
      </c>
      <c r="J114" s="290" t="s">
        <v>54</v>
      </c>
      <c r="K114" s="290">
        <v>250</v>
      </c>
      <c r="L114" s="290">
        <v>250</v>
      </c>
      <c r="M114" s="294">
        <f t="shared" si="8"/>
        <v>39.3700787401575</v>
      </c>
      <c r="N114" s="294">
        <f t="shared" si="9"/>
        <v>43.5939544015748</v>
      </c>
      <c r="O114" s="290">
        <v>2</v>
      </c>
      <c r="P114" s="290">
        <v>3.33</v>
      </c>
      <c r="Q114" s="290" t="s">
        <v>33</v>
      </c>
      <c r="R114" s="290" t="s">
        <v>102</v>
      </c>
      <c r="S114" s="290" t="s">
        <v>574</v>
      </c>
      <c r="T114" s="290" t="s">
        <v>580</v>
      </c>
      <c r="U114" s="290" t="s">
        <v>62</v>
      </c>
      <c r="V114" s="290" t="s">
        <v>37</v>
      </c>
      <c r="W114" s="305"/>
      <c r="X114" s="306"/>
    </row>
    <row r="115" s="290" customFormat="1" spans="1:24">
      <c r="A115" s="290" t="s">
        <v>570</v>
      </c>
      <c r="B115" s="290" t="s">
        <v>555</v>
      </c>
      <c r="C115" t="str">
        <f>VLOOKUP(B115,[1]Sheet1!$B:$C,2,0)</f>
        <v>北京市顺义区</v>
      </c>
      <c r="D115" s="290" t="s">
        <v>576</v>
      </c>
      <c r="E115" s="290" t="s">
        <v>577</v>
      </c>
      <c r="F115" s="290" t="s">
        <v>578</v>
      </c>
      <c r="G115" s="290" t="s">
        <v>44</v>
      </c>
      <c r="H115" s="290">
        <v>2</v>
      </c>
      <c r="I115" s="290" t="s">
        <v>53</v>
      </c>
      <c r="J115" s="290" t="s">
        <v>54</v>
      </c>
      <c r="K115" s="290">
        <v>296</v>
      </c>
      <c r="L115" s="290">
        <v>296</v>
      </c>
      <c r="M115" s="294">
        <f t="shared" si="8"/>
        <v>46.6141732283465</v>
      </c>
      <c r="N115" s="294">
        <f t="shared" si="9"/>
        <v>51.6152420114646</v>
      </c>
      <c r="O115" s="290">
        <v>2.8</v>
      </c>
      <c r="P115" s="290">
        <v>4.66</v>
      </c>
      <c r="Q115" s="290" t="s">
        <v>33</v>
      </c>
      <c r="R115" s="290" t="s">
        <v>102</v>
      </c>
      <c r="S115" s="290" t="s">
        <v>574</v>
      </c>
      <c r="T115" s="290" t="s">
        <v>580</v>
      </c>
      <c r="U115" s="290" t="s">
        <v>62</v>
      </c>
      <c r="V115" s="290" t="s">
        <v>37</v>
      </c>
      <c r="W115" s="305"/>
      <c r="X115" s="306"/>
    </row>
    <row r="116" s="290" customFormat="1" spans="1:24">
      <c r="A116" s="290" t="s">
        <v>570</v>
      </c>
      <c r="B116" s="290" t="s">
        <v>555</v>
      </c>
      <c r="C116" t="str">
        <f>VLOOKUP(B116,[1]Sheet1!$B:$C,2,0)</f>
        <v>北京市顺义区</v>
      </c>
      <c r="D116" s="290" t="s">
        <v>581</v>
      </c>
      <c r="E116" s="290" t="s">
        <v>582</v>
      </c>
      <c r="F116" s="290" t="s">
        <v>583</v>
      </c>
      <c r="G116" s="290" t="s">
        <v>584</v>
      </c>
      <c r="H116" s="290">
        <v>136</v>
      </c>
      <c r="I116" s="290" t="s">
        <v>53</v>
      </c>
      <c r="J116" s="290" t="s">
        <v>54</v>
      </c>
      <c r="K116" s="290">
        <v>408</v>
      </c>
      <c r="L116" s="290">
        <v>408</v>
      </c>
      <c r="M116" s="294">
        <f t="shared" si="8"/>
        <v>64.251968503937</v>
      </c>
      <c r="N116" s="294">
        <f t="shared" si="9"/>
        <v>71.1453335833701</v>
      </c>
      <c r="O116" s="290">
        <v>1.36</v>
      </c>
      <c r="P116" s="290">
        <v>2.26</v>
      </c>
      <c r="Q116" s="290" t="s">
        <v>33</v>
      </c>
      <c r="R116" s="290" t="s">
        <v>102</v>
      </c>
      <c r="S116" s="290" t="s">
        <v>60</v>
      </c>
      <c r="T116" s="290" t="s">
        <v>585</v>
      </c>
      <c r="U116" s="290" t="s">
        <v>62</v>
      </c>
      <c r="V116" s="290" t="s">
        <v>37</v>
      </c>
      <c r="W116" s="305"/>
      <c r="X116" s="306"/>
    </row>
    <row r="117" s="290" customFormat="1" spans="1:24">
      <c r="A117" s="290" t="s">
        <v>570</v>
      </c>
      <c r="B117" s="290" t="s">
        <v>555</v>
      </c>
      <c r="C117" t="str">
        <f>VLOOKUP(B117,[1]Sheet1!$B:$C,2,0)</f>
        <v>北京市顺义区</v>
      </c>
      <c r="D117" s="290" t="s">
        <v>581</v>
      </c>
      <c r="E117" s="290" t="s">
        <v>582</v>
      </c>
      <c r="F117" s="290" t="s">
        <v>583</v>
      </c>
      <c r="G117" s="290" t="s">
        <v>586</v>
      </c>
      <c r="H117" s="290">
        <v>98</v>
      </c>
      <c r="I117" s="290" t="s">
        <v>53</v>
      </c>
      <c r="J117" s="290" t="s">
        <v>54</v>
      </c>
      <c r="K117" s="290">
        <v>784</v>
      </c>
      <c r="L117" s="290">
        <v>784</v>
      </c>
      <c r="M117" s="294">
        <f t="shared" si="8"/>
        <v>123.464566929134</v>
      </c>
      <c r="N117" s="294">
        <f t="shared" si="9"/>
        <v>136.710641003339</v>
      </c>
      <c r="O117" s="290">
        <v>0.98</v>
      </c>
      <c r="P117" s="290">
        <v>1.63</v>
      </c>
      <c r="Q117" s="290" t="s">
        <v>33</v>
      </c>
      <c r="R117" s="290" t="s">
        <v>102</v>
      </c>
      <c r="S117" s="290" t="s">
        <v>60</v>
      </c>
      <c r="T117" s="290" t="s">
        <v>585</v>
      </c>
      <c r="U117" s="290" t="s">
        <v>62</v>
      </c>
      <c r="V117" s="290" t="s">
        <v>37</v>
      </c>
      <c r="W117" s="305"/>
      <c r="X117" s="306"/>
    </row>
    <row r="118" s="290" customFormat="1" spans="1:24">
      <c r="A118" s="290" t="s">
        <v>570</v>
      </c>
      <c r="B118" s="290" t="s">
        <v>555</v>
      </c>
      <c r="C118" t="str">
        <f>VLOOKUP(B118,[1]Sheet1!$B:$C,2,0)</f>
        <v>北京市顺义区</v>
      </c>
      <c r="D118" s="290" t="s">
        <v>581</v>
      </c>
      <c r="E118" s="290" t="s">
        <v>582</v>
      </c>
      <c r="F118" s="290" t="s">
        <v>583</v>
      </c>
      <c r="G118" s="290" t="s">
        <v>587</v>
      </c>
      <c r="H118" s="290">
        <v>27</v>
      </c>
      <c r="I118" s="290" t="s">
        <v>53</v>
      </c>
      <c r="J118" s="290" t="s">
        <v>54</v>
      </c>
      <c r="K118" s="290">
        <v>496.8</v>
      </c>
      <c r="L118" s="290">
        <v>496.8</v>
      </c>
      <c r="M118" s="294">
        <f t="shared" si="8"/>
        <v>78.2362204724409</v>
      </c>
      <c r="N118" s="294">
        <f t="shared" si="9"/>
        <v>86.6299061868094</v>
      </c>
      <c r="O118" s="290">
        <v>1.35</v>
      </c>
      <c r="P118" s="290">
        <v>2.25</v>
      </c>
      <c r="Q118" s="290" t="s">
        <v>33</v>
      </c>
      <c r="R118" s="290" t="s">
        <v>102</v>
      </c>
      <c r="S118" s="290" t="s">
        <v>60</v>
      </c>
      <c r="T118" s="290" t="s">
        <v>585</v>
      </c>
      <c r="U118" s="290" t="s">
        <v>62</v>
      </c>
      <c r="V118" s="290" t="s">
        <v>37</v>
      </c>
      <c r="W118" s="305"/>
      <c r="X118" s="306"/>
    </row>
    <row r="119" s="290" customFormat="1" spans="1:24">
      <c r="A119" s="290" t="s">
        <v>570</v>
      </c>
      <c r="B119" s="290" t="s">
        <v>555</v>
      </c>
      <c r="C119" t="str">
        <f>VLOOKUP(B119,[1]Sheet1!$B:$C,2,0)</f>
        <v>北京市顺义区</v>
      </c>
      <c r="D119" s="290" t="s">
        <v>581</v>
      </c>
      <c r="E119" s="290" t="s">
        <v>588</v>
      </c>
      <c r="F119" s="290" t="s">
        <v>589</v>
      </c>
      <c r="G119" s="290" t="s">
        <v>590</v>
      </c>
      <c r="H119" s="290">
        <v>50</v>
      </c>
      <c r="I119" s="290" t="s">
        <v>53</v>
      </c>
      <c r="J119" s="290" t="s">
        <v>54</v>
      </c>
      <c r="K119" s="290">
        <v>150</v>
      </c>
      <c r="L119" s="290">
        <v>150</v>
      </c>
      <c r="M119" s="294">
        <f t="shared" si="8"/>
        <v>23.6220472440945</v>
      </c>
      <c r="N119" s="294">
        <f t="shared" si="9"/>
        <v>26.1563726409449</v>
      </c>
      <c r="O119" s="290">
        <v>0.5</v>
      </c>
      <c r="P119" s="290">
        <v>0.83</v>
      </c>
      <c r="Q119" s="290" t="s">
        <v>33</v>
      </c>
      <c r="R119" s="290" t="s">
        <v>102</v>
      </c>
      <c r="S119" s="290" t="s">
        <v>60</v>
      </c>
      <c r="T119" s="290" t="s">
        <v>585</v>
      </c>
      <c r="U119" s="290" t="s">
        <v>62</v>
      </c>
      <c r="V119" s="290" t="s">
        <v>37</v>
      </c>
      <c r="W119" s="305"/>
      <c r="X119" s="306"/>
    </row>
    <row r="120" s="290" customFormat="1" spans="1:24">
      <c r="A120" s="290" t="s">
        <v>570</v>
      </c>
      <c r="B120" s="290" t="s">
        <v>555</v>
      </c>
      <c r="C120" t="str">
        <f>VLOOKUP(B120,[1]Sheet1!$B:$C,2,0)</f>
        <v>北京市顺义区</v>
      </c>
      <c r="D120" s="290" t="s">
        <v>581</v>
      </c>
      <c r="E120" s="290" t="s">
        <v>591</v>
      </c>
      <c r="F120" s="290" t="s">
        <v>592</v>
      </c>
      <c r="G120" s="290" t="s">
        <v>593</v>
      </c>
      <c r="H120" s="290">
        <v>71</v>
      </c>
      <c r="I120" s="290" t="s">
        <v>53</v>
      </c>
      <c r="J120" s="290" t="s">
        <v>54</v>
      </c>
      <c r="K120" s="290">
        <v>1306.4</v>
      </c>
      <c r="L120" s="290">
        <v>1306.4</v>
      </c>
      <c r="M120" s="294">
        <f t="shared" si="8"/>
        <v>205.732283464567</v>
      </c>
      <c r="N120" s="294">
        <f t="shared" si="9"/>
        <v>227.804568120869</v>
      </c>
      <c r="O120" s="290">
        <v>3.55</v>
      </c>
      <c r="P120" s="290">
        <v>5.91</v>
      </c>
      <c r="Q120" s="290" t="s">
        <v>33</v>
      </c>
      <c r="R120" s="290" t="s">
        <v>102</v>
      </c>
      <c r="S120" s="290" t="s">
        <v>60</v>
      </c>
      <c r="T120" s="290" t="s">
        <v>585</v>
      </c>
      <c r="U120" s="290" t="s">
        <v>62</v>
      </c>
      <c r="V120" s="290" t="s">
        <v>37</v>
      </c>
      <c r="W120" s="305"/>
      <c r="X120" s="306"/>
    </row>
    <row r="121" s="290" customFormat="1" spans="1:24">
      <c r="A121" s="290" t="s">
        <v>594</v>
      </c>
      <c r="B121" s="290" t="s">
        <v>595</v>
      </c>
      <c r="C121" t="str">
        <f>VLOOKUP(B121,[1]Sheet1!$B:$C,2,0)</f>
        <v>北京市西城区</v>
      </c>
      <c r="D121" s="290" t="s">
        <v>596</v>
      </c>
      <c r="E121" s="290" t="s">
        <v>597</v>
      </c>
      <c r="F121" s="290" t="s">
        <v>598</v>
      </c>
      <c r="G121" s="290" t="s">
        <v>44</v>
      </c>
      <c r="H121" s="290">
        <v>10</v>
      </c>
      <c r="I121" s="290" t="s">
        <v>53</v>
      </c>
      <c r="J121" s="290" t="s">
        <v>54</v>
      </c>
      <c r="K121" s="290">
        <v>4000</v>
      </c>
      <c r="L121" s="290">
        <v>4000</v>
      </c>
      <c r="M121" s="294">
        <f t="shared" si="8"/>
        <v>629.92125984252</v>
      </c>
      <c r="N121" s="294">
        <f t="shared" si="9"/>
        <v>697.503270425197</v>
      </c>
      <c r="O121" s="290">
        <v>8</v>
      </c>
      <c r="P121" s="290">
        <v>9</v>
      </c>
      <c r="Q121" s="290" t="s">
        <v>33</v>
      </c>
      <c r="R121" s="290" t="s">
        <v>599</v>
      </c>
      <c r="S121" s="290" t="s">
        <v>600</v>
      </c>
      <c r="T121" s="290" t="s">
        <v>601</v>
      </c>
      <c r="U121" s="290" t="s">
        <v>36</v>
      </c>
      <c r="V121" s="290" t="s">
        <v>37</v>
      </c>
      <c r="W121" s="305">
        <v>2</v>
      </c>
      <c r="X121" s="305">
        <v>0.15</v>
      </c>
    </row>
    <row r="122" s="290" customFormat="1" spans="1:24">
      <c r="A122" s="290" t="s">
        <v>594</v>
      </c>
      <c r="B122" s="290" t="s">
        <v>595</v>
      </c>
      <c r="C122" t="str">
        <f>VLOOKUP(B122,[1]Sheet1!$B:$C,2,0)</f>
        <v>北京市西城区</v>
      </c>
      <c r="D122" s="290" t="s">
        <v>602</v>
      </c>
      <c r="E122" s="290" t="s">
        <v>603</v>
      </c>
      <c r="F122" s="290" t="s">
        <v>604</v>
      </c>
      <c r="G122" s="290" t="s">
        <v>605</v>
      </c>
      <c r="H122" s="290">
        <v>2</v>
      </c>
      <c r="I122" s="290" t="s">
        <v>53</v>
      </c>
      <c r="J122" s="290" t="s">
        <v>54</v>
      </c>
      <c r="K122" s="290">
        <v>570</v>
      </c>
      <c r="L122" s="290">
        <v>570</v>
      </c>
      <c r="M122" s="294">
        <f t="shared" si="8"/>
        <v>89.7637795275591</v>
      </c>
      <c r="N122" s="294">
        <f t="shared" si="9"/>
        <v>99.3942160355906</v>
      </c>
      <c r="O122" s="290">
        <v>10</v>
      </c>
      <c r="P122" s="290">
        <v>11</v>
      </c>
      <c r="Q122" s="290" t="s">
        <v>33</v>
      </c>
      <c r="R122" s="290" t="s">
        <v>599</v>
      </c>
      <c r="S122" s="290" t="s">
        <v>600</v>
      </c>
      <c r="T122" s="290" t="s">
        <v>606</v>
      </c>
      <c r="U122" s="290" t="s">
        <v>36</v>
      </c>
      <c r="V122" s="290" t="s">
        <v>37</v>
      </c>
      <c r="W122" s="305"/>
      <c r="X122" s="305"/>
    </row>
    <row r="123" s="290" customFormat="1" spans="1:24">
      <c r="A123" s="290" t="s">
        <v>607</v>
      </c>
      <c r="B123" s="290" t="s">
        <v>608</v>
      </c>
      <c r="C123" t="str">
        <f>VLOOKUP(B123,[1]Sheet1!$B:$C,2,0)</f>
        <v>（浙江省台州市）三门县海润横港路20号</v>
      </c>
      <c r="D123" s="290" t="s">
        <v>609</v>
      </c>
      <c r="E123" s="290" t="s">
        <v>610</v>
      </c>
      <c r="F123" s="290" t="s">
        <v>611</v>
      </c>
      <c r="G123" s="290" t="s">
        <v>612</v>
      </c>
      <c r="H123" s="290">
        <v>2</v>
      </c>
      <c r="I123" s="290" t="s">
        <v>141</v>
      </c>
      <c r="J123" s="290" t="s">
        <v>142</v>
      </c>
      <c r="K123" s="290">
        <v>1760</v>
      </c>
      <c r="L123" s="290">
        <v>1760</v>
      </c>
      <c r="M123" s="294">
        <f t="shared" si="8"/>
        <v>277.165354330709</v>
      </c>
      <c r="N123" s="294">
        <f t="shared" si="9"/>
        <v>306.901438987087</v>
      </c>
      <c r="O123" s="290">
        <v>34</v>
      </c>
      <c r="P123" s="290">
        <v>38</v>
      </c>
      <c r="Q123" s="290" t="s">
        <v>33</v>
      </c>
      <c r="R123" s="290" t="s">
        <v>184</v>
      </c>
      <c r="S123" s="290" t="s">
        <v>613</v>
      </c>
      <c r="T123" s="290" t="s">
        <v>614</v>
      </c>
      <c r="U123" s="290" t="s">
        <v>36</v>
      </c>
      <c r="V123" s="290" t="s">
        <v>37</v>
      </c>
      <c r="W123" s="305">
        <v>4</v>
      </c>
      <c r="X123" s="305">
        <v>0.13</v>
      </c>
    </row>
    <row r="124" s="290" customFormat="1" spans="1:24">
      <c r="A124" s="290" t="s">
        <v>607</v>
      </c>
      <c r="B124" s="290" t="s">
        <v>608</v>
      </c>
      <c r="C124" t="str">
        <f>VLOOKUP(B124,[1]Sheet1!$B:$C,2,0)</f>
        <v>（浙江省台州市）三门县海润横港路20号</v>
      </c>
      <c r="D124" s="290" t="s">
        <v>609</v>
      </c>
      <c r="E124" s="290" t="s">
        <v>610</v>
      </c>
      <c r="F124" s="290" t="s">
        <v>611</v>
      </c>
      <c r="G124" s="290" t="s">
        <v>615</v>
      </c>
      <c r="H124" s="290">
        <v>2</v>
      </c>
      <c r="I124" s="290" t="s">
        <v>141</v>
      </c>
      <c r="J124" s="290" t="s">
        <v>142</v>
      </c>
      <c r="K124" s="290">
        <v>1886</v>
      </c>
      <c r="L124" s="290">
        <v>1886</v>
      </c>
      <c r="M124" s="294">
        <f t="shared" si="8"/>
        <v>297.007874015748</v>
      </c>
      <c r="N124" s="294">
        <f t="shared" si="9"/>
        <v>328.87279200548</v>
      </c>
      <c r="O124" s="290">
        <v>68</v>
      </c>
      <c r="P124" s="290">
        <v>74</v>
      </c>
      <c r="Q124" s="290" t="s">
        <v>33</v>
      </c>
      <c r="R124" s="290" t="s">
        <v>184</v>
      </c>
      <c r="S124" s="290" t="s">
        <v>613</v>
      </c>
      <c r="T124" s="290" t="s">
        <v>614</v>
      </c>
      <c r="U124" s="290" t="s">
        <v>36</v>
      </c>
      <c r="V124" s="290" t="s">
        <v>37</v>
      </c>
      <c r="W124" s="305"/>
      <c r="X124" s="305"/>
    </row>
    <row r="125" spans="13:14">
      <c r="M125" s="294">
        <f>SUM(M2:M124)</f>
        <v>223700.214173228</v>
      </c>
      <c r="N125" s="294">
        <f>SUM(N2:N124)</f>
        <v>247700.214181772</v>
      </c>
    </row>
    <row r="126" spans="12:13">
      <c r="L126" t="s">
        <v>616</v>
      </c>
      <c r="M126" s="294">
        <v>24000</v>
      </c>
    </row>
    <row r="127" spans="13:14">
      <c r="M127" s="303">
        <f>(M125+M126)/M125</f>
        <v>1.10728644176181</v>
      </c>
      <c r="N127" s="304">
        <f>N125/M125</f>
        <v>1.1072864418</v>
      </c>
    </row>
    <row r="128" spans="13:13">
      <c r="M128" s="304">
        <v>1.1072864418</v>
      </c>
    </row>
  </sheetData>
  <mergeCells count="32">
    <mergeCell ref="W3:W6"/>
    <mergeCell ref="W7:W8"/>
    <mergeCell ref="W11:W12"/>
    <mergeCell ref="W14:W17"/>
    <mergeCell ref="W19:W23"/>
    <mergeCell ref="W26:W31"/>
    <mergeCell ref="W32:W49"/>
    <mergeCell ref="W50:W58"/>
    <mergeCell ref="W59:W64"/>
    <mergeCell ref="W66:W79"/>
    <mergeCell ref="W80:W87"/>
    <mergeCell ref="W92:W109"/>
    <mergeCell ref="W110:W112"/>
    <mergeCell ref="W113:W120"/>
    <mergeCell ref="W121:W122"/>
    <mergeCell ref="W123:W124"/>
    <mergeCell ref="X3:X6"/>
    <mergeCell ref="X7:X8"/>
    <mergeCell ref="X11:X12"/>
    <mergeCell ref="X14:X17"/>
    <mergeCell ref="X19:X23"/>
    <mergeCell ref="X26:X31"/>
    <mergeCell ref="X32:X49"/>
    <mergeCell ref="X50:X58"/>
    <mergeCell ref="X59:X64"/>
    <mergeCell ref="X66:X79"/>
    <mergeCell ref="X80:X87"/>
    <mergeCell ref="X92:X109"/>
    <mergeCell ref="X110:X112"/>
    <mergeCell ref="X113:X120"/>
    <mergeCell ref="X121:X122"/>
    <mergeCell ref="X123:X1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0"/>
  <sheetViews>
    <sheetView topLeftCell="A202" workbookViewId="0">
      <selection activeCell="A204" sqref="$A204:$XFD220"/>
    </sheetView>
  </sheetViews>
  <sheetFormatPr defaultColWidth="9" defaultRowHeight="13.5"/>
  <cols>
    <col min="1" max="2" width="19.0619469026549" customWidth="1"/>
    <col min="3" max="3" width="14.4424778761062" customWidth="1"/>
    <col min="4" max="4" width="19.0619469026549" customWidth="1"/>
    <col min="5" max="5" width="24.6637168141593" customWidth="1"/>
    <col min="6" max="7" width="19.0619469026549" customWidth="1"/>
    <col min="8" max="8" width="15.1150442477876" customWidth="1"/>
    <col min="9" max="9" width="10.8849557522124" customWidth="1"/>
    <col min="10" max="18" width="19.0619469026549" customWidth="1"/>
    <col min="19" max="19" width="94.1150442477876" customWidth="1"/>
    <col min="20" max="21" width="19.0619469026549" customWidth="1"/>
  </cols>
  <sheetData>
    <row r="1" ht="15" customHeight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617</v>
      </c>
      <c r="I1" t="s">
        <v>8</v>
      </c>
      <c r="J1" t="s">
        <v>618</v>
      </c>
      <c r="K1" t="s">
        <v>619</v>
      </c>
      <c r="L1" t="s">
        <v>620</v>
      </c>
      <c r="M1" t="s">
        <v>621</v>
      </c>
      <c r="N1" t="s">
        <v>622</v>
      </c>
      <c r="O1" t="s">
        <v>623</v>
      </c>
      <c r="P1" t="s">
        <v>16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</row>
    <row r="2" ht="15" customHeight="1" spans="1:21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s="291">
        <v>10</v>
      </c>
      <c r="I2" t="s">
        <v>30</v>
      </c>
      <c r="J2" s="293">
        <v>110</v>
      </c>
      <c r="K2" s="293">
        <v>13</v>
      </c>
      <c r="L2" s="293">
        <v>14.3</v>
      </c>
      <c r="M2" s="294">
        <f>J2+L2</f>
        <v>124.3</v>
      </c>
      <c r="N2" s="293">
        <v>1.17</v>
      </c>
      <c r="O2" s="293">
        <v>1.34</v>
      </c>
      <c r="P2" t="s">
        <v>33</v>
      </c>
      <c r="Q2" t="s">
        <v>32</v>
      </c>
      <c r="R2" t="s">
        <v>34</v>
      </c>
      <c r="S2" t="s">
        <v>35</v>
      </c>
      <c r="T2" t="s">
        <v>36</v>
      </c>
      <c r="U2" t="s">
        <v>37</v>
      </c>
    </row>
    <row r="3" ht="15" customHeight="1" spans="1:21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s="291">
        <v>10</v>
      </c>
      <c r="I3" t="s">
        <v>30</v>
      </c>
      <c r="J3" s="293">
        <v>70</v>
      </c>
      <c r="K3" s="293">
        <v>13</v>
      </c>
      <c r="L3" s="293">
        <v>9.1</v>
      </c>
      <c r="M3" s="294">
        <f t="shared" ref="M3:M34" si="0">J3+L3</f>
        <v>79.1</v>
      </c>
      <c r="N3" s="293">
        <v>0.71</v>
      </c>
      <c r="O3" s="293">
        <v>0.81</v>
      </c>
      <c r="P3" t="s">
        <v>33</v>
      </c>
      <c r="Q3" t="s">
        <v>32</v>
      </c>
      <c r="R3" t="s">
        <v>34</v>
      </c>
      <c r="S3" t="s">
        <v>35</v>
      </c>
      <c r="T3" t="s">
        <v>36</v>
      </c>
      <c r="U3" t="s">
        <v>37</v>
      </c>
    </row>
    <row r="4" ht="15" customHeight="1" spans="1:2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s="291">
        <v>10</v>
      </c>
      <c r="I4" t="s">
        <v>30</v>
      </c>
      <c r="J4" s="293">
        <v>36</v>
      </c>
      <c r="K4" s="293">
        <v>13</v>
      </c>
      <c r="L4" s="293">
        <v>4.68</v>
      </c>
      <c r="M4" s="294">
        <f t="shared" si="0"/>
        <v>40.68</v>
      </c>
      <c r="N4" s="293">
        <v>0.41</v>
      </c>
      <c r="O4" s="293">
        <v>0.47</v>
      </c>
      <c r="P4" t="s">
        <v>33</v>
      </c>
      <c r="Q4" t="s">
        <v>32</v>
      </c>
      <c r="R4" t="s">
        <v>34</v>
      </c>
      <c r="S4" t="s">
        <v>35</v>
      </c>
      <c r="T4" t="s">
        <v>36</v>
      </c>
      <c r="U4" t="s">
        <v>37</v>
      </c>
    </row>
    <row r="5" ht="15" customHeight="1" spans="1:21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s="291">
        <v>15</v>
      </c>
      <c r="I5" t="s">
        <v>30</v>
      </c>
      <c r="J5" s="293">
        <v>42</v>
      </c>
      <c r="K5" s="293">
        <v>13</v>
      </c>
      <c r="L5" s="293">
        <v>5.46</v>
      </c>
      <c r="M5" s="294">
        <f t="shared" si="0"/>
        <v>47.46</v>
      </c>
      <c r="N5" s="293">
        <v>0.51</v>
      </c>
      <c r="O5" s="293">
        <v>0.59</v>
      </c>
      <c r="P5" t="s">
        <v>33</v>
      </c>
      <c r="Q5" t="s">
        <v>32</v>
      </c>
      <c r="R5" t="s">
        <v>34</v>
      </c>
      <c r="S5" t="s">
        <v>35</v>
      </c>
      <c r="T5" t="s">
        <v>36</v>
      </c>
      <c r="U5" t="s">
        <v>37</v>
      </c>
    </row>
    <row r="6" ht="15" customHeight="1" spans="1:21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s="291">
        <v>15</v>
      </c>
      <c r="I6" t="s">
        <v>30</v>
      </c>
      <c r="J6" s="293">
        <v>33</v>
      </c>
      <c r="K6" s="293">
        <v>13</v>
      </c>
      <c r="L6" s="293">
        <v>4.29</v>
      </c>
      <c r="M6" s="294">
        <f t="shared" si="0"/>
        <v>37.29</v>
      </c>
      <c r="N6" s="293">
        <v>0.26</v>
      </c>
      <c r="O6" s="293">
        <v>0.3</v>
      </c>
      <c r="P6" t="s">
        <v>33</v>
      </c>
      <c r="Q6" t="s">
        <v>32</v>
      </c>
      <c r="R6" t="s">
        <v>34</v>
      </c>
      <c r="S6" t="s">
        <v>35</v>
      </c>
      <c r="T6" t="s">
        <v>36</v>
      </c>
      <c r="U6" t="s">
        <v>37</v>
      </c>
    </row>
    <row r="7" ht="15" customHeight="1" spans="1:21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s="291">
        <v>10</v>
      </c>
      <c r="I7" t="s">
        <v>30</v>
      </c>
      <c r="J7" s="293">
        <v>13</v>
      </c>
      <c r="K7" s="293">
        <v>13</v>
      </c>
      <c r="L7" s="293">
        <v>1.69</v>
      </c>
      <c r="M7" s="294">
        <f t="shared" si="0"/>
        <v>14.69</v>
      </c>
      <c r="N7" s="293">
        <v>0.12</v>
      </c>
      <c r="O7" s="293">
        <v>0.14</v>
      </c>
      <c r="P7" t="s">
        <v>33</v>
      </c>
      <c r="Q7" t="s">
        <v>32</v>
      </c>
      <c r="R7" t="s">
        <v>34</v>
      </c>
      <c r="S7" t="s">
        <v>35</v>
      </c>
      <c r="T7" t="s">
        <v>36</v>
      </c>
      <c r="U7" t="s">
        <v>37</v>
      </c>
    </row>
    <row r="8" ht="15" customHeight="1" spans="1:21">
      <c r="A8" t="s">
        <v>23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s="291">
        <v>10</v>
      </c>
      <c r="I8" t="s">
        <v>30</v>
      </c>
      <c r="J8" s="293">
        <v>10</v>
      </c>
      <c r="K8" s="293">
        <v>13</v>
      </c>
      <c r="L8" s="293">
        <v>1.3</v>
      </c>
      <c r="M8" s="294">
        <f t="shared" si="0"/>
        <v>11.3</v>
      </c>
      <c r="N8" s="293">
        <v>0.07</v>
      </c>
      <c r="O8" s="293">
        <v>0.08</v>
      </c>
      <c r="P8" t="s">
        <v>33</v>
      </c>
      <c r="Q8" t="s">
        <v>32</v>
      </c>
      <c r="R8" t="s">
        <v>34</v>
      </c>
      <c r="S8" t="s">
        <v>35</v>
      </c>
      <c r="T8" t="s">
        <v>36</v>
      </c>
      <c r="U8" t="s">
        <v>37</v>
      </c>
    </row>
    <row r="9" ht="15" customHeight="1" spans="1:21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72</v>
      </c>
      <c r="G9" t="s">
        <v>73</v>
      </c>
      <c r="H9" s="292">
        <v>300</v>
      </c>
      <c r="I9" t="s">
        <v>74</v>
      </c>
      <c r="J9" s="293">
        <v>555</v>
      </c>
      <c r="K9" s="293">
        <v>13</v>
      </c>
      <c r="L9" s="293">
        <v>72.15</v>
      </c>
      <c r="M9" s="294">
        <f t="shared" si="0"/>
        <v>627.15</v>
      </c>
      <c r="N9" s="293">
        <v>2</v>
      </c>
      <c r="O9" s="293">
        <v>2.04</v>
      </c>
      <c r="P9" t="s">
        <v>33</v>
      </c>
      <c r="Q9" t="s">
        <v>32</v>
      </c>
      <c r="R9" t="s">
        <v>75</v>
      </c>
      <c r="S9" t="s">
        <v>76</v>
      </c>
      <c r="T9" t="s">
        <v>36</v>
      </c>
      <c r="U9" t="s">
        <v>37</v>
      </c>
    </row>
    <row r="10" ht="15" customHeight="1" spans="1:21">
      <c r="A10" t="s">
        <v>67</v>
      </c>
      <c r="B10" t="s">
        <v>68</v>
      </c>
      <c r="C10" t="s">
        <v>69</v>
      </c>
      <c r="D10" t="s">
        <v>77</v>
      </c>
      <c r="E10" t="s">
        <v>78</v>
      </c>
      <c r="F10" t="s">
        <v>79</v>
      </c>
      <c r="G10" t="s">
        <v>80</v>
      </c>
      <c r="H10" s="292">
        <v>200</v>
      </c>
      <c r="I10" t="s">
        <v>53</v>
      </c>
      <c r="J10" s="293">
        <v>274</v>
      </c>
      <c r="K10" s="293">
        <v>20</v>
      </c>
      <c r="L10" s="293">
        <v>54.8</v>
      </c>
      <c r="M10" s="294">
        <f t="shared" si="0"/>
        <v>328.8</v>
      </c>
      <c r="N10" s="293">
        <v>1</v>
      </c>
      <c r="O10" s="293">
        <v>1.02</v>
      </c>
      <c r="P10" t="s">
        <v>33</v>
      </c>
      <c r="Q10" t="s">
        <v>32</v>
      </c>
      <c r="R10" t="s">
        <v>75</v>
      </c>
      <c r="S10" t="s">
        <v>81</v>
      </c>
      <c r="T10" t="s">
        <v>36</v>
      </c>
      <c r="U10" t="s">
        <v>37</v>
      </c>
    </row>
    <row r="11" ht="15" customHeight="1" spans="1:21">
      <c r="A11" t="s">
        <v>67</v>
      </c>
      <c r="B11" t="s">
        <v>68</v>
      </c>
      <c r="C11" t="s">
        <v>69</v>
      </c>
      <c r="D11" t="s">
        <v>77</v>
      </c>
      <c r="E11" t="s">
        <v>78</v>
      </c>
      <c r="F11" t="s">
        <v>79</v>
      </c>
      <c r="G11" t="s">
        <v>80</v>
      </c>
      <c r="H11" s="292">
        <v>330</v>
      </c>
      <c r="I11" t="s">
        <v>53</v>
      </c>
      <c r="J11" s="293">
        <v>617.1</v>
      </c>
      <c r="K11" s="293">
        <v>20</v>
      </c>
      <c r="L11" s="293">
        <v>123.42</v>
      </c>
      <c r="M11" s="294">
        <f t="shared" si="0"/>
        <v>740.52</v>
      </c>
      <c r="N11" s="293">
        <v>17.3</v>
      </c>
      <c r="O11" s="293">
        <v>17.62</v>
      </c>
      <c r="P11" t="s">
        <v>33</v>
      </c>
      <c r="Q11" t="s">
        <v>32</v>
      </c>
      <c r="R11" t="s">
        <v>75</v>
      </c>
      <c r="S11" t="s">
        <v>81</v>
      </c>
      <c r="T11" t="s">
        <v>36</v>
      </c>
      <c r="U11" t="s">
        <v>37</v>
      </c>
    </row>
    <row r="12" ht="15" customHeight="1" spans="1:21">
      <c r="A12" t="s">
        <v>67</v>
      </c>
      <c r="B12" t="s">
        <v>68</v>
      </c>
      <c r="C12" t="s">
        <v>69</v>
      </c>
      <c r="D12" t="s">
        <v>77</v>
      </c>
      <c r="E12" t="s">
        <v>78</v>
      </c>
      <c r="F12" t="s">
        <v>79</v>
      </c>
      <c r="G12" t="s">
        <v>80</v>
      </c>
      <c r="H12" s="292">
        <v>150</v>
      </c>
      <c r="I12" t="s">
        <v>53</v>
      </c>
      <c r="J12" s="293">
        <v>645</v>
      </c>
      <c r="K12" s="293">
        <v>20</v>
      </c>
      <c r="L12" s="293">
        <v>129</v>
      </c>
      <c r="M12" s="294">
        <f t="shared" si="0"/>
        <v>774</v>
      </c>
      <c r="N12" s="293">
        <v>9.7</v>
      </c>
      <c r="O12" s="293">
        <v>10</v>
      </c>
      <c r="P12" t="s">
        <v>33</v>
      </c>
      <c r="Q12" t="s">
        <v>32</v>
      </c>
      <c r="R12" t="s">
        <v>75</v>
      </c>
      <c r="S12" t="s">
        <v>81</v>
      </c>
      <c r="T12" t="s">
        <v>36</v>
      </c>
      <c r="U12" t="s">
        <v>37</v>
      </c>
    </row>
    <row r="13" ht="15" customHeight="1" spans="1:21">
      <c r="A13" t="s">
        <v>67</v>
      </c>
      <c r="B13" t="s">
        <v>68</v>
      </c>
      <c r="C13" t="s">
        <v>69</v>
      </c>
      <c r="D13" t="s">
        <v>77</v>
      </c>
      <c r="E13" t="s">
        <v>78</v>
      </c>
      <c r="F13" t="s">
        <v>79</v>
      </c>
      <c r="G13" t="s">
        <v>80</v>
      </c>
      <c r="H13" s="292">
        <v>770</v>
      </c>
      <c r="I13" t="s">
        <v>53</v>
      </c>
      <c r="J13" s="293">
        <v>662.2</v>
      </c>
      <c r="K13" s="293">
        <v>20</v>
      </c>
      <c r="L13" s="293">
        <v>132.44</v>
      </c>
      <c r="M13" s="294">
        <f t="shared" si="0"/>
        <v>794.64</v>
      </c>
      <c r="N13" s="293">
        <v>4</v>
      </c>
      <c r="O13" s="293">
        <v>4.07</v>
      </c>
      <c r="P13" t="s">
        <v>33</v>
      </c>
      <c r="Q13" t="s">
        <v>32</v>
      </c>
      <c r="R13" t="s">
        <v>75</v>
      </c>
      <c r="S13" t="s">
        <v>81</v>
      </c>
      <c r="T13" t="s">
        <v>36</v>
      </c>
      <c r="U13" t="s">
        <v>37</v>
      </c>
    </row>
    <row r="14" ht="15" customHeight="1" spans="1:21">
      <c r="A14" t="s">
        <v>67</v>
      </c>
      <c r="B14" t="s">
        <v>68</v>
      </c>
      <c r="C14" t="s">
        <v>69</v>
      </c>
      <c r="D14" t="s">
        <v>77</v>
      </c>
      <c r="E14" t="s">
        <v>78</v>
      </c>
      <c r="F14" t="s">
        <v>79</v>
      </c>
      <c r="G14" t="s">
        <v>80</v>
      </c>
      <c r="H14" s="292">
        <v>285</v>
      </c>
      <c r="I14" t="s">
        <v>53</v>
      </c>
      <c r="J14" s="293">
        <v>299.25</v>
      </c>
      <c r="K14" s="293">
        <v>20</v>
      </c>
      <c r="L14" s="293">
        <v>59.85</v>
      </c>
      <c r="M14" s="294">
        <f t="shared" si="0"/>
        <v>359.1</v>
      </c>
      <c r="N14" s="293">
        <v>3</v>
      </c>
      <c r="O14" s="293">
        <v>3.05</v>
      </c>
      <c r="P14" t="s">
        <v>33</v>
      </c>
      <c r="Q14" t="s">
        <v>32</v>
      </c>
      <c r="R14" t="s">
        <v>75</v>
      </c>
      <c r="S14" t="s">
        <v>81</v>
      </c>
      <c r="T14" t="s">
        <v>36</v>
      </c>
      <c r="U14" t="s">
        <v>37</v>
      </c>
    </row>
    <row r="15" ht="15" customHeight="1" spans="1:21">
      <c r="A15" t="s">
        <v>82</v>
      </c>
      <c r="B15" t="s">
        <v>68</v>
      </c>
      <c r="C15" t="s">
        <v>69</v>
      </c>
      <c r="D15" t="s">
        <v>70</v>
      </c>
      <c r="E15" t="s">
        <v>83</v>
      </c>
      <c r="F15" t="s">
        <v>84</v>
      </c>
      <c r="G15" t="s">
        <v>85</v>
      </c>
      <c r="H15" s="292">
        <v>330</v>
      </c>
      <c r="I15" t="s">
        <v>74</v>
      </c>
      <c r="J15" s="293">
        <v>5834.4</v>
      </c>
      <c r="K15" s="293">
        <v>13</v>
      </c>
      <c r="L15" s="293">
        <v>758.47</v>
      </c>
      <c r="M15" s="294">
        <f t="shared" si="0"/>
        <v>6592.87</v>
      </c>
      <c r="N15" s="293">
        <v>50</v>
      </c>
      <c r="O15" s="293">
        <v>50.5</v>
      </c>
      <c r="P15" t="s">
        <v>33</v>
      </c>
      <c r="Q15" t="s">
        <v>32</v>
      </c>
      <c r="R15" t="s">
        <v>75</v>
      </c>
      <c r="S15" t="s">
        <v>76</v>
      </c>
      <c r="T15" t="s">
        <v>36</v>
      </c>
      <c r="U15" t="s">
        <v>37</v>
      </c>
    </row>
    <row r="16" ht="15" customHeight="1" spans="1:21">
      <c r="A16" t="s">
        <v>82</v>
      </c>
      <c r="B16" t="s">
        <v>68</v>
      </c>
      <c r="C16" t="s">
        <v>69</v>
      </c>
      <c r="D16" t="s">
        <v>70</v>
      </c>
      <c r="E16" t="s">
        <v>83</v>
      </c>
      <c r="F16" t="s">
        <v>84</v>
      </c>
      <c r="G16" t="s">
        <v>85</v>
      </c>
      <c r="H16" s="292">
        <v>360</v>
      </c>
      <c r="I16" t="s">
        <v>74</v>
      </c>
      <c r="J16" s="293">
        <v>3463.2</v>
      </c>
      <c r="K16" s="293">
        <v>13</v>
      </c>
      <c r="L16" s="293">
        <v>450.22</v>
      </c>
      <c r="M16" s="294">
        <f t="shared" si="0"/>
        <v>3913.42</v>
      </c>
      <c r="N16" s="293">
        <v>27</v>
      </c>
      <c r="O16" s="293">
        <v>27.3</v>
      </c>
      <c r="P16" t="s">
        <v>33</v>
      </c>
      <c r="Q16" t="s">
        <v>32</v>
      </c>
      <c r="R16" t="s">
        <v>75</v>
      </c>
      <c r="S16" t="s">
        <v>76</v>
      </c>
      <c r="T16" t="s">
        <v>36</v>
      </c>
      <c r="U16" t="s">
        <v>37</v>
      </c>
    </row>
    <row r="17" ht="15" customHeight="1" spans="1:21">
      <c r="A17" t="s">
        <v>82</v>
      </c>
      <c r="B17" t="s">
        <v>68</v>
      </c>
      <c r="C17" t="s">
        <v>69</v>
      </c>
      <c r="D17" t="s">
        <v>70</v>
      </c>
      <c r="E17" t="s">
        <v>83</v>
      </c>
      <c r="F17" t="s">
        <v>84</v>
      </c>
      <c r="G17" t="s">
        <v>85</v>
      </c>
      <c r="H17" s="292">
        <v>480</v>
      </c>
      <c r="I17" t="s">
        <v>74</v>
      </c>
      <c r="J17" s="293">
        <v>6451.2</v>
      </c>
      <c r="K17" s="293">
        <v>13</v>
      </c>
      <c r="L17" s="293">
        <v>838.66</v>
      </c>
      <c r="M17" s="294">
        <f t="shared" si="0"/>
        <v>7289.86</v>
      </c>
      <c r="N17" s="293">
        <v>56.15</v>
      </c>
      <c r="O17" s="293">
        <v>56.65</v>
      </c>
      <c r="P17" t="s">
        <v>33</v>
      </c>
      <c r="Q17" t="s">
        <v>32</v>
      </c>
      <c r="R17" t="s">
        <v>75</v>
      </c>
      <c r="S17" t="s">
        <v>76</v>
      </c>
      <c r="T17" t="s">
        <v>36</v>
      </c>
      <c r="U17" t="s">
        <v>37</v>
      </c>
    </row>
    <row r="18" ht="15" customHeight="1" spans="1:21">
      <c r="A18" t="s">
        <v>82</v>
      </c>
      <c r="B18" t="s">
        <v>68</v>
      </c>
      <c r="C18" t="s">
        <v>69</v>
      </c>
      <c r="D18" t="s">
        <v>70</v>
      </c>
      <c r="E18" t="s">
        <v>83</v>
      </c>
      <c r="F18" t="s">
        <v>84</v>
      </c>
      <c r="G18" t="s">
        <v>85</v>
      </c>
      <c r="H18" s="292">
        <v>480</v>
      </c>
      <c r="I18" t="s">
        <v>74</v>
      </c>
      <c r="J18" s="293">
        <v>3460.8</v>
      </c>
      <c r="K18" s="293">
        <v>13</v>
      </c>
      <c r="L18" s="293">
        <v>449.9</v>
      </c>
      <c r="M18" s="294">
        <f t="shared" si="0"/>
        <v>3910.7</v>
      </c>
      <c r="N18" s="293">
        <v>31.45</v>
      </c>
      <c r="O18" s="293">
        <v>31.95</v>
      </c>
      <c r="P18" t="s">
        <v>33</v>
      </c>
      <c r="Q18" t="s">
        <v>32</v>
      </c>
      <c r="R18" t="s">
        <v>75</v>
      </c>
      <c r="S18" t="s">
        <v>76</v>
      </c>
      <c r="T18" t="s">
        <v>36</v>
      </c>
      <c r="U18" t="s">
        <v>37</v>
      </c>
    </row>
    <row r="19" ht="15" customHeight="1" spans="1:21">
      <c r="A19" t="s">
        <v>82</v>
      </c>
      <c r="B19" t="s">
        <v>68</v>
      </c>
      <c r="C19" t="s">
        <v>69</v>
      </c>
      <c r="D19" t="s">
        <v>70</v>
      </c>
      <c r="E19" t="s">
        <v>83</v>
      </c>
      <c r="F19" t="s">
        <v>84</v>
      </c>
      <c r="G19" t="s">
        <v>85</v>
      </c>
      <c r="H19" s="292">
        <v>500</v>
      </c>
      <c r="I19" t="s">
        <v>74</v>
      </c>
      <c r="J19" s="293">
        <v>2120</v>
      </c>
      <c r="K19" s="293">
        <v>13</v>
      </c>
      <c r="L19" s="293">
        <v>275.6</v>
      </c>
      <c r="M19" s="294">
        <f t="shared" si="0"/>
        <v>2395.6</v>
      </c>
      <c r="N19" s="293">
        <v>18.8</v>
      </c>
      <c r="O19" s="293">
        <v>19.1</v>
      </c>
      <c r="P19" t="s">
        <v>33</v>
      </c>
      <c r="Q19" t="s">
        <v>32</v>
      </c>
      <c r="R19" t="s">
        <v>75</v>
      </c>
      <c r="S19" t="s">
        <v>76</v>
      </c>
      <c r="T19" t="s">
        <v>36</v>
      </c>
      <c r="U19" t="s">
        <v>37</v>
      </c>
    </row>
    <row r="20" ht="15" customHeight="1" spans="1:21">
      <c r="A20" t="s">
        <v>82</v>
      </c>
      <c r="B20" t="s">
        <v>68</v>
      </c>
      <c r="C20" t="s">
        <v>69</v>
      </c>
      <c r="D20" t="s">
        <v>70</v>
      </c>
      <c r="E20" t="s">
        <v>83</v>
      </c>
      <c r="F20" t="s">
        <v>84</v>
      </c>
      <c r="G20" t="s">
        <v>85</v>
      </c>
      <c r="H20" s="292">
        <v>300</v>
      </c>
      <c r="I20" t="s">
        <v>74</v>
      </c>
      <c r="J20" s="293">
        <v>1527</v>
      </c>
      <c r="K20" s="293">
        <v>13</v>
      </c>
      <c r="L20" s="293">
        <v>198.51</v>
      </c>
      <c r="M20" s="294">
        <f t="shared" si="0"/>
        <v>1725.51</v>
      </c>
      <c r="N20" s="293">
        <v>18</v>
      </c>
      <c r="O20" s="293">
        <v>18.2</v>
      </c>
      <c r="P20" t="s">
        <v>33</v>
      </c>
      <c r="Q20" t="s">
        <v>32</v>
      </c>
      <c r="R20" t="s">
        <v>75</v>
      </c>
      <c r="S20" t="s">
        <v>76</v>
      </c>
      <c r="T20" t="s">
        <v>36</v>
      </c>
      <c r="U20" t="s">
        <v>37</v>
      </c>
    </row>
    <row r="21" ht="15" customHeight="1" spans="1:21">
      <c r="A21" t="s">
        <v>82</v>
      </c>
      <c r="B21" t="s">
        <v>68</v>
      </c>
      <c r="C21" t="s">
        <v>69</v>
      </c>
      <c r="D21" t="s">
        <v>70</v>
      </c>
      <c r="E21" t="s">
        <v>83</v>
      </c>
      <c r="F21" t="s">
        <v>84</v>
      </c>
      <c r="G21" t="s">
        <v>85</v>
      </c>
      <c r="H21" s="292">
        <v>500</v>
      </c>
      <c r="I21" t="s">
        <v>74</v>
      </c>
      <c r="J21" s="293">
        <v>1695</v>
      </c>
      <c r="K21" s="293">
        <v>13</v>
      </c>
      <c r="L21" s="293">
        <v>220.35</v>
      </c>
      <c r="M21" s="294">
        <f t="shared" si="0"/>
        <v>1915.35</v>
      </c>
      <c r="N21" s="293">
        <v>13</v>
      </c>
      <c r="O21" s="293">
        <v>13.2</v>
      </c>
      <c r="P21" t="s">
        <v>33</v>
      </c>
      <c r="Q21" t="s">
        <v>32</v>
      </c>
      <c r="R21" t="s">
        <v>75</v>
      </c>
      <c r="S21" t="s">
        <v>76</v>
      </c>
      <c r="T21" t="s">
        <v>36</v>
      </c>
      <c r="U21" t="s">
        <v>37</v>
      </c>
    </row>
    <row r="22" ht="15" customHeight="1" spans="1:21">
      <c r="A22" t="s">
        <v>86</v>
      </c>
      <c r="B22" t="s">
        <v>87</v>
      </c>
      <c r="C22" t="str">
        <f>VLOOKUP(B22,[1]Sheet1!$B:$C,2,0)</f>
        <v>昆明</v>
      </c>
      <c r="D22" t="s">
        <v>89</v>
      </c>
      <c r="E22" t="s">
        <v>90</v>
      </c>
      <c r="F22" t="s">
        <v>91</v>
      </c>
      <c r="G22" t="s">
        <v>92</v>
      </c>
      <c r="H22" s="291">
        <v>1000</v>
      </c>
      <c r="I22" t="s">
        <v>30</v>
      </c>
      <c r="J22" s="293">
        <v>3200</v>
      </c>
      <c r="K22" s="293">
        <v>20</v>
      </c>
      <c r="L22" s="293">
        <v>640</v>
      </c>
      <c r="M22" s="294">
        <f t="shared" si="0"/>
        <v>3840</v>
      </c>
      <c r="N22" s="293">
        <v>110</v>
      </c>
      <c r="O22" s="293">
        <v>120</v>
      </c>
      <c r="P22" t="s">
        <v>33</v>
      </c>
      <c r="Q22" t="s">
        <v>93</v>
      </c>
      <c r="R22" t="s">
        <v>94</v>
      </c>
      <c r="S22" t="s">
        <v>95</v>
      </c>
      <c r="T22" t="s">
        <v>36</v>
      </c>
      <c r="U22" t="s">
        <v>37</v>
      </c>
    </row>
    <row r="23" ht="15" customHeight="1" spans="1:21">
      <c r="A23" t="s">
        <v>86</v>
      </c>
      <c r="B23" t="s">
        <v>87</v>
      </c>
      <c r="C23" t="str">
        <f>VLOOKUP(B23,[1]Sheet1!$B:$C,2,0)</f>
        <v>昆明</v>
      </c>
      <c r="D23" t="s">
        <v>89</v>
      </c>
      <c r="E23" t="s">
        <v>90</v>
      </c>
      <c r="F23" t="s">
        <v>91</v>
      </c>
      <c r="G23" t="s">
        <v>92</v>
      </c>
      <c r="H23" s="291">
        <v>1000</v>
      </c>
      <c r="I23" t="s">
        <v>30</v>
      </c>
      <c r="J23" s="293">
        <v>3200</v>
      </c>
      <c r="K23" s="293">
        <v>20</v>
      </c>
      <c r="L23" s="293">
        <v>640</v>
      </c>
      <c r="M23" s="294">
        <f t="shared" si="0"/>
        <v>3840</v>
      </c>
      <c r="N23" s="293">
        <v>110</v>
      </c>
      <c r="O23" s="293">
        <v>120</v>
      </c>
      <c r="P23" t="s">
        <v>33</v>
      </c>
      <c r="Q23" t="s">
        <v>93</v>
      </c>
      <c r="R23" t="s">
        <v>94</v>
      </c>
      <c r="S23" t="s">
        <v>95</v>
      </c>
      <c r="T23" t="s">
        <v>36</v>
      </c>
      <c r="U23" t="s">
        <v>37</v>
      </c>
    </row>
    <row r="24" ht="15" customHeight="1" spans="1:21">
      <c r="A24" t="s">
        <v>86</v>
      </c>
      <c r="B24" t="s">
        <v>87</v>
      </c>
      <c r="C24" t="str">
        <f>VLOOKUP(B24,[1]Sheet1!$B:$C,2,0)</f>
        <v>昆明</v>
      </c>
      <c r="D24" t="s">
        <v>89</v>
      </c>
      <c r="E24" t="s">
        <v>90</v>
      </c>
      <c r="F24" t="s">
        <v>91</v>
      </c>
      <c r="G24" t="s">
        <v>92</v>
      </c>
      <c r="H24" s="291">
        <v>1000</v>
      </c>
      <c r="I24" t="s">
        <v>30</v>
      </c>
      <c r="J24" s="293">
        <v>3200</v>
      </c>
      <c r="K24" s="293">
        <v>20</v>
      </c>
      <c r="L24" s="293">
        <v>640</v>
      </c>
      <c r="M24" s="294">
        <f t="shared" si="0"/>
        <v>3840</v>
      </c>
      <c r="N24" s="293">
        <v>110</v>
      </c>
      <c r="O24" s="293">
        <v>120</v>
      </c>
      <c r="P24" t="s">
        <v>33</v>
      </c>
      <c r="Q24" t="s">
        <v>93</v>
      </c>
      <c r="R24" t="s">
        <v>94</v>
      </c>
      <c r="S24" t="s">
        <v>95</v>
      </c>
      <c r="T24" t="s">
        <v>36</v>
      </c>
      <c r="U24" t="s">
        <v>37</v>
      </c>
    </row>
    <row r="25" ht="15" customHeight="1" spans="1:21">
      <c r="A25" t="s">
        <v>86</v>
      </c>
      <c r="B25" t="s">
        <v>87</v>
      </c>
      <c r="C25" t="str">
        <f>VLOOKUP(B25,[1]Sheet1!$B:$C,2,0)</f>
        <v>昆明</v>
      </c>
      <c r="D25" t="s">
        <v>89</v>
      </c>
      <c r="E25" t="s">
        <v>90</v>
      </c>
      <c r="F25" t="s">
        <v>91</v>
      </c>
      <c r="G25" t="s">
        <v>92</v>
      </c>
      <c r="H25" s="291">
        <v>1000</v>
      </c>
      <c r="I25" t="s">
        <v>30</v>
      </c>
      <c r="J25" s="293">
        <v>3200</v>
      </c>
      <c r="K25" s="293">
        <v>20</v>
      </c>
      <c r="L25" s="293">
        <v>640</v>
      </c>
      <c r="M25" s="294">
        <f t="shared" si="0"/>
        <v>3840</v>
      </c>
      <c r="N25" s="293">
        <v>110</v>
      </c>
      <c r="O25" s="293">
        <v>120</v>
      </c>
      <c r="P25" t="s">
        <v>33</v>
      </c>
      <c r="Q25" t="s">
        <v>93</v>
      </c>
      <c r="R25" t="s">
        <v>94</v>
      </c>
      <c r="S25" t="s">
        <v>95</v>
      </c>
      <c r="T25" t="s">
        <v>36</v>
      </c>
      <c r="U25" t="s">
        <v>37</v>
      </c>
    </row>
    <row r="26" ht="15" customHeight="1" spans="1:21">
      <c r="A26" t="s">
        <v>86</v>
      </c>
      <c r="B26" t="s">
        <v>87</v>
      </c>
      <c r="C26" t="str">
        <f>VLOOKUP(B26,[1]Sheet1!$B:$C,2,0)</f>
        <v>昆明</v>
      </c>
      <c r="D26" t="s">
        <v>89</v>
      </c>
      <c r="E26" t="s">
        <v>90</v>
      </c>
      <c r="F26" t="s">
        <v>91</v>
      </c>
      <c r="G26" t="s">
        <v>92</v>
      </c>
      <c r="H26" s="291">
        <v>1000</v>
      </c>
      <c r="I26" t="s">
        <v>30</v>
      </c>
      <c r="J26" s="293">
        <v>3200</v>
      </c>
      <c r="K26" s="293">
        <v>20</v>
      </c>
      <c r="L26" s="293">
        <v>640</v>
      </c>
      <c r="M26" s="294">
        <f t="shared" si="0"/>
        <v>3840</v>
      </c>
      <c r="N26" s="293">
        <v>110</v>
      </c>
      <c r="O26" s="293">
        <v>120</v>
      </c>
      <c r="P26" t="s">
        <v>33</v>
      </c>
      <c r="Q26" t="s">
        <v>93</v>
      </c>
      <c r="R26" t="s">
        <v>94</v>
      </c>
      <c r="S26" t="s">
        <v>95</v>
      </c>
      <c r="T26" t="s">
        <v>36</v>
      </c>
      <c r="U26" t="s">
        <v>37</v>
      </c>
    </row>
    <row r="27" ht="15" customHeight="1" spans="1:21">
      <c r="A27" t="s">
        <v>86</v>
      </c>
      <c r="B27" t="s">
        <v>87</v>
      </c>
      <c r="C27" t="str">
        <f>VLOOKUP(B27,[1]Sheet1!$B:$C,2,0)</f>
        <v>昆明</v>
      </c>
      <c r="D27" t="s">
        <v>89</v>
      </c>
      <c r="E27" t="s">
        <v>90</v>
      </c>
      <c r="F27" t="s">
        <v>91</v>
      </c>
      <c r="G27" t="s">
        <v>92</v>
      </c>
      <c r="H27" s="291">
        <v>1000</v>
      </c>
      <c r="I27" t="s">
        <v>30</v>
      </c>
      <c r="J27" s="293">
        <v>4300</v>
      </c>
      <c r="K27" s="293">
        <v>20</v>
      </c>
      <c r="L27" s="293">
        <v>860</v>
      </c>
      <c r="M27" s="294">
        <f t="shared" si="0"/>
        <v>5160</v>
      </c>
      <c r="N27" s="293">
        <v>190</v>
      </c>
      <c r="O27" s="293">
        <v>200</v>
      </c>
      <c r="P27" t="s">
        <v>33</v>
      </c>
      <c r="Q27" t="s">
        <v>93</v>
      </c>
      <c r="R27" t="s">
        <v>94</v>
      </c>
      <c r="S27" t="s">
        <v>95</v>
      </c>
      <c r="T27" t="s">
        <v>36</v>
      </c>
      <c r="U27" t="s">
        <v>37</v>
      </c>
    </row>
    <row r="28" ht="15" customHeight="1" spans="1:21">
      <c r="A28" t="s">
        <v>86</v>
      </c>
      <c r="B28" t="s">
        <v>87</v>
      </c>
      <c r="C28" t="str">
        <f>VLOOKUP(B28,[1]Sheet1!$B:$C,2,0)</f>
        <v>昆明</v>
      </c>
      <c r="D28" t="s">
        <v>89</v>
      </c>
      <c r="E28" t="s">
        <v>90</v>
      </c>
      <c r="F28" t="s">
        <v>91</v>
      </c>
      <c r="G28" t="s">
        <v>92</v>
      </c>
      <c r="H28" s="291">
        <v>1000</v>
      </c>
      <c r="I28" t="s">
        <v>30</v>
      </c>
      <c r="J28" s="293">
        <v>4300</v>
      </c>
      <c r="K28" s="293">
        <v>20</v>
      </c>
      <c r="L28" s="293">
        <v>860</v>
      </c>
      <c r="M28" s="294">
        <f t="shared" si="0"/>
        <v>5160</v>
      </c>
      <c r="N28" s="293">
        <v>190</v>
      </c>
      <c r="O28" s="293">
        <v>200</v>
      </c>
      <c r="P28" t="s">
        <v>33</v>
      </c>
      <c r="Q28" t="s">
        <v>93</v>
      </c>
      <c r="R28" t="s">
        <v>94</v>
      </c>
      <c r="S28" t="s">
        <v>95</v>
      </c>
      <c r="T28" t="s">
        <v>36</v>
      </c>
      <c r="U28" t="s">
        <v>37</v>
      </c>
    </row>
    <row r="29" ht="15" customHeight="1" spans="1:21">
      <c r="A29" t="s">
        <v>86</v>
      </c>
      <c r="B29" t="s">
        <v>87</v>
      </c>
      <c r="C29" t="str">
        <f>VLOOKUP(B29,[1]Sheet1!$B:$C,2,0)</f>
        <v>昆明</v>
      </c>
      <c r="D29" t="s">
        <v>89</v>
      </c>
      <c r="E29" t="s">
        <v>90</v>
      </c>
      <c r="F29" t="s">
        <v>91</v>
      </c>
      <c r="G29" t="s">
        <v>92</v>
      </c>
      <c r="H29" s="291">
        <v>1000</v>
      </c>
      <c r="I29" t="s">
        <v>30</v>
      </c>
      <c r="J29" s="293">
        <v>4300</v>
      </c>
      <c r="K29" s="293">
        <v>20</v>
      </c>
      <c r="L29" s="293">
        <v>860</v>
      </c>
      <c r="M29" s="294">
        <f t="shared" si="0"/>
        <v>5160</v>
      </c>
      <c r="N29" s="293">
        <v>190</v>
      </c>
      <c r="O29" s="293">
        <v>200</v>
      </c>
      <c r="P29" t="s">
        <v>33</v>
      </c>
      <c r="Q29" t="s">
        <v>93</v>
      </c>
      <c r="R29" t="s">
        <v>94</v>
      </c>
      <c r="S29" t="s">
        <v>95</v>
      </c>
      <c r="T29" t="s">
        <v>36</v>
      </c>
      <c r="U29" t="s">
        <v>37</v>
      </c>
    </row>
    <row r="30" ht="15" customHeight="1" spans="1:21">
      <c r="A30" t="s">
        <v>86</v>
      </c>
      <c r="B30" t="s">
        <v>87</v>
      </c>
      <c r="C30" t="str">
        <f>VLOOKUP(B30,[1]Sheet1!$B:$C,2,0)</f>
        <v>昆明</v>
      </c>
      <c r="D30" t="s">
        <v>89</v>
      </c>
      <c r="E30" t="s">
        <v>90</v>
      </c>
      <c r="F30" t="s">
        <v>91</v>
      </c>
      <c r="G30" t="s">
        <v>92</v>
      </c>
      <c r="H30" s="291">
        <v>1000</v>
      </c>
      <c r="I30" t="s">
        <v>30</v>
      </c>
      <c r="J30" s="293">
        <v>6500</v>
      </c>
      <c r="K30" s="293">
        <v>20</v>
      </c>
      <c r="L30" s="293">
        <v>1300</v>
      </c>
      <c r="M30" s="294">
        <f t="shared" si="0"/>
        <v>7800</v>
      </c>
      <c r="N30" s="293">
        <v>285</v>
      </c>
      <c r="O30" s="293">
        <v>300</v>
      </c>
      <c r="P30" t="s">
        <v>33</v>
      </c>
      <c r="Q30" t="s">
        <v>93</v>
      </c>
      <c r="R30" t="s">
        <v>94</v>
      </c>
      <c r="S30" t="s">
        <v>95</v>
      </c>
      <c r="T30" t="s">
        <v>36</v>
      </c>
      <c r="U30" t="s">
        <v>37</v>
      </c>
    </row>
    <row r="31" ht="15" customHeight="1" spans="1:21">
      <c r="A31" t="s">
        <v>86</v>
      </c>
      <c r="B31" t="s">
        <v>87</v>
      </c>
      <c r="C31" t="str">
        <f>VLOOKUP(B31,[1]Sheet1!$B:$C,2,0)</f>
        <v>昆明</v>
      </c>
      <c r="D31" t="s">
        <v>89</v>
      </c>
      <c r="E31" t="s">
        <v>90</v>
      </c>
      <c r="F31" t="s">
        <v>91</v>
      </c>
      <c r="G31" t="s">
        <v>92</v>
      </c>
      <c r="H31" s="291">
        <v>1000</v>
      </c>
      <c r="I31" t="s">
        <v>30</v>
      </c>
      <c r="J31" s="293">
        <v>6500</v>
      </c>
      <c r="K31" s="293">
        <v>20</v>
      </c>
      <c r="L31" s="293">
        <v>1300</v>
      </c>
      <c r="M31" s="294">
        <f t="shared" si="0"/>
        <v>7800</v>
      </c>
      <c r="N31" s="293">
        <v>285</v>
      </c>
      <c r="O31" s="293">
        <v>300</v>
      </c>
      <c r="P31" t="s">
        <v>33</v>
      </c>
      <c r="Q31" t="s">
        <v>93</v>
      </c>
      <c r="R31" t="s">
        <v>94</v>
      </c>
      <c r="S31" t="s">
        <v>95</v>
      </c>
      <c r="T31" t="s">
        <v>36</v>
      </c>
      <c r="U31" t="s">
        <v>37</v>
      </c>
    </row>
    <row r="32" ht="15" customHeight="1" spans="1:21">
      <c r="A32" t="s">
        <v>38</v>
      </c>
      <c r="B32" t="s">
        <v>39</v>
      </c>
      <c r="C32" t="str">
        <f>VLOOKUP(B32,[1]Sheet1!$B:$C,2,0)</f>
        <v>北京市密云县</v>
      </c>
      <c r="D32" t="s">
        <v>41</v>
      </c>
      <c r="E32" t="s">
        <v>42</v>
      </c>
      <c r="F32" t="s">
        <v>43</v>
      </c>
      <c r="H32" s="292">
        <v>1000</v>
      </c>
      <c r="I32" t="s">
        <v>45</v>
      </c>
      <c r="J32" s="293">
        <v>2180</v>
      </c>
      <c r="K32" s="293">
        <v>13</v>
      </c>
      <c r="L32" s="293">
        <v>283.4</v>
      </c>
      <c r="M32" s="294">
        <f t="shared" si="0"/>
        <v>2463.4</v>
      </c>
      <c r="N32" s="293">
        <v>43</v>
      </c>
      <c r="O32" s="293">
        <v>45</v>
      </c>
      <c r="P32" t="s">
        <v>33</v>
      </c>
      <c r="Q32" t="s">
        <v>47</v>
      </c>
      <c r="R32" t="s">
        <v>48</v>
      </c>
      <c r="S32" t="s">
        <v>49</v>
      </c>
      <c r="T32" t="s">
        <v>36</v>
      </c>
      <c r="U32" t="s">
        <v>37</v>
      </c>
    </row>
    <row r="33" ht="15" customHeight="1" spans="1:21">
      <c r="A33" t="s">
        <v>38</v>
      </c>
      <c r="B33" t="s">
        <v>39</v>
      </c>
      <c r="C33" t="str">
        <f>VLOOKUP(B33,[1]Sheet1!$B:$C,2,0)</f>
        <v>北京市密云县</v>
      </c>
      <c r="D33" t="s">
        <v>41</v>
      </c>
      <c r="E33" t="s">
        <v>42</v>
      </c>
      <c r="F33" t="s">
        <v>43</v>
      </c>
      <c r="H33" s="292">
        <v>1000</v>
      </c>
      <c r="I33" t="s">
        <v>45</v>
      </c>
      <c r="J33" s="293">
        <v>2180</v>
      </c>
      <c r="K33" s="293">
        <v>13</v>
      </c>
      <c r="L33" s="293">
        <v>283.4</v>
      </c>
      <c r="M33" s="294">
        <f t="shared" si="0"/>
        <v>2463.4</v>
      </c>
      <c r="N33" s="293">
        <v>43</v>
      </c>
      <c r="O33" s="293">
        <v>45</v>
      </c>
      <c r="P33" t="s">
        <v>33</v>
      </c>
      <c r="Q33" t="s">
        <v>47</v>
      </c>
      <c r="R33" t="s">
        <v>48</v>
      </c>
      <c r="S33" t="s">
        <v>49</v>
      </c>
      <c r="T33" t="s">
        <v>36</v>
      </c>
      <c r="U33" t="s">
        <v>37</v>
      </c>
    </row>
    <row r="34" ht="15" customHeight="1" spans="1:21">
      <c r="A34" t="s">
        <v>38</v>
      </c>
      <c r="B34" t="s">
        <v>39</v>
      </c>
      <c r="C34" t="str">
        <f>VLOOKUP(B34,[1]Sheet1!$B:$C,2,0)</f>
        <v>北京市密云县</v>
      </c>
      <c r="D34" t="s">
        <v>41</v>
      </c>
      <c r="E34" t="s">
        <v>42</v>
      </c>
      <c r="F34" t="s">
        <v>43</v>
      </c>
      <c r="H34" s="292">
        <v>1000</v>
      </c>
      <c r="I34" t="s">
        <v>45</v>
      </c>
      <c r="J34" s="293">
        <v>2180</v>
      </c>
      <c r="K34" s="293">
        <v>13</v>
      </c>
      <c r="L34" s="293">
        <v>283.4</v>
      </c>
      <c r="M34" s="294">
        <f t="shared" si="0"/>
        <v>2463.4</v>
      </c>
      <c r="N34" s="293">
        <v>43</v>
      </c>
      <c r="O34" s="293">
        <v>45</v>
      </c>
      <c r="P34" t="s">
        <v>33</v>
      </c>
      <c r="Q34" t="s">
        <v>47</v>
      </c>
      <c r="R34" t="s">
        <v>48</v>
      </c>
      <c r="S34" t="s">
        <v>49</v>
      </c>
      <c r="T34" t="s">
        <v>36</v>
      </c>
      <c r="U34" t="s">
        <v>37</v>
      </c>
    </row>
    <row r="35" ht="15" customHeight="1" spans="1:21">
      <c r="A35" t="s">
        <v>38</v>
      </c>
      <c r="B35" t="s">
        <v>39</v>
      </c>
      <c r="C35" t="str">
        <f>VLOOKUP(B35,[1]Sheet1!$B:$C,2,0)</f>
        <v>北京市密云县</v>
      </c>
      <c r="D35" t="s">
        <v>41</v>
      </c>
      <c r="E35" t="s">
        <v>42</v>
      </c>
      <c r="F35" t="s">
        <v>43</v>
      </c>
      <c r="H35" s="292">
        <v>1000</v>
      </c>
      <c r="I35" t="s">
        <v>45</v>
      </c>
      <c r="J35" s="293">
        <v>2180</v>
      </c>
      <c r="K35" s="293">
        <v>13</v>
      </c>
      <c r="L35" s="293">
        <v>283.4</v>
      </c>
      <c r="M35" s="294">
        <f t="shared" ref="M35:M66" si="1">J35+L35</f>
        <v>2463.4</v>
      </c>
      <c r="N35" s="293">
        <v>43</v>
      </c>
      <c r="O35" s="293">
        <v>45</v>
      </c>
      <c r="P35" t="s">
        <v>33</v>
      </c>
      <c r="Q35" t="s">
        <v>47</v>
      </c>
      <c r="R35" t="s">
        <v>48</v>
      </c>
      <c r="S35" t="s">
        <v>49</v>
      </c>
      <c r="T35" t="s">
        <v>36</v>
      </c>
      <c r="U35" t="s">
        <v>37</v>
      </c>
    </row>
    <row r="36" ht="15" customHeight="1" spans="1:21">
      <c r="A36" t="s">
        <v>38</v>
      </c>
      <c r="B36" t="s">
        <v>39</v>
      </c>
      <c r="C36" t="str">
        <f>VLOOKUP(B36,[1]Sheet1!$B:$C,2,0)</f>
        <v>北京市密云县</v>
      </c>
      <c r="D36" t="s">
        <v>41</v>
      </c>
      <c r="E36" t="s">
        <v>42</v>
      </c>
      <c r="F36" t="s">
        <v>43</v>
      </c>
      <c r="H36" s="292">
        <v>1000</v>
      </c>
      <c r="I36" t="s">
        <v>45</v>
      </c>
      <c r="J36" s="293">
        <v>2180</v>
      </c>
      <c r="K36" s="293">
        <v>13</v>
      </c>
      <c r="L36" s="293">
        <v>283.4</v>
      </c>
      <c r="M36" s="294">
        <f t="shared" si="1"/>
        <v>2463.4</v>
      </c>
      <c r="N36" s="293">
        <v>43</v>
      </c>
      <c r="O36" s="293">
        <v>45</v>
      </c>
      <c r="P36" t="s">
        <v>33</v>
      </c>
      <c r="Q36" t="s">
        <v>47</v>
      </c>
      <c r="R36" t="s">
        <v>48</v>
      </c>
      <c r="S36" t="s">
        <v>49</v>
      </c>
      <c r="T36" t="s">
        <v>36</v>
      </c>
      <c r="U36" t="s">
        <v>37</v>
      </c>
    </row>
    <row r="37" ht="15" customHeight="1" spans="1:21">
      <c r="A37" t="s">
        <v>38</v>
      </c>
      <c r="B37" t="s">
        <v>39</v>
      </c>
      <c r="C37" t="str">
        <f>VLOOKUP(B37,[1]Sheet1!$B:$C,2,0)</f>
        <v>北京市密云县</v>
      </c>
      <c r="D37" t="s">
        <v>50</v>
      </c>
      <c r="E37" t="s">
        <v>51</v>
      </c>
      <c r="F37" t="s">
        <v>52</v>
      </c>
      <c r="H37" s="292">
        <v>50</v>
      </c>
      <c r="I37" t="s">
        <v>53</v>
      </c>
      <c r="J37" s="293">
        <v>2000</v>
      </c>
      <c r="K37" s="293">
        <v>13</v>
      </c>
      <c r="L37" s="293">
        <v>260</v>
      </c>
      <c r="M37" s="294">
        <f t="shared" si="1"/>
        <v>2260</v>
      </c>
      <c r="N37" s="293">
        <v>28</v>
      </c>
      <c r="O37" s="293">
        <v>30</v>
      </c>
      <c r="P37" t="s">
        <v>33</v>
      </c>
      <c r="Q37" t="s">
        <v>47</v>
      </c>
      <c r="R37" t="s">
        <v>55</v>
      </c>
      <c r="S37" t="s">
        <v>56</v>
      </c>
      <c r="T37" t="s">
        <v>36</v>
      </c>
      <c r="U37" t="s">
        <v>37</v>
      </c>
    </row>
    <row r="38" ht="15" customHeight="1" spans="1:21">
      <c r="A38" t="s">
        <v>38</v>
      </c>
      <c r="B38" t="s">
        <v>39</v>
      </c>
      <c r="C38" t="str">
        <f>VLOOKUP(B38,[1]Sheet1!$B:$C,2,0)</f>
        <v>北京市密云县</v>
      </c>
      <c r="D38" t="s">
        <v>63</v>
      </c>
      <c r="E38" t="s">
        <v>64</v>
      </c>
      <c r="F38" t="s">
        <v>65</v>
      </c>
      <c r="H38" s="292">
        <v>440</v>
      </c>
      <c r="I38" t="s">
        <v>45</v>
      </c>
      <c r="J38" s="293">
        <v>2090</v>
      </c>
      <c r="K38" s="293">
        <v>13</v>
      </c>
      <c r="L38" s="293">
        <v>271.7</v>
      </c>
      <c r="M38" s="294">
        <f t="shared" si="1"/>
        <v>2361.7</v>
      </c>
      <c r="N38" s="293">
        <v>55</v>
      </c>
      <c r="O38" s="293">
        <v>56.47</v>
      </c>
      <c r="P38" t="s">
        <v>33</v>
      </c>
      <c r="Q38" t="s">
        <v>47</v>
      </c>
      <c r="R38" t="s">
        <v>60</v>
      </c>
      <c r="S38" t="s">
        <v>66</v>
      </c>
      <c r="T38" t="s">
        <v>62</v>
      </c>
      <c r="U38" t="s">
        <v>37</v>
      </c>
    </row>
    <row r="39" ht="15" customHeight="1" spans="1:21">
      <c r="A39" t="s">
        <v>38</v>
      </c>
      <c r="B39" t="s">
        <v>39</v>
      </c>
      <c r="C39" t="str">
        <f>VLOOKUP(B39,[1]Sheet1!$B:$C,2,0)</f>
        <v>北京市密云县</v>
      </c>
      <c r="D39" t="s">
        <v>57</v>
      </c>
      <c r="E39" t="s">
        <v>58</v>
      </c>
      <c r="F39" t="s">
        <v>59</v>
      </c>
      <c r="H39" s="292">
        <v>120</v>
      </c>
      <c r="I39" t="s">
        <v>45</v>
      </c>
      <c r="J39" s="293">
        <v>1548</v>
      </c>
      <c r="K39" s="293">
        <v>20</v>
      </c>
      <c r="L39" s="293">
        <v>309.6</v>
      </c>
      <c r="M39" s="294">
        <f t="shared" si="1"/>
        <v>1857.6</v>
      </c>
      <c r="N39" s="293">
        <v>20</v>
      </c>
      <c r="O39" s="293">
        <v>20.53</v>
      </c>
      <c r="P39" t="s">
        <v>33</v>
      </c>
      <c r="Q39" t="s">
        <v>47</v>
      </c>
      <c r="R39" t="s">
        <v>60</v>
      </c>
      <c r="S39" t="s">
        <v>61</v>
      </c>
      <c r="T39" t="s">
        <v>62</v>
      </c>
      <c r="U39" t="s">
        <v>37</v>
      </c>
    </row>
    <row r="40" ht="15" customHeight="1" spans="1:21">
      <c r="A40" t="s">
        <v>96</v>
      </c>
      <c r="B40" t="s">
        <v>97</v>
      </c>
      <c r="C40" t="str">
        <f>VLOOKUP(B40,[1]Sheet1!$B:$C,2,0)</f>
        <v>河北省巨鹿县</v>
      </c>
      <c r="D40" t="s">
        <v>99</v>
      </c>
      <c r="E40" t="s">
        <v>100</v>
      </c>
      <c r="F40" t="s">
        <v>101</v>
      </c>
      <c r="H40" s="292">
        <v>10</v>
      </c>
      <c r="I40" t="s">
        <v>53</v>
      </c>
      <c r="J40" s="293">
        <v>4300</v>
      </c>
      <c r="K40" s="293">
        <v>20</v>
      </c>
      <c r="L40" s="293">
        <v>860</v>
      </c>
      <c r="M40" s="294">
        <f t="shared" si="1"/>
        <v>5160</v>
      </c>
      <c r="N40" s="293">
        <v>44</v>
      </c>
      <c r="O40" s="293">
        <v>46.5</v>
      </c>
      <c r="P40" t="s">
        <v>33</v>
      </c>
      <c r="Q40" t="s">
        <v>102</v>
      </c>
      <c r="R40" t="s">
        <v>103</v>
      </c>
      <c r="S40" t="s">
        <v>104</v>
      </c>
      <c r="T40" t="s">
        <v>62</v>
      </c>
      <c r="U40" t="s">
        <v>37</v>
      </c>
    </row>
    <row r="41" ht="15" customHeight="1" spans="1:21">
      <c r="A41" t="s">
        <v>96</v>
      </c>
      <c r="B41" t="s">
        <v>97</v>
      </c>
      <c r="C41" t="str">
        <f>VLOOKUP(B41,[1]Sheet1!$B:$C,2,0)</f>
        <v>河北省巨鹿县</v>
      </c>
      <c r="D41" t="s">
        <v>105</v>
      </c>
      <c r="E41" t="s">
        <v>106</v>
      </c>
      <c r="F41" t="s">
        <v>107</v>
      </c>
      <c r="H41" s="292">
        <v>10</v>
      </c>
      <c r="I41" t="s">
        <v>53</v>
      </c>
      <c r="J41" s="293">
        <v>3600</v>
      </c>
      <c r="K41" s="293">
        <v>20</v>
      </c>
      <c r="L41" s="293">
        <v>720</v>
      </c>
      <c r="M41" s="294">
        <f t="shared" si="1"/>
        <v>4320</v>
      </c>
      <c r="N41" s="293">
        <v>57</v>
      </c>
      <c r="O41" s="293">
        <v>61</v>
      </c>
      <c r="P41" t="s">
        <v>33</v>
      </c>
      <c r="Q41" t="s">
        <v>102</v>
      </c>
      <c r="R41" t="s">
        <v>103</v>
      </c>
      <c r="S41" t="s">
        <v>108</v>
      </c>
      <c r="T41" t="s">
        <v>62</v>
      </c>
      <c r="U41" t="s">
        <v>37</v>
      </c>
    </row>
    <row r="42" ht="15" customHeight="1" spans="1:21">
      <c r="A42" t="s">
        <v>109</v>
      </c>
      <c r="B42" t="s">
        <v>110</v>
      </c>
      <c r="C42" t="str">
        <f>VLOOKUP(B42,[1]Sheet1!$B:$C,2,0)</f>
        <v>浙江省永康市</v>
      </c>
      <c r="D42" t="s">
        <v>112</v>
      </c>
      <c r="E42" t="s">
        <v>113</v>
      </c>
      <c r="F42" t="s">
        <v>114</v>
      </c>
      <c r="G42" t="s">
        <v>115</v>
      </c>
      <c r="H42" s="292">
        <v>6</v>
      </c>
      <c r="I42" t="s">
        <v>53</v>
      </c>
      <c r="J42" s="293">
        <v>4980</v>
      </c>
      <c r="K42" s="293">
        <v>20</v>
      </c>
      <c r="L42" s="293">
        <v>996</v>
      </c>
      <c r="M42" s="294">
        <f t="shared" si="1"/>
        <v>5976</v>
      </c>
      <c r="N42" s="293">
        <v>30.2</v>
      </c>
      <c r="O42" s="293">
        <v>41.8</v>
      </c>
      <c r="P42" t="s">
        <v>33</v>
      </c>
      <c r="Q42" t="s">
        <v>102</v>
      </c>
      <c r="R42" t="s">
        <v>116</v>
      </c>
      <c r="S42" t="s">
        <v>117</v>
      </c>
      <c r="T42" t="s">
        <v>36</v>
      </c>
      <c r="U42" t="s">
        <v>37</v>
      </c>
    </row>
    <row r="43" ht="15" customHeight="1" spans="1:21">
      <c r="A43" t="s">
        <v>109</v>
      </c>
      <c r="B43" t="s">
        <v>110</v>
      </c>
      <c r="C43" t="str">
        <f>VLOOKUP(B43,[1]Sheet1!$B:$C,2,0)</f>
        <v>浙江省永康市</v>
      </c>
      <c r="D43" t="s">
        <v>112</v>
      </c>
      <c r="E43" t="s">
        <v>113</v>
      </c>
      <c r="F43" t="s">
        <v>114</v>
      </c>
      <c r="G43" t="s">
        <v>115</v>
      </c>
      <c r="H43" s="292">
        <v>6</v>
      </c>
      <c r="I43" t="s">
        <v>53</v>
      </c>
      <c r="J43" s="293">
        <v>4980</v>
      </c>
      <c r="K43" s="293">
        <v>20</v>
      </c>
      <c r="L43" s="293">
        <v>996</v>
      </c>
      <c r="M43" s="294">
        <f t="shared" si="1"/>
        <v>5976</v>
      </c>
      <c r="N43" s="293">
        <v>30.2</v>
      </c>
      <c r="O43" s="293">
        <v>41.8</v>
      </c>
      <c r="P43" t="s">
        <v>33</v>
      </c>
      <c r="Q43" t="s">
        <v>102</v>
      </c>
      <c r="R43" t="s">
        <v>116</v>
      </c>
      <c r="S43" t="s">
        <v>117</v>
      </c>
      <c r="T43" t="s">
        <v>36</v>
      </c>
      <c r="U43" t="s">
        <v>37</v>
      </c>
    </row>
    <row r="44" ht="15" customHeight="1" spans="1:21">
      <c r="A44" t="s">
        <v>109</v>
      </c>
      <c r="B44" t="s">
        <v>110</v>
      </c>
      <c r="C44" t="str">
        <f>VLOOKUP(B44,[1]Sheet1!$B:$C,2,0)</f>
        <v>浙江省永康市</v>
      </c>
      <c r="D44" t="s">
        <v>112</v>
      </c>
      <c r="E44" t="s">
        <v>113</v>
      </c>
      <c r="F44" t="s">
        <v>114</v>
      </c>
      <c r="G44" t="s">
        <v>115</v>
      </c>
      <c r="H44" s="292">
        <v>6</v>
      </c>
      <c r="I44" t="s">
        <v>53</v>
      </c>
      <c r="J44" s="293">
        <v>4980</v>
      </c>
      <c r="K44" s="293">
        <v>20</v>
      </c>
      <c r="L44" s="293">
        <v>996</v>
      </c>
      <c r="M44" s="294">
        <f t="shared" si="1"/>
        <v>5976</v>
      </c>
      <c r="N44" s="293">
        <v>30.2</v>
      </c>
      <c r="O44" s="293">
        <v>41.8</v>
      </c>
      <c r="P44" t="s">
        <v>33</v>
      </c>
      <c r="Q44" t="s">
        <v>102</v>
      </c>
      <c r="R44" t="s">
        <v>116</v>
      </c>
      <c r="S44" t="s">
        <v>117</v>
      </c>
      <c r="T44" t="s">
        <v>36</v>
      </c>
      <c r="U44" t="s">
        <v>37</v>
      </c>
    </row>
    <row r="45" ht="15" customHeight="1" spans="1:21">
      <c r="A45" t="s">
        <v>109</v>
      </c>
      <c r="B45" t="s">
        <v>110</v>
      </c>
      <c r="C45" t="str">
        <f>VLOOKUP(B45,[1]Sheet1!$B:$C,2,0)</f>
        <v>浙江省永康市</v>
      </c>
      <c r="D45" t="s">
        <v>112</v>
      </c>
      <c r="E45" t="s">
        <v>113</v>
      </c>
      <c r="F45" t="s">
        <v>114</v>
      </c>
      <c r="G45" t="s">
        <v>115</v>
      </c>
      <c r="H45" s="292">
        <v>6</v>
      </c>
      <c r="I45" t="s">
        <v>53</v>
      </c>
      <c r="J45" s="293">
        <v>4980</v>
      </c>
      <c r="K45" s="293">
        <v>20</v>
      </c>
      <c r="L45" s="293">
        <v>996</v>
      </c>
      <c r="M45" s="294">
        <f t="shared" si="1"/>
        <v>5976</v>
      </c>
      <c r="N45" s="293">
        <v>30.2</v>
      </c>
      <c r="O45" s="293">
        <v>41.8</v>
      </c>
      <c r="P45" t="s">
        <v>33</v>
      </c>
      <c r="Q45" t="s">
        <v>102</v>
      </c>
      <c r="R45" t="s">
        <v>116</v>
      </c>
      <c r="S45" t="s">
        <v>117</v>
      </c>
      <c r="T45" t="s">
        <v>36</v>
      </c>
      <c r="U45" t="s">
        <v>37</v>
      </c>
    </row>
    <row r="46" ht="15" customHeight="1" spans="1:21">
      <c r="A46" t="s">
        <v>109</v>
      </c>
      <c r="B46" t="s">
        <v>110</v>
      </c>
      <c r="C46" t="str">
        <f>VLOOKUP(B46,[1]Sheet1!$B:$C,2,0)</f>
        <v>浙江省永康市</v>
      </c>
      <c r="D46" t="s">
        <v>112</v>
      </c>
      <c r="E46" t="s">
        <v>113</v>
      </c>
      <c r="F46" t="s">
        <v>114</v>
      </c>
      <c r="G46" t="s">
        <v>115</v>
      </c>
      <c r="H46" s="292">
        <v>6</v>
      </c>
      <c r="I46" t="s">
        <v>53</v>
      </c>
      <c r="J46" s="293">
        <v>4980</v>
      </c>
      <c r="K46" s="293">
        <v>20</v>
      </c>
      <c r="L46" s="293">
        <v>996</v>
      </c>
      <c r="M46" s="294">
        <f t="shared" si="1"/>
        <v>5976</v>
      </c>
      <c r="N46" s="293">
        <v>30.2</v>
      </c>
      <c r="O46" s="293">
        <v>41.8</v>
      </c>
      <c r="P46" t="s">
        <v>33</v>
      </c>
      <c r="Q46" t="s">
        <v>102</v>
      </c>
      <c r="R46" t="s">
        <v>116</v>
      </c>
      <c r="S46" t="s">
        <v>117</v>
      </c>
      <c r="T46" t="s">
        <v>36</v>
      </c>
      <c r="U46" t="s">
        <v>37</v>
      </c>
    </row>
    <row r="47" ht="15" customHeight="1" spans="1:21">
      <c r="A47" t="s">
        <v>118</v>
      </c>
      <c r="B47" t="s">
        <v>119</v>
      </c>
      <c r="C47" t="str">
        <f>VLOOKUP(B47,[1]Sheet1!$B:$C,2,0)</f>
        <v>北京市海淀区</v>
      </c>
      <c r="D47" t="s">
        <v>121</v>
      </c>
      <c r="E47" t="s">
        <v>122</v>
      </c>
      <c r="F47" t="s">
        <v>123</v>
      </c>
      <c r="G47" t="s">
        <v>124</v>
      </c>
      <c r="H47" s="292">
        <v>10</v>
      </c>
      <c r="I47" t="s">
        <v>125</v>
      </c>
      <c r="J47" s="293">
        <v>570</v>
      </c>
      <c r="K47" s="293">
        <v>20</v>
      </c>
      <c r="L47" s="293">
        <v>114</v>
      </c>
      <c r="M47" s="294">
        <f t="shared" si="1"/>
        <v>684</v>
      </c>
      <c r="N47" s="293">
        <v>2</v>
      </c>
      <c r="O47" s="293">
        <v>2.12</v>
      </c>
      <c r="P47" t="s">
        <v>33</v>
      </c>
      <c r="Q47" t="s">
        <v>32</v>
      </c>
      <c r="R47" t="s">
        <v>126</v>
      </c>
      <c r="S47" t="s">
        <v>127</v>
      </c>
      <c r="T47" t="s">
        <v>36</v>
      </c>
      <c r="U47" t="s">
        <v>37</v>
      </c>
    </row>
    <row r="48" ht="15" customHeight="1" spans="1:21">
      <c r="A48" t="s">
        <v>118</v>
      </c>
      <c r="B48" t="s">
        <v>119</v>
      </c>
      <c r="C48" t="str">
        <f>VLOOKUP(B48,[1]Sheet1!$B:$C,2,0)</f>
        <v>北京市海淀区</v>
      </c>
      <c r="D48" t="s">
        <v>121</v>
      </c>
      <c r="E48" t="s">
        <v>128</v>
      </c>
      <c r="F48" t="s">
        <v>129</v>
      </c>
      <c r="G48" t="s">
        <v>130</v>
      </c>
      <c r="H48" s="292">
        <v>30</v>
      </c>
      <c r="I48" t="s">
        <v>125</v>
      </c>
      <c r="J48" s="293">
        <v>1860</v>
      </c>
      <c r="K48" s="293">
        <v>20</v>
      </c>
      <c r="L48" s="293">
        <v>372</v>
      </c>
      <c r="M48" s="294">
        <f t="shared" si="1"/>
        <v>2232</v>
      </c>
      <c r="N48" s="293">
        <v>9</v>
      </c>
      <c r="O48" s="293">
        <v>9.52</v>
      </c>
      <c r="P48" t="s">
        <v>33</v>
      </c>
      <c r="Q48" t="s">
        <v>32</v>
      </c>
      <c r="R48" t="s">
        <v>126</v>
      </c>
      <c r="S48" t="s">
        <v>131</v>
      </c>
      <c r="T48" t="s">
        <v>36</v>
      </c>
      <c r="U48" t="s">
        <v>37</v>
      </c>
    </row>
    <row r="49" ht="15" customHeight="1" spans="1:21">
      <c r="A49" t="s">
        <v>118</v>
      </c>
      <c r="B49" t="s">
        <v>119</v>
      </c>
      <c r="C49" t="str">
        <f>VLOOKUP(B49,[1]Sheet1!$B:$C,2,0)</f>
        <v>北京市海淀区</v>
      </c>
      <c r="D49" t="s">
        <v>137</v>
      </c>
      <c r="E49" t="s">
        <v>138</v>
      </c>
      <c r="F49" t="s">
        <v>624</v>
      </c>
      <c r="G49" t="s">
        <v>140</v>
      </c>
      <c r="H49" s="292">
        <v>5</v>
      </c>
      <c r="I49" t="s">
        <v>141</v>
      </c>
      <c r="J49" s="293">
        <v>6900</v>
      </c>
      <c r="K49" s="293">
        <v>30</v>
      </c>
      <c r="L49" s="293">
        <v>2070</v>
      </c>
      <c r="M49" s="294">
        <f t="shared" si="1"/>
        <v>8970</v>
      </c>
      <c r="N49" s="293">
        <v>14.9</v>
      </c>
      <c r="O49" s="293">
        <v>15.76</v>
      </c>
      <c r="P49" t="s">
        <v>33</v>
      </c>
      <c r="Q49" t="s">
        <v>32</v>
      </c>
      <c r="R49" t="s">
        <v>143</v>
      </c>
      <c r="S49" t="s">
        <v>144</v>
      </c>
      <c r="T49" t="s">
        <v>36</v>
      </c>
      <c r="U49" t="s">
        <v>37</v>
      </c>
    </row>
    <row r="50" ht="15" customHeight="1" spans="1:21">
      <c r="A50" t="s">
        <v>118</v>
      </c>
      <c r="B50" t="s">
        <v>119</v>
      </c>
      <c r="C50" t="str">
        <f>VLOOKUP(B50,[1]Sheet1!$B:$C,2,0)</f>
        <v>北京市海淀区</v>
      </c>
      <c r="D50" t="s">
        <v>132</v>
      </c>
      <c r="E50" t="s">
        <v>133</v>
      </c>
      <c r="G50" t="s">
        <v>135</v>
      </c>
      <c r="H50" s="292">
        <v>1</v>
      </c>
      <c r="I50" t="s">
        <v>125</v>
      </c>
      <c r="J50" s="293">
        <v>44</v>
      </c>
      <c r="K50" s="293">
        <v>20</v>
      </c>
      <c r="L50" s="293">
        <v>8.8</v>
      </c>
      <c r="M50" s="294">
        <f t="shared" si="1"/>
        <v>52.8</v>
      </c>
      <c r="N50" s="293">
        <v>0.1</v>
      </c>
      <c r="O50" s="293">
        <v>0.1</v>
      </c>
      <c r="P50" t="s">
        <v>33</v>
      </c>
      <c r="Q50" t="s">
        <v>32</v>
      </c>
      <c r="R50" t="s">
        <v>126</v>
      </c>
      <c r="S50" t="s">
        <v>136</v>
      </c>
      <c r="T50" t="s">
        <v>36</v>
      </c>
      <c r="U50" t="s">
        <v>37</v>
      </c>
    </row>
    <row r="51" ht="15" customHeight="1" spans="1:21">
      <c r="A51" t="s">
        <v>150</v>
      </c>
      <c r="B51" t="s">
        <v>119</v>
      </c>
      <c r="C51" t="str">
        <f>VLOOKUP(B51,[1]Sheet1!$B:$C,2,0)</f>
        <v>北京市海淀区</v>
      </c>
      <c r="D51" t="s">
        <v>151</v>
      </c>
      <c r="E51" t="s">
        <v>152</v>
      </c>
      <c r="G51" t="s">
        <v>154</v>
      </c>
      <c r="H51" s="292">
        <v>14</v>
      </c>
      <c r="I51" t="s">
        <v>155</v>
      </c>
      <c r="J51" s="293">
        <v>1876</v>
      </c>
      <c r="K51" s="293">
        <v>20</v>
      </c>
      <c r="L51" s="293">
        <v>375.2</v>
      </c>
      <c r="M51" s="294">
        <f t="shared" si="1"/>
        <v>2251.2</v>
      </c>
      <c r="N51" s="293">
        <v>6.2</v>
      </c>
      <c r="O51" s="293">
        <v>6.48</v>
      </c>
      <c r="P51" t="s">
        <v>33</v>
      </c>
      <c r="Q51" t="s">
        <v>32</v>
      </c>
      <c r="R51" t="s">
        <v>126</v>
      </c>
      <c r="S51" t="s">
        <v>156</v>
      </c>
      <c r="T51" t="s">
        <v>36</v>
      </c>
      <c r="U51" t="s">
        <v>37</v>
      </c>
    </row>
    <row r="52" ht="15" customHeight="1" spans="1:21">
      <c r="A52" t="s">
        <v>150</v>
      </c>
      <c r="B52" t="s">
        <v>119</v>
      </c>
      <c r="C52" t="str">
        <f>VLOOKUP(B52,[1]Sheet1!$B:$C,2,0)</f>
        <v>北京市海淀区</v>
      </c>
      <c r="D52" t="s">
        <v>151</v>
      </c>
      <c r="E52" t="s">
        <v>161</v>
      </c>
      <c r="G52" t="s">
        <v>163</v>
      </c>
      <c r="H52" s="292">
        <v>6</v>
      </c>
      <c r="I52" t="s">
        <v>125</v>
      </c>
      <c r="J52" s="293">
        <v>432</v>
      </c>
      <c r="K52" s="293">
        <v>20</v>
      </c>
      <c r="L52" s="293">
        <v>86.4</v>
      </c>
      <c r="M52" s="294">
        <f t="shared" si="1"/>
        <v>518.4</v>
      </c>
      <c r="N52" s="293">
        <v>2.3</v>
      </c>
      <c r="O52" s="293">
        <v>2.4</v>
      </c>
      <c r="P52" t="s">
        <v>33</v>
      </c>
      <c r="Q52" t="s">
        <v>32</v>
      </c>
      <c r="R52" t="s">
        <v>126</v>
      </c>
      <c r="S52" t="s">
        <v>164</v>
      </c>
      <c r="T52" t="s">
        <v>36</v>
      </c>
      <c r="U52" t="s">
        <v>37</v>
      </c>
    </row>
    <row r="53" ht="15" customHeight="1" spans="1:21">
      <c r="A53" t="s">
        <v>150</v>
      </c>
      <c r="B53" t="s">
        <v>119</v>
      </c>
      <c r="C53" t="str">
        <f>VLOOKUP(B53,[1]Sheet1!$B:$C,2,0)</f>
        <v>北京市海淀区</v>
      </c>
      <c r="D53" t="s">
        <v>151</v>
      </c>
      <c r="E53" t="s">
        <v>157</v>
      </c>
      <c r="G53" t="s">
        <v>159</v>
      </c>
      <c r="H53" s="292">
        <v>24</v>
      </c>
      <c r="I53" t="s">
        <v>155</v>
      </c>
      <c r="J53" s="293">
        <v>2592</v>
      </c>
      <c r="K53" s="293">
        <v>20</v>
      </c>
      <c r="L53" s="293">
        <v>518.4</v>
      </c>
      <c r="M53" s="294">
        <f t="shared" si="1"/>
        <v>3110.4</v>
      </c>
      <c r="N53" s="293">
        <v>11.3</v>
      </c>
      <c r="O53" s="293">
        <v>11.81</v>
      </c>
      <c r="P53" t="s">
        <v>33</v>
      </c>
      <c r="Q53" t="s">
        <v>32</v>
      </c>
      <c r="R53" t="s">
        <v>126</v>
      </c>
      <c r="S53" t="s">
        <v>160</v>
      </c>
      <c r="T53" t="s">
        <v>36</v>
      </c>
      <c r="U53" t="s">
        <v>37</v>
      </c>
    </row>
    <row r="54" ht="15" customHeight="1" spans="1:21">
      <c r="A54" t="s">
        <v>150</v>
      </c>
      <c r="B54" t="s">
        <v>119</v>
      </c>
      <c r="C54" t="str">
        <f>VLOOKUP(B54,[1]Sheet1!$B:$C,2,0)</f>
        <v>北京市海淀区</v>
      </c>
      <c r="D54" t="s">
        <v>121</v>
      </c>
      <c r="E54" t="s">
        <v>165</v>
      </c>
      <c r="G54" t="s">
        <v>167</v>
      </c>
      <c r="H54" s="292">
        <v>30</v>
      </c>
      <c r="I54" t="s">
        <v>125</v>
      </c>
      <c r="J54" s="293">
        <v>2220</v>
      </c>
      <c r="K54" s="293">
        <v>20</v>
      </c>
      <c r="L54" s="293">
        <v>444</v>
      </c>
      <c r="M54" s="294">
        <f t="shared" si="1"/>
        <v>2664</v>
      </c>
      <c r="N54" s="293">
        <v>13.2</v>
      </c>
      <c r="O54" s="293">
        <v>13.8</v>
      </c>
      <c r="P54" t="s">
        <v>33</v>
      </c>
      <c r="Q54" t="s">
        <v>32</v>
      </c>
      <c r="R54" t="s">
        <v>126</v>
      </c>
      <c r="S54" t="s">
        <v>168</v>
      </c>
      <c r="T54" t="s">
        <v>36</v>
      </c>
      <c r="U54" t="s">
        <v>37</v>
      </c>
    </row>
    <row r="55" ht="15" customHeight="1" spans="1:21">
      <c r="A55" t="s">
        <v>150</v>
      </c>
      <c r="B55" t="s">
        <v>119</v>
      </c>
      <c r="C55" t="str">
        <f>VLOOKUP(B55,[1]Sheet1!$B:$C,2,0)</f>
        <v>北京市海淀区</v>
      </c>
      <c r="D55" t="s">
        <v>121</v>
      </c>
      <c r="E55" t="s">
        <v>169</v>
      </c>
      <c r="F55" t="s">
        <v>170</v>
      </c>
      <c r="G55" t="s">
        <v>171</v>
      </c>
      <c r="H55" s="292">
        <v>5</v>
      </c>
      <c r="I55" t="s">
        <v>53</v>
      </c>
      <c r="J55" s="293">
        <v>740</v>
      </c>
      <c r="K55" s="293">
        <v>20</v>
      </c>
      <c r="L55" s="293">
        <v>148</v>
      </c>
      <c r="M55" s="294">
        <f t="shared" si="1"/>
        <v>888</v>
      </c>
      <c r="N55" s="293">
        <v>11</v>
      </c>
      <c r="O55" s="293">
        <v>11.51</v>
      </c>
      <c r="P55" t="s">
        <v>33</v>
      </c>
      <c r="Q55" t="s">
        <v>32</v>
      </c>
      <c r="R55" t="s">
        <v>126</v>
      </c>
      <c r="S55" t="s">
        <v>172</v>
      </c>
      <c r="T55" t="s">
        <v>36</v>
      </c>
      <c r="U55" t="s">
        <v>37</v>
      </c>
    </row>
    <row r="56" ht="15" customHeight="1" spans="1:21">
      <c r="A56" t="s">
        <v>173</v>
      </c>
      <c r="B56" t="s">
        <v>119</v>
      </c>
      <c r="C56" t="str">
        <f>VLOOKUP(B56,[1]Sheet1!$B:$C,2,0)</f>
        <v>北京市海淀区</v>
      </c>
      <c r="D56" t="s">
        <v>174</v>
      </c>
      <c r="E56" t="s">
        <v>175</v>
      </c>
      <c r="F56" t="s">
        <v>176</v>
      </c>
      <c r="G56" t="s">
        <v>177</v>
      </c>
      <c r="H56" s="292">
        <v>2</v>
      </c>
      <c r="I56" t="s">
        <v>141</v>
      </c>
      <c r="J56" s="293">
        <v>13000</v>
      </c>
      <c r="K56" s="293">
        <v>30</v>
      </c>
      <c r="L56" s="293">
        <v>3900</v>
      </c>
      <c r="M56" s="294">
        <f t="shared" si="1"/>
        <v>16900</v>
      </c>
      <c r="N56" s="293">
        <v>20</v>
      </c>
      <c r="O56" s="293">
        <v>22</v>
      </c>
      <c r="P56" t="s">
        <v>33</v>
      </c>
      <c r="Q56" t="s">
        <v>32</v>
      </c>
      <c r="R56" t="s">
        <v>143</v>
      </c>
      <c r="S56" t="s">
        <v>178</v>
      </c>
      <c r="T56" t="s">
        <v>36</v>
      </c>
      <c r="U56" t="s">
        <v>37</v>
      </c>
    </row>
    <row r="57" ht="15" customHeight="1" spans="1:21">
      <c r="A57" t="s">
        <v>145</v>
      </c>
      <c r="B57" t="s">
        <v>119</v>
      </c>
      <c r="C57" t="str">
        <f>VLOOKUP(B57,[1]Sheet1!$B:$C,2,0)</f>
        <v>北京市海淀区</v>
      </c>
      <c r="D57" t="s">
        <v>121</v>
      </c>
      <c r="E57" t="s">
        <v>146</v>
      </c>
      <c r="G57" t="s">
        <v>148</v>
      </c>
      <c r="H57" s="292">
        <v>20</v>
      </c>
      <c r="I57" t="s">
        <v>53</v>
      </c>
      <c r="J57" s="293">
        <v>1900</v>
      </c>
      <c r="K57" s="293">
        <v>20</v>
      </c>
      <c r="L57" s="293">
        <v>380</v>
      </c>
      <c r="M57" s="294">
        <f t="shared" si="1"/>
        <v>2280</v>
      </c>
      <c r="N57" s="293">
        <v>16</v>
      </c>
      <c r="O57" s="293">
        <v>17</v>
      </c>
      <c r="P57" t="s">
        <v>33</v>
      </c>
      <c r="Q57" t="s">
        <v>32</v>
      </c>
      <c r="R57" t="s">
        <v>126</v>
      </c>
      <c r="S57" t="s">
        <v>149</v>
      </c>
      <c r="T57" t="s">
        <v>36</v>
      </c>
      <c r="U57" t="s">
        <v>37</v>
      </c>
    </row>
    <row r="58" ht="15" customHeight="1" spans="1:21">
      <c r="A58" t="s">
        <v>179</v>
      </c>
      <c r="B58" t="s">
        <v>180</v>
      </c>
      <c r="C58" t="str">
        <f>VLOOKUP(B58,[1]Sheet1!$B:$C,2,0)</f>
        <v>北京市海淀区</v>
      </c>
      <c r="D58" t="s">
        <v>181</v>
      </c>
      <c r="E58" t="s">
        <v>182</v>
      </c>
      <c r="H58" s="292">
        <v>1</v>
      </c>
      <c r="I58" t="s">
        <v>141</v>
      </c>
      <c r="J58" s="293">
        <v>5400</v>
      </c>
      <c r="K58" s="293">
        <v>30</v>
      </c>
      <c r="L58" s="293">
        <v>1620</v>
      </c>
      <c r="M58" s="294">
        <f t="shared" si="1"/>
        <v>7020</v>
      </c>
      <c r="N58" s="293">
        <v>31</v>
      </c>
      <c r="O58" s="293">
        <v>32</v>
      </c>
      <c r="P58" t="s">
        <v>33</v>
      </c>
      <c r="Q58" t="s">
        <v>184</v>
      </c>
      <c r="R58" t="s">
        <v>185</v>
      </c>
      <c r="S58" t="s">
        <v>186</v>
      </c>
      <c r="T58" t="s">
        <v>62</v>
      </c>
      <c r="U58" t="s">
        <v>37</v>
      </c>
    </row>
    <row r="59" ht="15" customHeight="1" spans="1:21">
      <c r="A59" t="s">
        <v>179</v>
      </c>
      <c r="B59" t="s">
        <v>180</v>
      </c>
      <c r="C59" t="str">
        <f>VLOOKUP(B59,[1]Sheet1!$B:$C,2,0)</f>
        <v>北京市海淀区</v>
      </c>
      <c r="D59" t="s">
        <v>181</v>
      </c>
      <c r="E59" t="s">
        <v>182</v>
      </c>
      <c r="H59" s="292">
        <v>1</v>
      </c>
      <c r="I59" t="s">
        <v>141</v>
      </c>
      <c r="J59" s="293">
        <v>5400</v>
      </c>
      <c r="K59" s="293">
        <v>30</v>
      </c>
      <c r="L59" s="293">
        <v>1620</v>
      </c>
      <c r="M59" s="294">
        <f t="shared" si="1"/>
        <v>7020</v>
      </c>
      <c r="N59" s="293">
        <v>31</v>
      </c>
      <c r="O59" s="293">
        <v>32</v>
      </c>
      <c r="P59" t="s">
        <v>33</v>
      </c>
      <c r="Q59" t="s">
        <v>184</v>
      </c>
      <c r="R59" t="s">
        <v>185</v>
      </c>
      <c r="S59" t="s">
        <v>186</v>
      </c>
      <c r="T59" t="s">
        <v>62</v>
      </c>
      <c r="U59" t="s">
        <v>37</v>
      </c>
    </row>
    <row r="60" ht="15" customHeight="1" spans="1:21">
      <c r="A60" t="s">
        <v>179</v>
      </c>
      <c r="B60" t="s">
        <v>180</v>
      </c>
      <c r="C60" t="str">
        <f>VLOOKUP(B60,[1]Sheet1!$B:$C,2,0)</f>
        <v>北京市海淀区</v>
      </c>
      <c r="D60" t="s">
        <v>181</v>
      </c>
      <c r="E60" t="s">
        <v>182</v>
      </c>
      <c r="H60" s="292">
        <v>1</v>
      </c>
      <c r="I60" t="s">
        <v>141</v>
      </c>
      <c r="J60" s="293">
        <v>5400</v>
      </c>
      <c r="K60" s="293">
        <v>30</v>
      </c>
      <c r="L60" s="293">
        <v>1620</v>
      </c>
      <c r="M60" s="294">
        <f t="shared" si="1"/>
        <v>7020</v>
      </c>
      <c r="N60" s="293">
        <v>31</v>
      </c>
      <c r="O60" s="293">
        <v>32</v>
      </c>
      <c r="P60" t="s">
        <v>33</v>
      </c>
      <c r="Q60" t="s">
        <v>184</v>
      </c>
      <c r="R60" t="s">
        <v>185</v>
      </c>
      <c r="S60" t="s">
        <v>186</v>
      </c>
      <c r="T60" t="s">
        <v>62</v>
      </c>
      <c r="U60" t="s">
        <v>37</v>
      </c>
    </row>
    <row r="61" ht="15" customHeight="1" spans="1:21">
      <c r="A61" t="s">
        <v>179</v>
      </c>
      <c r="B61" t="s">
        <v>180</v>
      </c>
      <c r="C61" t="str">
        <f>VLOOKUP(B61,[1]Sheet1!$B:$C,2,0)</f>
        <v>北京市海淀区</v>
      </c>
      <c r="D61" t="s">
        <v>181</v>
      </c>
      <c r="E61" t="s">
        <v>182</v>
      </c>
      <c r="H61" s="292">
        <v>1</v>
      </c>
      <c r="I61" t="s">
        <v>141</v>
      </c>
      <c r="J61" s="293">
        <v>5400</v>
      </c>
      <c r="K61" s="293">
        <v>30</v>
      </c>
      <c r="L61" s="293">
        <v>1620</v>
      </c>
      <c r="M61" s="294">
        <f t="shared" si="1"/>
        <v>7020</v>
      </c>
      <c r="N61" s="293">
        <v>31</v>
      </c>
      <c r="O61" s="293">
        <v>32</v>
      </c>
      <c r="P61" t="s">
        <v>33</v>
      </c>
      <c r="Q61" t="s">
        <v>184</v>
      </c>
      <c r="R61" t="s">
        <v>185</v>
      </c>
      <c r="S61" t="s">
        <v>186</v>
      </c>
      <c r="T61" t="s">
        <v>62</v>
      </c>
      <c r="U61" t="s">
        <v>37</v>
      </c>
    </row>
    <row r="62" ht="15" customHeight="1" spans="1:21">
      <c r="A62" t="s">
        <v>179</v>
      </c>
      <c r="B62" t="s">
        <v>180</v>
      </c>
      <c r="C62" t="str">
        <f>VLOOKUP(B62,[1]Sheet1!$B:$C,2,0)</f>
        <v>北京市海淀区</v>
      </c>
      <c r="D62" t="s">
        <v>181</v>
      </c>
      <c r="E62" t="s">
        <v>182</v>
      </c>
      <c r="H62" s="292">
        <v>1</v>
      </c>
      <c r="I62" t="s">
        <v>141</v>
      </c>
      <c r="J62" s="293">
        <v>5400</v>
      </c>
      <c r="K62" s="293">
        <v>30</v>
      </c>
      <c r="L62" s="293">
        <v>1620</v>
      </c>
      <c r="M62" s="294">
        <f t="shared" si="1"/>
        <v>7020</v>
      </c>
      <c r="N62" s="293">
        <v>31</v>
      </c>
      <c r="O62" s="293">
        <v>32</v>
      </c>
      <c r="P62" t="s">
        <v>33</v>
      </c>
      <c r="Q62" t="s">
        <v>184</v>
      </c>
      <c r="R62" t="s">
        <v>185</v>
      </c>
      <c r="S62" t="s">
        <v>186</v>
      </c>
      <c r="T62" t="s">
        <v>62</v>
      </c>
      <c r="U62" t="s">
        <v>37</v>
      </c>
    </row>
    <row r="63" ht="15" customHeight="1" spans="1:21">
      <c r="A63" t="s">
        <v>179</v>
      </c>
      <c r="B63" t="s">
        <v>180</v>
      </c>
      <c r="C63" t="str">
        <f>VLOOKUP(B63,[1]Sheet1!$B:$C,2,0)</f>
        <v>北京市海淀区</v>
      </c>
      <c r="D63" t="s">
        <v>181</v>
      </c>
      <c r="E63" t="s">
        <v>182</v>
      </c>
      <c r="H63" s="292">
        <v>1</v>
      </c>
      <c r="I63" t="s">
        <v>141</v>
      </c>
      <c r="J63" s="293">
        <v>5400</v>
      </c>
      <c r="K63" s="293">
        <v>30</v>
      </c>
      <c r="L63" s="293">
        <v>1620</v>
      </c>
      <c r="M63" s="294">
        <f t="shared" si="1"/>
        <v>7020</v>
      </c>
      <c r="N63" s="293">
        <v>31</v>
      </c>
      <c r="O63" s="293">
        <v>32</v>
      </c>
      <c r="P63" t="s">
        <v>33</v>
      </c>
      <c r="Q63" t="s">
        <v>184</v>
      </c>
      <c r="R63" t="s">
        <v>185</v>
      </c>
      <c r="S63" t="s">
        <v>186</v>
      </c>
      <c r="T63" t="s">
        <v>62</v>
      </c>
      <c r="U63" t="s">
        <v>37</v>
      </c>
    </row>
    <row r="64" ht="15" customHeight="1" spans="1:21">
      <c r="A64" t="s">
        <v>216</v>
      </c>
      <c r="B64" t="s">
        <v>39</v>
      </c>
      <c r="C64" t="str">
        <f>VLOOKUP(B64,[1]Sheet1!$B:$C,2,0)</f>
        <v>北京市密云县</v>
      </c>
      <c r="D64" t="s">
        <v>270</v>
      </c>
      <c r="E64" t="s">
        <v>271</v>
      </c>
      <c r="G64" t="s">
        <v>273</v>
      </c>
      <c r="H64" s="292">
        <v>50</v>
      </c>
      <c r="I64" t="s">
        <v>274</v>
      </c>
      <c r="J64" s="293">
        <v>900</v>
      </c>
      <c r="K64" s="293">
        <v>20</v>
      </c>
      <c r="L64" s="293">
        <v>180</v>
      </c>
      <c r="M64" s="294">
        <f t="shared" si="1"/>
        <v>1080</v>
      </c>
      <c r="N64" s="293">
        <v>20</v>
      </c>
      <c r="O64" s="293">
        <v>20.63</v>
      </c>
      <c r="P64" t="s">
        <v>33</v>
      </c>
      <c r="Q64" t="s">
        <v>32</v>
      </c>
      <c r="R64" t="s">
        <v>275</v>
      </c>
      <c r="S64" t="s">
        <v>276</v>
      </c>
      <c r="T64" t="s">
        <v>36</v>
      </c>
      <c r="U64" t="s">
        <v>37</v>
      </c>
    </row>
    <row r="65" ht="15" customHeight="1" spans="1:21">
      <c r="A65" t="s">
        <v>216</v>
      </c>
      <c r="B65" t="s">
        <v>39</v>
      </c>
      <c r="C65" t="str">
        <f>VLOOKUP(B65,[1]Sheet1!$B:$C,2,0)</f>
        <v>北京市密云县</v>
      </c>
      <c r="D65" t="s">
        <v>231</v>
      </c>
      <c r="E65" t="s">
        <v>232</v>
      </c>
      <c r="G65" t="s">
        <v>234</v>
      </c>
      <c r="H65" s="292">
        <v>100</v>
      </c>
      <c r="I65" t="s">
        <v>235</v>
      </c>
      <c r="J65" s="293">
        <v>90</v>
      </c>
      <c r="K65" s="293">
        <v>13</v>
      </c>
      <c r="L65" s="293">
        <v>11.7</v>
      </c>
      <c r="M65" s="294">
        <f t="shared" si="1"/>
        <v>101.7</v>
      </c>
      <c r="N65" s="293">
        <v>1</v>
      </c>
      <c r="O65" s="293">
        <v>1.03</v>
      </c>
      <c r="P65" t="s">
        <v>33</v>
      </c>
      <c r="Q65" t="s">
        <v>32</v>
      </c>
      <c r="R65" t="s">
        <v>236</v>
      </c>
      <c r="S65" t="s">
        <v>237</v>
      </c>
      <c r="T65" t="s">
        <v>36</v>
      </c>
      <c r="U65" t="s">
        <v>37</v>
      </c>
    </row>
    <row r="66" ht="15" customHeight="1" spans="1:21">
      <c r="A66" t="s">
        <v>216</v>
      </c>
      <c r="B66" t="s">
        <v>39</v>
      </c>
      <c r="C66" t="str">
        <f>VLOOKUP(B66,[1]Sheet1!$B:$C,2,0)</f>
        <v>北京市密云县</v>
      </c>
      <c r="D66" t="s">
        <v>288</v>
      </c>
      <c r="E66" t="s">
        <v>289</v>
      </c>
      <c r="F66" t="s">
        <v>625</v>
      </c>
      <c r="G66" t="s">
        <v>291</v>
      </c>
      <c r="H66" s="292">
        <v>1</v>
      </c>
      <c r="I66" t="s">
        <v>53</v>
      </c>
      <c r="J66" s="293">
        <v>595</v>
      </c>
      <c r="K66" s="293">
        <v>30</v>
      </c>
      <c r="L66" s="293">
        <v>178.5</v>
      </c>
      <c r="M66" s="294">
        <f t="shared" si="1"/>
        <v>773.5</v>
      </c>
      <c r="N66" s="293">
        <v>1</v>
      </c>
      <c r="O66" s="293">
        <v>1.03</v>
      </c>
      <c r="P66" t="s">
        <v>33</v>
      </c>
      <c r="Q66" t="s">
        <v>32</v>
      </c>
      <c r="R66" t="s">
        <v>292</v>
      </c>
      <c r="S66" t="s">
        <v>293</v>
      </c>
      <c r="T66" t="s">
        <v>36</v>
      </c>
      <c r="U66" t="s">
        <v>37</v>
      </c>
    </row>
    <row r="67" ht="15" customHeight="1" spans="1:21">
      <c r="A67" t="s">
        <v>216</v>
      </c>
      <c r="B67" t="s">
        <v>39</v>
      </c>
      <c r="C67" t="str">
        <f>VLOOKUP(B67,[1]Sheet1!$B:$C,2,0)</f>
        <v>北京市密云县</v>
      </c>
      <c r="D67" t="s">
        <v>255</v>
      </c>
      <c r="E67" t="s">
        <v>256</v>
      </c>
      <c r="F67" t="s">
        <v>257</v>
      </c>
      <c r="H67" s="292">
        <v>180</v>
      </c>
      <c r="I67" t="s">
        <v>74</v>
      </c>
      <c r="J67" s="293">
        <v>900</v>
      </c>
      <c r="K67" s="293">
        <v>13</v>
      </c>
      <c r="L67" s="293">
        <v>117</v>
      </c>
      <c r="M67" s="294">
        <f t="shared" ref="M67:M98" si="2">J67+L67</f>
        <v>1017</v>
      </c>
      <c r="N67" s="293">
        <v>1</v>
      </c>
      <c r="O67" s="293">
        <v>1.03</v>
      </c>
      <c r="P67" t="s">
        <v>33</v>
      </c>
      <c r="Q67" t="s">
        <v>32</v>
      </c>
      <c r="R67" t="s">
        <v>60</v>
      </c>
      <c r="S67" t="s">
        <v>258</v>
      </c>
      <c r="T67" t="s">
        <v>62</v>
      </c>
      <c r="U67" t="s">
        <v>37</v>
      </c>
    </row>
    <row r="68" ht="15" customHeight="1" spans="1:21">
      <c r="A68" t="s">
        <v>216</v>
      </c>
      <c r="B68" t="s">
        <v>39</v>
      </c>
      <c r="C68" t="str">
        <f>VLOOKUP(B68,[1]Sheet1!$B:$C,2,0)</f>
        <v>北京市密云县</v>
      </c>
      <c r="D68" t="s">
        <v>238</v>
      </c>
      <c r="E68" t="s">
        <v>239</v>
      </c>
      <c r="G68" t="s">
        <v>241</v>
      </c>
      <c r="H68" s="291">
        <v>5</v>
      </c>
      <c r="I68" t="s">
        <v>30</v>
      </c>
      <c r="J68" s="293">
        <v>800</v>
      </c>
      <c r="K68" s="293">
        <v>30</v>
      </c>
      <c r="L68" s="293">
        <v>240</v>
      </c>
      <c r="M68" s="294">
        <f t="shared" si="2"/>
        <v>1040</v>
      </c>
      <c r="N68" s="293">
        <v>6</v>
      </c>
      <c r="O68" s="293">
        <v>6.19</v>
      </c>
      <c r="P68" t="s">
        <v>33</v>
      </c>
      <c r="Q68" t="s">
        <v>32</v>
      </c>
      <c r="R68" t="s">
        <v>60</v>
      </c>
      <c r="S68" t="s">
        <v>242</v>
      </c>
      <c r="T68" t="s">
        <v>62</v>
      </c>
      <c r="U68" t="s">
        <v>37</v>
      </c>
    </row>
    <row r="69" ht="15" customHeight="1" spans="1:21">
      <c r="A69" t="s">
        <v>216</v>
      </c>
      <c r="B69" t="s">
        <v>39</v>
      </c>
      <c r="C69" t="str">
        <f>VLOOKUP(B69,[1]Sheet1!$B:$C,2,0)</f>
        <v>北京市密云县</v>
      </c>
      <c r="D69" t="s">
        <v>263</v>
      </c>
      <c r="E69" t="s">
        <v>626</v>
      </c>
      <c r="F69" t="s">
        <v>627</v>
      </c>
      <c r="G69" t="s">
        <v>266</v>
      </c>
      <c r="H69" s="292">
        <v>50</v>
      </c>
      <c r="I69" t="s">
        <v>267</v>
      </c>
      <c r="J69" s="293">
        <v>90</v>
      </c>
      <c r="K69" s="293">
        <v>20</v>
      </c>
      <c r="L69" s="293">
        <v>18</v>
      </c>
      <c r="M69" s="294">
        <f t="shared" si="2"/>
        <v>108</v>
      </c>
      <c r="N69" s="293">
        <v>5</v>
      </c>
      <c r="O69" s="293">
        <v>5.16</v>
      </c>
      <c r="P69" t="s">
        <v>33</v>
      </c>
      <c r="Q69" t="s">
        <v>32</v>
      </c>
      <c r="R69" t="s">
        <v>268</v>
      </c>
      <c r="S69" t="s">
        <v>269</v>
      </c>
      <c r="T69" t="s">
        <v>36</v>
      </c>
      <c r="U69" t="s">
        <v>37</v>
      </c>
    </row>
    <row r="70" ht="15" customHeight="1" spans="1:21">
      <c r="A70" t="s">
        <v>216</v>
      </c>
      <c r="B70" t="s">
        <v>39</v>
      </c>
      <c r="C70" t="str">
        <f>VLOOKUP(B70,[1]Sheet1!$B:$C,2,0)</f>
        <v>北京市密云县</v>
      </c>
      <c r="D70" t="s">
        <v>277</v>
      </c>
      <c r="E70" t="s">
        <v>628</v>
      </c>
      <c r="G70" t="s">
        <v>280</v>
      </c>
      <c r="H70" s="292">
        <v>20</v>
      </c>
      <c r="I70" t="s">
        <v>125</v>
      </c>
      <c r="J70" s="293">
        <v>126</v>
      </c>
      <c r="K70" s="293">
        <v>30</v>
      </c>
      <c r="L70" s="293">
        <v>37.8</v>
      </c>
      <c r="M70" s="294">
        <f t="shared" si="2"/>
        <v>163.8</v>
      </c>
      <c r="N70" s="293">
        <v>10</v>
      </c>
      <c r="O70" s="293">
        <v>10.32</v>
      </c>
      <c r="P70" t="s">
        <v>33</v>
      </c>
      <c r="Q70" t="s">
        <v>32</v>
      </c>
      <c r="R70" t="s">
        <v>281</v>
      </c>
      <c r="S70" t="s">
        <v>282</v>
      </c>
      <c r="T70" t="s">
        <v>36</v>
      </c>
      <c r="U70" t="s">
        <v>37</v>
      </c>
    </row>
    <row r="71" ht="15" customHeight="1" spans="1:21">
      <c r="A71" t="s">
        <v>216</v>
      </c>
      <c r="B71" t="s">
        <v>39</v>
      </c>
      <c r="C71" t="str">
        <f>VLOOKUP(B71,[1]Sheet1!$B:$C,2,0)</f>
        <v>北京市密云县</v>
      </c>
      <c r="D71" t="s">
        <v>277</v>
      </c>
      <c r="E71" t="s">
        <v>628</v>
      </c>
      <c r="G71" t="s">
        <v>283</v>
      </c>
      <c r="H71" s="292">
        <v>40</v>
      </c>
      <c r="I71" t="s">
        <v>125</v>
      </c>
      <c r="J71" s="293">
        <v>500</v>
      </c>
      <c r="K71" s="293">
        <v>30</v>
      </c>
      <c r="L71" s="293">
        <v>150</v>
      </c>
      <c r="M71" s="294">
        <f t="shared" si="2"/>
        <v>650</v>
      </c>
      <c r="N71" s="293">
        <v>15</v>
      </c>
      <c r="O71" s="293">
        <v>15.48</v>
      </c>
      <c r="P71" t="s">
        <v>33</v>
      </c>
      <c r="Q71" t="s">
        <v>32</v>
      </c>
      <c r="R71" t="s">
        <v>281</v>
      </c>
      <c r="S71" t="s">
        <v>284</v>
      </c>
      <c r="T71" t="s">
        <v>36</v>
      </c>
      <c r="U71" t="s">
        <v>37</v>
      </c>
    </row>
    <row r="72" ht="15" customHeight="1" spans="1:21">
      <c r="A72" t="s">
        <v>216</v>
      </c>
      <c r="B72" t="s">
        <v>39</v>
      </c>
      <c r="C72" t="str">
        <f>VLOOKUP(B72,[1]Sheet1!$B:$C,2,0)</f>
        <v>北京市密云县</v>
      </c>
      <c r="D72" t="s">
        <v>277</v>
      </c>
      <c r="E72" t="s">
        <v>629</v>
      </c>
      <c r="G72" t="s">
        <v>285</v>
      </c>
      <c r="H72" s="292">
        <v>5</v>
      </c>
      <c r="I72" t="s">
        <v>125</v>
      </c>
      <c r="J72" s="293">
        <v>150</v>
      </c>
      <c r="K72" s="293">
        <v>30</v>
      </c>
      <c r="L72" s="293">
        <v>45</v>
      </c>
      <c r="M72" s="294">
        <f t="shared" si="2"/>
        <v>195</v>
      </c>
      <c r="N72" s="293">
        <v>1</v>
      </c>
      <c r="O72" s="293">
        <v>1.03</v>
      </c>
      <c r="P72" t="s">
        <v>33</v>
      </c>
      <c r="Q72" t="s">
        <v>32</v>
      </c>
      <c r="R72" t="s">
        <v>286</v>
      </c>
      <c r="S72" t="s">
        <v>287</v>
      </c>
      <c r="T72" t="s">
        <v>36</v>
      </c>
      <c r="U72" t="s">
        <v>37</v>
      </c>
    </row>
    <row r="73" ht="15" customHeight="1" spans="1:21">
      <c r="A73" t="s">
        <v>216</v>
      </c>
      <c r="B73" t="s">
        <v>39</v>
      </c>
      <c r="C73" t="str">
        <f>VLOOKUP(B73,[1]Sheet1!$B:$C,2,0)</f>
        <v>北京市密云县</v>
      </c>
      <c r="D73" t="s">
        <v>243</v>
      </c>
      <c r="E73" t="s">
        <v>630</v>
      </c>
      <c r="H73" s="292">
        <v>50</v>
      </c>
      <c r="I73" t="s">
        <v>125</v>
      </c>
      <c r="J73" s="293">
        <v>1000</v>
      </c>
      <c r="K73" s="293">
        <v>30</v>
      </c>
      <c r="L73" s="293">
        <v>300</v>
      </c>
      <c r="M73" s="294">
        <f t="shared" si="2"/>
        <v>1300</v>
      </c>
      <c r="N73" s="293">
        <v>55</v>
      </c>
      <c r="O73" s="293">
        <v>56.75</v>
      </c>
      <c r="P73" t="s">
        <v>33</v>
      </c>
      <c r="Q73" t="s">
        <v>32</v>
      </c>
      <c r="R73" t="s">
        <v>246</v>
      </c>
      <c r="S73" t="s">
        <v>249</v>
      </c>
      <c r="T73" t="s">
        <v>36</v>
      </c>
      <c r="U73" t="s">
        <v>37</v>
      </c>
    </row>
    <row r="74" ht="15" customHeight="1" spans="1:21">
      <c r="A74" t="s">
        <v>216</v>
      </c>
      <c r="B74" t="s">
        <v>39</v>
      </c>
      <c r="C74" t="str">
        <f>VLOOKUP(B74,[1]Sheet1!$B:$C,2,0)</f>
        <v>北京市密云县</v>
      </c>
      <c r="D74" t="s">
        <v>243</v>
      </c>
      <c r="E74" t="s">
        <v>631</v>
      </c>
      <c r="H74" s="292">
        <v>80</v>
      </c>
      <c r="I74" t="s">
        <v>125</v>
      </c>
      <c r="J74" s="293">
        <v>1600</v>
      </c>
      <c r="K74" s="293">
        <v>30</v>
      </c>
      <c r="L74" s="293">
        <v>480</v>
      </c>
      <c r="M74" s="294">
        <f t="shared" si="2"/>
        <v>2080</v>
      </c>
      <c r="N74" s="293">
        <v>70</v>
      </c>
      <c r="O74" s="293">
        <v>72.22</v>
      </c>
      <c r="P74" t="s">
        <v>33</v>
      </c>
      <c r="Q74" t="s">
        <v>32</v>
      </c>
      <c r="R74" t="s">
        <v>246</v>
      </c>
      <c r="S74" t="s">
        <v>247</v>
      </c>
      <c r="T74" t="s">
        <v>36</v>
      </c>
      <c r="U74" t="s">
        <v>37</v>
      </c>
    </row>
    <row r="75" ht="15" customHeight="1" spans="1:21">
      <c r="A75" t="s">
        <v>216</v>
      </c>
      <c r="B75" t="s">
        <v>39</v>
      </c>
      <c r="C75" t="str">
        <f>VLOOKUP(B75,[1]Sheet1!$B:$C,2,0)</f>
        <v>北京市密云县</v>
      </c>
      <c r="D75" t="s">
        <v>299</v>
      </c>
      <c r="E75" t="s">
        <v>300</v>
      </c>
      <c r="G75" t="s">
        <v>302</v>
      </c>
      <c r="H75" s="292">
        <v>53</v>
      </c>
      <c r="I75" t="s">
        <v>53</v>
      </c>
      <c r="J75" s="293">
        <v>63.6</v>
      </c>
      <c r="K75" s="293">
        <v>13</v>
      </c>
      <c r="L75" s="293">
        <v>8.27</v>
      </c>
      <c r="M75" s="294">
        <f t="shared" si="2"/>
        <v>71.87</v>
      </c>
      <c r="N75" s="293">
        <v>5</v>
      </c>
      <c r="O75" s="293">
        <v>5.16</v>
      </c>
      <c r="P75" t="s">
        <v>33</v>
      </c>
      <c r="Q75" t="s">
        <v>32</v>
      </c>
      <c r="R75" t="s">
        <v>60</v>
      </c>
      <c r="S75" t="s">
        <v>303</v>
      </c>
      <c r="T75" t="s">
        <v>62</v>
      </c>
      <c r="U75" t="s">
        <v>37</v>
      </c>
    </row>
    <row r="76" ht="15" customHeight="1" spans="1:21">
      <c r="A76" t="s">
        <v>216</v>
      </c>
      <c r="B76" t="s">
        <v>39</v>
      </c>
      <c r="C76" t="str">
        <f>VLOOKUP(B76,[1]Sheet1!$B:$C,2,0)</f>
        <v>北京市密云县</v>
      </c>
      <c r="D76" t="s">
        <v>294</v>
      </c>
      <c r="E76" t="s">
        <v>295</v>
      </c>
      <c r="G76" t="s">
        <v>297</v>
      </c>
      <c r="H76" s="292">
        <v>85</v>
      </c>
      <c r="I76" t="s">
        <v>53</v>
      </c>
      <c r="J76" s="293">
        <v>425</v>
      </c>
      <c r="K76" s="293">
        <v>13</v>
      </c>
      <c r="L76" s="293">
        <v>55.25</v>
      </c>
      <c r="M76" s="294">
        <f t="shared" si="2"/>
        <v>480.25</v>
      </c>
      <c r="N76" s="293">
        <v>10</v>
      </c>
      <c r="O76" s="293">
        <v>10.32</v>
      </c>
      <c r="P76" t="s">
        <v>33</v>
      </c>
      <c r="Q76" t="s">
        <v>32</v>
      </c>
      <c r="R76" t="s">
        <v>60</v>
      </c>
      <c r="S76" t="s">
        <v>298</v>
      </c>
      <c r="T76" t="s">
        <v>62</v>
      </c>
      <c r="U76" t="s">
        <v>37</v>
      </c>
    </row>
    <row r="77" ht="15" customHeight="1" spans="1:21">
      <c r="A77" t="s">
        <v>216</v>
      </c>
      <c r="B77" t="s">
        <v>39</v>
      </c>
      <c r="C77" t="str">
        <f>VLOOKUP(B77,[1]Sheet1!$B:$C,2,0)</f>
        <v>北京市密云县</v>
      </c>
      <c r="D77" t="s">
        <v>227</v>
      </c>
      <c r="E77" t="s">
        <v>228</v>
      </c>
      <c r="F77" t="s">
        <v>229</v>
      </c>
      <c r="H77" s="291">
        <v>2500</v>
      </c>
      <c r="I77" t="s">
        <v>30</v>
      </c>
      <c r="J77" s="293">
        <v>10000</v>
      </c>
      <c r="K77" s="293">
        <v>20</v>
      </c>
      <c r="L77" s="293">
        <v>2000</v>
      </c>
      <c r="M77" s="294">
        <f t="shared" si="2"/>
        <v>12000</v>
      </c>
      <c r="N77" s="293">
        <v>45</v>
      </c>
      <c r="O77" s="293">
        <v>46.43</v>
      </c>
      <c r="P77" t="s">
        <v>33</v>
      </c>
      <c r="Q77" t="s">
        <v>32</v>
      </c>
      <c r="R77" t="s">
        <v>60</v>
      </c>
      <c r="S77" t="s">
        <v>230</v>
      </c>
      <c r="T77" t="s">
        <v>62</v>
      </c>
      <c r="U77" t="s">
        <v>37</v>
      </c>
    </row>
    <row r="78" ht="15" customHeight="1" spans="1:21">
      <c r="A78" t="s">
        <v>216</v>
      </c>
      <c r="B78" t="s">
        <v>39</v>
      </c>
      <c r="C78" t="str">
        <f>VLOOKUP(B78,[1]Sheet1!$B:$C,2,0)</f>
        <v>北京市密云县</v>
      </c>
      <c r="D78" t="s">
        <v>151</v>
      </c>
      <c r="E78" t="s">
        <v>250</v>
      </c>
      <c r="H78" s="292">
        <v>41</v>
      </c>
      <c r="I78" t="s">
        <v>252</v>
      </c>
      <c r="J78" s="293">
        <v>225.5</v>
      </c>
      <c r="K78" s="293">
        <v>20</v>
      </c>
      <c r="L78" s="293">
        <v>45.1</v>
      </c>
      <c r="M78" s="294">
        <f t="shared" si="2"/>
        <v>270.6</v>
      </c>
      <c r="N78" s="293">
        <v>2</v>
      </c>
      <c r="O78" s="293">
        <v>2.06</v>
      </c>
      <c r="P78" t="s">
        <v>33</v>
      </c>
      <c r="Q78" t="s">
        <v>32</v>
      </c>
      <c r="R78" t="s">
        <v>60</v>
      </c>
      <c r="S78" t="s">
        <v>254</v>
      </c>
      <c r="T78" t="s">
        <v>62</v>
      </c>
      <c r="U78" t="s">
        <v>37</v>
      </c>
    </row>
    <row r="79" ht="15" customHeight="1" spans="1:21">
      <c r="A79" t="s">
        <v>216</v>
      </c>
      <c r="B79" t="s">
        <v>39</v>
      </c>
      <c r="C79" t="str">
        <f>VLOOKUP(B79,[1]Sheet1!$B:$C,2,0)</f>
        <v>北京市密云县</v>
      </c>
      <c r="D79" t="s">
        <v>259</v>
      </c>
      <c r="E79" t="s">
        <v>260</v>
      </c>
      <c r="F79" t="s">
        <v>261</v>
      </c>
      <c r="H79" s="292">
        <v>42</v>
      </c>
      <c r="I79" t="s">
        <v>53</v>
      </c>
      <c r="J79" s="293">
        <v>1680</v>
      </c>
      <c r="K79" s="293">
        <v>20</v>
      </c>
      <c r="L79" s="293">
        <v>336</v>
      </c>
      <c r="M79" s="294">
        <f t="shared" si="2"/>
        <v>2016</v>
      </c>
      <c r="N79" s="293">
        <v>1</v>
      </c>
      <c r="O79" s="293">
        <v>1.03</v>
      </c>
      <c r="P79" t="s">
        <v>33</v>
      </c>
      <c r="Q79" t="s">
        <v>32</v>
      </c>
      <c r="R79" t="s">
        <v>60</v>
      </c>
      <c r="S79" t="s">
        <v>262</v>
      </c>
      <c r="T79" t="s">
        <v>62</v>
      </c>
      <c r="U79" t="s">
        <v>37</v>
      </c>
    </row>
    <row r="80" ht="15" customHeight="1" spans="1:21">
      <c r="A80" t="s">
        <v>216</v>
      </c>
      <c r="B80" t="s">
        <v>39</v>
      </c>
      <c r="C80" t="str">
        <f>VLOOKUP(B80,[1]Sheet1!$B:$C,2,0)</f>
        <v>北京市密云县</v>
      </c>
      <c r="D80" t="s">
        <v>217</v>
      </c>
      <c r="E80" t="s">
        <v>218</v>
      </c>
      <c r="F80" t="s">
        <v>219</v>
      </c>
      <c r="H80" s="292">
        <v>4</v>
      </c>
      <c r="I80" t="s">
        <v>53</v>
      </c>
      <c r="J80" s="293">
        <v>140</v>
      </c>
      <c r="K80" s="293">
        <v>13</v>
      </c>
      <c r="L80" s="293">
        <v>18.2</v>
      </c>
      <c r="M80" s="294">
        <f t="shared" si="2"/>
        <v>158.2</v>
      </c>
      <c r="N80" s="293">
        <v>2</v>
      </c>
      <c r="O80" s="293">
        <v>2.06</v>
      </c>
      <c r="P80" t="s">
        <v>33</v>
      </c>
      <c r="Q80" t="s">
        <v>32</v>
      </c>
      <c r="R80" t="s">
        <v>220</v>
      </c>
      <c r="S80" t="s">
        <v>221</v>
      </c>
      <c r="T80" t="s">
        <v>36</v>
      </c>
      <c r="U80" t="s">
        <v>37</v>
      </c>
    </row>
    <row r="81" ht="15" customHeight="1" spans="1:21">
      <c r="A81" t="s">
        <v>216</v>
      </c>
      <c r="B81" t="s">
        <v>39</v>
      </c>
      <c r="C81" t="str">
        <f>VLOOKUP(B81,[1]Sheet1!$B:$C,2,0)</f>
        <v>北京市密云县</v>
      </c>
      <c r="D81" t="s">
        <v>222</v>
      </c>
      <c r="E81" t="s">
        <v>223</v>
      </c>
      <c r="F81" t="s">
        <v>224</v>
      </c>
      <c r="H81" s="292">
        <v>10</v>
      </c>
      <c r="I81" t="s">
        <v>53</v>
      </c>
      <c r="J81" s="293">
        <v>220</v>
      </c>
      <c r="K81" s="293">
        <v>20</v>
      </c>
      <c r="L81" s="293">
        <v>44</v>
      </c>
      <c r="M81" s="294">
        <f t="shared" si="2"/>
        <v>264</v>
      </c>
      <c r="N81" s="293">
        <v>0.5</v>
      </c>
      <c r="O81" s="293">
        <v>0.52</v>
      </c>
      <c r="P81" t="s">
        <v>33</v>
      </c>
      <c r="Q81" t="s">
        <v>32</v>
      </c>
      <c r="R81" t="s">
        <v>225</v>
      </c>
      <c r="S81" t="s">
        <v>226</v>
      </c>
      <c r="T81" t="s">
        <v>36</v>
      </c>
      <c r="U81" t="s">
        <v>37</v>
      </c>
    </row>
    <row r="82" ht="15" customHeight="1" spans="1:21">
      <c r="A82" t="s">
        <v>216</v>
      </c>
      <c r="B82" t="s">
        <v>39</v>
      </c>
      <c r="C82" t="str">
        <f>VLOOKUP(B82,[1]Sheet1!$B:$C,2,0)</f>
        <v>北京市密云县</v>
      </c>
      <c r="D82" t="s">
        <v>222</v>
      </c>
      <c r="E82" t="s">
        <v>223</v>
      </c>
      <c r="F82" t="s">
        <v>224</v>
      </c>
      <c r="H82" s="292">
        <v>10</v>
      </c>
      <c r="I82" t="s">
        <v>53</v>
      </c>
      <c r="J82" s="293">
        <v>220</v>
      </c>
      <c r="K82" s="293">
        <v>20</v>
      </c>
      <c r="L82" s="293">
        <v>44</v>
      </c>
      <c r="M82" s="294">
        <f t="shared" si="2"/>
        <v>264</v>
      </c>
      <c r="N82" s="293">
        <v>0.5</v>
      </c>
      <c r="O82" s="293">
        <v>0.52</v>
      </c>
      <c r="P82" t="s">
        <v>33</v>
      </c>
      <c r="Q82" t="s">
        <v>32</v>
      </c>
      <c r="R82" t="s">
        <v>225</v>
      </c>
      <c r="S82" t="s">
        <v>226</v>
      </c>
      <c r="T82" t="s">
        <v>36</v>
      </c>
      <c r="U82" t="s">
        <v>37</v>
      </c>
    </row>
    <row r="83" ht="15" customHeight="1" spans="1:21">
      <c r="A83" t="s">
        <v>216</v>
      </c>
      <c r="B83" t="s">
        <v>39</v>
      </c>
      <c r="C83" t="str">
        <f>VLOOKUP(B83,[1]Sheet1!$B:$C,2,0)</f>
        <v>北京市密云县</v>
      </c>
      <c r="D83" t="s">
        <v>222</v>
      </c>
      <c r="E83" t="s">
        <v>223</v>
      </c>
      <c r="F83" t="s">
        <v>224</v>
      </c>
      <c r="H83" s="292">
        <v>10</v>
      </c>
      <c r="I83" t="s">
        <v>53</v>
      </c>
      <c r="J83" s="293">
        <v>220</v>
      </c>
      <c r="K83" s="293">
        <v>20</v>
      </c>
      <c r="L83" s="293">
        <v>44</v>
      </c>
      <c r="M83" s="294">
        <f t="shared" si="2"/>
        <v>264</v>
      </c>
      <c r="N83" s="293">
        <v>0.5</v>
      </c>
      <c r="O83" s="293">
        <v>0.52</v>
      </c>
      <c r="P83" t="s">
        <v>33</v>
      </c>
      <c r="Q83" t="s">
        <v>32</v>
      </c>
      <c r="R83" t="s">
        <v>225</v>
      </c>
      <c r="S83" t="s">
        <v>226</v>
      </c>
      <c r="T83" t="s">
        <v>36</v>
      </c>
      <c r="U83" t="s">
        <v>37</v>
      </c>
    </row>
    <row r="84" ht="15" customHeight="1" spans="1:21">
      <c r="A84" t="s">
        <v>216</v>
      </c>
      <c r="B84" t="s">
        <v>39</v>
      </c>
      <c r="C84" t="str">
        <f>VLOOKUP(B84,[1]Sheet1!$B:$C,2,0)</f>
        <v>北京市密云县</v>
      </c>
      <c r="D84" t="s">
        <v>222</v>
      </c>
      <c r="E84" t="s">
        <v>223</v>
      </c>
      <c r="F84" t="s">
        <v>224</v>
      </c>
      <c r="H84" s="292">
        <v>10</v>
      </c>
      <c r="I84" t="s">
        <v>53</v>
      </c>
      <c r="J84" s="293">
        <v>220</v>
      </c>
      <c r="K84" s="293">
        <v>20</v>
      </c>
      <c r="L84" s="293">
        <v>44</v>
      </c>
      <c r="M84" s="294">
        <f t="shared" si="2"/>
        <v>264</v>
      </c>
      <c r="N84" s="293">
        <v>0.5</v>
      </c>
      <c r="O84" s="293">
        <v>0.51</v>
      </c>
      <c r="P84" t="s">
        <v>33</v>
      </c>
      <c r="Q84" t="s">
        <v>32</v>
      </c>
      <c r="R84" t="s">
        <v>225</v>
      </c>
      <c r="S84" t="s">
        <v>226</v>
      </c>
      <c r="T84" t="s">
        <v>36</v>
      </c>
      <c r="U84" t="s">
        <v>37</v>
      </c>
    </row>
    <row r="85" ht="15" customHeight="1" spans="1:21">
      <c r="A85" t="s">
        <v>187</v>
      </c>
      <c r="B85" t="s">
        <v>39</v>
      </c>
      <c r="C85" t="str">
        <f>VLOOKUP(B85,[1]Sheet1!$B:$C,2,0)</f>
        <v>北京市密云县</v>
      </c>
      <c r="D85" t="s">
        <v>209</v>
      </c>
      <c r="E85" t="s">
        <v>210</v>
      </c>
      <c r="F85" t="s">
        <v>211</v>
      </c>
      <c r="G85" t="s">
        <v>212</v>
      </c>
      <c r="H85" s="292">
        <v>100</v>
      </c>
      <c r="I85" t="s">
        <v>74</v>
      </c>
      <c r="J85" s="293">
        <v>2480</v>
      </c>
      <c r="K85" s="293">
        <v>20</v>
      </c>
      <c r="L85" s="293">
        <v>496</v>
      </c>
      <c r="M85" s="294">
        <f t="shared" si="2"/>
        <v>2976</v>
      </c>
      <c r="N85" s="293">
        <v>45</v>
      </c>
      <c r="O85" s="293">
        <v>50</v>
      </c>
      <c r="P85" t="s">
        <v>33</v>
      </c>
      <c r="Q85" t="s">
        <v>32</v>
      </c>
      <c r="R85" t="s">
        <v>60</v>
      </c>
      <c r="S85" t="s">
        <v>213</v>
      </c>
      <c r="T85" t="s">
        <v>62</v>
      </c>
      <c r="U85" t="s">
        <v>37</v>
      </c>
    </row>
    <row r="86" ht="15" customHeight="1" spans="1:21">
      <c r="A86" t="s">
        <v>187</v>
      </c>
      <c r="B86" t="s">
        <v>39</v>
      </c>
      <c r="C86" t="str">
        <f>VLOOKUP(B86,[1]Sheet1!$B:$C,2,0)</f>
        <v>北京市密云县</v>
      </c>
      <c r="D86" t="s">
        <v>209</v>
      </c>
      <c r="E86" t="s">
        <v>210</v>
      </c>
      <c r="F86" t="s">
        <v>211</v>
      </c>
      <c r="G86" t="s">
        <v>212</v>
      </c>
      <c r="H86" s="292">
        <v>100</v>
      </c>
      <c r="I86" t="s">
        <v>74</v>
      </c>
      <c r="J86" s="293">
        <v>2250</v>
      </c>
      <c r="K86" s="293">
        <v>20</v>
      </c>
      <c r="L86" s="293">
        <v>450</v>
      </c>
      <c r="M86" s="294">
        <f t="shared" si="2"/>
        <v>2700</v>
      </c>
      <c r="N86" s="293">
        <v>32.5</v>
      </c>
      <c r="O86" s="293">
        <v>35.45</v>
      </c>
      <c r="P86" t="s">
        <v>33</v>
      </c>
      <c r="Q86" t="s">
        <v>32</v>
      </c>
      <c r="R86" t="s">
        <v>60</v>
      </c>
      <c r="S86" t="s">
        <v>213</v>
      </c>
      <c r="T86" t="s">
        <v>62</v>
      </c>
      <c r="U86" t="s">
        <v>37</v>
      </c>
    </row>
    <row r="87" ht="15" customHeight="1" spans="1:21">
      <c r="A87" t="s">
        <v>187</v>
      </c>
      <c r="B87" t="s">
        <v>39</v>
      </c>
      <c r="C87" t="str">
        <f>VLOOKUP(B87,[1]Sheet1!$B:$C,2,0)</f>
        <v>北京市密云县</v>
      </c>
      <c r="D87" t="s">
        <v>209</v>
      </c>
      <c r="E87" t="s">
        <v>210</v>
      </c>
      <c r="F87" t="s">
        <v>211</v>
      </c>
      <c r="G87" t="s">
        <v>212</v>
      </c>
      <c r="H87" s="292">
        <v>40</v>
      </c>
      <c r="I87" t="s">
        <v>74</v>
      </c>
      <c r="J87" s="293">
        <v>2360</v>
      </c>
      <c r="K87" s="293">
        <v>20</v>
      </c>
      <c r="L87" s="293">
        <v>472</v>
      </c>
      <c r="M87" s="294">
        <f t="shared" si="2"/>
        <v>2832</v>
      </c>
      <c r="N87" s="293">
        <v>36</v>
      </c>
      <c r="O87" s="293">
        <v>40</v>
      </c>
      <c r="P87" t="s">
        <v>33</v>
      </c>
      <c r="Q87" t="s">
        <v>32</v>
      </c>
      <c r="R87" t="s">
        <v>60</v>
      </c>
      <c r="S87" t="s">
        <v>213</v>
      </c>
      <c r="T87" t="s">
        <v>62</v>
      </c>
      <c r="U87" t="s">
        <v>37</v>
      </c>
    </row>
    <row r="88" ht="15" customHeight="1" spans="1:21">
      <c r="A88" t="s">
        <v>187</v>
      </c>
      <c r="B88" t="s">
        <v>39</v>
      </c>
      <c r="C88" t="str">
        <f>VLOOKUP(B88,[1]Sheet1!$B:$C,2,0)</f>
        <v>北京市密云县</v>
      </c>
      <c r="D88" t="s">
        <v>198</v>
      </c>
      <c r="E88" t="s">
        <v>199</v>
      </c>
      <c r="F88" t="s">
        <v>200</v>
      </c>
      <c r="G88" t="s">
        <v>201</v>
      </c>
      <c r="H88" s="292">
        <v>1500</v>
      </c>
      <c r="I88" t="s">
        <v>53</v>
      </c>
      <c r="J88" s="293">
        <v>900</v>
      </c>
      <c r="K88" s="293">
        <v>20</v>
      </c>
      <c r="L88" s="293">
        <v>180</v>
      </c>
      <c r="M88" s="294">
        <f t="shared" si="2"/>
        <v>1080</v>
      </c>
      <c r="N88" s="293">
        <v>305</v>
      </c>
      <c r="O88" s="293">
        <v>308.45</v>
      </c>
      <c r="P88" t="s">
        <v>33</v>
      </c>
      <c r="Q88" t="s">
        <v>32</v>
      </c>
      <c r="R88" t="s">
        <v>60</v>
      </c>
      <c r="S88" t="s">
        <v>202</v>
      </c>
      <c r="T88" t="s">
        <v>62</v>
      </c>
      <c r="U88" t="s">
        <v>37</v>
      </c>
    </row>
    <row r="89" ht="15" customHeight="1" spans="1:21">
      <c r="A89" t="s">
        <v>187</v>
      </c>
      <c r="B89" t="s">
        <v>39</v>
      </c>
      <c r="C89" t="str">
        <f>VLOOKUP(B89,[1]Sheet1!$B:$C,2,0)</f>
        <v>北京市密云县</v>
      </c>
      <c r="D89" t="s">
        <v>203</v>
      </c>
      <c r="E89" t="s">
        <v>204</v>
      </c>
      <c r="G89" t="s">
        <v>206</v>
      </c>
      <c r="H89" s="292">
        <v>4</v>
      </c>
      <c r="I89" t="s">
        <v>74</v>
      </c>
      <c r="J89" s="293">
        <v>840</v>
      </c>
      <c r="K89" s="293">
        <v>30</v>
      </c>
      <c r="L89" s="293">
        <v>252</v>
      </c>
      <c r="M89" s="294">
        <f t="shared" si="2"/>
        <v>1092</v>
      </c>
      <c r="N89" s="293">
        <v>90</v>
      </c>
      <c r="O89" s="293">
        <v>93.06</v>
      </c>
      <c r="P89" t="s">
        <v>33</v>
      </c>
      <c r="Q89" t="s">
        <v>32</v>
      </c>
      <c r="R89" t="s">
        <v>207</v>
      </c>
      <c r="S89" t="s">
        <v>208</v>
      </c>
      <c r="T89" t="s">
        <v>36</v>
      </c>
      <c r="U89" t="s">
        <v>37</v>
      </c>
    </row>
    <row r="90" ht="15" customHeight="1" spans="1:21">
      <c r="A90" t="s">
        <v>187</v>
      </c>
      <c r="B90" t="s">
        <v>39</v>
      </c>
      <c r="C90" t="str">
        <f>VLOOKUP(B90,[1]Sheet1!$B:$C,2,0)</f>
        <v>北京市密云县</v>
      </c>
      <c r="D90" t="s">
        <v>203</v>
      </c>
      <c r="E90" t="s">
        <v>204</v>
      </c>
      <c r="G90" t="s">
        <v>206</v>
      </c>
      <c r="H90" s="292">
        <v>2</v>
      </c>
      <c r="I90" t="s">
        <v>74</v>
      </c>
      <c r="J90" s="293">
        <v>1240</v>
      </c>
      <c r="K90" s="293">
        <v>30</v>
      </c>
      <c r="L90" s="293">
        <v>372</v>
      </c>
      <c r="M90" s="294">
        <f t="shared" si="2"/>
        <v>1612</v>
      </c>
      <c r="N90" s="293">
        <v>100</v>
      </c>
      <c r="O90" s="293">
        <v>103.4</v>
      </c>
      <c r="P90" t="s">
        <v>33</v>
      </c>
      <c r="Q90" t="s">
        <v>32</v>
      </c>
      <c r="R90" t="s">
        <v>207</v>
      </c>
      <c r="S90" t="s">
        <v>208</v>
      </c>
      <c r="T90" t="s">
        <v>36</v>
      </c>
      <c r="U90" t="s">
        <v>37</v>
      </c>
    </row>
    <row r="91" ht="15" customHeight="1" spans="1:21">
      <c r="A91" t="s">
        <v>187</v>
      </c>
      <c r="B91" t="s">
        <v>39</v>
      </c>
      <c r="C91" t="str">
        <f>VLOOKUP(B91,[1]Sheet1!$B:$C,2,0)</f>
        <v>北京市密云县</v>
      </c>
      <c r="D91" t="s">
        <v>203</v>
      </c>
      <c r="E91" t="s">
        <v>204</v>
      </c>
      <c r="G91" t="s">
        <v>206</v>
      </c>
      <c r="H91" s="292">
        <v>5</v>
      </c>
      <c r="I91" t="s">
        <v>74</v>
      </c>
      <c r="J91" s="293">
        <v>2415</v>
      </c>
      <c r="K91" s="293">
        <v>30</v>
      </c>
      <c r="L91" s="293">
        <v>724.5</v>
      </c>
      <c r="M91" s="294">
        <f t="shared" si="2"/>
        <v>3139.5</v>
      </c>
      <c r="N91" s="293">
        <v>142</v>
      </c>
      <c r="O91" s="293">
        <v>146.83</v>
      </c>
      <c r="P91" t="s">
        <v>33</v>
      </c>
      <c r="Q91" t="s">
        <v>32</v>
      </c>
      <c r="R91" t="s">
        <v>207</v>
      </c>
      <c r="S91" t="s">
        <v>208</v>
      </c>
      <c r="T91" t="s">
        <v>36</v>
      </c>
      <c r="U91" t="s">
        <v>37</v>
      </c>
    </row>
    <row r="92" ht="15" customHeight="1" spans="1:21">
      <c r="A92" t="s">
        <v>187</v>
      </c>
      <c r="B92" t="s">
        <v>39</v>
      </c>
      <c r="C92" t="str">
        <f>VLOOKUP(B92,[1]Sheet1!$B:$C,2,0)</f>
        <v>北京市密云县</v>
      </c>
      <c r="D92" t="s">
        <v>193</v>
      </c>
      <c r="E92" t="s">
        <v>194</v>
      </c>
      <c r="G92" t="s">
        <v>196</v>
      </c>
      <c r="H92" s="292">
        <v>450</v>
      </c>
      <c r="I92" t="s">
        <v>74</v>
      </c>
      <c r="J92" s="293">
        <v>2160</v>
      </c>
      <c r="K92" s="293">
        <v>20</v>
      </c>
      <c r="L92" s="293">
        <v>432</v>
      </c>
      <c r="M92" s="294">
        <f t="shared" si="2"/>
        <v>2592</v>
      </c>
      <c r="N92" s="293">
        <v>170</v>
      </c>
      <c r="O92" s="293">
        <v>171.92</v>
      </c>
      <c r="P92" t="s">
        <v>33</v>
      </c>
      <c r="Q92" t="s">
        <v>32</v>
      </c>
      <c r="R92" t="s">
        <v>60</v>
      </c>
      <c r="S92" t="s">
        <v>197</v>
      </c>
      <c r="T92" t="s">
        <v>62</v>
      </c>
      <c r="U92" t="s">
        <v>37</v>
      </c>
    </row>
    <row r="93" ht="15" customHeight="1" spans="1:21">
      <c r="A93" t="s">
        <v>187</v>
      </c>
      <c r="B93" t="s">
        <v>39</v>
      </c>
      <c r="C93" t="str">
        <f>VLOOKUP(B93,[1]Sheet1!$B:$C,2,0)</f>
        <v>北京市密云县</v>
      </c>
      <c r="D93" t="s">
        <v>193</v>
      </c>
      <c r="E93" t="s">
        <v>194</v>
      </c>
      <c r="G93" t="s">
        <v>196</v>
      </c>
      <c r="H93" s="292">
        <v>553</v>
      </c>
      <c r="I93" t="s">
        <v>74</v>
      </c>
      <c r="J93" s="293">
        <v>8460.9</v>
      </c>
      <c r="K93" s="293">
        <v>20</v>
      </c>
      <c r="L93" s="293">
        <v>1692.18</v>
      </c>
      <c r="M93" s="294">
        <f t="shared" si="2"/>
        <v>10153.08</v>
      </c>
      <c r="N93" s="293">
        <v>300</v>
      </c>
      <c r="O93" s="293">
        <v>303.4</v>
      </c>
      <c r="P93" t="s">
        <v>33</v>
      </c>
      <c r="Q93" t="s">
        <v>32</v>
      </c>
      <c r="R93" t="s">
        <v>60</v>
      </c>
      <c r="S93" t="s">
        <v>197</v>
      </c>
      <c r="T93" t="s">
        <v>62</v>
      </c>
      <c r="U93" t="s">
        <v>37</v>
      </c>
    </row>
    <row r="94" ht="15" customHeight="1" spans="1:21">
      <c r="A94" t="s">
        <v>187</v>
      </c>
      <c r="B94" t="s">
        <v>39</v>
      </c>
      <c r="C94" t="str">
        <f>VLOOKUP(B94,[1]Sheet1!$B:$C,2,0)</f>
        <v>北京市密云县</v>
      </c>
      <c r="D94" t="s">
        <v>193</v>
      </c>
      <c r="E94" t="s">
        <v>194</v>
      </c>
      <c r="G94" t="s">
        <v>196</v>
      </c>
      <c r="H94" s="292">
        <v>500</v>
      </c>
      <c r="I94" t="s">
        <v>74</v>
      </c>
      <c r="J94" s="293">
        <v>7650</v>
      </c>
      <c r="K94" s="293">
        <v>20</v>
      </c>
      <c r="L94" s="293">
        <v>1530</v>
      </c>
      <c r="M94" s="294">
        <f t="shared" si="2"/>
        <v>9180</v>
      </c>
      <c r="N94" s="293">
        <v>300</v>
      </c>
      <c r="O94" s="293">
        <v>303.4</v>
      </c>
      <c r="P94" t="s">
        <v>33</v>
      </c>
      <c r="Q94" t="s">
        <v>32</v>
      </c>
      <c r="R94" t="s">
        <v>60</v>
      </c>
      <c r="S94" t="s">
        <v>197</v>
      </c>
      <c r="T94" t="s">
        <v>62</v>
      </c>
      <c r="U94" t="s">
        <v>37</v>
      </c>
    </row>
    <row r="95" ht="15" customHeight="1" spans="1:21">
      <c r="A95" t="s">
        <v>187</v>
      </c>
      <c r="B95" t="s">
        <v>39</v>
      </c>
      <c r="C95" t="str">
        <f>VLOOKUP(B95,[1]Sheet1!$B:$C,2,0)</f>
        <v>北京市密云县</v>
      </c>
      <c r="D95" t="s">
        <v>193</v>
      </c>
      <c r="E95" t="s">
        <v>194</v>
      </c>
      <c r="G95" t="s">
        <v>196</v>
      </c>
      <c r="H95" s="292">
        <v>150</v>
      </c>
      <c r="I95" t="s">
        <v>74</v>
      </c>
      <c r="J95" s="293">
        <v>1530</v>
      </c>
      <c r="K95" s="293">
        <v>20</v>
      </c>
      <c r="L95" s="293">
        <v>306</v>
      </c>
      <c r="M95" s="294">
        <f t="shared" si="2"/>
        <v>1836</v>
      </c>
      <c r="N95" s="293">
        <v>180</v>
      </c>
      <c r="O95" s="293">
        <v>182.04</v>
      </c>
      <c r="P95" t="s">
        <v>33</v>
      </c>
      <c r="Q95" t="s">
        <v>32</v>
      </c>
      <c r="R95" t="s">
        <v>60</v>
      </c>
      <c r="S95" t="s">
        <v>197</v>
      </c>
      <c r="T95" t="s">
        <v>62</v>
      </c>
      <c r="U95" t="s">
        <v>37</v>
      </c>
    </row>
    <row r="96" ht="15" customHeight="1" spans="1:21">
      <c r="A96" t="s">
        <v>187</v>
      </c>
      <c r="B96" t="s">
        <v>39</v>
      </c>
      <c r="C96" t="str">
        <f>VLOOKUP(B96,[1]Sheet1!$B:$C,2,0)</f>
        <v>北京市密云县</v>
      </c>
      <c r="D96" t="s">
        <v>193</v>
      </c>
      <c r="E96" t="s">
        <v>194</v>
      </c>
      <c r="G96" t="s">
        <v>196</v>
      </c>
      <c r="H96" s="292">
        <v>100</v>
      </c>
      <c r="I96" t="s">
        <v>74</v>
      </c>
      <c r="J96" s="293">
        <v>650</v>
      </c>
      <c r="K96" s="293">
        <v>20</v>
      </c>
      <c r="L96" s="293">
        <v>130</v>
      </c>
      <c r="M96" s="294">
        <f t="shared" si="2"/>
        <v>780</v>
      </c>
      <c r="N96" s="293">
        <v>50</v>
      </c>
      <c r="O96" s="293">
        <v>50.57</v>
      </c>
      <c r="P96" t="s">
        <v>33</v>
      </c>
      <c r="Q96" t="s">
        <v>32</v>
      </c>
      <c r="R96" t="s">
        <v>60</v>
      </c>
      <c r="S96" t="s">
        <v>197</v>
      </c>
      <c r="T96" t="s">
        <v>62</v>
      </c>
      <c r="U96" t="s">
        <v>37</v>
      </c>
    </row>
    <row r="97" ht="15" customHeight="1" spans="1:21">
      <c r="A97" t="s">
        <v>187</v>
      </c>
      <c r="B97" t="s">
        <v>39</v>
      </c>
      <c r="C97" t="str">
        <f>VLOOKUP(B97,[1]Sheet1!$B:$C,2,0)</f>
        <v>北京市密云县</v>
      </c>
      <c r="D97" t="s">
        <v>193</v>
      </c>
      <c r="E97" t="s">
        <v>194</v>
      </c>
      <c r="G97" t="s">
        <v>196</v>
      </c>
      <c r="H97" s="292">
        <v>50000</v>
      </c>
      <c r="I97" t="s">
        <v>74</v>
      </c>
      <c r="J97" s="293">
        <v>135000</v>
      </c>
      <c r="K97" s="293">
        <v>20</v>
      </c>
      <c r="L97" s="293">
        <v>27000</v>
      </c>
      <c r="M97" s="294">
        <f t="shared" si="2"/>
        <v>162000</v>
      </c>
      <c r="N97" s="293">
        <v>1265</v>
      </c>
      <c r="O97" s="293">
        <v>1275</v>
      </c>
      <c r="P97" t="s">
        <v>33</v>
      </c>
      <c r="Q97" t="s">
        <v>32</v>
      </c>
      <c r="R97" t="s">
        <v>60</v>
      </c>
      <c r="S97" t="s">
        <v>197</v>
      </c>
      <c r="T97" t="s">
        <v>62</v>
      </c>
      <c r="U97" t="s">
        <v>37</v>
      </c>
    </row>
    <row r="98" ht="15" customHeight="1" spans="1:21">
      <c r="A98" t="s">
        <v>187</v>
      </c>
      <c r="B98" t="s">
        <v>39</v>
      </c>
      <c r="C98" t="str">
        <f>VLOOKUP(B98,[1]Sheet1!$B:$C,2,0)</f>
        <v>北京市密云县</v>
      </c>
      <c r="D98" t="s">
        <v>193</v>
      </c>
      <c r="E98" t="s">
        <v>194</v>
      </c>
      <c r="G98" t="s">
        <v>196</v>
      </c>
      <c r="H98" s="292">
        <v>500</v>
      </c>
      <c r="I98" t="s">
        <v>74</v>
      </c>
      <c r="J98" s="293">
        <v>1650</v>
      </c>
      <c r="K98" s="293">
        <v>20</v>
      </c>
      <c r="L98" s="293">
        <v>330</v>
      </c>
      <c r="M98" s="294">
        <f t="shared" si="2"/>
        <v>1980</v>
      </c>
      <c r="N98" s="293">
        <v>20</v>
      </c>
      <c r="O98" s="293">
        <v>20.22</v>
      </c>
      <c r="P98" t="s">
        <v>33</v>
      </c>
      <c r="Q98" t="s">
        <v>32</v>
      </c>
      <c r="R98" t="s">
        <v>60</v>
      </c>
      <c r="S98" t="s">
        <v>197</v>
      </c>
      <c r="T98" t="s">
        <v>62</v>
      </c>
      <c r="U98" t="s">
        <v>37</v>
      </c>
    </row>
    <row r="99" ht="15" customHeight="1" spans="1:21">
      <c r="A99" t="s">
        <v>187</v>
      </c>
      <c r="B99" t="s">
        <v>39</v>
      </c>
      <c r="C99" t="str">
        <f>VLOOKUP(B99,[1]Sheet1!$B:$C,2,0)</f>
        <v>北京市密云县</v>
      </c>
      <c r="D99" t="s">
        <v>89</v>
      </c>
      <c r="E99" t="s">
        <v>188</v>
      </c>
      <c r="F99" t="s">
        <v>189</v>
      </c>
      <c r="G99" t="s">
        <v>190</v>
      </c>
      <c r="H99" s="292">
        <v>20</v>
      </c>
      <c r="I99" t="s">
        <v>191</v>
      </c>
      <c r="J99" s="293">
        <v>600</v>
      </c>
      <c r="K99" s="293">
        <v>20</v>
      </c>
      <c r="L99" s="293">
        <v>120</v>
      </c>
      <c r="M99" s="294">
        <f t="shared" ref="M99:M130" si="3">J99+L99</f>
        <v>720</v>
      </c>
      <c r="N99" s="293">
        <v>20</v>
      </c>
      <c r="O99" s="293">
        <v>20.68</v>
      </c>
      <c r="P99" t="s">
        <v>33</v>
      </c>
      <c r="Q99" t="s">
        <v>32</v>
      </c>
      <c r="R99" t="s">
        <v>60</v>
      </c>
      <c r="S99" t="s">
        <v>192</v>
      </c>
      <c r="T99" t="s">
        <v>62</v>
      </c>
      <c r="U99" t="s">
        <v>37</v>
      </c>
    </row>
    <row r="100" ht="15" customHeight="1" spans="1:21">
      <c r="A100" t="s">
        <v>187</v>
      </c>
      <c r="B100" t="s">
        <v>39</v>
      </c>
      <c r="C100" t="str">
        <f>VLOOKUP(B100,[1]Sheet1!$B:$C,2,0)</f>
        <v>北京市密云县</v>
      </c>
      <c r="D100" t="s">
        <v>89</v>
      </c>
      <c r="E100" t="s">
        <v>188</v>
      </c>
      <c r="F100" t="s">
        <v>189</v>
      </c>
      <c r="G100" t="s">
        <v>190</v>
      </c>
      <c r="H100" s="292">
        <v>40</v>
      </c>
      <c r="I100" t="s">
        <v>191</v>
      </c>
      <c r="J100" s="293">
        <v>4200</v>
      </c>
      <c r="K100" s="293">
        <v>20</v>
      </c>
      <c r="L100" s="293">
        <v>840</v>
      </c>
      <c r="M100" s="294">
        <f t="shared" si="3"/>
        <v>5040</v>
      </c>
      <c r="N100" s="293">
        <v>30</v>
      </c>
      <c r="O100" s="293">
        <v>31.03</v>
      </c>
      <c r="P100" t="s">
        <v>33</v>
      </c>
      <c r="Q100" t="s">
        <v>32</v>
      </c>
      <c r="R100" t="s">
        <v>60</v>
      </c>
      <c r="S100" t="s">
        <v>192</v>
      </c>
      <c r="T100" t="s">
        <v>62</v>
      </c>
      <c r="U100" t="s">
        <v>37</v>
      </c>
    </row>
    <row r="101" ht="15" customHeight="1" spans="1:21">
      <c r="A101" t="s">
        <v>187</v>
      </c>
      <c r="B101" t="s">
        <v>39</v>
      </c>
      <c r="C101" t="str">
        <f>VLOOKUP(B101,[1]Sheet1!$B:$C,2,0)</f>
        <v>北京市密云县</v>
      </c>
      <c r="D101" t="s">
        <v>209</v>
      </c>
      <c r="E101" t="s">
        <v>210</v>
      </c>
      <c r="F101" t="s">
        <v>211</v>
      </c>
      <c r="G101" t="s">
        <v>214</v>
      </c>
      <c r="H101" s="292">
        <v>50</v>
      </c>
      <c r="I101" t="s">
        <v>74</v>
      </c>
      <c r="J101" s="293">
        <v>1240</v>
      </c>
      <c r="K101" s="293">
        <v>20</v>
      </c>
      <c r="L101" s="293">
        <v>248</v>
      </c>
      <c r="M101" s="294">
        <f t="shared" si="3"/>
        <v>1488</v>
      </c>
      <c r="N101" s="293">
        <v>22.5</v>
      </c>
      <c r="O101" s="293">
        <v>24.55</v>
      </c>
      <c r="P101" t="s">
        <v>33</v>
      </c>
      <c r="Q101" t="s">
        <v>32</v>
      </c>
      <c r="R101" t="s">
        <v>60</v>
      </c>
      <c r="S101" t="s">
        <v>215</v>
      </c>
      <c r="T101" t="s">
        <v>62</v>
      </c>
      <c r="U101" t="s">
        <v>37</v>
      </c>
    </row>
    <row r="102" ht="15" customHeight="1" spans="1:21">
      <c r="A102" t="s">
        <v>187</v>
      </c>
      <c r="B102" t="s">
        <v>39</v>
      </c>
      <c r="C102" t="str">
        <f>VLOOKUP(B102,[1]Sheet1!$B:$C,2,0)</f>
        <v>北京市密云县</v>
      </c>
      <c r="D102" t="s">
        <v>209</v>
      </c>
      <c r="E102" t="s">
        <v>210</v>
      </c>
      <c r="F102" t="s">
        <v>211</v>
      </c>
      <c r="G102" t="s">
        <v>214</v>
      </c>
      <c r="H102" s="292">
        <v>40</v>
      </c>
      <c r="I102" t="s">
        <v>74</v>
      </c>
      <c r="J102" s="293">
        <v>2360</v>
      </c>
      <c r="K102" s="293">
        <v>20</v>
      </c>
      <c r="L102" s="293">
        <v>472</v>
      </c>
      <c r="M102" s="294">
        <f t="shared" si="3"/>
        <v>2832</v>
      </c>
      <c r="N102" s="293">
        <v>36</v>
      </c>
      <c r="O102" s="293">
        <v>40</v>
      </c>
      <c r="P102" t="s">
        <v>33</v>
      </c>
      <c r="Q102" t="s">
        <v>32</v>
      </c>
      <c r="R102" t="s">
        <v>60</v>
      </c>
      <c r="S102" t="s">
        <v>215</v>
      </c>
      <c r="T102" t="s">
        <v>62</v>
      </c>
      <c r="U102" t="s">
        <v>37</v>
      </c>
    </row>
    <row r="103" ht="15" customHeight="1" spans="1:21">
      <c r="A103" t="s">
        <v>187</v>
      </c>
      <c r="B103" t="s">
        <v>39</v>
      </c>
      <c r="C103" t="str">
        <f>VLOOKUP(B103,[1]Sheet1!$B:$C,2,0)</f>
        <v>北京市密云县</v>
      </c>
      <c r="D103" t="s">
        <v>209</v>
      </c>
      <c r="E103" t="s">
        <v>210</v>
      </c>
      <c r="F103" t="s">
        <v>211</v>
      </c>
      <c r="G103" t="s">
        <v>214</v>
      </c>
      <c r="H103" s="292">
        <v>40</v>
      </c>
      <c r="I103" t="s">
        <v>74</v>
      </c>
      <c r="J103" s="293">
        <v>2360</v>
      </c>
      <c r="K103" s="293">
        <v>20</v>
      </c>
      <c r="L103" s="293">
        <v>472</v>
      </c>
      <c r="M103" s="294">
        <f t="shared" si="3"/>
        <v>2832</v>
      </c>
      <c r="N103" s="293">
        <v>36</v>
      </c>
      <c r="O103" s="293">
        <v>40</v>
      </c>
      <c r="P103" t="s">
        <v>33</v>
      </c>
      <c r="Q103" t="s">
        <v>32</v>
      </c>
      <c r="R103" t="s">
        <v>60</v>
      </c>
      <c r="S103" t="s">
        <v>215</v>
      </c>
      <c r="T103" t="s">
        <v>62</v>
      </c>
      <c r="U103" t="s">
        <v>37</v>
      </c>
    </row>
    <row r="104" ht="15" customHeight="1" spans="1:21">
      <c r="A104" t="s">
        <v>187</v>
      </c>
      <c r="B104" t="s">
        <v>39</v>
      </c>
      <c r="C104" t="str">
        <f>VLOOKUP(B104,[1]Sheet1!$B:$C,2,0)</f>
        <v>北京市密云县</v>
      </c>
      <c r="D104" t="s">
        <v>209</v>
      </c>
      <c r="E104" t="s">
        <v>210</v>
      </c>
      <c r="F104" t="s">
        <v>211</v>
      </c>
      <c r="G104" t="s">
        <v>214</v>
      </c>
      <c r="H104" s="292">
        <v>40</v>
      </c>
      <c r="I104" t="s">
        <v>74</v>
      </c>
      <c r="J104" s="293">
        <v>2360</v>
      </c>
      <c r="K104" s="293">
        <v>20</v>
      </c>
      <c r="L104" s="293">
        <v>472</v>
      </c>
      <c r="M104" s="294">
        <f t="shared" si="3"/>
        <v>2832</v>
      </c>
      <c r="N104" s="293">
        <v>36</v>
      </c>
      <c r="O104" s="293">
        <v>40</v>
      </c>
      <c r="P104" t="s">
        <v>33</v>
      </c>
      <c r="Q104" t="s">
        <v>32</v>
      </c>
      <c r="R104" t="s">
        <v>60</v>
      </c>
      <c r="S104" t="s">
        <v>215</v>
      </c>
      <c r="T104" t="s">
        <v>62</v>
      </c>
      <c r="U104" t="s">
        <v>37</v>
      </c>
    </row>
    <row r="105" ht="15" customHeight="1" spans="1:21">
      <c r="A105" t="s">
        <v>187</v>
      </c>
      <c r="B105" t="s">
        <v>39</v>
      </c>
      <c r="C105" t="str">
        <f>VLOOKUP(B105,[1]Sheet1!$B:$C,2,0)</f>
        <v>北京市密云县</v>
      </c>
      <c r="D105" t="s">
        <v>209</v>
      </c>
      <c r="E105" t="s">
        <v>210</v>
      </c>
      <c r="F105" t="s">
        <v>211</v>
      </c>
      <c r="G105" t="s">
        <v>214</v>
      </c>
      <c r="H105" s="292">
        <v>40</v>
      </c>
      <c r="I105" t="s">
        <v>74</v>
      </c>
      <c r="J105" s="293">
        <v>2360</v>
      </c>
      <c r="K105" s="293">
        <v>20</v>
      </c>
      <c r="L105" s="293">
        <v>472</v>
      </c>
      <c r="M105" s="294">
        <f t="shared" si="3"/>
        <v>2832</v>
      </c>
      <c r="N105" s="293">
        <v>36</v>
      </c>
      <c r="O105" s="293">
        <v>40</v>
      </c>
      <c r="P105" t="s">
        <v>33</v>
      </c>
      <c r="Q105" t="s">
        <v>32</v>
      </c>
      <c r="R105" t="s">
        <v>60</v>
      </c>
      <c r="S105" t="s">
        <v>215</v>
      </c>
      <c r="T105" t="s">
        <v>62</v>
      </c>
      <c r="U105" t="s">
        <v>37</v>
      </c>
    </row>
    <row r="106" ht="15" customHeight="1" spans="1:21">
      <c r="A106" t="s">
        <v>304</v>
      </c>
      <c r="B106" t="s">
        <v>305</v>
      </c>
      <c r="C106" t="str">
        <f>VLOOKUP(B106,[1]Sheet1!$B:$C,2,0)</f>
        <v>唐山市</v>
      </c>
      <c r="D106" t="s">
        <v>320</v>
      </c>
      <c r="E106" t="s">
        <v>321</v>
      </c>
      <c r="G106" t="s">
        <v>315</v>
      </c>
      <c r="H106" s="292">
        <v>50</v>
      </c>
      <c r="I106" t="s">
        <v>53</v>
      </c>
      <c r="J106" s="293">
        <v>70</v>
      </c>
      <c r="K106" s="293">
        <v>20</v>
      </c>
      <c r="L106" s="293">
        <v>14</v>
      </c>
      <c r="M106" s="294">
        <f t="shared" si="3"/>
        <v>84</v>
      </c>
      <c r="N106" s="293">
        <v>2</v>
      </c>
      <c r="O106" s="293">
        <v>2.09</v>
      </c>
      <c r="P106" t="s">
        <v>33</v>
      </c>
      <c r="Q106" t="s">
        <v>102</v>
      </c>
      <c r="R106" t="s">
        <v>308</v>
      </c>
      <c r="S106" t="s">
        <v>323</v>
      </c>
      <c r="T106" t="s">
        <v>36</v>
      </c>
      <c r="U106" t="s">
        <v>37</v>
      </c>
    </row>
    <row r="107" ht="15" customHeight="1" spans="1:21">
      <c r="A107" t="s">
        <v>304</v>
      </c>
      <c r="B107" t="s">
        <v>305</v>
      </c>
      <c r="C107" t="str">
        <f>VLOOKUP(B107,[1]Sheet1!$B:$C,2,0)</f>
        <v>唐山市</v>
      </c>
      <c r="D107" t="s">
        <v>324</v>
      </c>
      <c r="E107" t="s">
        <v>325</v>
      </c>
      <c r="H107" s="292">
        <v>15</v>
      </c>
      <c r="I107" t="s">
        <v>53</v>
      </c>
      <c r="J107" s="293">
        <v>1800</v>
      </c>
      <c r="K107" s="293">
        <v>20</v>
      </c>
      <c r="L107" s="293">
        <v>360</v>
      </c>
      <c r="M107" s="294">
        <f t="shared" si="3"/>
        <v>2160</v>
      </c>
      <c r="N107" s="293">
        <v>4.1</v>
      </c>
      <c r="O107" s="293">
        <v>4.28</v>
      </c>
      <c r="P107" t="s">
        <v>33</v>
      </c>
      <c r="Q107" t="s">
        <v>102</v>
      </c>
      <c r="R107" t="s">
        <v>308</v>
      </c>
      <c r="S107" t="s">
        <v>327</v>
      </c>
      <c r="T107" t="s">
        <v>36</v>
      </c>
      <c r="U107" t="s">
        <v>37</v>
      </c>
    </row>
    <row r="108" ht="15" customHeight="1" spans="1:21">
      <c r="A108" t="s">
        <v>304</v>
      </c>
      <c r="B108" t="s">
        <v>305</v>
      </c>
      <c r="C108" t="str">
        <f>VLOOKUP(B108,[1]Sheet1!$B:$C,2,0)</f>
        <v>唐山市</v>
      </c>
      <c r="D108" t="s">
        <v>324</v>
      </c>
      <c r="E108" t="s">
        <v>325</v>
      </c>
      <c r="H108" s="292">
        <v>10</v>
      </c>
      <c r="I108" t="s">
        <v>53</v>
      </c>
      <c r="J108" s="293">
        <v>1000</v>
      </c>
      <c r="K108" s="293">
        <v>20</v>
      </c>
      <c r="L108" s="293">
        <v>200</v>
      </c>
      <c r="M108" s="294">
        <f t="shared" si="3"/>
        <v>1200</v>
      </c>
      <c r="N108" s="293">
        <v>3</v>
      </c>
      <c r="O108" s="293">
        <v>3.13</v>
      </c>
      <c r="P108" t="s">
        <v>33</v>
      </c>
      <c r="Q108" t="s">
        <v>102</v>
      </c>
      <c r="R108" t="s">
        <v>308</v>
      </c>
      <c r="S108" t="s">
        <v>327</v>
      </c>
      <c r="T108" t="s">
        <v>36</v>
      </c>
      <c r="U108" t="s">
        <v>37</v>
      </c>
    </row>
    <row r="109" ht="15" customHeight="1" spans="1:21">
      <c r="A109" t="s">
        <v>304</v>
      </c>
      <c r="B109" t="s">
        <v>305</v>
      </c>
      <c r="C109" t="str">
        <f>VLOOKUP(B109,[1]Sheet1!$B:$C,2,0)</f>
        <v>唐山市</v>
      </c>
      <c r="D109" t="s">
        <v>89</v>
      </c>
      <c r="E109" t="s">
        <v>317</v>
      </c>
      <c r="H109" s="292">
        <v>30</v>
      </c>
      <c r="I109" t="s">
        <v>53</v>
      </c>
      <c r="J109" s="293">
        <v>5100</v>
      </c>
      <c r="K109" s="293">
        <v>20</v>
      </c>
      <c r="L109" s="293">
        <v>1020</v>
      </c>
      <c r="M109" s="294">
        <f t="shared" si="3"/>
        <v>6120</v>
      </c>
      <c r="N109" s="293">
        <v>54</v>
      </c>
      <c r="O109" s="293">
        <v>56</v>
      </c>
      <c r="P109" t="s">
        <v>33</v>
      </c>
      <c r="Q109" t="s">
        <v>102</v>
      </c>
      <c r="R109" t="s">
        <v>308</v>
      </c>
      <c r="S109" t="s">
        <v>319</v>
      </c>
      <c r="T109" t="s">
        <v>36</v>
      </c>
      <c r="U109" t="s">
        <v>37</v>
      </c>
    </row>
    <row r="110" ht="15" customHeight="1" spans="1:21">
      <c r="A110" t="s">
        <v>304</v>
      </c>
      <c r="B110" t="s">
        <v>305</v>
      </c>
      <c r="C110" t="str">
        <f>VLOOKUP(B110,[1]Sheet1!$B:$C,2,0)</f>
        <v>唐山市</v>
      </c>
      <c r="D110" t="s">
        <v>89</v>
      </c>
      <c r="E110" t="s">
        <v>313</v>
      </c>
      <c r="G110" t="s">
        <v>315</v>
      </c>
      <c r="H110" s="292">
        <v>30</v>
      </c>
      <c r="I110" t="s">
        <v>53</v>
      </c>
      <c r="J110" s="293">
        <v>5100</v>
      </c>
      <c r="K110" s="293">
        <v>20</v>
      </c>
      <c r="L110" s="293">
        <v>1020</v>
      </c>
      <c r="M110" s="294">
        <f t="shared" si="3"/>
        <v>6120</v>
      </c>
      <c r="N110" s="293">
        <v>66</v>
      </c>
      <c r="O110" s="293">
        <v>68</v>
      </c>
      <c r="P110" t="s">
        <v>33</v>
      </c>
      <c r="Q110" t="s">
        <v>102</v>
      </c>
      <c r="R110" t="s">
        <v>308</v>
      </c>
      <c r="S110" t="s">
        <v>316</v>
      </c>
      <c r="T110" t="s">
        <v>36</v>
      </c>
      <c r="U110" t="s">
        <v>37</v>
      </c>
    </row>
    <row r="111" ht="15" customHeight="1" spans="1:21">
      <c r="A111" t="s">
        <v>304</v>
      </c>
      <c r="B111" t="s">
        <v>305</v>
      </c>
      <c r="C111" t="str">
        <f>VLOOKUP(B111,[1]Sheet1!$B:$C,2,0)</f>
        <v>唐山市</v>
      </c>
      <c r="D111" t="s">
        <v>89</v>
      </c>
      <c r="E111" t="s">
        <v>90</v>
      </c>
      <c r="G111" t="s">
        <v>315</v>
      </c>
      <c r="H111" s="292">
        <v>15</v>
      </c>
      <c r="I111" t="s">
        <v>53</v>
      </c>
      <c r="J111" s="293">
        <v>2550</v>
      </c>
      <c r="K111" s="293">
        <v>20</v>
      </c>
      <c r="L111" s="293">
        <v>510</v>
      </c>
      <c r="M111" s="294">
        <f t="shared" si="3"/>
        <v>3060</v>
      </c>
      <c r="N111" s="293">
        <v>30</v>
      </c>
      <c r="O111" s="293">
        <v>31.32</v>
      </c>
      <c r="P111" t="s">
        <v>33</v>
      </c>
      <c r="Q111" t="s">
        <v>102</v>
      </c>
      <c r="R111" t="s">
        <v>308</v>
      </c>
      <c r="S111" t="s">
        <v>95</v>
      </c>
      <c r="T111" t="s">
        <v>36</v>
      </c>
      <c r="U111" t="s">
        <v>37</v>
      </c>
    </row>
    <row r="112" ht="15" customHeight="1" spans="1:21">
      <c r="A112" t="s">
        <v>304</v>
      </c>
      <c r="B112" t="s">
        <v>305</v>
      </c>
      <c r="C112" t="str">
        <f>VLOOKUP(B112,[1]Sheet1!$B:$C,2,0)</f>
        <v>唐山市</v>
      </c>
      <c r="D112" t="s">
        <v>89</v>
      </c>
      <c r="E112" t="s">
        <v>317</v>
      </c>
      <c r="G112" t="s">
        <v>315</v>
      </c>
      <c r="H112" s="292">
        <v>30</v>
      </c>
      <c r="I112" t="s">
        <v>53</v>
      </c>
      <c r="J112" s="293">
        <v>5100</v>
      </c>
      <c r="K112" s="293">
        <v>20</v>
      </c>
      <c r="L112" s="293">
        <v>1020</v>
      </c>
      <c r="M112" s="294">
        <f t="shared" si="3"/>
        <v>6120</v>
      </c>
      <c r="N112" s="293">
        <v>75</v>
      </c>
      <c r="O112" s="293">
        <v>77</v>
      </c>
      <c r="P112" t="s">
        <v>33</v>
      </c>
      <c r="Q112" t="s">
        <v>102</v>
      </c>
      <c r="R112" t="s">
        <v>308</v>
      </c>
      <c r="S112" t="s">
        <v>319</v>
      </c>
      <c r="T112" t="s">
        <v>36</v>
      </c>
      <c r="U112" t="s">
        <v>37</v>
      </c>
    </row>
    <row r="113" ht="15" customHeight="1" spans="1:21">
      <c r="A113" t="s">
        <v>304</v>
      </c>
      <c r="B113" t="s">
        <v>305</v>
      </c>
      <c r="C113" t="str">
        <f>VLOOKUP(B113,[1]Sheet1!$B:$C,2,0)</f>
        <v>唐山市</v>
      </c>
      <c r="D113" t="s">
        <v>309</v>
      </c>
      <c r="E113" t="s">
        <v>310</v>
      </c>
      <c r="F113" t="s">
        <v>632</v>
      </c>
      <c r="H113" s="292">
        <v>30</v>
      </c>
      <c r="I113" t="s">
        <v>53</v>
      </c>
      <c r="J113" s="293">
        <v>17700</v>
      </c>
      <c r="K113" s="293">
        <v>20</v>
      </c>
      <c r="L113" s="293">
        <v>3540</v>
      </c>
      <c r="M113" s="294">
        <f t="shared" si="3"/>
        <v>21240</v>
      </c>
      <c r="N113" s="293">
        <v>225</v>
      </c>
      <c r="O113" s="293">
        <v>231</v>
      </c>
      <c r="P113" t="s">
        <v>33</v>
      </c>
      <c r="Q113" t="s">
        <v>102</v>
      </c>
      <c r="R113" t="s">
        <v>308</v>
      </c>
      <c r="S113" t="s">
        <v>312</v>
      </c>
      <c r="T113" t="s">
        <v>36</v>
      </c>
      <c r="U113" t="s">
        <v>37</v>
      </c>
    </row>
    <row r="114" ht="15" customHeight="1" spans="1:21">
      <c r="A114" t="s">
        <v>304</v>
      </c>
      <c r="B114" t="s">
        <v>305</v>
      </c>
      <c r="C114" t="str">
        <f>VLOOKUP(B114,[1]Sheet1!$B:$C,2,0)</f>
        <v>唐山市</v>
      </c>
      <c r="D114" t="s">
        <v>112</v>
      </c>
      <c r="E114" t="s">
        <v>113</v>
      </c>
      <c r="F114" t="s">
        <v>633</v>
      </c>
      <c r="G114" t="s">
        <v>307</v>
      </c>
      <c r="H114" s="292">
        <v>60</v>
      </c>
      <c r="I114" t="s">
        <v>53</v>
      </c>
      <c r="J114" s="293">
        <v>22800</v>
      </c>
      <c r="K114" s="293">
        <v>20</v>
      </c>
      <c r="L114" s="293">
        <v>4560</v>
      </c>
      <c r="M114" s="294">
        <f t="shared" si="3"/>
        <v>27360</v>
      </c>
      <c r="N114" s="293">
        <v>240</v>
      </c>
      <c r="O114" s="293">
        <v>255</v>
      </c>
      <c r="P114" t="s">
        <v>33</v>
      </c>
      <c r="Q114" t="s">
        <v>102</v>
      </c>
      <c r="R114" t="s">
        <v>308</v>
      </c>
      <c r="S114" t="s">
        <v>117</v>
      </c>
      <c r="T114" t="s">
        <v>36</v>
      </c>
      <c r="U114" t="s">
        <v>37</v>
      </c>
    </row>
    <row r="115" ht="15" customHeight="1" spans="1:21">
      <c r="A115" t="s">
        <v>304</v>
      </c>
      <c r="B115" t="s">
        <v>305</v>
      </c>
      <c r="C115" t="str">
        <f>VLOOKUP(B115,[1]Sheet1!$B:$C,2,0)</f>
        <v>唐山市</v>
      </c>
      <c r="D115" t="s">
        <v>328</v>
      </c>
      <c r="E115" t="s">
        <v>329</v>
      </c>
      <c r="F115" t="s">
        <v>330</v>
      </c>
      <c r="G115" t="s">
        <v>315</v>
      </c>
      <c r="H115" s="292">
        <v>20</v>
      </c>
      <c r="I115" t="s">
        <v>53</v>
      </c>
      <c r="J115" s="293">
        <v>400</v>
      </c>
      <c r="K115" s="293">
        <v>30</v>
      </c>
      <c r="L115" s="293">
        <v>120</v>
      </c>
      <c r="M115" s="294">
        <f t="shared" si="3"/>
        <v>520</v>
      </c>
      <c r="N115" s="293">
        <v>4</v>
      </c>
      <c r="O115" s="293">
        <v>4.18</v>
      </c>
      <c r="P115" t="s">
        <v>33</v>
      </c>
      <c r="Q115" t="s">
        <v>102</v>
      </c>
      <c r="R115" t="s">
        <v>308</v>
      </c>
      <c r="S115" t="s">
        <v>331</v>
      </c>
      <c r="T115" t="s">
        <v>36</v>
      </c>
      <c r="U115" t="s">
        <v>37</v>
      </c>
    </row>
    <row r="116" ht="15" customHeight="1" spans="1:21">
      <c r="A116" t="s">
        <v>332</v>
      </c>
      <c r="B116" t="s">
        <v>333</v>
      </c>
      <c r="C116" t="str">
        <f>VLOOKUP(B116,[1]Sheet1!$B:$C,2,0)</f>
        <v>辽宁葫芦岛</v>
      </c>
      <c r="D116" t="s">
        <v>335</v>
      </c>
      <c r="E116" t="s">
        <v>350</v>
      </c>
      <c r="F116" t="s">
        <v>351</v>
      </c>
      <c r="G116" t="s">
        <v>354</v>
      </c>
      <c r="H116" s="292">
        <v>125</v>
      </c>
      <c r="I116" t="s">
        <v>53</v>
      </c>
      <c r="J116" s="293">
        <v>21250</v>
      </c>
      <c r="K116" s="293">
        <v>30</v>
      </c>
      <c r="L116" s="293">
        <v>6375</v>
      </c>
      <c r="M116" s="294">
        <f t="shared" si="3"/>
        <v>27625</v>
      </c>
      <c r="N116" s="293">
        <v>263</v>
      </c>
      <c r="O116" s="293">
        <v>272.43</v>
      </c>
      <c r="P116" t="s">
        <v>33</v>
      </c>
      <c r="Q116" t="s">
        <v>339</v>
      </c>
      <c r="R116" t="s">
        <v>340</v>
      </c>
      <c r="S116" t="s">
        <v>355</v>
      </c>
      <c r="T116" t="s">
        <v>36</v>
      </c>
      <c r="U116" t="s">
        <v>37</v>
      </c>
    </row>
    <row r="117" ht="15" customHeight="1" spans="1:21">
      <c r="A117" t="s">
        <v>332</v>
      </c>
      <c r="B117" t="s">
        <v>333</v>
      </c>
      <c r="C117" t="str">
        <f>VLOOKUP(B117,[1]Sheet1!$B:$C,2,0)</f>
        <v>辽宁葫芦岛</v>
      </c>
      <c r="D117" t="s">
        <v>335</v>
      </c>
      <c r="E117" t="s">
        <v>350</v>
      </c>
      <c r="F117" t="s">
        <v>351</v>
      </c>
      <c r="G117" t="s">
        <v>352</v>
      </c>
      <c r="H117" s="292">
        <v>50</v>
      </c>
      <c r="I117" t="s">
        <v>53</v>
      </c>
      <c r="J117" s="293">
        <v>12050</v>
      </c>
      <c r="K117" s="293">
        <v>30</v>
      </c>
      <c r="L117" s="293">
        <v>3615</v>
      </c>
      <c r="M117" s="294">
        <f t="shared" si="3"/>
        <v>15665</v>
      </c>
      <c r="N117" s="293">
        <v>102</v>
      </c>
      <c r="O117" s="293">
        <v>105.66</v>
      </c>
      <c r="P117" t="s">
        <v>33</v>
      </c>
      <c r="Q117" t="s">
        <v>339</v>
      </c>
      <c r="R117" t="s">
        <v>340</v>
      </c>
      <c r="S117" t="s">
        <v>353</v>
      </c>
      <c r="T117" t="s">
        <v>36</v>
      </c>
      <c r="U117" t="s">
        <v>37</v>
      </c>
    </row>
    <row r="118" ht="15" customHeight="1" spans="1:21">
      <c r="A118" t="s">
        <v>332</v>
      </c>
      <c r="B118" t="s">
        <v>333</v>
      </c>
      <c r="C118" t="str">
        <f>VLOOKUP(B118,[1]Sheet1!$B:$C,2,0)</f>
        <v>辽宁葫芦岛</v>
      </c>
      <c r="D118" t="s">
        <v>335</v>
      </c>
      <c r="E118" t="s">
        <v>344</v>
      </c>
      <c r="F118" t="s">
        <v>345</v>
      </c>
      <c r="G118" t="s">
        <v>346</v>
      </c>
      <c r="H118" s="292">
        <v>245</v>
      </c>
      <c r="I118" t="s">
        <v>53</v>
      </c>
      <c r="J118" s="293">
        <v>33565</v>
      </c>
      <c r="K118" s="293">
        <v>30</v>
      </c>
      <c r="L118" s="293">
        <v>10069.5</v>
      </c>
      <c r="M118" s="294">
        <f t="shared" si="3"/>
        <v>43634.5</v>
      </c>
      <c r="N118" s="293">
        <v>140</v>
      </c>
      <c r="O118" s="293">
        <v>145.02</v>
      </c>
      <c r="P118" t="s">
        <v>33</v>
      </c>
      <c r="Q118" t="s">
        <v>339</v>
      </c>
      <c r="R118" t="s">
        <v>340</v>
      </c>
      <c r="S118" t="s">
        <v>347</v>
      </c>
      <c r="T118" t="s">
        <v>36</v>
      </c>
      <c r="U118" t="s">
        <v>37</v>
      </c>
    </row>
    <row r="119" ht="15" customHeight="1" spans="1:21">
      <c r="A119" t="s">
        <v>332</v>
      </c>
      <c r="B119" t="s">
        <v>333</v>
      </c>
      <c r="C119" t="str">
        <f>VLOOKUP(B119,[1]Sheet1!$B:$C,2,0)</f>
        <v>辽宁葫芦岛</v>
      </c>
      <c r="D119" t="s">
        <v>335</v>
      </c>
      <c r="E119" t="s">
        <v>344</v>
      </c>
      <c r="F119" t="s">
        <v>345</v>
      </c>
      <c r="G119" t="s">
        <v>348</v>
      </c>
      <c r="H119" s="292">
        <v>40</v>
      </c>
      <c r="I119" t="s">
        <v>53</v>
      </c>
      <c r="J119" s="293">
        <v>28800</v>
      </c>
      <c r="K119" s="293">
        <v>30</v>
      </c>
      <c r="L119" s="293">
        <v>8640</v>
      </c>
      <c r="M119" s="294">
        <f t="shared" si="3"/>
        <v>37440</v>
      </c>
      <c r="N119" s="293">
        <v>192</v>
      </c>
      <c r="O119" s="293">
        <v>198.89</v>
      </c>
      <c r="P119" t="s">
        <v>33</v>
      </c>
      <c r="Q119" t="s">
        <v>339</v>
      </c>
      <c r="R119" t="s">
        <v>340</v>
      </c>
      <c r="S119" t="s">
        <v>349</v>
      </c>
      <c r="T119" t="s">
        <v>36</v>
      </c>
      <c r="U119" t="s">
        <v>37</v>
      </c>
    </row>
    <row r="120" ht="15" customHeight="1" spans="1:21">
      <c r="A120" t="s">
        <v>332</v>
      </c>
      <c r="B120" t="s">
        <v>333</v>
      </c>
      <c r="C120" t="str">
        <f>VLOOKUP(B120,[1]Sheet1!$B:$C,2,0)</f>
        <v>辽宁葫芦岛</v>
      </c>
      <c r="D120" t="s">
        <v>335</v>
      </c>
      <c r="E120" t="s">
        <v>336</v>
      </c>
      <c r="F120" t="s">
        <v>337</v>
      </c>
      <c r="G120" t="s">
        <v>338</v>
      </c>
      <c r="H120" s="292">
        <v>20</v>
      </c>
      <c r="I120" t="s">
        <v>53</v>
      </c>
      <c r="J120" s="293">
        <v>23200</v>
      </c>
      <c r="K120" s="293">
        <v>30</v>
      </c>
      <c r="L120" s="293">
        <v>6960</v>
      </c>
      <c r="M120" s="294">
        <f t="shared" si="3"/>
        <v>30160</v>
      </c>
      <c r="N120" s="293">
        <v>579.5</v>
      </c>
      <c r="O120" s="293">
        <v>582</v>
      </c>
      <c r="P120" t="s">
        <v>33</v>
      </c>
      <c r="Q120" t="s">
        <v>339</v>
      </c>
      <c r="R120" t="s">
        <v>340</v>
      </c>
      <c r="S120" t="s">
        <v>341</v>
      </c>
      <c r="T120" t="s">
        <v>36</v>
      </c>
      <c r="U120" t="s">
        <v>37</v>
      </c>
    </row>
    <row r="121" ht="15" customHeight="1" spans="1:21">
      <c r="A121" t="s">
        <v>332</v>
      </c>
      <c r="B121" t="s">
        <v>333</v>
      </c>
      <c r="C121" t="str">
        <f>VLOOKUP(B121,[1]Sheet1!$B:$C,2,0)</f>
        <v>辽宁葫芦岛</v>
      </c>
      <c r="D121" t="s">
        <v>335</v>
      </c>
      <c r="E121" t="s">
        <v>336</v>
      </c>
      <c r="F121" t="s">
        <v>337</v>
      </c>
      <c r="G121" t="s">
        <v>338</v>
      </c>
      <c r="H121" s="292">
        <v>20</v>
      </c>
      <c r="I121" t="s">
        <v>53</v>
      </c>
      <c r="J121" s="293">
        <v>23200</v>
      </c>
      <c r="K121" s="293">
        <v>30</v>
      </c>
      <c r="L121" s="293">
        <v>6960</v>
      </c>
      <c r="M121" s="294">
        <f t="shared" si="3"/>
        <v>30160</v>
      </c>
      <c r="N121" s="293">
        <v>579.5</v>
      </c>
      <c r="O121" s="293">
        <v>582</v>
      </c>
      <c r="P121" t="s">
        <v>33</v>
      </c>
      <c r="Q121" t="s">
        <v>339</v>
      </c>
      <c r="R121" t="s">
        <v>340</v>
      </c>
      <c r="S121" t="s">
        <v>341</v>
      </c>
      <c r="T121" t="s">
        <v>36</v>
      </c>
      <c r="U121" t="s">
        <v>37</v>
      </c>
    </row>
    <row r="122" ht="15" customHeight="1" spans="1:21">
      <c r="A122" t="s">
        <v>332</v>
      </c>
      <c r="B122" t="s">
        <v>333</v>
      </c>
      <c r="C122" t="str">
        <f>VLOOKUP(B122,[1]Sheet1!$B:$C,2,0)</f>
        <v>辽宁葫芦岛</v>
      </c>
      <c r="D122" t="s">
        <v>335</v>
      </c>
      <c r="E122" t="s">
        <v>336</v>
      </c>
      <c r="F122" t="s">
        <v>337</v>
      </c>
      <c r="G122" t="s">
        <v>338</v>
      </c>
      <c r="H122" s="292">
        <v>20</v>
      </c>
      <c r="I122" t="s">
        <v>53</v>
      </c>
      <c r="J122" s="293">
        <v>23200</v>
      </c>
      <c r="K122" s="293">
        <v>30</v>
      </c>
      <c r="L122" s="293">
        <v>6960</v>
      </c>
      <c r="M122" s="294">
        <f t="shared" si="3"/>
        <v>30160</v>
      </c>
      <c r="N122" s="293">
        <v>579.5</v>
      </c>
      <c r="O122" s="293">
        <v>582</v>
      </c>
      <c r="P122" t="s">
        <v>33</v>
      </c>
      <c r="Q122" t="s">
        <v>339</v>
      </c>
      <c r="R122" t="s">
        <v>340</v>
      </c>
      <c r="S122" t="s">
        <v>341</v>
      </c>
      <c r="T122" t="s">
        <v>36</v>
      </c>
      <c r="U122" t="s">
        <v>37</v>
      </c>
    </row>
    <row r="123" ht="15" customHeight="1" spans="1:21">
      <c r="A123" t="s">
        <v>332</v>
      </c>
      <c r="B123" t="s">
        <v>333</v>
      </c>
      <c r="C123" t="str">
        <f>VLOOKUP(B123,[1]Sheet1!$B:$C,2,0)</f>
        <v>辽宁葫芦岛</v>
      </c>
      <c r="D123" t="s">
        <v>335</v>
      </c>
      <c r="E123" t="s">
        <v>336</v>
      </c>
      <c r="F123" t="s">
        <v>337</v>
      </c>
      <c r="G123" t="s">
        <v>338</v>
      </c>
      <c r="H123" s="292">
        <v>20</v>
      </c>
      <c r="I123" t="s">
        <v>53</v>
      </c>
      <c r="J123" s="293">
        <v>23200</v>
      </c>
      <c r="K123" s="293">
        <v>30</v>
      </c>
      <c r="L123" s="293">
        <v>6960</v>
      </c>
      <c r="M123" s="294">
        <f t="shared" si="3"/>
        <v>30160</v>
      </c>
      <c r="N123" s="293">
        <v>579.5</v>
      </c>
      <c r="O123" s="293">
        <v>582</v>
      </c>
      <c r="P123" t="s">
        <v>33</v>
      </c>
      <c r="Q123" t="s">
        <v>339</v>
      </c>
      <c r="R123" t="s">
        <v>340</v>
      </c>
      <c r="S123" t="s">
        <v>341</v>
      </c>
      <c r="T123" t="s">
        <v>36</v>
      </c>
      <c r="U123" t="s">
        <v>37</v>
      </c>
    </row>
    <row r="124" ht="15" customHeight="1" spans="1:21">
      <c r="A124" t="s">
        <v>332</v>
      </c>
      <c r="B124" t="s">
        <v>333</v>
      </c>
      <c r="C124" t="str">
        <f>VLOOKUP(B124,[1]Sheet1!$B:$C,2,0)</f>
        <v>辽宁葫芦岛</v>
      </c>
      <c r="D124" t="s">
        <v>335</v>
      </c>
      <c r="E124" t="s">
        <v>336</v>
      </c>
      <c r="F124" t="s">
        <v>337</v>
      </c>
      <c r="G124" t="s">
        <v>338</v>
      </c>
      <c r="H124" s="292">
        <v>20</v>
      </c>
      <c r="I124" t="s">
        <v>53</v>
      </c>
      <c r="J124" s="293">
        <v>23200</v>
      </c>
      <c r="K124" s="293">
        <v>30</v>
      </c>
      <c r="L124" s="293">
        <v>6960</v>
      </c>
      <c r="M124" s="294">
        <f t="shared" si="3"/>
        <v>30160</v>
      </c>
      <c r="N124" s="293">
        <v>579.5</v>
      </c>
      <c r="O124" s="293">
        <v>582</v>
      </c>
      <c r="P124" t="s">
        <v>33</v>
      </c>
      <c r="Q124" t="s">
        <v>339</v>
      </c>
      <c r="R124" t="s">
        <v>340</v>
      </c>
      <c r="S124" t="s">
        <v>341</v>
      </c>
      <c r="T124" t="s">
        <v>36</v>
      </c>
      <c r="U124" t="s">
        <v>37</v>
      </c>
    </row>
    <row r="125" ht="15" customHeight="1" spans="1:21">
      <c r="A125" t="s">
        <v>332</v>
      </c>
      <c r="B125" t="s">
        <v>333</v>
      </c>
      <c r="C125" t="str">
        <f>VLOOKUP(B125,[1]Sheet1!$B:$C,2,0)</f>
        <v>辽宁葫芦岛</v>
      </c>
      <c r="D125" t="s">
        <v>335</v>
      </c>
      <c r="E125" t="s">
        <v>336</v>
      </c>
      <c r="F125" t="s">
        <v>337</v>
      </c>
      <c r="G125" t="s">
        <v>342</v>
      </c>
      <c r="H125" s="292">
        <v>20</v>
      </c>
      <c r="I125" t="s">
        <v>53</v>
      </c>
      <c r="J125" s="293">
        <v>36240</v>
      </c>
      <c r="K125" s="293">
        <v>30</v>
      </c>
      <c r="L125" s="293">
        <v>10872</v>
      </c>
      <c r="M125" s="294">
        <f t="shared" si="3"/>
        <v>47112</v>
      </c>
      <c r="N125" s="293">
        <v>873</v>
      </c>
      <c r="O125" s="293">
        <v>876</v>
      </c>
      <c r="P125" t="s">
        <v>33</v>
      </c>
      <c r="Q125" t="s">
        <v>339</v>
      </c>
      <c r="R125" t="s">
        <v>340</v>
      </c>
      <c r="S125" t="s">
        <v>343</v>
      </c>
      <c r="T125" t="s">
        <v>36</v>
      </c>
      <c r="U125" t="s">
        <v>37</v>
      </c>
    </row>
    <row r="126" ht="15" customHeight="1" spans="1:21">
      <c r="A126" t="s">
        <v>332</v>
      </c>
      <c r="B126" t="s">
        <v>333</v>
      </c>
      <c r="C126" t="str">
        <f>VLOOKUP(B126,[1]Sheet1!$B:$C,2,0)</f>
        <v>辽宁葫芦岛</v>
      </c>
      <c r="D126" t="s">
        <v>335</v>
      </c>
      <c r="E126" t="s">
        <v>336</v>
      </c>
      <c r="F126" t="s">
        <v>337</v>
      </c>
      <c r="G126" t="s">
        <v>342</v>
      </c>
      <c r="H126" s="292">
        <v>20</v>
      </c>
      <c r="I126" t="s">
        <v>53</v>
      </c>
      <c r="J126" s="293">
        <v>36240</v>
      </c>
      <c r="K126" s="293">
        <v>30</v>
      </c>
      <c r="L126" s="293">
        <v>10872</v>
      </c>
      <c r="M126" s="294">
        <f t="shared" si="3"/>
        <v>47112</v>
      </c>
      <c r="N126" s="293">
        <v>873</v>
      </c>
      <c r="O126" s="293">
        <v>876</v>
      </c>
      <c r="P126" t="s">
        <v>33</v>
      </c>
      <c r="Q126" t="s">
        <v>339</v>
      </c>
      <c r="R126" t="s">
        <v>340</v>
      </c>
      <c r="S126" t="s">
        <v>343</v>
      </c>
      <c r="T126" t="s">
        <v>36</v>
      </c>
      <c r="U126" t="s">
        <v>37</v>
      </c>
    </row>
    <row r="127" ht="15" customHeight="1" spans="1:21">
      <c r="A127" t="s">
        <v>332</v>
      </c>
      <c r="B127" t="s">
        <v>333</v>
      </c>
      <c r="C127" t="str">
        <f>VLOOKUP(B127,[1]Sheet1!$B:$C,2,0)</f>
        <v>辽宁葫芦岛</v>
      </c>
      <c r="D127" t="s">
        <v>335</v>
      </c>
      <c r="E127" t="s">
        <v>336</v>
      </c>
      <c r="F127" t="s">
        <v>337</v>
      </c>
      <c r="G127" t="s">
        <v>342</v>
      </c>
      <c r="H127" s="292">
        <v>10</v>
      </c>
      <c r="I127" t="s">
        <v>53</v>
      </c>
      <c r="J127" s="293">
        <v>18120</v>
      </c>
      <c r="K127" s="293">
        <v>30</v>
      </c>
      <c r="L127" s="293">
        <v>5436</v>
      </c>
      <c r="M127" s="294">
        <f t="shared" si="3"/>
        <v>23556</v>
      </c>
      <c r="N127" s="293">
        <v>436.5</v>
      </c>
      <c r="O127" s="293">
        <v>439</v>
      </c>
      <c r="P127" t="s">
        <v>33</v>
      </c>
      <c r="Q127" t="s">
        <v>339</v>
      </c>
      <c r="R127" t="s">
        <v>340</v>
      </c>
      <c r="S127" t="s">
        <v>343</v>
      </c>
      <c r="T127" t="s">
        <v>36</v>
      </c>
      <c r="U127" t="s">
        <v>37</v>
      </c>
    </row>
    <row r="128" ht="15" customHeight="1" spans="1:21">
      <c r="A128" t="s">
        <v>356</v>
      </c>
      <c r="B128" t="s">
        <v>357</v>
      </c>
      <c r="C128" t="str">
        <f>VLOOKUP(B128,[1]Sheet1!$B:$C,2,0)</f>
        <v>北京市石景山区</v>
      </c>
      <c r="D128" t="s">
        <v>359</v>
      </c>
      <c r="E128" t="s">
        <v>360</v>
      </c>
      <c r="F128" t="s">
        <v>361</v>
      </c>
      <c r="H128" s="292">
        <v>75</v>
      </c>
      <c r="I128" t="s">
        <v>53</v>
      </c>
      <c r="J128" s="293">
        <v>1575</v>
      </c>
      <c r="K128" s="293">
        <v>13</v>
      </c>
      <c r="L128" s="293">
        <v>204.75</v>
      </c>
      <c r="M128" s="294">
        <f t="shared" si="3"/>
        <v>1779.75</v>
      </c>
      <c r="N128" s="293">
        <v>11.35</v>
      </c>
      <c r="O128" s="293">
        <v>12.35</v>
      </c>
      <c r="P128" t="s">
        <v>33</v>
      </c>
      <c r="Q128" t="s">
        <v>47</v>
      </c>
      <c r="R128" t="s">
        <v>362</v>
      </c>
      <c r="S128" t="s">
        <v>363</v>
      </c>
      <c r="T128" t="s">
        <v>36</v>
      </c>
      <c r="U128" t="s">
        <v>37</v>
      </c>
    </row>
    <row r="129" ht="15" customHeight="1" spans="1:21">
      <c r="A129" t="s">
        <v>364</v>
      </c>
      <c r="B129" t="s">
        <v>365</v>
      </c>
      <c r="C129" t="str">
        <f>VLOOKUP(B129,[1]Sheet1!$B:$C,2,0)</f>
        <v>河北省邢台市</v>
      </c>
      <c r="D129" t="s">
        <v>381</v>
      </c>
      <c r="E129" t="s">
        <v>382</v>
      </c>
      <c r="G129" t="s">
        <v>384</v>
      </c>
      <c r="H129" s="292">
        <v>15</v>
      </c>
      <c r="I129" t="s">
        <v>53</v>
      </c>
      <c r="J129" s="293">
        <v>4200</v>
      </c>
      <c r="K129" s="293">
        <v>20</v>
      </c>
      <c r="L129" s="293">
        <v>840</v>
      </c>
      <c r="M129" s="294">
        <f t="shared" si="3"/>
        <v>5040</v>
      </c>
      <c r="N129" s="293">
        <v>10.73</v>
      </c>
      <c r="O129" s="293">
        <v>11.68</v>
      </c>
      <c r="P129" t="s">
        <v>33</v>
      </c>
      <c r="Q129" t="s">
        <v>102</v>
      </c>
      <c r="R129" t="s">
        <v>370</v>
      </c>
      <c r="S129" t="s">
        <v>385</v>
      </c>
      <c r="T129" t="s">
        <v>36</v>
      </c>
      <c r="U129" t="s">
        <v>37</v>
      </c>
    </row>
    <row r="130" ht="15" customHeight="1" spans="1:21">
      <c r="A130" t="s">
        <v>364</v>
      </c>
      <c r="B130" t="s">
        <v>365</v>
      </c>
      <c r="C130" t="str">
        <f>VLOOKUP(B130,[1]Sheet1!$B:$C,2,0)</f>
        <v>河北省邢台市</v>
      </c>
      <c r="D130" t="s">
        <v>402</v>
      </c>
      <c r="E130" t="s">
        <v>406</v>
      </c>
      <c r="G130" t="s">
        <v>315</v>
      </c>
      <c r="H130" s="292">
        <v>10</v>
      </c>
      <c r="I130" t="s">
        <v>53</v>
      </c>
      <c r="J130" s="293">
        <v>6205</v>
      </c>
      <c r="K130" s="293">
        <v>20</v>
      </c>
      <c r="L130" s="293">
        <v>1241</v>
      </c>
      <c r="M130" s="294">
        <f t="shared" si="3"/>
        <v>7446</v>
      </c>
      <c r="N130" s="293">
        <v>19.8</v>
      </c>
      <c r="O130" s="293">
        <v>21.55</v>
      </c>
      <c r="P130" t="s">
        <v>33</v>
      </c>
      <c r="Q130" t="s">
        <v>102</v>
      </c>
      <c r="R130" t="s">
        <v>370</v>
      </c>
      <c r="S130" t="s">
        <v>408</v>
      </c>
      <c r="T130" t="s">
        <v>36</v>
      </c>
      <c r="U130" t="s">
        <v>37</v>
      </c>
    </row>
    <row r="131" ht="15" customHeight="1" spans="1:21">
      <c r="A131" t="s">
        <v>364</v>
      </c>
      <c r="B131" t="s">
        <v>365</v>
      </c>
      <c r="C131" t="str">
        <f>VLOOKUP(B131,[1]Sheet1!$B:$C,2,0)</f>
        <v>河北省邢台市</v>
      </c>
      <c r="D131" t="s">
        <v>105</v>
      </c>
      <c r="E131" t="s">
        <v>386</v>
      </c>
      <c r="G131" t="s">
        <v>315</v>
      </c>
      <c r="H131" s="292">
        <v>10</v>
      </c>
      <c r="I131" t="s">
        <v>53</v>
      </c>
      <c r="J131" s="293">
        <v>828</v>
      </c>
      <c r="K131" s="293">
        <v>20</v>
      </c>
      <c r="L131" s="293">
        <v>165.6</v>
      </c>
      <c r="M131" s="294">
        <f t="shared" ref="M131:M162" si="4">J131+L131</f>
        <v>993.6</v>
      </c>
      <c r="N131" s="293">
        <v>6.8</v>
      </c>
      <c r="O131" s="293">
        <v>7.4</v>
      </c>
      <c r="P131" t="s">
        <v>33</v>
      </c>
      <c r="Q131" t="s">
        <v>102</v>
      </c>
      <c r="R131" t="s">
        <v>370</v>
      </c>
      <c r="S131" t="s">
        <v>388</v>
      </c>
      <c r="T131" t="s">
        <v>36</v>
      </c>
      <c r="U131" t="s">
        <v>37</v>
      </c>
    </row>
    <row r="132" ht="15" customHeight="1" spans="1:21">
      <c r="A132" t="s">
        <v>364</v>
      </c>
      <c r="B132" t="s">
        <v>365</v>
      </c>
      <c r="C132" t="str">
        <f>VLOOKUP(B132,[1]Sheet1!$B:$C,2,0)</f>
        <v>河北省邢台市</v>
      </c>
      <c r="D132" t="s">
        <v>389</v>
      </c>
      <c r="E132" t="s">
        <v>390</v>
      </c>
      <c r="G132" t="s">
        <v>315</v>
      </c>
      <c r="H132" s="292">
        <v>10</v>
      </c>
      <c r="I132" t="s">
        <v>53</v>
      </c>
      <c r="J132" s="293">
        <v>2182</v>
      </c>
      <c r="K132" s="293">
        <v>30</v>
      </c>
      <c r="L132" s="293">
        <v>654.6</v>
      </c>
      <c r="M132" s="294">
        <f t="shared" si="4"/>
        <v>2836.6</v>
      </c>
      <c r="N132" s="293">
        <v>20.29</v>
      </c>
      <c r="O132" s="293">
        <v>22.09</v>
      </c>
      <c r="P132" t="s">
        <v>33</v>
      </c>
      <c r="Q132" t="s">
        <v>102</v>
      </c>
      <c r="R132" t="s">
        <v>370</v>
      </c>
      <c r="S132" t="s">
        <v>392</v>
      </c>
      <c r="T132" t="s">
        <v>36</v>
      </c>
      <c r="U132" t="s">
        <v>37</v>
      </c>
    </row>
    <row r="133" ht="15" customHeight="1" spans="1:21">
      <c r="A133" t="s">
        <v>364</v>
      </c>
      <c r="B133" t="s">
        <v>365</v>
      </c>
      <c r="C133" t="str">
        <f>VLOOKUP(B133,[1]Sheet1!$B:$C,2,0)</f>
        <v>河北省邢台市</v>
      </c>
      <c r="D133" t="s">
        <v>389</v>
      </c>
      <c r="E133" t="s">
        <v>393</v>
      </c>
      <c r="F133" t="s">
        <v>393</v>
      </c>
      <c r="H133" s="292">
        <v>10</v>
      </c>
      <c r="I133" t="s">
        <v>53</v>
      </c>
      <c r="J133" s="293">
        <v>8036</v>
      </c>
      <c r="K133" s="293">
        <v>30</v>
      </c>
      <c r="L133" s="293">
        <v>2410.8</v>
      </c>
      <c r="M133" s="294">
        <f t="shared" si="4"/>
        <v>10446.8</v>
      </c>
      <c r="N133" s="293">
        <v>23.6</v>
      </c>
      <c r="O133" s="293">
        <v>25.69</v>
      </c>
      <c r="P133" t="s">
        <v>33</v>
      </c>
      <c r="Q133" t="s">
        <v>102</v>
      </c>
      <c r="R133" t="s">
        <v>370</v>
      </c>
      <c r="S133" t="s">
        <v>395</v>
      </c>
      <c r="T133" t="s">
        <v>36</v>
      </c>
      <c r="U133" t="s">
        <v>37</v>
      </c>
    </row>
    <row r="134" ht="15" customHeight="1" spans="1:21">
      <c r="A134" t="s">
        <v>364</v>
      </c>
      <c r="B134" t="s">
        <v>365</v>
      </c>
      <c r="C134" t="str">
        <f>VLOOKUP(B134,[1]Sheet1!$B:$C,2,0)</f>
        <v>河北省邢台市</v>
      </c>
      <c r="D134" t="s">
        <v>377</v>
      </c>
      <c r="E134" t="s">
        <v>378</v>
      </c>
      <c r="F134" t="s">
        <v>634</v>
      </c>
      <c r="H134" s="292">
        <v>5</v>
      </c>
      <c r="I134" t="s">
        <v>53</v>
      </c>
      <c r="J134" s="293">
        <v>1870</v>
      </c>
      <c r="K134" s="293">
        <v>20</v>
      </c>
      <c r="L134" s="293">
        <v>374</v>
      </c>
      <c r="M134" s="294">
        <f t="shared" si="4"/>
        <v>2244</v>
      </c>
      <c r="N134" s="293">
        <v>15.1</v>
      </c>
      <c r="O134" s="293">
        <v>16.44</v>
      </c>
      <c r="P134" t="s">
        <v>33</v>
      </c>
      <c r="Q134" t="s">
        <v>102</v>
      </c>
      <c r="R134" t="s">
        <v>370</v>
      </c>
      <c r="S134" t="s">
        <v>380</v>
      </c>
      <c r="T134" t="s">
        <v>36</v>
      </c>
      <c r="U134" t="s">
        <v>37</v>
      </c>
    </row>
    <row r="135" ht="15" customHeight="1" spans="1:21">
      <c r="A135" t="s">
        <v>364</v>
      </c>
      <c r="B135" t="s">
        <v>365</v>
      </c>
      <c r="C135" t="str">
        <f>VLOOKUP(B135,[1]Sheet1!$B:$C,2,0)</f>
        <v>河北省邢台市</v>
      </c>
      <c r="D135" t="s">
        <v>335</v>
      </c>
      <c r="E135" t="s">
        <v>396</v>
      </c>
      <c r="F135" t="s">
        <v>635</v>
      </c>
      <c r="H135" s="292">
        <v>10</v>
      </c>
      <c r="I135" t="s">
        <v>53</v>
      </c>
      <c r="J135" s="293">
        <v>120</v>
      </c>
      <c r="K135" s="293">
        <v>30</v>
      </c>
      <c r="L135" s="293">
        <v>36</v>
      </c>
      <c r="M135" s="294">
        <f t="shared" si="4"/>
        <v>156</v>
      </c>
      <c r="N135" s="293">
        <v>0.01</v>
      </c>
      <c r="O135" s="293">
        <v>0.01</v>
      </c>
      <c r="P135" t="s">
        <v>33</v>
      </c>
      <c r="Q135" t="s">
        <v>102</v>
      </c>
      <c r="R135" t="s">
        <v>370</v>
      </c>
      <c r="S135" t="s">
        <v>398</v>
      </c>
      <c r="T135" t="s">
        <v>36</v>
      </c>
      <c r="U135" t="s">
        <v>37</v>
      </c>
    </row>
    <row r="136" ht="15" customHeight="1" spans="1:21">
      <c r="A136" t="s">
        <v>364</v>
      </c>
      <c r="B136" t="s">
        <v>365</v>
      </c>
      <c r="C136" t="str">
        <f>VLOOKUP(B136,[1]Sheet1!$B:$C,2,0)</f>
        <v>河北省邢台市</v>
      </c>
      <c r="D136" t="s">
        <v>409</v>
      </c>
      <c r="E136" t="s">
        <v>410</v>
      </c>
      <c r="G136" t="s">
        <v>315</v>
      </c>
      <c r="H136" s="292">
        <v>20</v>
      </c>
      <c r="I136" t="s">
        <v>53</v>
      </c>
      <c r="J136" s="293">
        <v>2040</v>
      </c>
      <c r="K136" s="293">
        <v>30</v>
      </c>
      <c r="L136" s="293">
        <v>612</v>
      </c>
      <c r="M136" s="294">
        <f t="shared" si="4"/>
        <v>2652</v>
      </c>
      <c r="N136" s="293">
        <v>14.97</v>
      </c>
      <c r="O136" s="293">
        <v>16.3</v>
      </c>
      <c r="P136" t="s">
        <v>33</v>
      </c>
      <c r="Q136" t="s">
        <v>102</v>
      </c>
      <c r="R136" t="s">
        <v>370</v>
      </c>
      <c r="S136" t="s">
        <v>412</v>
      </c>
      <c r="T136" t="s">
        <v>36</v>
      </c>
      <c r="U136" t="s">
        <v>37</v>
      </c>
    </row>
    <row r="137" ht="15" customHeight="1" spans="1:21">
      <c r="A137" t="s">
        <v>364</v>
      </c>
      <c r="B137" t="s">
        <v>365</v>
      </c>
      <c r="C137" t="str">
        <f>VLOOKUP(B137,[1]Sheet1!$B:$C,2,0)</f>
        <v>河北省邢台市</v>
      </c>
      <c r="D137" t="s">
        <v>409</v>
      </c>
      <c r="E137" t="s">
        <v>410</v>
      </c>
      <c r="G137" t="s">
        <v>315</v>
      </c>
      <c r="H137" s="292">
        <v>15</v>
      </c>
      <c r="I137" t="s">
        <v>53</v>
      </c>
      <c r="J137" s="293">
        <v>1530</v>
      </c>
      <c r="K137" s="293">
        <v>30</v>
      </c>
      <c r="L137" s="293">
        <v>459</v>
      </c>
      <c r="M137" s="294">
        <f t="shared" si="4"/>
        <v>1989</v>
      </c>
      <c r="N137" s="293">
        <v>11.2</v>
      </c>
      <c r="O137" s="293">
        <v>12.19</v>
      </c>
      <c r="P137" t="s">
        <v>33</v>
      </c>
      <c r="Q137" t="s">
        <v>102</v>
      </c>
      <c r="R137" t="s">
        <v>370</v>
      </c>
      <c r="S137" t="s">
        <v>413</v>
      </c>
      <c r="T137" t="s">
        <v>36</v>
      </c>
      <c r="U137" t="s">
        <v>37</v>
      </c>
    </row>
    <row r="138" ht="15" customHeight="1" spans="1:21">
      <c r="A138" t="s">
        <v>364</v>
      </c>
      <c r="B138" t="s">
        <v>365</v>
      </c>
      <c r="C138" t="str">
        <f>VLOOKUP(B138,[1]Sheet1!$B:$C,2,0)</f>
        <v>河北省邢台市</v>
      </c>
      <c r="D138" t="s">
        <v>372</v>
      </c>
      <c r="E138" t="s">
        <v>373</v>
      </c>
      <c r="G138" t="s">
        <v>315</v>
      </c>
      <c r="H138" s="292">
        <v>60</v>
      </c>
      <c r="I138" t="s">
        <v>53</v>
      </c>
      <c r="J138" s="293">
        <v>5640</v>
      </c>
      <c r="K138" s="293">
        <v>20</v>
      </c>
      <c r="L138" s="293">
        <v>1128</v>
      </c>
      <c r="M138" s="294">
        <f t="shared" si="4"/>
        <v>6768</v>
      </c>
      <c r="N138" s="293">
        <v>5.22</v>
      </c>
      <c r="O138" s="293">
        <v>5.68</v>
      </c>
      <c r="P138" t="s">
        <v>33</v>
      </c>
      <c r="Q138" t="s">
        <v>102</v>
      </c>
      <c r="R138" t="s">
        <v>370</v>
      </c>
      <c r="S138" t="s">
        <v>375</v>
      </c>
      <c r="T138" t="s">
        <v>36</v>
      </c>
      <c r="U138" t="s">
        <v>37</v>
      </c>
    </row>
    <row r="139" ht="15" customHeight="1" spans="1:21">
      <c r="A139" t="s">
        <v>364</v>
      </c>
      <c r="B139" t="s">
        <v>365</v>
      </c>
      <c r="C139" t="str">
        <f>VLOOKUP(B139,[1]Sheet1!$B:$C,2,0)</f>
        <v>河北省邢台市</v>
      </c>
      <c r="D139" t="s">
        <v>402</v>
      </c>
      <c r="E139" t="s">
        <v>403</v>
      </c>
      <c r="H139" s="292">
        <v>24</v>
      </c>
      <c r="I139" t="s">
        <v>53</v>
      </c>
      <c r="J139" s="293">
        <v>7550.4</v>
      </c>
      <c r="K139" s="293">
        <v>20</v>
      </c>
      <c r="L139" s="293">
        <v>1510.08</v>
      </c>
      <c r="M139" s="294">
        <f t="shared" si="4"/>
        <v>9060.48</v>
      </c>
      <c r="N139" s="293">
        <v>35.04</v>
      </c>
      <c r="O139" s="293">
        <v>38.14</v>
      </c>
      <c r="P139" t="s">
        <v>33</v>
      </c>
      <c r="Q139" t="s">
        <v>102</v>
      </c>
      <c r="R139" t="s">
        <v>370</v>
      </c>
      <c r="S139" t="s">
        <v>405</v>
      </c>
      <c r="T139" t="s">
        <v>36</v>
      </c>
      <c r="U139" t="s">
        <v>37</v>
      </c>
    </row>
    <row r="140" ht="15" customHeight="1" spans="1:21">
      <c r="A140" t="s">
        <v>364</v>
      </c>
      <c r="B140" t="s">
        <v>365</v>
      </c>
      <c r="C140" t="str">
        <f>VLOOKUP(B140,[1]Sheet1!$B:$C,2,0)</f>
        <v>河北省邢台市</v>
      </c>
      <c r="D140" t="s">
        <v>367</v>
      </c>
      <c r="E140" t="s">
        <v>368</v>
      </c>
      <c r="H140" s="292">
        <v>20</v>
      </c>
      <c r="I140" t="s">
        <v>53</v>
      </c>
      <c r="J140" s="293">
        <v>5960</v>
      </c>
      <c r="K140" s="293">
        <v>30</v>
      </c>
      <c r="L140" s="293">
        <v>1788</v>
      </c>
      <c r="M140" s="294">
        <f t="shared" si="4"/>
        <v>7748</v>
      </c>
      <c r="N140" s="293">
        <v>92</v>
      </c>
      <c r="O140" s="293">
        <v>100.15</v>
      </c>
      <c r="P140" t="s">
        <v>33</v>
      </c>
      <c r="Q140" t="s">
        <v>102</v>
      </c>
      <c r="R140" t="s">
        <v>370</v>
      </c>
      <c r="S140" t="s">
        <v>371</v>
      </c>
      <c r="T140" t="s">
        <v>36</v>
      </c>
      <c r="U140" t="s">
        <v>37</v>
      </c>
    </row>
    <row r="141" ht="15" customHeight="1" spans="1:21">
      <c r="A141" t="s">
        <v>364</v>
      </c>
      <c r="B141" t="s">
        <v>365</v>
      </c>
      <c r="C141" t="str">
        <f>VLOOKUP(B141,[1]Sheet1!$B:$C,2,0)</f>
        <v>河北省邢台市</v>
      </c>
      <c r="D141" t="s">
        <v>372</v>
      </c>
      <c r="E141" t="s">
        <v>373</v>
      </c>
      <c r="G141" t="s">
        <v>315</v>
      </c>
      <c r="H141" s="292">
        <v>50</v>
      </c>
      <c r="I141" t="s">
        <v>53</v>
      </c>
      <c r="J141" s="293">
        <v>5100</v>
      </c>
      <c r="K141" s="293">
        <v>20</v>
      </c>
      <c r="L141" s="293">
        <v>1020</v>
      </c>
      <c r="M141" s="294">
        <f t="shared" si="4"/>
        <v>6120</v>
      </c>
      <c r="N141" s="293">
        <v>4.35</v>
      </c>
      <c r="O141" s="293">
        <v>4.74</v>
      </c>
      <c r="P141" t="s">
        <v>33</v>
      </c>
      <c r="Q141" t="s">
        <v>102</v>
      </c>
      <c r="R141" t="s">
        <v>370</v>
      </c>
      <c r="S141" t="s">
        <v>376</v>
      </c>
      <c r="T141" t="s">
        <v>36</v>
      </c>
      <c r="U141" t="s">
        <v>37</v>
      </c>
    </row>
    <row r="142" ht="15" customHeight="1" spans="1:21">
      <c r="A142" t="s">
        <v>364</v>
      </c>
      <c r="B142" t="s">
        <v>365</v>
      </c>
      <c r="C142" t="str">
        <f>VLOOKUP(B142,[1]Sheet1!$B:$C,2,0)</f>
        <v>河北省邢台市</v>
      </c>
      <c r="D142" t="s">
        <v>328</v>
      </c>
      <c r="E142" t="s">
        <v>329</v>
      </c>
      <c r="F142" t="s">
        <v>636</v>
      </c>
      <c r="G142" t="s">
        <v>400</v>
      </c>
      <c r="H142" s="292">
        <v>10</v>
      </c>
      <c r="I142" t="s">
        <v>53</v>
      </c>
      <c r="J142" s="293">
        <v>860</v>
      </c>
      <c r="K142" s="293">
        <v>30</v>
      </c>
      <c r="L142" s="293">
        <v>258</v>
      </c>
      <c r="M142" s="294">
        <f t="shared" si="4"/>
        <v>1118</v>
      </c>
      <c r="N142" s="293">
        <v>15.3</v>
      </c>
      <c r="O142" s="293">
        <v>16.65</v>
      </c>
      <c r="P142" t="s">
        <v>33</v>
      </c>
      <c r="Q142" t="s">
        <v>102</v>
      </c>
      <c r="R142" t="s">
        <v>370</v>
      </c>
      <c r="S142" t="s">
        <v>401</v>
      </c>
      <c r="T142" t="s">
        <v>36</v>
      </c>
      <c r="U142" t="s">
        <v>37</v>
      </c>
    </row>
    <row r="143" ht="15" customHeight="1" spans="1:21">
      <c r="A143" t="s">
        <v>414</v>
      </c>
      <c r="B143" t="s">
        <v>415</v>
      </c>
      <c r="C143" t="str">
        <f>VLOOKUP(B143,[1]Sheet1!$B:$C,2,0)</f>
        <v>北京市朝阳区</v>
      </c>
      <c r="D143" t="s">
        <v>417</v>
      </c>
      <c r="E143" t="s">
        <v>637</v>
      </c>
      <c r="F143" t="s">
        <v>419</v>
      </c>
      <c r="G143" t="s">
        <v>420</v>
      </c>
      <c r="H143" s="292">
        <v>1500</v>
      </c>
      <c r="I143" t="s">
        <v>235</v>
      </c>
      <c r="J143" s="293">
        <v>7665</v>
      </c>
      <c r="K143" s="293">
        <v>30</v>
      </c>
      <c r="L143" s="293">
        <v>2299.5</v>
      </c>
      <c r="M143" s="294">
        <f t="shared" si="4"/>
        <v>9964.5</v>
      </c>
      <c r="N143" s="293">
        <v>9</v>
      </c>
      <c r="O143" s="293">
        <v>9.96</v>
      </c>
      <c r="P143" t="s">
        <v>33</v>
      </c>
      <c r="Q143" t="s">
        <v>47</v>
      </c>
      <c r="R143" t="s">
        <v>421</v>
      </c>
      <c r="S143" t="s">
        <v>422</v>
      </c>
      <c r="T143" t="s">
        <v>423</v>
      </c>
      <c r="U143" t="s">
        <v>37</v>
      </c>
    </row>
    <row r="144" ht="15" customHeight="1" spans="1:21">
      <c r="A144" t="s">
        <v>414</v>
      </c>
      <c r="B144" t="s">
        <v>415</v>
      </c>
      <c r="C144" t="str">
        <f>VLOOKUP(B144,[1]Sheet1!$B:$C,2,0)</f>
        <v>北京市朝阳区</v>
      </c>
      <c r="D144" t="s">
        <v>417</v>
      </c>
      <c r="E144" t="s">
        <v>638</v>
      </c>
      <c r="F144" t="s">
        <v>639</v>
      </c>
      <c r="G144" t="s">
        <v>425</v>
      </c>
      <c r="H144" s="292">
        <v>200</v>
      </c>
      <c r="I144" t="s">
        <v>155</v>
      </c>
      <c r="J144" s="293">
        <v>24150</v>
      </c>
      <c r="K144" s="293">
        <v>30</v>
      </c>
      <c r="L144" s="293">
        <v>7245</v>
      </c>
      <c r="M144" s="294">
        <f t="shared" si="4"/>
        <v>31395</v>
      </c>
      <c r="N144" s="293">
        <v>95</v>
      </c>
      <c r="O144" s="293">
        <v>105.18</v>
      </c>
      <c r="P144" t="s">
        <v>33</v>
      </c>
      <c r="Q144" t="s">
        <v>47</v>
      </c>
      <c r="R144" t="s">
        <v>421</v>
      </c>
      <c r="S144" t="s">
        <v>426</v>
      </c>
      <c r="T144" t="s">
        <v>423</v>
      </c>
      <c r="U144" t="s">
        <v>37</v>
      </c>
    </row>
    <row r="145" ht="15" customHeight="1" spans="1:21">
      <c r="A145" t="s">
        <v>414</v>
      </c>
      <c r="B145" t="s">
        <v>415</v>
      </c>
      <c r="C145" t="str">
        <f>VLOOKUP(B145,[1]Sheet1!$B:$C,2,0)</f>
        <v>北京市朝阳区</v>
      </c>
      <c r="D145" t="s">
        <v>417</v>
      </c>
      <c r="E145" t="s">
        <v>640</v>
      </c>
      <c r="F145" t="s">
        <v>435</v>
      </c>
      <c r="G145" t="s">
        <v>436</v>
      </c>
      <c r="H145" s="292">
        <v>4000</v>
      </c>
      <c r="I145" t="s">
        <v>437</v>
      </c>
      <c r="J145" s="293">
        <v>2720</v>
      </c>
      <c r="K145" s="293">
        <v>30</v>
      </c>
      <c r="L145" s="293">
        <v>816</v>
      </c>
      <c r="M145" s="294">
        <f t="shared" si="4"/>
        <v>3536</v>
      </c>
      <c r="N145" s="293">
        <v>15</v>
      </c>
      <c r="O145" s="293">
        <v>16.61</v>
      </c>
      <c r="P145" t="s">
        <v>33</v>
      </c>
      <c r="Q145" t="s">
        <v>47</v>
      </c>
      <c r="R145" t="s">
        <v>421</v>
      </c>
      <c r="S145" t="s">
        <v>438</v>
      </c>
      <c r="T145" t="s">
        <v>423</v>
      </c>
      <c r="U145" t="s">
        <v>37</v>
      </c>
    </row>
    <row r="146" ht="15" customHeight="1" spans="1:21">
      <c r="A146" t="s">
        <v>414</v>
      </c>
      <c r="B146" t="s">
        <v>415</v>
      </c>
      <c r="C146" t="str">
        <f>VLOOKUP(B146,[1]Sheet1!$B:$C,2,0)</f>
        <v>北京市朝阳区</v>
      </c>
      <c r="D146" t="s">
        <v>417</v>
      </c>
      <c r="E146" t="s">
        <v>641</v>
      </c>
      <c r="F146" t="s">
        <v>442</v>
      </c>
      <c r="G146" t="s">
        <v>443</v>
      </c>
      <c r="H146" s="292">
        <v>3600</v>
      </c>
      <c r="I146" t="s">
        <v>444</v>
      </c>
      <c r="J146" s="293">
        <v>66600</v>
      </c>
      <c r="K146" s="293">
        <v>30</v>
      </c>
      <c r="L146" s="293">
        <v>19980</v>
      </c>
      <c r="M146" s="294">
        <f t="shared" si="4"/>
        <v>86580</v>
      </c>
      <c r="N146" s="293">
        <v>150</v>
      </c>
      <c r="O146" s="293">
        <v>170</v>
      </c>
      <c r="P146" t="s">
        <v>33</v>
      </c>
      <c r="Q146" t="s">
        <v>47</v>
      </c>
      <c r="R146" t="s">
        <v>421</v>
      </c>
      <c r="S146" t="s">
        <v>445</v>
      </c>
      <c r="T146" t="s">
        <v>423</v>
      </c>
      <c r="U146" t="s">
        <v>37</v>
      </c>
    </row>
    <row r="147" ht="15" customHeight="1" spans="1:21">
      <c r="A147" t="s">
        <v>414</v>
      </c>
      <c r="B147" t="s">
        <v>415</v>
      </c>
      <c r="C147" t="str">
        <f>VLOOKUP(B147,[1]Sheet1!$B:$C,2,0)</f>
        <v>北京市朝阳区</v>
      </c>
      <c r="D147" t="s">
        <v>417</v>
      </c>
      <c r="E147" t="s">
        <v>641</v>
      </c>
      <c r="F147" t="s">
        <v>442</v>
      </c>
      <c r="G147" t="s">
        <v>443</v>
      </c>
      <c r="H147" s="292">
        <v>400</v>
      </c>
      <c r="I147" t="s">
        <v>444</v>
      </c>
      <c r="J147" s="293">
        <v>7400</v>
      </c>
      <c r="K147" s="293">
        <v>30</v>
      </c>
      <c r="L147" s="293">
        <v>2220</v>
      </c>
      <c r="M147" s="294">
        <f t="shared" si="4"/>
        <v>9620</v>
      </c>
      <c r="N147" s="293">
        <v>17</v>
      </c>
      <c r="O147" s="293">
        <v>18.82</v>
      </c>
      <c r="P147" t="s">
        <v>33</v>
      </c>
      <c r="Q147" t="s">
        <v>47</v>
      </c>
      <c r="R147" t="s">
        <v>421</v>
      </c>
      <c r="S147" t="s">
        <v>445</v>
      </c>
      <c r="T147" t="s">
        <v>423</v>
      </c>
      <c r="U147" t="s">
        <v>37</v>
      </c>
    </row>
    <row r="148" ht="15" customHeight="1" spans="1:21">
      <c r="A148" t="s">
        <v>414</v>
      </c>
      <c r="B148" t="s">
        <v>415</v>
      </c>
      <c r="C148" t="str">
        <f>VLOOKUP(B148,[1]Sheet1!$B:$C,2,0)</f>
        <v>北京市朝阳区</v>
      </c>
      <c r="D148" t="s">
        <v>417</v>
      </c>
      <c r="E148" t="s">
        <v>642</v>
      </c>
      <c r="F148" t="s">
        <v>439</v>
      </c>
      <c r="G148" t="s">
        <v>440</v>
      </c>
      <c r="H148" s="292">
        <v>200</v>
      </c>
      <c r="I148" t="s">
        <v>74</v>
      </c>
      <c r="J148" s="293">
        <v>298</v>
      </c>
      <c r="K148" s="293">
        <v>30</v>
      </c>
      <c r="L148" s="293">
        <v>89.4</v>
      </c>
      <c r="M148" s="294">
        <f t="shared" si="4"/>
        <v>387.4</v>
      </c>
      <c r="N148" s="293">
        <v>4</v>
      </c>
      <c r="O148" s="293">
        <v>4.43</v>
      </c>
      <c r="P148" t="s">
        <v>33</v>
      </c>
      <c r="Q148" t="s">
        <v>47</v>
      </c>
      <c r="R148" t="s">
        <v>421</v>
      </c>
      <c r="S148" t="s">
        <v>438</v>
      </c>
      <c r="T148" t="s">
        <v>423</v>
      </c>
      <c r="U148" t="s">
        <v>37</v>
      </c>
    </row>
    <row r="149" ht="15" customHeight="1" spans="1:21">
      <c r="A149" t="s">
        <v>446</v>
      </c>
      <c r="B149" t="s">
        <v>39</v>
      </c>
      <c r="C149" t="str">
        <f>VLOOKUP(B149,[1]Sheet1!$B:$C,2,0)</f>
        <v>北京市密云县</v>
      </c>
      <c r="D149" t="s">
        <v>447</v>
      </c>
      <c r="E149" t="s">
        <v>448</v>
      </c>
      <c r="G149" t="s">
        <v>450</v>
      </c>
      <c r="H149" s="291">
        <v>180</v>
      </c>
      <c r="I149" t="s">
        <v>30</v>
      </c>
      <c r="J149" s="293">
        <v>684</v>
      </c>
      <c r="K149" s="293">
        <v>13</v>
      </c>
      <c r="L149" s="293">
        <v>88.92</v>
      </c>
      <c r="M149" s="294">
        <f t="shared" si="4"/>
        <v>772.92</v>
      </c>
      <c r="N149" s="293">
        <v>100</v>
      </c>
      <c r="O149" s="293">
        <v>102.5</v>
      </c>
      <c r="P149" t="s">
        <v>33</v>
      </c>
      <c r="Q149" t="s">
        <v>32</v>
      </c>
      <c r="R149" t="s">
        <v>60</v>
      </c>
      <c r="S149" t="s">
        <v>451</v>
      </c>
      <c r="T149" t="s">
        <v>62</v>
      </c>
      <c r="U149" t="s">
        <v>37</v>
      </c>
    </row>
    <row r="150" ht="15" customHeight="1" spans="1:21">
      <c r="A150" t="s">
        <v>446</v>
      </c>
      <c r="B150" t="s">
        <v>39</v>
      </c>
      <c r="C150" t="str">
        <f>VLOOKUP(B150,[1]Sheet1!$B:$C,2,0)</f>
        <v>北京市密云县</v>
      </c>
      <c r="D150" t="s">
        <v>447</v>
      </c>
      <c r="E150" t="s">
        <v>448</v>
      </c>
      <c r="G150" t="s">
        <v>450</v>
      </c>
      <c r="H150" s="291">
        <v>275</v>
      </c>
      <c r="I150" t="s">
        <v>30</v>
      </c>
      <c r="J150" s="293">
        <v>4950</v>
      </c>
      <c r="K150" s="293">
        <v>13</v>
      </c>
      <c r="L150" s="293">
        <v>643.5</v>
      </c>
      <c r="M150" s="294">
        <f t="shared" si="4"/>
        <v>5593.5</v>
      </c>
      <c r="N150" s="293">
        <v>200</v>
      </c>
      <c r="O150" s="293">
        <v>205</v>
      </c>
      <c r="P150" t="s">
        <v>33</v>
      </c>
      <c r="Q150" t="s">
        <v>32</v>
      </c>
      <c r="R150" t="s">
        <v>60</v>
      </c>
      <c r="S150" t="s">
        <v>451</v>
      </c>
      <c r="T150" t="s">
        <v>62</v>
      </c>
      <c r="U150" t="s">
        <v>37</v>
      </c>
    </row>
    <row r="151" ht="15" customHeight="1" spans="1:21">
      <c r="A151" t="s">
        <v>446</v>
      </c>
      <c r="B151" t="s">
        <v>39</v>
      </c>
      <c r="C151" t="str">
        <f>VLOOKUP(B151,[1]Sheet1!$B:$C,2,0)</f>
        <v>北京市密云县</v>
      </c>
      <c r="D151" t="s">
        <v>447</v>
      </c>
      <c r="E151" t="s">
        <v>448</v>
      </c>
      <c r="G151" t="s">
        <v>450</v>
      </c>
      <c r="H151" s="291">
        <v>525</v>
      </c>
      <c r="I151" t="s">
        <v>30</v>
      </c>
      <c r="J151" s="293">
        <v>9450</v>
      </c>
      <c r="K151" s="293">
        <v>13</v>
      </c>
      <c r="L151" s="293">
        <v>1228.5</v>
      </c>
      <c r="M151" s="294">
        <f t="shared" si="4"/>
        <v>10678.5</v>
      </c>
      <c r="N151" s="293">
        <v>1200</v>
      </c>
      <c r="O151" s="293">
        <v>1235.82</v>
      </c>
      <c r="P151" t="s">
        <v>33</v>
      </c>
      <c r="Q151" t="s">
        <v>32</v>
      </c>
      <c r="R151" t="s">
        <v>60</v>
      </c>
      <c r="S151" t="s">
        <v>451</v>
      </c>
      <c r="T151" t="s">
        <v>62</v>
      </c>
      <c r="U151" t="s">
        <v>37</v>
      </c>
    </row>
    <row r="152" ht="15" customHeight="1" spans="1:21">
      <c r="A152" t="s">
        <v>446</v>
      </c>
      <c r="B152" t="s">
        <v>39</v>
      </c>
      <c r="C152" t="str">
        <f>VLOOKUP(B152,[1]Sheet1!$B:$C,2,0)</f>
        <v>北京市密云县</v>
      </c>
      <c r="D152" t="s">
        <v>447</v>
      </c>
      <c r="E152" t="s">
        <v>448</v>
      </c>
      <c r="G152" t="s">
        <v>450</v>
      </c>
      <c r="H152" s="291">
        <v>2124</v>
      </c>
      <c r="I152" t="s">
        <v>30</v>
      </c>
      <c r="J152" s="293">
        <v>15930</v>
      </c>
      <c r="K152" s="293">
        <v>13</v>
      </c>
      <c r="L152" s="293">
        <v>2070.9</v>
      </c>
      <c r="M152" s="294">
        <f t="shared" si="4"/>
        <v>18000.9</v>
      </c>
      <c r="N152" s="293">
        <v>1700</v>
      </c>
      <c r="O152" s="293">
        <v>1742.5</v>
      </c>
      <c r="P152" t="s">
        <v>33</v>
      </c>
      <c r="Q152" t="s">
        <v>32</v>
      </c>
      <c r="R152" t="s">
        <v>60</v>
      </c>
      <c r="S152" t="s">
        <v>451</v>
      </c>
      <c r="T152" t="s">
        <v>62</v>
      </c>
      <c r="U152" t="s">
        <v>37</v>
      </c>
    </row>
    <row r="153" ht="15" customHeight="1" spans="1:21">
      <c r="A153" t="s">
        <v>446</v>
      </c>
      <c r="B153" t="s">
        <v>39</v>
      </c>
      <c r="C153" t="str">
        <f>VLOOKUP(B153,[1]Sheet1!$B:$C,2,0)</f>
        <v>北京市密云县</v>
      </c>
      <c r="D153" t="s">
        <v>447</v>
      </c>
      <c r="E153" t="s">
        <v>448</v>
      </c>
      <c r="G153" t="s">
        <v>450</v>
      </c>
      <c r="H153" s="291">
        <v>2876</v>
      </c>
      <c r="I153" t="s">
        <v>30</v>
      </c>
      <c r="J153" s="293">
        <v>21570</v>
      </c>
      <c r="K153" s="293">
        <v>13</v>
      </c>
      <c r="L153" s="293">
        <v>2804.1</v>
      </c>
      <c r="M153" s="294">
        <f t="shared" si="4"/>
        <v>24374.1</v>
      </c>
      <c r="N153" s="293">
        <v>2000</v>
      </c>
      <c r="O153" s="293">
        <v>2050</v>
      </c>
      <c r="P153" t="s">
        <v>33</v>
      </c>
      <c r="Q153" t="s">
        <v>32</v>
      </c>
      <c r="R153" t="s">
        <v>60</v>
      </c>
      <c r="S153" t="s">
        <v>451</v>
      </c>
      <c r="T153" t="s">
        <v>62</v>
      </c>
      <c r="U153" t="s">
        <v>37</v>
      </c>
    </row>
    <row r="154" ht="15" customHeight="1" spans="1:21">
      <c r="A154" t="s">
        <v>446</v>
      </c>
      <c r="B154" t="s">
        <v>39</v>
      </c>
      <c r="C154" t="str">
        <f>VLOOKUP(B154,[1]Sheet1!$B:$C,2,0)</f>
        <v>北京市密云县</v>
      </c>
      <c r="D154" t="s">
        <v>447</v>
      </c>
      <c r="E154" t="s">
        <v>448</v>
      </c>
      <c r="G154" t="s">
        <v>450</v>
      </c>
      <c r="H154" s="291">
        <v>200</v>
      </c>
      <c r="I154" t="s">
        <v>30</v>
      </c>
      <c r="J154" s="293">
        <v>8400</v>
      </c>
      <c r="K154" s="293">
        <v>13</v>
      </c>
      <c r="L154" s="293">
        <v>1092</v>
      </c>
      <c r="M154" s="294">
        <f t="shared" si="4"/>
        <v>9492</v>
      </c>
      <c r="N154" s="293">
        <v>475</v>
      </c>
      <c r="O154" s="293">
        <v>489.18</v>
      </c>
      <c r="P154" t="s">
        <v>33</v>
      </c>
      <c r="Q154" t="s">
        <v>32</v>
      </c>
      <c r="R154" t="s">
        <v>60</v>
      </c>
      <c r="S154" t="s">
        <v>451</v>
      </c>
      <c r="T154" t="s">
        <v>62</v>
      </c>
      <c r="U154" t="s">
        <v>37</v>
      </c>
    </row>
    <row r="155" ht="15" customHeight="1" spans="1:21">
      <c r="A155" t="s">
        <v>452</v>
      </c>
      <c r="B155" t="s">
        <v>39</v>
      </c>
      <c r="C155" t="str">
        <f>VLOOKUP(B155,[1]Sheet1!$B:$C,2,0)</f>
        <v>北京市密云县</v>
      </c>
      <c r="D155" t="s">
        <v>89</v>
      </c>
      <c r="E155" t="s">
        <v>188</v>
      </c>
      <c r="F155" t="s">
        <v>189</v>
      </c>
      <c r="G155" t="s">
        <v>454</v>
      </c>
      <c r="H155" s="292">
        <v>15</v>
      </c>
      <c r="I155" t="s">
        <v>191</v>
      </c>
      <c r="J155" s="293">
        <v>1275</v>
      </c>
      <c r="K155" s="293">
        <v>20</v>
      </c>
      <c r="L155" s="293">
        <v>255</v>
      </c>
      <c r="M155" s="294">
        <f t="shared" si="4"/>
        <v>1530</v>
      </c>
      <c r="N155" s="293">
        <v>27</v>
      </c>
      <c r="O155" s="293">
        <v>30</v>
      </c>
      <c r="P155" t="s">
        <v>33</v>
      </c>
      <c r="Q155" t="s">
        <v>32</v>
      </c>
      <c r="R155" t="s">
        <v>60</v>
      </c>
      <c r="S155" t="s">
        <v>192</v>
      </c>
      <c r="T155" t="s">
        <v>62</v>
      </c>
      <c r="U155" t="s">
        <v>37</v>
      </c>
    </row>
    <row r="156" ht="15" customHeight="1" spans="1:21">
      <c r="A156" t="s">
        <v>452</v>
      </c>
      <c r="B156" t="s">
        <v>39</v>
      </c>
      <c r="C156" t="str">
        <f>VLOOKUP(B156,[1]Sheet1!$B:$C,2,0)</f>
        <v>北京市密云县</v>
      </c>
      <c r="D156" t="s">
        <v>89</v>
      </c>
      <c r="E156" t="s">
        <v>188</v>
      </c>
      <c r="F156" t="s">
        <v>189</v>
      </c>
      <c r="G156" t="s">
        <v>454</v>
      </c>
      <c r="H156" s="292">
        <v>15</v>
      </c>
      <c r="I156" t="s">
        <v>191</v>
      </c>
      <c r="J156" s="293">
        <v>1275</v>
      </c>
      <c r="K156" s="293">
        <v>20</v>
      </c>
      <c r="L156" s="293">
        <v>255</v>
      </c>
      <c r="M156" s="294">
        <f t="shared" si="4"/>
        <v>1530</v>
      </c>
      <c r="N156" s="293">
        <v>27</v>
      </c>
      <c r="O156" s="293">
        <v>30</v>
      </c>
      <c r="P156" t="s">
        <v>33</v>
      </c>
      <c r="Q156" t="s">
        <v>32</v>
      </c>
      <c r="R156" t="s">
        <v>60</v>
      </c>
      <c r="S156" t="s">
        <v>192</v>
      </c>
      <c r="T156" t="s">
        <v>62</v>
      </c>
      <c r="U156" t="s">
        <v>37</v>
      </c>
    </row>
    <row r="157" ht="15" customHeight="1" spans="1:21">
      <c r="A157" t="s">
        <v>455</v>
      </c>
      <c r="B157" t="s">
        <v>39</v>
      </c>
      <c r="C157" t="str">
        <f>VLOOKUP(B157,[1]Sheet1!$B:$C,2,0)</f>
        <v>北京市密云县</v>
      </c>
      <c r="D157" t="s">
        <v>456</v>
      </c>
      <c r="E157" t="s">
        <v>457</v>
      </c>
      <c r="G157" t="s">
        <v>459</v>
      </c>
      <c r="H157" s="292">
        <v>1</v>
      </c>
      <c r="I157" t="s">
        <v>141</v>
      </c>
      <c r="J157" s="293">
        <v>2100</v>
      </c>
      <c r="K157" s="293">
        <v>30</v>
      </c>
      <c r="L157" s="293">
        <v>630</v>
      </c>
      <c r="M157" s="294">
        <f t="shared" si="4"/>
        <v>2730</v>
      </c>
      <c r="N157" s="293">
        <v>50</v>
      </c>
      <c r="O157" s="293">
        <v>55</v>
      </c>
      <c r="P157" t="s">
        <v>33</v>
      </c>
      <c r="Q157" t="s">
        <v>32</v>
      </c>
      <c r="R157" t="s">
        <v>460</v>
      </c>
      <c r="S157" t="s">
        <v>461</v>
      </c>
      <c r="T157" t="s">
        <v>36</v>
      </c>
      <c r="U157" t="s">
        <v>37</v>
      </c>
    </row>
    <row r="158" ht="15" customHeight="1" spans="1:21">
      <c r="A158" t="s">
        <v>455</v>
      </c>
      <c r="B158" t="s">
        <v>39</v>
      </c>
      <c r="C158" t="str">
        <f>VLOOKUP(B158,[1]Sheet1!$B:$C,2,0)</f>
        <v>北京市密云县</v>
      </c>
      <c r="D158" t="s">
        <v>456</v>
      </c>
      <c r="E158" t="s">
        <v>457</v>
      </c>
      <c r="G158" t="s">
        <v>459</v>
      </c>
      <c r="H158" s="292">
        <v>1</v>
      </c>
      <c r="I158" t="s">
        <v>141</v>
      </c>
      <c r="J158" s="293">
        <v>2100</v>
      </c>
      <c r="K158" s="293">
        <v>30</v>
      </c>
      <c r="L158" s="293">
        <v>630</v>
      </c>
      <c r="M158" s="294">
        <f t="shared" si="4"/>
        <v>2730</v>
      </c>
      <c r="N158" s="293">
        <v>50</v>
      </c>
      <c r="O158" s="293">
        <v>55</v>
      </c>
      <c r="P158" t="s">
        <v>33</v>
      </c>
      <c r="Q158" t="s">
        <v>32</v>
      </c>
      <c r="R158" t="s">
        <v>460</v>
      </c>
      <c r="S158" t="s">
        <v>461</v>
      </c>
      <c r="T158" t="s">
        <v>36</v>
      </c>
      <c r="U158" t="s">
        <v>37</v>
      </c>
    </row>
    <row r="159" ht="15" customHeight="1" spans="1:21">
      <c r="A159" t="s">
        <v>462</v>
      </c>
      <c r="B159" t="s">
        <v>463</v>
      </c>
      <c r="C159" t="str">
        <f>VLOOKUP(B159,[1]Sheet1!$B:$C,2,0)</f>
        <v>云南昆明嵩明县</v>
      </c>
      <c r="D159" t="s">
        <v>465</v>
      </c>
      <c r="E159" t="s">
        <v>466</v>
      </c>
      <c r="F159" t="s">
        <v>467</v>
      </c>
      <c r="G159" t="s">
        <v>468</v>
      </c>
      <c r="H159" s="291">
        <v>180</v>
      </c>
      <c r="I159" t="s">
        <v>30</v>
      </c>
      <c r="J159" s="293">
        <v>4500</v>
      </c>
      <c r="K159" s="293">
        <v>13</v>
      </c>
      <c r="L159" s="293">
        <v>585</v>
      </c>
      <c r="M159" s="294">
        <f t="shared" si="4"/>
        <v>5085</v>
      </c>
      <c r="N159" s="293">
        <v>302</v>
      </c>
      <c r="O159" s="293">
        <v>329</v>
      </c>
      <c r="P159" t="s">
        <v>33</v>
      </c>
      <c r="Q159" t="s">
        <v>469</v>
      </c>
      <c r="R159" t="s">
        <v>470</v>
      </c>
      <c r="S159" t="s">
        <v>471</v>
      </c>
      <c r="T159" t="s">
        <v>36</v>
      </c>
      <c r="U159" t="s">
        <v>37</v>
      </c>
    </row>
    <row r="160" ht="15" customHeight="1" spans="1:21">
      <c r="A160" t="s">
        <v>462</v>
      </c>
      <c r="B160" t="s">
        <v>463</v>
      </c>
      <c r="C160" t="str">
        <f>VLOOKUP(B160,[1]Sheet1!$B:$C,2,0)</f>
        <v>云南昆明嵩明县</v>
      </c>
      <c r="D160" t="s">
        <v>465</v>
      </c>
      <c r="E160" t="s">
        <v>466</v>
      </c>
      <c r="F160" t="s">
        <v>467</v>
      </c>
      <c r="G160" t="s">
        <v>468</v>
      </c>
      <c r="H160" s="291">
        <v>180</v>
      </c>
      <c r="I160" t="s">
        <v>30</v>
      </c>
      <c r="J160" s="293">
        <v>4500</v>
      </c>
      <c r="K160" s="293">
        <v>13</v>
      </c>
      <c r="L160" s="293">
        <v>585</v>
      </c>
      <c r="M160" s="294">
        <f t="shared" si="4"/>
        <v>5085</v>
      </c>
      <c r="N160" s="293">
        <v>300</v>
      </c>
      <c r="O160" s="293">
        <v>325</v>
      </c>
      <c r="P160" t="s">
        <v>33</v>
      </c>
      <c r="Q160" t="s">
        <v>469</v>
      </c>
      <c r="R160" t="s">
        <v>470</v>
      </c>
      <c r="S160" t="s">
        <v>471</v>
      </c>
      <c r="T160" t="s">
        <v>36</v>
      </c>
      <c r="U160" t="s">
        <v>37</v>
      </c>
    </row>
    <row r="161" ht="15" customHeight="1" spans="1:21">
      <c r="A161" t="s">
        <v>462</v>
      </c>
      <c r="B161" t="s">
        <v>463</v>
      </c>
      <c r="C161" t="str">
        <f>VLOOKUP(B161,[1]Sheet1!$B:$C,2,0)</f>
        <v>云南昆明嵩明县</v>
      </c>
      <c r="D161" t="s">
        <v>465</v>
      </c>
      <c r="E161" t="s">
        <v>466</v>
      </c>
      <c r="F161" t="s">
        <v>467</v>
      </c>
      <c r="G161" t="s">
        <v>468</v>
      </c>
      <c r="H161" s="291">
        <v>180</v>
      </c>
      <c r="I161" t="s">
        <v>30</v>
      </c>
      <c r="J161" s="293">
        <v>4500</v>
      </c>
      <c r="K161" s="293">
        <v>13</v>
      </c>
      <c r="L161" s="293">
        <v>585</v>
      </c>
      <c r="M161" s="294">
        <f t="shared" si="4"/>
        <v>5085</v>
      </c>
      <c r="N161" s="293">
        <v>290</v>
      </c>
      <c r="O161" s="293">
        <v>314</v>
      </c>
      <c r="P161" t="s">
        <v>33</v>
      </c>
      <c r="Q161" t="s">
        <v>469</v>
      </c>
      <c r="R161" t="s">
        <v>470</v>
      </c>
      <c r="S161" t="s">
        <v>471</v>
      </c>
      <c r="T161" t="s">
        <v>36</v>
      </c>
      <c r="U161" t="s">
        <v>37</v>
      </c>
    </row>
    <row r="162" ht="15" customHeight="1" spans="1:21">
      <c r="A162" t="s">
        <v>462</v>
      </c>
      <c r="B162" t="s">
        <v>463</v>
      </c>
      <c r="C162" t="str">
        <f>VLOOKUP(B162,[1]Sheet1!$B:$C,2,0)</f>
        <v>云南昆明嵩明县</v>
      </c>
      <c r="D162" t="s">
        <v>465</v>
      </c>
      <c r="E162" t="s">
        <v>466</v>
      </c>
      <c r="F162" t="s">
        <v>467</v>
      </c>
      <c r="G162" t="s">
        <v>468</v>
      </c>
      <c r="H162" s="291">
        <v>180</v>
      </c>
      <c r="I162" t="s">
        <v>30</v>
      </c>
      <c r="J162" s="293">
        <v>4500</v>
      </c>
      <c r="K162" s="293">
        <v>13</v>
      </c>
      <c r="L162" s="293">
        <v>585</v>
      </c>
      <c r="M162" s="294">
        <f t="shared" si="4"/>
        <v>5085</v>
      </c>
      <c r="N162" s="293">
        <v>286</v>
      </c>
      <c r="O162" s="293">
        <v>310</v>
      </c>
      <c r="P162" t="s">
        <v>33</v>
      </c>
      <c r="Q162" t="s">
        <v>469</v>
      </c>
      <c r="R162" t="s">
        <v>470</v>
      </c>
      <c r="S162" t="s">
        <v>471</v>
      </c>
      <c r="T162" t="s">
        <v>36</v>
      </c>
      <c r="U162" t="s">
        <v>37</v>
      </c>
    </row>
    <row r="163" ht="15" customHeight="1" spans="1:21">
      <c r="A163" t="s">
        <v>462</v>
      </c>
      <c r="B163" t="s">
        <v>463</v>
      </c>
      <c r="C163" t="str">
        <f>VLOOKUP(B163,[1]Sheet1!$B:$C,2,0)</f>
        <v>云南昆明嵩明县</v>
      </c>
      <c r="D163" t="s">
        <v>465</v>
      </c>
      <c r="E163" t="s">
        <v>466</v>
      </c>
      <c r="F163" t="s">
        <v>467</v>
      </c>
      <c r="G163" t="s">
        <v>468</v>
      </c>
      <c r="H163" s="291">
        <v>180</v>
      </c>
      <c r="I163" t="s">
        <v>30</v>
      </c>
      <c r="J163" s="293">
        <v>4500</v>
      </c>
      <c r="K163" s="293">
        <v>13</v>
      </c>
      <c r="L163" s="293">
        <v>585</v>
      </c>
      <c r="M163" s="294">
        <f t="shared" ref="M163:M203" si="5">J163+L163</f>
        <v>5085</v>
      </c>
      <c r="N163" s="293">
        <v>296</v>
      </c>
      <c r="O163" s="293">
        <v>320</v>
      </c>
      <c r="P163" t="s">
        <v>33</v>
      </c>
      <c r="Q163" t="s">
        <v>469</v>
      </c>
      <c r="R163" t="s">
        <v>470</v>
      </c>
      <c r="S163" t="s">
        <v>471</v>
      </c>
      <c r="T163" t="s">
        <v>36</v>
      </c>
      <c r="U163" t="s">
        <v>37</v>
      </c>
    </row>
    <row r="164" ht="15" customHeight="1" spans="1:21">
      <c r="A164" t="s">
        <v>462</v>
      </c>
      <c r="B164" t="s">
        <v>463</v>
      </c>
      <c r="C164" t="str">
        <f>VLOOKUP(B164,[1]Sheet1!$B:$C,2,0)</f>
        <v>云南昆明嵩明县</v>
      </c>
      <c r="D164" t="s">
        <v>465</v>
      </c>
      <c r="E164" t="s">
        <v>466</v>
      </c>
      <c r="F164" t="s">
        <v>467</v>
      </c>
      <c r="G164" t="s">
        <v>468</v>
      </c>
      <c r="H164" s="291">
        <v>160</v>
      </c>
      <c r="I164" t="s">
        <v>30</v>
      </c>
      <c r="J164" s="293">
        <v>4000</v>
      </c>
      <c r="K164" s="293">
        <v>13</v>
      </c>
      <c r="L164" s="293">
        <v>520</v>
      </c>
      <c r="M164" s="294">
        <f t="shared" si="5"/>
        <v>4520</v>
      </c>
      <c r="N164" s="293">
        <v>270</v>
      </c>
      <c r="O164" s="293">
        <v>294</v>
      </c>
      <c r="P164" t="s">
        <v>33</v>
      </c>
      <c r="Q164" t="s">
        <v>469</v>
      </c>
      <c r="R164" t="s">
        <v>470</v>
      </c>
      <c r="S164" t="s">
        <v>471</v>
      </c>
      <c r="T164" t="s">
        <v>36</v>
      </c>
      <c r="U164" t="s">
        <v>37</v>
      </c>
    </row>
    <row r="165" ht="15" customHeight="1" spans="1:21">
      <c r="A165" t="s">
        <v>462</v>
      </c>
      <c r="B165" t="s">
        <v>463</v>
      </c>
      <c r="C165" t="str">
        <f>VLOOKUP(B165,[1]Sheet1!$B:$C,2,0)</f>
        <v>云南昆明嵩明县</v>
      </c>
      <c r="D165" t="s">
        <v>465</v>
      </c>
      <c r="E165" t="s">
        <v>466</v>
      </c>
      <c r="F165" t="s">
        <v>467</v>
      </c>
      <c r="G165" t="s">
        <v>468</v>
      </c>
      <c r="H165" s="291">
        <v>160</v>
      </c>
      <c r="I165" t="s">
        <v>30</v>
      </c>
      <c r="J165" s="293">
        <v>4000</v>
      </c>
      <c r="K165" s="293">
        <v>13</v>
      </c>
      <c r="L165" s="293">
        <v>520</v>
      </c>
      <c r="M165" s="294">
        <f t="shared" si="5"/>
        <v>4520</v>
      </c>
      <c r="N165" s="293">
        <v>265</v>
      </c>
      <c r="O165" s="293">
        <v>290</v>
      </c>
      <c r="P165" t="s">
        <v>33</v>
      </c>
      <c r="Q165" t="s">
        <v>469</v>
      </c>
      <c r="R165" t="s">
        <v>470</v>
      </c>
      <c r="S165" t="s">
        <v>471</v>
      </c>
      <c r="T165" t="s">
        <v>36</v>
      </c>
      <c r="U165" t="s">
        <v>37</v>
      </c>
    </row>
    <row r="166" ht="15" customHeight="1" spans="1:21">
      <c r="A166" t="s">
        <v>462</v>
      </c>
      <c r="B166" t="s">
        <v>463</v>
      </c>
      <c r="C166" t="str">
        <f>VLOOKUP(B166,[1]Sheet1!$B:$C,2,0)</f>
        <v>云南昆明嵩明县</v>
      </c>
      <c r="D166" t="s">
        <v>465</v>
      </c>
      <c r="E166" t="s">
        <v>466</v>
      </c>
      <c r="F166" t="s">
        <v>467</v>
      </c>
      <c r="G166" t="s">
        <v>468</v>
      </c>
      <c r="H166" s="291">
        <v>100</v>
      </c>
      <c r="I166" t="s">
        <v>30</v>
      </c>
      <c r="J166" s="293">
        <v>5300</v>
      </c>
      <c r="K166" s="293">
        <v>13</v>
      </c>
      <c r="L166" s="293">
        <v>689</v>
      </c>
      <c r="M166" s="294">
        <f t="shared" si="5"/>
        <v>5989</v>
      </c>
      <c r="N166" s="293">
        <v>273</v>
      </c>
      <c r="O166" s="293">
        <v>307</v>
      </c>
      <c r="P166" t="s">
        <v>33</v>
      </c>
      <c r="Q166" t="s">
        <v>469</v>
      </c>
      <c r="R166" t="s">
        <v>470</v>
      </c>
      <c r="S166" t="s">
        <v>471</v>
      </c>
      <c r="T166" t="s">
        <v>36</v>
      </c>
      <c r="U166" t="s">
        <v>37</v>
      </c>
    </row>
    <row r="167" ht="15" customHeight="1" spans="1:21">
      <c r="A167" t="s">
        <v>462</v>
      </c>
      <c r="B167" t="s">
        <v>463</v>
      </c>
      <c r="C167" t="str">
        <f>VLOOKUP(B167,[1]Sheet1!$B:$C,2,0)</f>
        <v>云南昆明嵩明县</v>
      </c>
      <c r="D167" t="s">
        <v>465</v>
      </c>
      <c r="E167" t="s">
        <v>466</v>
      </c>
      <c r="F167" t="s">
        <v>467</v>
      </c>
      <c r="G167" t="s">
        <v>468</v>
      </c>
      <c r="H167" s="291">
        <v>100</v>
      </c>
      <c r="I167" t="s">
        <v>30</v>
      </c>
      <c r="J167" s="293">
        <v>7590</v>
      </c>
      <c r="K167" s="293">
        <v>13</v>
      </c>
      <c r="L167" s="293">
        <v>986.7</v>
      </c>
      <c r="M167" s="294">
        <f t="shared" si="5"/>
        <v>8576.7</v>
      </c>
      <c r="N167" s="293">
        <v>431</v>
      </c>
      <c r="O167" s="293">
        <v>473</v>
      </c>
      <c r="P167" t="s">
        <v>33</v>
      </c>
      <c r="Q167" t="s">
        <v>469</v>
      </c>
      <c r="R167" t="s">
        <v>470</v>
      </c>
      <c r="S167" t="s">
        <v>471</v>
      </c>
      <c r="T167" t="s">
        <v>36</v>
      </c>
      <c r="U167" t="s">
        <v>37</v>
      </c>
    </row>
    <row r="168" ht="15" customHeight="1" spans="1:21">
      <c r="A168" t="s">
        <v>462</v>
      </c>
      <c r="B168" t="s">
        <v>463</v>
      </c>
      <c r="C168" t="str">
        <f>VLOOKUP(B168,[1]Sheet1!$B:$C,2,0)</f>
        <v>云南昆明嵩明县</v>
      </c>
      <c r="D168" t="s">
        <v>465</v>
      </c>
      <c r="E168" t="s">
        <v>466</v>
      </c>
      <c r="F168" t="s">
        <v>467</v>
      </c>
      <c r="G168" t="s">
        <v>468</v>
      </c>
      <c r="H168" s="291">
        <v>100</v>
      </c>
      <c r="I168" t="s">
        <v>30</v>
      </c>
      <c r="J168" s="293">
        <v>7590</v>
      </c>
      <c r="K168" s="293">
        <v>13</v>
      </c>
      <c r="L168" s="293">
        <v>986.7</v>
      </c>
      <c r="M168" s="294">
        <f t="shared" si="5"/>
        <v>8576.7</v>
      </c>
      <c r="N168" s="293">
        <v>433</v>
      </c>
      <c r="O168" s="293">
        <v>480</v>
      </c>
      <c r="P168" t="s">
        <v>33</v>
      </c>
      <c r="Q168" t="s">
        <v>469</v>
      </c>
      <c r="R168" t="s">
        <v>470</v>
      </c>
      <c r="S168" t="s">
        <v>471</v>
      </c>
      <c r="T168" t="s">
        <v>36</v>
      </c>
      <c r="U168" t="s">
        <v>37</v>
      </c>
    </row>
    <row r="169" ht="15" customHeight="1" spans="1:21">
      <c r="A169" t="s">
        <v>462</v>
      </c>
      <c r="B169" t="s">
        <v>463</v>
      </c>
      <c r="C169" t="str">
        <f>VLOOKUP(B169,[1]Sheet1!$B:$C,2,0)</f>
        <v>云南昆明嵩明县</v>
      </c>
      <c r="D169" t="s">
        <v>465</v>
      </c>
      <c r="E169" t="s">
        <v>466</v>
      </c>
      <c r="F169" t="s">
        <v>467</v>
      </c>
      <c r="G169" t="s">
        <v>468</v>
      </c>
      <c r="H169" s="291">
        <v>100</v>
      </c>
      <c r="I169" t="s">
        <v>30</v>
      </c>
      <c r="J169" s="293">
        <v>7590</v>
      </c>
      <c r="K169" s="293">
        <v>13</v>
      </c>
      <c r="L169" s="293">
        <v>986.7</v>
      </c>
      <c r="M169" s="294">
        <f t="shared" si="5"/>
        <v>8576.7</v>
      </c>
      <c r="N169" s="293">
        <v>429</v>
      </c>
      <c r="O169" s="293">
        <v>474</v>
      </c>
      <c r="P169" t="s">
        <v>33</v>
      </c>
      <c r="Q169" t="s">
        <v>469</v>
      </c>
      <c r="R169" t="s">
        <v>470</v>
      </c>
      <c r="S169" t="s">
        <v>471</v>
      </c>
      <c r="T169" t="s">
        <v>36</v>
      </c>
      <c r="U169" t="s">
        <v>37</v>
      </c>
    </row>
    <row r="170" ht="15" customHeight="1" spans="1:21">
      <c r="A170" t="s">
        <v>462</v>
      </c>
      <c r="B170" t="s">
        <v>463</v>
      </c>
      <c r="C170" t="str">
        <f>VLOOKUP(B170,[1]Sheet1!$B:$C,2,0)</f>
        <v>云南昆明嵩明县</v>
      </c>
      <c r="D170" t="s">
        <v>465</v>
      </c>
      <c r="E170" t="s">
        <v>466</v>
      </c>
      <c r="F170" t="s">
        <v>467</v>
      </c>
      <c r="G170" t="s">
        <v>468</v>
      </c>
      <c r="H170" s="291">
        <v>100</v>
      </c>
      <c r="I170" t="s">
        <v>30</v>
      </c>
      <c r="J170" s="293">
        <v>7590</v>
      </c>
      <c r="K170" s="293">
        <v>13</v>
      </c>
      <c r="L170" s="293">
        <v>986.7</v>
      </c>
      <c r="M170" s="294">
        <f t="shared" si="5"/>
        <v>8576.7</v>
      </c>
      <c r="N170" s="293">
        <v>401</v>
      </c>
      <c r="O170" s="293">
        <v>448</v>
      </c>
      <c r="P170" t="s">
        <v>33</v>
      </c>
      <c r="Q170" t="s">
        <v>469</v>
      </c>
      <c r="R170" t="s">
        <v>470</v>
      </c>
      <c r="S170" t="s">
        <v>471</v>
      </c>
      <c r="T170" t="s">
        <v>36</v>
      </c>
      <c r="U170" t="s">
        <v>37</v>
      </c>
    </row>
    <row r="171" ht="15" customHeight="1" spans="1:21">
      <c r="A171" t="s">
        <v>462</v>
      </c>
      <c r="B171" t="s">
        <v>463</v>
      </c>
      <c r="C171" t="str">
        <f>VLOOKUP(B171,[1]Sheet1!$B:$C,2,0)</f>
        <v>云南昆明嵩明县</v>
      </c>
      <c r="D171" t="s">
        <v>465</v>
      </c>
      <c r="E171" t="s">
        <v>466</v>
      </c>
      <c r="F171" t="s">
        <v>467</v>
      </c>
      <c r="G171" t="s">
        <v>468</v>
      </c>
      <c r="H171" s="291">
        <v>100</v>
      </c>
      <c r="I171" t="s">
        <v>30</v>
      </c>
      <c r="J171" s="293">
        <v>7590</v>
      </c>
      <c r="K171" s="293">
        <v>13</v>
      </c>
      <c r="L171" s="293">
        <v>986.7</v>
      </c>
      <c r="M171" s="294">
        <f t="shared" si="5"/>
        <v>8576.7</v>
      </c>
      <c r="N171" s="293">
        <v>424</v>
      </c>
      <c r="O171" s="293">
        <v>472</v>
      </c>
      <c r="P171" t="s">
        <v>33</v>
      </c>
      <c r="Q171" t="s">
        <v>469</v>
      </c>
      <c r="R171" t="s">
        <v>470</v>
      </c>
      <c r="S171" t="s">
        <v>471</v>
      </c>
      <c r="T171" t="s">
        <v>36</v>
      </c>
      <c r="U171" t="s">
        <v>37</v>
      </c>
    </row>
    <row r="172" ht="15" customHeight="1" spans="1:21">
      <c r="A172" t="s">
        <v>462</v>
      </c>
      <c r="B172" t="s">
        <v>463</v>
      </c>
      <c r="C172" t="str">
        <f>VLOOKUP(B172,[1]Sheet1!$B:$C,2,0)</f>
        <v>云南昆明嵩明县</v>
      </c>
      <c r="D172" t="s">
        <v>465</v>
      </c>
      <c r="E172" t="s">
        <v>466</v>
      </c>
      <c r="F172" t="s">
        <v>467</v>
      </c>
      <c r="G172" t="s">
        <v>468</v>
      </c>
      <c r="H172" s="291">
        <v>100</v>
      </c>
      <c r="I172" t="s">
        <v>30</v>
      </c>
      <c r="J172" s="293">
        <v>7590</v>
      </c>
      <c r="K172" s="293">
        <v>13</v>
      </c>
      <c r="L172" s="293">
        <v>986.7</v>
      </c>
      <c r="M172" s="294">
        <f t="shared" si="5"/>
        <v>8576.7</v>
      </c>
      <c r="N172" s="293">
        <v>413</v>
      </c>
      <c r="O172" s="293">
        <v>460</v>
      </c>
      <c r="P172" t="s">
        <v>33</v>
      </c>
      <c r="Q172" t="s">
        <v>469</v>
      </c>
      <c r="R172" t="s">
        <v>470</v>
      </c>
      <c r="S172" t="s">
        <v>471</v>
      </c>
      <c r="T172" t="s">
        <v>36</v>
      </c>
      <c r="U172" t="s">
        <v>37</v>
      </c>
    </row>
    <row r="173" ht="15" customHeight="1" spans="1:21">
      <c r="A173" t="s">
        <v>462</v>
      </c>
      <c r="B173" t="s">
        <v>463</v>
      </c>
      <c r="C173" t="str">
        <f>VLOOKUP(B173,[1]Sheet1!$B:$C,2,0)</f>
        <v>云南昆明嵩明县</v>
      </c>
      <c r="D173" t="s">
        <v>465</v>
      </c>
      <c r="E173" t="s">
        <v>466</v>
      </c>
      <c r="F173" t="s">
        <v>467</v>
      </c>
      <c r="G173" t="s">
        <v>468</v>
      </c>
      <c r="H173" s="291">
        <v>100</v>
      </c>
      <c r="I173" t="s">
        <v>30</v>
      </c>
      <c r="J173" s="293">
        <v>7590</v>
      </c>
      <c r="K173" s="293">
        <v>13</v>
      </c>
      <c r="L173" s="293">
        <v>986.7</v>
      </c>
      <c r="M173" s="294">
        <f t="shared" si="5"/>
        <v>8576.7</v>
      </c>
      <c r="N173" s="293">
        <v>418</v>
      </c>
      <c r="O173" s="293">
        <v>467</v>
      </c>
      <c r="P173" t="s">
        <v>33</v>
      </c>
      <c r="Q173" t="s">
        <v>469</v>
      </c>
      <c r="R173" t="s">
        <v>470</v>
      </c>
      <c r="S173" t="s">
        <v>471</v>
      </c>
      <c r="T173" t="s">
        <v>36</v>
      </c>
      <c r="U173" t="s">
        <v>37</v>
      </c>
    </row>
    <row r="174" ht="15" customHeight="1" spans="1:21">
      <c r="A174" t="s">
        <v>462</v>
      </c>
      <c r="B174" t="s">
        <v>463</v>
      </c>
      <c r="C174" t="str">
        <f>VLOOKUP(B174,[1]Sheet1!$B:$C,2,0)</f>
        <v>云南昆明嵩明县</v>
      </c>
      <c r="D174" t="s">
        <v>465</v>
      </c>
      <c r="E174" t="s">
        <v>466</v>
      </c>
      <c r="F174" t="s">
        <v>467</v>
      </c>
      <c r="G174" t="s">
        <v>468</v>
      </c>
      <c r="H174" s="291">
        <v>100</v>
      </c>
      <c r="I174" t="s">
        <v>30</v>
      </c>
      <c r="J174" s="293">
        <v>7590</v>
      </c>
      <c r="K174" s="293">
        <v>13</v>
      </c>
      <c r="L174" s="293">
        <v>986.7</v>
      </c>
      <c r="M174" s="294">
        <f t="shared" si="5"/>
        <v>8576.7</v>
      </c>
      <c r="N174" s="293">
        <v>434</v>
      </c>
      <c r="O174" s="293">
        <v>484</v>
      </c>
      <c r="P174" t="s">
        <v>33</v>
      </c>
      <c r="Q174" t="s">
        <v>469</v>
      </c>
      <c r="R174" t="s">
        <v>470</v>
      </c>
      <c r="S174" t="s">
        <v>471</v>
      </c>
      <c r="T174" t="s">
        <v>36</v>
      </c>
      <c r="U174" t="s">
        <v>37</v>
      </c>
    </row>
    <row r="175" ht="15" customHeight="1" spans="1:21">
      <c r="A175" t="s">
        <v>462</v>
      </c>
      <c r="B175" t="s">
        <v>463</v>
      </c>
      <c r="C175" t="str">
        <f>VLOOKUP(B175,[1]Sheet1!$B:$C,2,0)</f>
        <v>云南昆明嵩明县</v>
      </c>
      <c r="D175" t="s">
        <v>465</v>
      </c>
      <c r="E175" t="s">
        <v>466</v>
      </c>
      <c r="F175" t="s">
        <v>467</v>
      </c>
      <c r="G175" t="s">
        <v>468</v>
      </c>
      <c r="H175" s="291">
        <v>100</v>
      </c>
      <c r="I175" t="s">
        <v>30</v>
      </c>
      <c r="J175" s="293">
        <v>7590</v>
      </c>
      <c r="K175" s="293">
        <v>13</v>
      </c>
      <c r="L175" s="293">
        <v>986.7</v>
      </c>
      <c r="M175" s="294">
        <f t="shared" si="5"/>
        <v>8576.7</v>
      </c>
      <c r="N175" s="293">
        <v>431</v>
      </c>
      <c r="O175" s="293">
        <v>480</v>
      </c>
      <c r="P175" t="s">
        <v>33</v>
      </c>
      <c r="Q175" t="s">
        <v>469</v>
      </c>
      <c r="R175" t="s">
        <v>470</v>
      </c>
      <c r="S175" t="s">
        <v>471</v>
      </c>
      <c r="T175" t="s">
        <v>36</v>
      </c>
      <c r="U175" t="s">
        <v>37</v>
      </c>
    </row>
    <row r="176" ht="15" customHeight="1" spans="1:21">
      <c r="A176" t="s">
        <v>462</v>
      </c>
      <c r="B176" t="s">
        <v>463</v>
      </c>
      <c r="C176" t="str">
        <f>VLOOKUP(B176,[1]Sheet1!$B:$C,2,0)</f>
        <v>云南昆明嵩明县</v>
      </c>
      <c r="D176" t="s">
        <v>465</v>
      </c>
      <c r="E176" t="s">
        <v>466</v>
      </c>
      <c r="F176" t="s">
        <v>467</v>
      </c>
      <c r="G176" t="s">
        <v>468</v>
      </c>
      <c r="H176" s="291">
        <v>100</v>
      </c>
      <c r="I176" t="s">
        <v>30</v>
      </c>
      <c r="J176" s="293">
        <v>7590</v>
      </c>
      <c r="K176" s="293">
        <v>13</v>
      </c>
      <c r="L176" s="293">
        <v>986.7</v>
      </c>
      <c r="M176" s="294">
        <f t="shared" si="5"/>
        <v>8576.7</v>
      </c>
      <c r="N176" s="293">
        <v>433</v>
      </c>
      <c r="O176" s="293">
        <v>481</v>
      </c>
      <c r="P176" t="s">
        <v>33</v>
      </c>
      <c r="Q176" t="s">
        <v>469</v>
      </c>
      <c r="R176" t="s">
        <v>470</v>
      </c>
      <c r="S176" t="s">
        <v>471</v>
      </c>
      <c r="T176" t="s">
        <v>36</v>
      </c>
      <c r="U176" t="s">
        <v>37</v>
      </c>
    </row>
    <row r="177" ht="15" customHeight="1" spans="1:21">
      <c r="A177" t="s">
        <v>462</v>
      </c>
      <c r="B177" t="s">
        <v>463</v>
      </c>
      <c r="C177" t="str">
        <f>VLOOKUP(B177,[1]Sheet1!$B:$C,2,0)</f>
        <v>云南昆明嵩明县</v>
      </c>
      <c r="D177" t="s">
        <v>465</v>
      </c>
      <c r="E177" t="s">
        <v>466</v>
      </c>
      <c r="F177" t="s">
        <v>467</v>
      </c>
      <c r="G177" t="s">
        <v>468</v>
      </c>
      <c r="H177" s="291">
        <v>100</v>
      </c>
      <c r="I177" t="s">
        <v>30</v>
      </c>
      <c r="J177" s="293">
        <v>7590</v>
      </c>
      <c r="K177" s="293">
        <v>13</v>
      </c>
      <c r="L177" s="293">
        <v>986.7</v>
      </c>
      <c r="M177" s="294">
        <f t="shared" si="5"/>
        <v>8576.7</v>
      </c>
      <c r="N177" s="293">
        <v>434</v>
      </c>
      <c r="O177" s="293">
        <v>479</v>
      </c>
      <c r="P177" t="s">
        <v>33</v>
      </c>
      <c r="Q177" t="s">
        <v>469</v>
      </c>
      <c r="R177" t="s">
        <v>470</v>
      </c>
      <c r="S177" t="s">
        <v>471</v>
      </c>
      <c r="T177" t="s">
        <v>36</v>
      </c>
      <c r="U177" t="s">
        <v>37</v>
      </c>
    </row>
    <row r="178" ht="15" customHeight="1" spans="1:21">
      <c r="A178" t="s">
        <v>462</v>
      </c>
      <c r="B178" t="s">
        <v>463</v>
      </c>
      <c r="C178" t="str">
        <f>VLOOKUP(B178,[1]Sheet1!$B:$C,2,0)</f>
        <v>云南昆明嵩明县</v>
      </c>
      <c r="D178" t="s">
        <v>465</v>
      </c>
      <c r="E178" t="s">
        <v>466</v>
      </c>
      <c r="F178" t="s">
        <v>467</v>
      </c>
      <c r="G178" t="s">
        <v>468</v>
      </c>
      <c r="H178" s="291">
        <v>100</v>
      </c>
      <c r="I178" t="s">
        <v>30</v>
      </c>
      <c r="J178" s="293">
        <v>7590</v>
      </c>
      <c r="K178" s="293">
        <v>13</v>
      </c>
      <c r="L178" s="293">
        <v>986.7</v>
      </c>
      <c r="M178" s="294">
        <f t="shared" si="5"/>
        <v>8576.7</v>
      </c>
      <c r="N178" s="293">
        <v>426</v>
      </c>
      <c r="O178" s="293">
        <v>473</v>
      </c>
      <c r="P178" t="s">
        <v>33</v>
      </c>
      <c r="Q178" t="s">
        <v>469</v>
      </c>
      <c r="R178" t="s">
        <v>470</v>
      </c>
      <c r="S178" t="s">
        <v>471</v>
      </c>
      <c r="T178" t="s">
        <v>36</v>
      </c>
      <c r="U178" t="s">
        <v>37</v>
      </c>
    </row>
    <row r="179" ht="15" customHeight="1" spans="1:21">
      <c r="A179" t="s">
        <v>462</v>
      </c>
      <c r="B179" t="s">
        <v>463</v>
      </c>
      <c r="C179" t="str">
        <f>VLOOKUP(B179,[1]Sheet1!$B:$C,2,0)</f>
        <v>云南昆明嵩明县</v>
      </c>
      <c r="D179" t="s">
        <v>465</v>
      </c>
      <c r="E179" t="s">
        <v>466</v>
      </c>
      <c r="F179" t="s">
        <v>467</v>
      </c>
      <c r="G179" t="s">
        <v>468</v>
      </c>
      <c r="H179" s="291">
        <v>100</v>
      </c>
      <c r="I179" t="s">
        <v>30</v>
      </c>
      <c r="J179" s="293">
        <v>7590</v>
      </c>
      <c r="K179" s="293">
        <v>13</v>
      </c>
      <c r="L179" s="293">
        <v>986.7</v>
      </c>
      <c r="M179" s="294">
        <f t="shared" si="5"/>
        <v>8576.7</v>
      </c>
      <c r="N179" s="293">
        <v>421</v>
      </c>
      <c r="O179" s="293">
        <v>467</v>
      </c>
      <c r="P179" t="s">
        <v>33</v>
      </c>
      <c r="Q179" t="s">
        <v>469</v>
      </c>
      <c r="R179" t="s">
        <v>470</v>
      </c>
      <c r="S179" t="s">
        <v>471</v>
      </c>
      <c r="T179" t="s">
        <v>36</v>
      </c>
      <c r="U179" t="s">
        <v>37</v>
      </c>
    </row>
    <row r="180" ht="15" customHeight="1" spans="1:21">
      <c r="A180" t="s">
        <v>462</v>
      </c>
      <c r="B180" t="s">
        <v>463</v>
      </c>
      <c r="C180" t="str">
        <f>VLOOKUP(B180,[1]Sheet1!$B:$C,2,0)</f>
        <v>云南昆明嵩明县</v>
      </c>
      <c r="D180" t="s">
        <v>465</v>
      </c>
      <c r="E180" t="s">
        <v>466</v>
      </c>
      <c r="F180" t="s">
        <v>467</v>
      </c>
      <c r="G180" t="s">
        <v>468</v>
      </c>
      <c r="H180" s="291">
        <v>100</v>
      </c>
      <c r="I180" t="s">
        <v>30</v>
      </c>
      <c r="J180" s="293">
        <v>7590</v>
      </c>
      <c r="K180" s="293">
        <v>13</v>
      </c>
      <c r="L180" s="293">
        <v>986.7</v>
      </c>
      <c r="M180" s="294">
        <f t="shared" si="5"/>
        <v>8576.7</v>
      </c>
      <c r="N180" s="293">
        <v>426</v>
      </c>
      <c r="O180" s="293">
        <v>473</v>
      </c>
      <c r="P180" t="s">
        <v>33</v>
      </c>
      <c r="Q180" t="s">
        <v>469</v>
      </c>
      <c r="R180" t="s">
        <v>470</v>
      </c>
      <c r="S180" t="s">
        <v>471</v>
      </c>
      <c r="T180" t="s">
        <v>36</v>
      </c>
      <c r="U180" t="s">
        <v>37</v>
      </c>
    </row>
    <row r="181" ht="15" customHeight="1" spans="1:21">
      <c r="A181" t="s">
        <v>462</v>
      </c>
      <c r="B181" t="s">
        <v>463</v>
      </c>
      <c r="C181" t="str">
        <f>VLOOKUP(B181,[1]Sheet1!$B:$C,2,0)</f>
        <v>云南昆明嵩明县</v>
      </c>
      <c r="D181" t="s">
        <v>465</v>
      </c>
      <c r="E181" t="s">
        <v>466</v>
      </c>
      <c r="F181" t="s">
        <v>467</v>
      </c>
      <c r="G181" t="s">
        <v>468</v>
      </c>
      <c r="H181" s="291">
        <v>100</v>
      </c>
      <c r="I181" t="s">
        <v>30</v>
      </c>
      <c r="J181" s="293">
        <v>7590</v>
      </c>
      <c r="K181" s="293">
        <v>13</v>
      </c>
      <c r="L181" s="293">
        <v>986.7</v>
      </c>
      <c r="M181" s="294">
        <f t="shared" si="5"/>
        <v>8576.7</v>
      </c>
      <c r="N181" s="293">
        <v>432</v>
      </c>
      <c r="O181" s="293">
        <v>479</v>
      </c>
      <c r="P181" t="s">
        <v>33</v>
      </c>
      <c r="Q181" t="s">
        <v>469</v>
      </c>
      <c r="R181" t="s">
        <v>470</v>
      </c>
      <c r="S181" t="s">
        <v>471</v>
      </c>
      <c r="T181" t="s">
        <v>36</v>
      </c>
      <c r="U181" t="s">
        <v>37</v>
      </c>
    </row>
    <row r="182" s="290" customFormat="1" ht="15" customHeight="1" spans="1:21">
      <c r="A182" s="290" t="s">
        <v>472</v>
      </c>
      <c r="B182" s="290" t="s">
        <v>473</v>
      </c>
      <c r="C182" t="str">
        <f>VLOOKUP(B182,[1]Sheet1!$B:$C,2,0)</f>
        <v>上海市宁波路</v>
      </c>
      <c r="D182" s="290" t="s">
        <v>544</v>
      </c>
      <c r="E182" s="290" t="s">
        <v>550</v>
      </c>
      <c r="F182" s="290" t="s">
        <v>551</v>
      </c>
      <c r="G182" s="290" t="s">
        <v>552</v>
      </c>
      <c r="H182" s="295">
        <v>10</v>
      </c>
      <c r="I182" s="290" t="s">
        <v>429</v>
      </c>
      <c r="J182" s="296">
        <v>150</v>
      </c>
      <c r="K182" s="296">
        <v>20</v>
      </c>
      <c r="L182" s="296">
        <v>30</v>
      </c>
      <c r="M182" s="290">
        <f t="shared" si="5"/>
        <v>180</v>
      </c>
      <c r="N182" s="296">
        <v>0.07</v>
      </c>
      <c r="O182" s="296">
        <v>0.07</v>
      </c>
      <c r="P182" s="290" t="s">
        <v>33</v>
      </c>
      <c r="Q182" s="290" t="s">
        <v>32</v>
      </c>
      <c r="R182" s="290" t="s">
        <v>548</v>
      </c>
      <c r="S182" s="290" t="s">
        <v>553</v>
      </c>
      <c r="T182" s="290" t="s">
        <v>36</v>
      </c>
      <c r="U182" s="290" t="s">
        <v>37</v>
      </c>
    </row>
    <row r="183" s="290" customFormat="1" ht="15" customHeight="1" spans="1:21">
      <c r="A183" s="290" t="s">
        <v>472</v>
      </c>
      <c r="B183" s="290" t="s">
        <v>473</v>
      </c>
      <c r="C183" t="str">
        <f>VLOOKUP(B183,[1]Sheet1!$B:$C,2,0)</f>
        <v>上海市宁波路</v>
      </c>
      <c r="D183" s="290" t="s">
        <v>544</v>
      </c>
      <c r="E183" s="290" t="s">
        <v>545</v>
      </c>
      <c r="F183" s="290" t="s">
        <v>546</v>
      </c>
      <c r="G183" s="290" t="s">
        <v>547</v>
      </c>
      <c r="H183" s="295">
        <v>20</v>
      </c>
      <c r="I183" s="290" t="s">
        <v>155</v>
      </c>
      <c r="J183" s="296">
        <v>2560</v>
      </c>
      <c r="K183" s="296">
        <v>20</v>
      </c>
      <c r="L183" s="296">
        <v>512</v>
      </c>
      <c r="M183" s="290">
        <f t="shared" si="5"/>
        <v>3072</v>
      </c>
      <c r="N183" s="296">
        <v>5</v>
      </c>
      <c r="O183" s="296">
        <v>5.18</v>
      </c>
      <c r="P183" s="290" t="s">
        <v>33</v>
      </c>
      <c r="Q183" s="290" t="s">
        <v>32</v>
      </c>
      <c r="R183" s="290" t="s">
        <v>548</v>
      </c>
      <c r="S183" s="290" t="s">
        <v>549</v>
      </c>
      <c r="T183" s="290" t="s">
        <v>36</v>
      </c>
      <c r="U183" s="290" t="s">
        <v>37</v>
      </c>
    </row>
    <row r="184" s="290" customFormat="1" ht="15" customHeight="1" spans="1:21">
      <c r="A184" s="290" t="s">
        <v>472</v>
      </c>
      <c r="B184" s="290" t="s">
        <v>473</v>
      </c>
      <c r="C184" t="str">
        <f>VLOOKUP(B184,[1]Sheet1!$B:$C,2,0)</f>
        <v>上海市宁波路</v>
      </c>
      <c r="D184" s="290" t="s">
        <v>540</v>
      </c>
      <c r="E184" s="290" t="s">
        <v>541</v>
      </c>
      <c r="F184" s="290" t="s">
        <v>542</v>
      </c>
      <c r="H184" s="295">
        <v>9</v>
      </c>
      <c r="I184" s="290" t="s">
        <v>53</v>
      </c>
      <c r="J184" s="296">
        <v>225</v>
      </c>
      <c r="K184" s="296">
        <v>20</v>
      </c>
      <c r="L184" s="296">
        <v>45</v>
      </c>
      <c r="M184" s="290">
        <f t="shared" si="5"/>
        <v>270</v>
      </c>
      <c r="N184" s="296">
        <v>0.05</v>
      </c>
      <c r="O184" s="296">
        <v>0.05</v>
      </c>
      <c r="P184" s="290" t="s">
        <v>33</v>
      </c>
      <c r="Q184" s="290" t="s">
        <v>32</v>
      </c>
      <c r="R184" s="290" t="s">
        <v>509</v>
      </c>
      <c r="S184" s="290" t="s">
        <v>543</v>
      </c>
      <c r="T184" s="290" t="s">
        <v>36</v>
      </c>
      <c r="U184" s="290" t="s">
        <v>37</v>
      </c>
    </row>
    <row r="185" s="290" customFormat="1" ht="15" customHeight="1" spans="1:21">
      <c r="A185" s="290" t="s">
        <v>472</v>
      </c>
      <c r="B185" s="290" t="s">
        <v>473</v>
      </c>
      <c r="C185" t="str">
        <f>VLOOKUP(B185,[1]Sheet1!$B:$C,2,0)</f>
        <v>上海市宁波路</v>
      </c>
      <c r="D185" s="290" t="s">
        <v>535</v>
      </c>
      <c r="E185" s="290" t="s">
        <v>536</v>
      </c>
      <c r="F185" s="290" t="s">
        <v>537</v>
      </c>
      <c r="G185" s="290" t="s">
        <v>538</v>
      </c>
      <c r="H185" s="295">
        <v>2</v>
      </c>
      <c r="I185" s="290" t="s">
        <v>53</v>
      </c>
      <c r="J185" s="296">
        <v>70</v>
      </c>
      <c r="K185" s="296">
        <v>30</v>
      </c>
      <c r="L185" s="296">
        <v>21</v>
      </c>
      <c r="M185" s="290">
        <f t="shared" si="5"/>
        <v>91</v>
      </c>
      <c r="N185" s="296">
        <v>1</v>
      </c>
      <c r="O185" s="296">
        <v>1.04</v>
      </c>
      <c r="P185" s="290" t="s">
        <v>33</v>
      </c>
      <c r="Q185" s="290" t="s">
        <v>32</v>
      </c>
      <c r="R185" s="290" t="s">
        <v>478</v>
      </c>
      <c r="S185" s="290" t="s">
        <v>539</v>
      </c>
      <c r="T185" s="290" t="s">
        <v>36</v>
      </c>
      <c r="U185" s="290" t="s">
        <v>37</v>
      </c>
    </row>
    <row r="186" s="290" customFormat="1" ht="15" customHeight="1" spans="1:21">
      <c r="A186" s="290" t="s">
        <v>472</v>
      </c>
      <c r="B186" s="290" t="s">
        <v>473</v>
      </c>
      <c r="C186" t="str">
        <f>VLOOKUP(B186,[1]Sheet1!$B:$C,2,0)</f>
        <v>上海市宁波路</v>
      </c>
      <c r="D186" s="290" t="s">
        <v>511</v>
      </c>
      <c r="E186" s="290" t="s">
        <v>517</v>
      </c>
      <c r="F186" s="290" t="s">
        <v>518</v>
      </c>
      <c r="G186" s="290" t="s">
        <v>519</v>
      </c>
      <c r="H186" s="295">
        <v>10</v>
      </c>
      <c r="I186" s="290" t="s">
        <v>155</v>
      </c>
      <c r="J186" s="296">
        <v>372</v>
      </c>
      <c r="K186" s="296">
        <v>20</v>
      </c>
      <c r="L186" s="296">
        <v>74.4</v>
      </c>
      <c r="M186" s="290">
        <f t="shared" si="5"/>
        <v>446.4</v>
      </c>
      <c r="N186" s="296">
        <v>3.5</v>
      </c>
      <c r="O186" s="296">
        <v>3.66</v>
      </c>
      <c r="P186" s="290" t="s">
        <v>33</v>
      </c>
      <c r="Q186" s="290" t="s">
        <v>32</v>
      </c>
      <c r="R186" s="290" t="s">
        <v>494</v>
      </c>
      <c r="S186" s="290" t="s">
        <v>520</v>
      </c>
      <c r="T186" s="290" t="s">
        <v>36</v>
      </c>
      <c r="U186" s="290" t="s">
        <v>37</v>
      </c>
    </row>
    <row r="187" s="290" customFormat="1" ht="15" customHeight="1" spans="1:21">
      <c r="A187" s="290" t="s">
        <v>472</v>
      </c>
      <c r="B187" s="290" t="s">
        <v>473</v>
      </c>
      <c r="C187" t="str">
        <f>VLOOKUP(B187,[1]Sheet1!$B:$C,2,0)</f>
        <v>上海市宁波路</v>
      </c>
      <c r="D187" s="290" t="s">
        <v>505</v>
      </c>
      <c r="E187" s="290" t="s">
        <v>506</v>
      </c>
      <c r="F187" s="290" t="s">
        <v>507</v>
      </c>
      <c r="G187" s="290" t="s">
        <v>508</v>
      </c>
      <c r="H187" s="295">
        <v>15</v>
      </c>
      <c r="I187" s="290" t="s">
        <v>125</v>
      </c>
      <c r="J187" s="296">
        <v>540</v>
      </c>
      <c r="K187" s="296">
        <v>20</v>
      </c>
      <c r="L187" s="296">
        <v>108</v>
      </c>
      <c r="M187" s="290">
        <f t="shared" si="5"/>
        <v>648</v>
      </c>
      <c r="N187" s="296">
        <v>22</v>
      </c>
      <c r="O187" s="296">
        <v>23.26</v>
      </c>
      <c r="P187" s="290" t="s">
        <v>33</v>
      </c>
      <c r="Q187" s="290" t="s">
        <v>32</v>
      </c>
      <c r="R187" s="290" t="s">
        <v>509</v>
      </c>
      <c r="S187" s="290" t="s">
        <v>510</v>
      </c>
      <c r="T187" s="290" t="s">
        <v>36</v>
      </c>
      <c r="U187" s="290" t="s">
        <v>37</v>
      </c>
    </row>
    <row r="188" s="290" customFormat="1" ht="15" customHeight="1" spans="1:21">
      <c r="A188" s="290" t="s">
        <v>472</v>
      </c>
      <c r="B188" s="290" t="s">
        <v>473</v>
      </c>
      <c r="C188" t="str">
        <f>VLOOKUP(B188,[1]Sheet1!$B:$C,2,0)</f>
        <v>上海市宁波路</v>
      </c>
      <c r="D188" s="290" t="s">
        <v>511</v>
      </c>
      <c r="E188" s="290" t="s">
        <v>521</v>
      </c>
      <c r="F188" s="290" t="s">
        <v>522</v>
      </c>
      <c r="G188" s="290" t="s">
        <v>493</v>
      </c>
      <c r="H188" s="295">
        <v>100</v>
      </c>
      <c r="I188" s="290" t="s">
        <v>125</v>
      </c>
      <c r="J188" s="296">
        <v>1720</v>
      </c>
      <c r="K188" s="296">
        <v>20</v>
      </c>
      <c r="L188" s="296">
        <v>344</v>
      </c>
      <c r="M188" s="290">
        <f t="shared" si="5"/>
        <v>2064</v>
      </c>
      <c r="N188" s="296">
        <v>22</v>
      </c>
      <c r="O188" s="296">
        <v>23.02</v>
      </c>
      <c r="P188" s="290" t="s">
        <v>33</v>
      </c>
      <c r="Q188" s="290" t="s">
        <v>32</v>
      </c>
      <c r="R188" s="290" t="s">
        <v>494</v>
      </c>
      <c r="S188" s="290" t="s">
        <v>523</v>
      </c>
      <c r="T188" s="290" t="s">
        <v>36</v>
      </c>
      <c r="U188" s="290" t="s">
        <v>37</v>
      </c>
    </row>
    <row r="189" s="290" customFormat="1" ht="15" customHeight="1" spans="1:21">
      <c r="A189" s="290" t="s">
        <v>472</v>
      </c>
      <c r="B189" s="290" t="s">
        <v>473</v>
      </c>
      <c r="C189" t="str">
        <f>VLOOKUP(B189,[1]Sheet1!$B:$C,2,0)</f>
        <v>上海市宁波路</v>
      </c>
      <c r="D189" s="290" t="s">
        <v>486</v>
      </c>
      <c r="E189" s="290" t="s">
        <v>491</v>
      </c>
      <c r="F189" s="290" t="s">
        <v>492</v>
      </c>
      <c r="G189" s="290" t="s">
        <v>493</v>
      </c>
      <c r="H189" s="295">
        <v>30</v>
      </c>
      <c r="I189" s="290" t="s">
        <v>53</v>
      </c>
      <c r="J189" s="296">
        <v>462</v>
      </c>
      <c r="K189" s="296">
        <v>20</v>
      </c>
      <c r="L189" s="296">
        <v>92.4</v>
      </c>
      <c r="M189" s="290">
        <f t="shared" si="5"/>
        <v>554.4</v>
      </c>
      <c r="N189" s="296">
        <v>6.5</v>
      </c>
      <c r="O189" s="296">
        <v>6.8</v>
      </c>
      <c r="P189" s="290" t="s">
        <v>33</v>
      </c>
      <c r="Q189" s="290" t="s">
        <v>32</v>
      </c>
      <c r="R189" s="290" t="s">
        <v>494</v>
      </c>
      <c r="S189" s="290" t="s">
        <v>495</v>
      </c>
      <c r="T189" s="290" t="s">
        <v>36</v>
      </c>
      <c r="U189" s="290" t="s">
        <v>37</v>
      </c>
    </row>
    <row r="190" s="290" customFormat="1" ht="15" customHeight="1" spans="1:21">
      <c r="A190" s="290" t="s">
        <v>472</v>
      </c>
      <c r="B190" s="290" t="s">
        <v>473</v>
      </c>
      <c r="C190" t="str">
        <f>VLOOKUP(B190,[1]Sheet1!$B:$C,2,0)</f>
        <v>上海市宁波路</v>
      </c>
      <c r="D190" s="290" t="s">
        <v>486</v>
      </c>
      <c r="E190" s="290" t="s">
        <v>487</v>
      </c>
      <c r="F190" s="290" t="s">
        <v>488</v>
      </c>
      <c r="G190" s="290" t="s">
        <v>489</v>
      </c>
      <c r="H190" s="295">
        <v>10</v>
      </c>
      <c r="I190" s="290" t="s">
        <v>125</v>
      </c>
      <c r="J190" s="296">
        <v>950</v>
      </c>
      <c r="K190" s="296">
        <v>20</v>
      </c>
      <c r="L190" s="296">
        <v>190</v>
      </c>
      <c r="M190" s="290">
        <f t="shared" si="5"/>
        <v>1140</v>
      </c>
      <c r="N190" s="296">
        <v>26</v>
      </c>
      <c r="O190" s="296">
        <v>27.5</v>
      </c>
      <c r="P190" s="290" t="s">
        <v>33</v>
      </c>
      <c r="Q190" s="290" t="s">
        <v>32</v>
      </c>
      <c r="R190" s="290" t="s">
        <v>478</v>
      </c>
      <c r="S190" s="290" t="s">
        <v>490</v>
      </c>
      <c r="T190" s="290" t="s">
        <v>36</v>
      </c>
      <c r="U190" s="290" t="s">
        <v>37</v>
      </c>
    </row>
    <row r="191" s="290" customFormat="1" ht="15" customHeight="1" spans="1:21">
      <c r="A191" s="290" t="s">
        <v>472</v>
      </c>
      <c r="B191" s="290" t="s">
        <v>473</v>
      </c>
      <c r="C191" t="str">
        <f>VLOOKUP(B191,[1]Sheet1!$B:$C,2,0)</f>
        <v>上海市宁波路</v>
      </c>
      <c r="D191" s="290" t="s">
        <v>151</v>
      </c>
      <c r="E191" s="290" t="s">
        <v>500</v>
      </c>
      <c r="F191" s="290" t="s">
        <v>501</v>
      </c>
      <c r="G191" s="290" t="s">
        <v>502</v>
      </c>
      <c r="H191" s="295">
        <v>4</v>
      </c>
      <c r="I191" s="290" t="s">
        <v>125</v>
      </c>
      <c r="J191" s="296">
        <v>1872</v>
      </c>
      <c r="K191" s="296">
        <v>20</v>
      </c>
      <c r="L191" s="296">
        <v>374.4</v>
      </c>
      <c r="M191" s="290">
        <f t="shared" si="5"/>
        <v>2246.4</v>
      </c>
      <c r="N191" s="296">
        <v>15</v>
      </c>
      <c r="O191" s="296">
        <v>15.53</v>
      </c>
      <c r="P191" s="290" t="s">
        <v>33</v>
      </c>
      <c r="Q191" s="290" t="s">
        <v>32</v>
      </c>
      <c r="R191" s="290" t="s">
        <v>503</v>
      </c>
      <c r="S191" s="290" t="s">
        <v>504</v>
      </c>
      <c r="T191" s="290" t="s">
        <v>36</v>
      </c>
      <c r="U191" s="290" t="s">
        <v>37</v>
      </c>
    </row>
    <row r="192" s="290" customFormat="1" ht="15" customHeight="1" spans="1:21">
      <c r="A192" s="290" t="s">
        <v>472</v>
      </c>
      <c r="B192" s="290" t="s">
        <v>473</v>
      </c>
      <c r="C192" t="str">
        <f>VLOOKUP(B192,[1]Sheet1!$B:$C,2,0)</f>
        <v>上海市宁波路</v>
      </c>
      <c r="D192" s="290" t="s">
        <v>486</v>
      </c>
      <c r="E192" s="290" t="s">
        <v>496</v>
      </c>
      <c r="F192" s="290" t="s">
        <v>497</v>
      </c>
      <c r="G192" s="290" t="s">
        <v>498</v>
      </c>
      <c r="H192" s="295">
        <v>4</v>
      </c>
      <c r="I192" s="290" t="s">
        <v>125</v>
      </c>
      <c r="J192" s="296">
        <v>81.6</v>
      </c>
      <c r="K192" s="296">
        <v>20</v>
      </c>
      <c r="L192" s="296">
        <v>16.32</v>
      </c>
      <c r="M192" s="290">
        <f t="shared" si="5"/>
        <v>97.92</v>
      </c>
      <c r="N192" s="296">
        <v>0.5</v>
      </c>
      <c r="O192" s="296">
        <v>0.52</v>
      </c>
      <c r="P192" s="290" t="s">
        <v>33</v>
      </c>
      <c r="Q192" s="290" t="s">
        <v>32</v>
      </c>
      <c r="R192" s="290" t="s">
        <v>494</v>
      </c>
      <c r="S192" s="290" t="s">
        <v>499</v>
      </c>
      <c r="T192" s="290" t="s">
        <v>36</v>
      </c>
      <c r="U192" s="290" t="s">
        <v>37</v>
      </c>
    </row>
    <row r="193" s="290" customFormat="1" ht="15" customHeight="1" spans="1:21">
      <c r="A193" s="290" t="s">
        <v>472</v>
      </c>
      <c r="B193" s="290" t="s">
        <v>473</v>
      </c>
      <c r="C193" t="str">
        <f>VLOOKUP(B193,[1]Sheet1!$B:$C,2,0)</f>
        <v>上海市宁波路</v>
      </c>
      <c r="D193" s="290" t="s">
        <v>524</v>
      </c>
      <c r="E193" s="290" t="s">
        <v>525</v>
      </c>
      <c r="F193" s="290" t="s">
        <v>526</v>
      </c>
      <c r="G193" s="290" t="s">
        <v>527</v>
      </c>
      <c r="H193" s="295">
        <v>23</v>
      </c>
      <c r="I193" s="290" t="s">
        <v>235</v>
      </c>
      <c r="J193" s="296">
        <v>82.8</v>
      </c>
      <c r="K193" s="296">
        <v>20</v>
      </c>
      <c r="L193" s="296">
        <v>16.56</v>
      </c>
      <c r="M193" s="290">
        <f t="shared" si="5"/>
        <v>99.36</v>
      </c>
      <c r="N193" s="296">
        <v>1.2</v>
      </c>
      <c r="O193" s="296">
        <v>1.24</v>
      </c>
      <c r="P193" s="290" t="s">
        <v>33</v>
      </c>
      <c r="Q193" s="290" t="s">
        <v>32</v>
      </c>
      <c r="R193" s="290" t="s">
        <v>478</v>
      </c>
      <c r="S193" s="290" t="s">
        <v>528</v>
      </c>
      <c r="T193" s="290" t="s">
        <v>36</v>
      </c>
      <c r="U193" s="290" t="s">
        <v>37</v>
      </c>
    </row>
    <row r="194" s="290" customFormat="1" ht="15" customHeight="1" spans="1:21">
      <c r="A194" s="290" t="s">
        <v>472</v>
      </c>
      <c r="B194" s="290" t="s">
        <v>473</v>
      </c>
      <c r="C194" t="str">
        <f>VLOOKUP(B194,[1]Sheet1!$B:$C,2,0)</f>
        <v>上海市宁波路</v>
      </c>
      <c r="D194" s="290" t="s">
        <v>529</v>
      </c>
      <c r="E194" s="290" t="s">
        <v>530</v>
      </c>
      <c r="F194" s="290" t="s">
        <v>531</v>
      </c>
      <c r="G194" s="290" t="s">
        <v>532</v>
      </c>
      <c r="H194" s="295">
        <v>866</v>
      </c>
      <c r="I194" s="290" t="s">
        <v>235</v>
      </c>
      <c r="J194" s="296">
        <v>346.4</v>
      </c>
      <c r="K194" s="296">
        <v>20</v>
      </c>
      <c r="L194" s="296">
        <v>69.28</v>
      </c>
      <c r="M194" s="290">
        <f t="shared" si="5"/>
        <v>415.68</v>
      </c>
      <c r="N194" s="296">
        <v>13</v>
      </c>
      <c r="O194" s="296">
        <v>13.74</v>
      </c>
      <c r="P194" s="290" t="s">
        <v>33</v>
      </c>
      <c r="Q194" s="290" t="s">
        <v>32</v>
      </c>
      <c r="R194" s="290" t="s">
        <v>533</v>
      </c>
      <c r="S194" s="290" t="s">
        <v>534</v>
      </c>
      <c r="T194" s="290" t="s">
        <v>36</v>
      </c>
      <c r="U194" s="290" t="s">
        <v>37</v>
      </c>
    </row>
    <row r="195" s="290" customFormat="1" ht="15" customHeight="1" spans="1:21">
      <c r="A195" s="290" t="s">
        <v>472</v>
      </c>
      <c r="B195" s="290" t="s">
        <v>473</v>
      </c>
      <c r="C195" t="str">
        <f>VLOOKUP(B195,[1]Sheet1!$B:$C,2,0)</f>
        <v>上海市宁波路</v>
      </c>
      <c r="D195" s="290" t="s">
        <v>474</v>
      </c>
      <c r="E195" s="290" t="s">
        <v>480</v>
      </c>
      <c r="F195" s="290" t="s">
        <v>481</v>
      </c>
      <c r="G195" s="290" t="s">
        <v>482</v>
      </c>
      <c r="H195" s="295">
        <v>292</v>
      </c>
      <c r="I195" s="290" t="s">
        <v>235</v>
      </c>
      <c r="J195" s="296">
        <v>461.36</v>
      </c>
      <c r="K195" s="296">
        <v>20</v>
      </c>
      <c r="L195" s="296">
        <v>92.27</v>
      </c>
      <c r="M195" s="290">
        <f t="shared" si="5"/>
        <v>553.63</v>
      </c>
      <c r="N195" s="296">
        <v>9</v>
      </c>
      <c r="O195" s="296">
        <v>9.32</v>
      </c>
      <c r="P195" s="290" t="s">
        <v>33</v>
      </c>
      <c r="Q195" s="290" t="s">
        <v>32</v>
      </c>
      <c r="R195" s="290" t="s">
        <v>478</v>
      </c>
      <c r="S195" s="290" t="s">
        <v>483</v>
      </c>
      <c r="T195" s="290" t="s">
        <v>36</v>
      </c>
      <c r="U195" s="290" t="s">
        <v>37</v>
      </c>
    </row>
    <row r="196" s="290" customFormat="1" ht="15" customHeight="1" spans="1:21">
      <c r="A196" s="290" t="s">
        <v>472</v>
      </c>
      <c r="B196" s="290" t="s">
        <v>473</v>
      </c>
      <c r="C196" t="str">
        <f>VLOOKUP(B196,[1]Sheet1!$B:$C,2,0)</f>
        <v>上海市宁波路</v>
      </c>
      <c r="D196" s="290" t="s">
        <v>474</v>
      </c>
      <c r="E196" s="290" t="s">
        <v>480</v>
      </c>
      <c r="F196" s="290" t="s">
        <v>481</v>
      </c>
      <c r="G196" s="290" t="s">
        <v>484</v>
      </c>
      <c r="H196" s="295">
        <v>29</v>
      </c>
      <c r="I196" s="290" t="s">
        <v>235</v>
      </c>
      <c r="J196" s="296">
        <v>391.5</v>
      </c>
      <c r="K196" s="296">
        <v>20</v>
      </c>
      <c r="L196" s="296">
        <v>78.3</v>
      </c>
      <c r="M196" s="290">
        <f t="shared" si="5"/>
        <v>469.8</v>
      </c>
      <c r="N196" s="296">
        <v>8.5</v>
      </c>
      <c r="O196" s="296">
        <v>8.8</v>
      </c>
      <c r="P196" s="290" t="s">
        <v>33</v>
      </c>
      <c r="Q196" s="290" t="s">
        <v>32</v>
      </c>
      <c r="R196" s="290" t="s">
        <v>478</v>
      </c>
      <c r="S196" s="290" t="s">
        <v>485</v>
      </c>
      <c r="T196" s="290" t="s">
        <v>36</v>
      </c>
      <c r="U196" s="290" t="s">
        <v>37</v>
      </c>
    </row>
    <row r="197" s="290" customFormat="1" ht="15" customHeight="1" spans="1:21">
      <c r="A197" s="290" t="s">
        <v>472</v>
      </c>
      <c r="B197" s="290" t="s">
        <v>473</v>
      </c>
      <c r="C197" t="str">
        <f>VLOOKUP(B197,[1]Sheet1!$B:$C,2,0)</f>
        <v>上海市宁波路</v>
      </c>
      <c r="D197" s="290" t="s">
        <v>474</v>
      </c>
      <c r="E197" s="290" t="s">
        <v>475</v>
      </c>
      <c r="F197" s="290" t="s">
        <v>476</v>
      </c>
      <c r="G197" s="290" t="s">
        <v>477</v>
      </c>
      <c r="H197" s="295">
        <v>5</v>
      </c>
      <c r="I197" s="290" t="s">
        <v>235</v>
      </c>
      <c r="J197" s="296">
        <v>85</v>
      </c>
      <c r="K197" s="296">
        <v>20</v>
      </c>
      <c r="L197" s="296">
        <v>17</v>
      </c>
      <c r="M197" s="290">
        <f t="shared" si="5"/>
        <v>102</v>
      </c>
      <c r="N197" s="296">
        <v>0.5</v>
      </c>
      <c r="O197" s="296">
        <v>0.52</v>
      </c>
      <c r="P197" s="290" t="s">
        <v>33</v>
      </c>
      <c r="Q197" s="290" t="s">
        <v>32</v>
      </c>
      <c r="R197" s="290" t="s">
        <v>478</v>
      </c>
      <c r="S197" s="290" t="s">
        <v>479</v>
      </c>
      <c r="T197" s="290" t="s">
        <v>36</v>
      </c>
      <c r="U197" s="290" t="s">
        <v>37</v>
      </c>
    </row>
    <row r="198" s="290" customFormat="1" ht="15" customHeight="1" spans="1:21">
      <c r="A198" s="290" t="s">
        <v>472</v>
      </c>
      <c r="B198" s="290" t="s">
        <v>473</v>
      </c>
      <c r="C198" t="str">
        <f>VLOOKUP(B198,[1]Sheet1!$B:$C,2,0)</f>
        <v>上海市宁波路</v>
      </c>
      <c r="D198" s="290" t="s">
        <v>511</v>
      </c>
      <c r="E198" s="290" t="s">
        <v>512</v>
      </c>
      <c r="F198" s="290" t="s">
        <v>513</v>
      </c>
      <c r="G198" s="290" t="s">
        <v>514</v>
      </c>
      <c r="H198" s="295">
        <v>25</v>
      </c>
      <c r="I198" s="290" t="s">
        <v>125</v>
      </c>
      <c r="J198" s="296">
        <v>130</v>
      </c>
      <c r="K198" s="296">
        <v>20</v>
      </c>
      <c r="L198" s="296">
        <v>26</v>
      </c>
      <c r="M198" s="290">
        <f t="shared" si="5"/>
        <v>156</v>
      </c>
      <c r="N198" s="296">
        <v>0.85</v>
      </c>
      <c r="O198" s="296">
        <v>0.88</v>
      </c>
      <c r="P198" s="290" t="s">
        <v>33</v>
      </c>
      <c r="Q198" s="290" t="s">
        <v>32</v>
      </c>
      <c r="R198" s="290" t="s">
        <v>494</v>
      </c>
      <c r="S198" s="290" t="s">
        <v>516</v>
      </c>
      <c r="T198" s="290" t="s">
        <v>36</v>
      </c>
      <c r="U198" s="290" t="s">
        <v>37</v>
      </c>
    </row>
    <row r="199" s="290" customFormat="1" ht="15" customHeight="1" spans="1:21">
      <c r="A199" s="290" t="s">
        <v>472</v>
      </c>
      <c r="B199" s="290" t="s">
        <v>473</v>
      </c>
      <c r="C199" t="str">
        <f>VLOOKUP(B199,[1]Sheet1!$B:$C,2,0)</f>
        <v>上海市宁波路</v>
      </c>
      <c r="D199" s="290" t="s">
        <v>511</v>
      </c>
      <c r="E199" s="290" t="s">
        <v>512</v>
      </c>
      <c r="F199" s="290" t="s">
        <v>513</v>
      </c>
      <c r="G199" s="290" t="s">
        <v>514</v>
      </c>
      <c r="H199" s="295">
        <v>5</v>
      </c>
      <c r="I199" s="290" t="s">
        <v>125</v>
      </c>
      <c r="J199" s="296">
        <v>26.5</v>
      </c>
      <c r="K199" s="296">
        <v>20</v>
      </c>
      <c r="L199" s="296">
        <v>5.3</v>
      </c>
      <c r="M199" s="290">
        <f t="shared" si="5"/>
        <v>31.8</v>
      </c>
      <c r="N199" s="296">
        <v>0.24</v>
      </c>
      <c r="O199" s="296">
        <v>0.25</v>
      </c>
      <c r="P199" s="290" t="s">
        <v>33</v>
      </c>
      <c r="Q199" s="290" t="s">
        <v>32</v>
      </c>
      <c r="R199" s="290" t="s">
        <v>494</v>
      </c>
      <c r="S199" s="290" t="s">
        <v>515</v>
      </c>
      <c r="T199" s="290" t="s">
        <v>36</v>
      </c>
      <c r="U199" s="290" t="s">
        <v>37</v>
      </c>
    </row>
    <row r="200" s="290" customFormat="1" ht="15" customHeight="1" spans="1:21">
      <c r="A200" s="290" t="s">
        <v>472</v>
      </c>
      <c r="B200" s="290" t="s">
        <v>473</v>
      </c>
      <c r="C200" t="str">
        <f>VLOOKUP(B200,[1]Sheet1!$B:$C,2,0)</f>
        <v>上海市宁波路</v>
      </c>
      <c r="D200" s="290" t="s">
        <v>511</v>
      </c>
      <c r="E200" s="290" t="s">
        <v>512</v>
      </c>
      <c r="F200" s="290" t="s">
        <v>513</v>
      </c>
      <c r="G200" s="290" t="s">
        <v>514</v>
      </c>
      <c r="H200" s="295">
        <v>50</v>
      </c>
      <c r="I200" s="290" t="s">
        <v>125</v>
      </c>
      <c r="J200" s="296">
        <v>295</v>
      </c>
      <c r="K200" s="296">
        <v>20</v>
      </c>
      <c r="L200" s="296">
        <v>59</v>
      </c>
      <c r="M200" s="290">
        <f t="shared" si="5"/>
        <v>354</v>
      </c>
      <c r="N200" s="296">
        <v>2.9</v>
      </c>
      <c r="O200" s="296">
        <v>3</v>
      </c>
      <c r="P200" s="290" t="s">
        <v>33</v>
      </c>
      <c r="Q200" s="290" t="s">
        <v>32</v>
      </c>
      <c r="R200" s="290" t="s">
        <v>494</v>
      </c>
      <c r="S200" s="290" t="s">
        <v>515</v>
      </c>
      <c r="T200" s="290" t="s">
        <v>36</v>
      </c>
      <c r="U200" s="290" t="s">
        <v>37</v>
      </c>
    </row>
    <row r="201" s="290" customFormat="1" ht="15" customHeight="1" spans="1:21">
      <c r="A201" s="290" t="s">
        <v>472</v>
      </c>
      <c r="B201" s="290" t="s">
        <v>473</v>
      </c>
      <c r="C201" t="str">
        <f>VLOOKUP(B201,[1]Sheet1!$B:$C,2,0)</f>
        <v>上海市宁波路</v>
      </c>
      <c r="D201" s="290" t="s">
        <v>511</v>
      </c>
      <c r="E201" s="290" t="s">
        <v>512</v>
      </c>
      <c r="F201" s="290" t="s">
        <v>513</v>
      </c>
      <c r="G201" s="290" t="s">
        <v>514</v>
      </c>
      <c r="H201" s="295">
        <v>20</v>
      </c>
      <c r="I201" s="290" t="s">
        <v>125</v>
      </c>
      <c r="J201" s="296">
        <v>186</v>
      </c>
      <c r="K201" s="296">
        <v>20</v>
      </c>
      <c r="L201" s="296">
        <v>37.2</v>
      </c>
      <c r="M201" s="290">
        <f t="shared" si="5"/>
        <v>223.2</v>
      </c>
      <c r="N201" s="296">
        <v>2.5</v>
      </c>
      <c r="O201" s="296">
        <v>2.59</v>
      </c>
      <c r="P201" s="290" t="s">
        <v>33</v>
      </c>
      <c r="Q201" s="290" t="s">
        <v>32</v>
      </c>
      <c r="R201" s="290" t="s">
        <v>494</v>
      </c>
      <c r="S201" s="290" t="s">
        <v>515</v>
      </c>
      <c r="T201" s="290" t="s">
        <v>36</v>
      </c>
      <c r="U201" s="290" t="s">
        <v>37</v>
      </c>
    </row>
    <row r="202" s="290" customFormat="1" ht="15" customHeight="1" spans="1:21">
      <c r="A202" s="290" t="s">
        <v>472</v>
      </c>
      <c r="B202" s="290" t="s">
        <v>473</v>
      </c>
      <c r="C202" t="str">
        <f>VLOOKUP(B202,[1]Sheet1!$B:$C,2,0)</f>
        <v>上海市宁波路</v>
      </c>
      <c r="D202" s="290" t="s">
        <v>511</v>
      </c>
      <c r="E202" s="290" t="s">
        <v>512</v>
      </c>
      <c r="F202" s="290" t="s">
        <v>513</v>
      </c>
      <c r="G202" s="290" t="s">
        <v>514</v>
      </c>
      <c r="H202" s="295">
        <v>5</v>
      </c>
      <c r="I202" s="290" t="s">
        <v>125</v>
      </c>
      <c r="J202" s="296">
        <v>62.3</v>
      </c>
      <c r="K202" s="296">
        <v>20</v>
      </c>
      <c r="L202" s="296">
        <v>12.46</v>
      </c>
      <c r="M202" s="290">
        <f t="shared" si="5"/>
        <v>74.76</v>
      </c>
      <c r="N202" s="296">
        <v>1.1</v>
      </c>
      <c r="O202" s="296">
        <v>1.14</v>
      </c>
      <c r="P202" s="290" t="s">
        <v>33</v>
      </c>
      <c r="Q202" s="290" t="s">
        <v>32</v>
      </c>
      <c r="R202" s="290" t="s">
        <v>494</v>
      </c>
      <c r="S202" s="290" t="s">
        <v>515</v>
      </c>
      <c r="T202" s="290" t="s">
        <v>36</v>
      </c>
      <c r="U202" s="290" t="s">
        <v>37</v>
      </c>
    </row>
    <row r="203" s="290" customFormat="1" ht="15" customHeight="1" spans="1:21">
      <c r="A203" s="290" t="s">
        <v>472</v>
      </c>
      <c r="B203" s="290" t="s">
        <v>473</v>
      </c>
      <c r="C203" t="str">
        <f>VLOOKUP(B203,[1]Sheet1!$B:$C,2,0)</f>
        <v>上海市宁波路</v>
      </c>
      <c r="D203" s="290" t="s">
        <v>511</v>
      </c>
      <c r="E203" s="290" t="s">
        <v>512</v>
      </c>
      <c r="F203" s="290" t="s">
        <v>513</v>
      </c>
      <c r="G203" s="290" t="s">
        <v>514</v>
      </c>
      <c r="H203" s="295">
        <v>10</v>
      </c>
      <c r="I203" s="290" t="s">
        <v>125</v>
      </c>
      <c r="J203" s="296">
        <v>136.1</v>
      </c>
      <c r="K203" s="296">
        <v>20</v>
      </c>
      <c r="L203" s="296">
        <v>27.22</v>
      </c>
      <c r="M203" s="290">
        <f t="shared" si="5"/>
        <v>163.32</v>
      </c>
      <c r="N203" s="296">
        <v>2.3</v>
      </c>
      <c r="O203" s="296">
        <v>2.39</v>
      </c>
      <c r="P203" s="290" t="s">
        <v>33</v>
      </c>
      <c r="Q203" s="290" t="s">
        <v>32</v>
      </c>
      <c r="R203" s="290" t="s">
        <v>494</v>
      </c>
      <c r="S203" s="290" t="s">
        <v>515</v>
      </c>
      <c r="T203" s="290" t="s">
        <v>36</v>
      </c>
      <c r="U203" s="290" t="s">
        <v>37</v>
      </c>
    </row>
    <row r="204" s="290" customFormat="1" ht="15" customHeight="1" spans="1:21">
      <c r="A204" s="290" t="s">
        <v>554</v>
      </c>
      <c r="B204" s="290" t="s">
        <v>555</v>
      </c>
      <c r="D204" s="290" t="s">
        <v>556</v>
      </c>
      <c r="E204" s="290" t="s">
        <v>557</v>
      </c>
      <c r="F204" s="290" t="s">
        <v>558</v>
      </c>
      <c r="H204" s="295">
        <v>3</v>
      </c>
      <c r="I204" s="290" t="s">
        <v>53</v>
      </c>
      <c r="J204" s="296">
        <v>331.5</v>
      </c>
      <c r="M204" s="290">
        <f t="shared" ref="M204:M220" si="6">J204</f>
        <v>331.5</v>
      </c>
      <c r="N204" s="296">
        <v>0.9</v>
      </c>
      <c r="O204" s="296">
        <v>1.14</v>
      </c>
      <c r="P204" s="290" t="s">
        <v>33</v>
      </c>
      <c r="Q204" s="290" t="s">
        <v>184</v>
      </c>
      <c r="R204" s="290" t="s">
        <v>60</v>
      </c>
      <c r="S204" s="290" t="s">
        <v>559</v>
      </c>
      <c r="T204" s="290" t="s">
        <v>62</v>
      </c>
      <c r="U204" s="290" t="s">
        <v>37</v>
      </c>
    </row>
    <row r="205" s="290" customFormat="1" ht="15" customHeight="1" spans="1:21">
      <c r="A205" s="290" t="s">
        <v>554</v>
      </c>
      <c r="B205" s="290" t="s">
        <v>555</v>
      </c>
      <c r="D205" s="290" t="s">
        <v>560</v>
      </c>
      <c r="E205" s="290" t="s">
        <v>561</v>
      </c>
      <c r="F205" s="290" t="s">
        <v>562</v>
      </c>
      <c r="G205" s="290" t="s">
        <v>563</v>
      </c>
      <c r="H205" s="295">
        <v>2</v>
      </c>
      <c r="I205" s="290" t="s">
        <v>53</v>
      </c>
      <c r="J205" s="296">
        <v>1530</v>
      </c>
      <c r="M205" s="290">
        <f t="shared" si="6"/>
        <v>1530</v>
      </c>
      <c r="N205" s="296">
        <v>12.9</v>
      </c>
      <c r="O205" s="296">
        <v>16.3</v>
      </c>
      <c r="P205" s="290" t="s">
        <v>33</v>
      </c>
      <c r="Q205" s="290" t="s">
        <v>184</v>
      </c>
      <c r="R205" s="290" t="s">
        <v>60</v>
      </c>
      <c r="S205" s="290" t="s">
        <v>564</v>
      </c>
      <c r="T205" s="290" t="s">
        <v>62</v>
      </c>
      <c r="U205" s="290" t="s">
        <v>37</v>
      </c>
    </row>
    <row r="206" s="290" customFormat="1" ht="15" customHeight="1" spans="1:21">
      <c r="A206" s="290" t="s">
        <v>554</v>
      </c>
      <c r="B206" s="290" t="s">
        <v>555</v>
      </c>
      <c r="D206" s="290" t="s">
        <v>565</v>
      </c>
      <c r="E206" s="290" t="s">
        <v>566</v>
      </c>
      <c r="F206" s="290" t="s">
        <v>567</v>
      </c>
      <c r="G206" s="290" t="s">
        <v>568</v>
      </c>
      <c r="H206" s="295">
        <v>2</v>
      </c>
      <c r="I206" s="290" t="s">
        <v>53</v>
      </c>
      <c r="J206" s="296">
        <v>1870</v>
      </c>
      <c r="M206" s="290">
        <f t="shared" si="6"/>
        <v>1870</v>
      </c>
      <c r="N206" s="296">
        <v>18.8</v>
      </c>
      <c r="O206" s="296">
        <v>23.76</v>
      </c>
      <c r="P206" s="290" t="s">
        <v>33</v>
      </c>
      <c r="Q206" s="290" t="s">
        <v>184</v>
      </c>
      <c r="R206" s="290" t="s">
        <v>60</v>
      </c>
      <c r="S206" s="290" t="s">
        <v>569</v>
      </c>
      <c r="T206" s="290" t="s">
        <v>62</v>
      </c>
      <c r="U206" s="290" t="s">
        <v>37</v>
      </c>
    </row>
    <row r="207" s="290" customFormat="1" ht="15" customHeight="1" spans="1:21">
      <c r="A207" s="290" t="s">
        <v>570</v>
      </c>
      <c r="B207" s="290" t="s">
        <v>555</v>
      </c>
      <c r="D207" s="290" t="s">
        <v>581</v>
      </c>
      <c r="E207" s="290" t="s">
        <v>588</v>
      </c>
      <c r="F207" s="290" t="s">
        <v>589</v>
      </c>
      <c r="G207" s="290" t="s">
        <v>590</v>
      </c>
      <c r="H207" s="295">
        <v>50</v>
      </c>
      <c r="I207" s="290" t="s">
        <v>53</v>
      </c>
      <c r="J207" s="296">
        <v>150</v>
      </c>
      <c r="M207" s="290">
        <f t="shared" si="6"/>
        <v>150</v>
      </c>
      <c r="N207" s="296">
        <v>0.5</v>
      </c>
      <c r="O207" s="296">
        <v>0.83</v>
      </c>
      <c r="P207" s="290" t="s">
        <v>33</v>
      </c>
      <c r="Q207" s="290" t="s">
        <v>102</v>
      </c>
      <c r="R207" s="290" t="s">
        <v>60</v>
      </c>
      <c r="S207" s="290" t="s">
        <v>585</v>
      </c>
      <c r="T207" s="290" t="s">
        <v>62</v>
      </c>
      <c r="U207" s="290" t="s">
        <v>37</v>
      </c>
    </row>
    <row r="208" s="290" customFormat="1" ht="15" customHeight="1" spans="1:21">
      <c r="A208" s="290" t="s">
        <v>570</v>
      </c>
      <c r="B208" s="290" t="s">
        <v>555</v>
      </c>
      <c r="D208" s="290" t="s">
        <v>581</v>
      </c>
      <c r="E208" s="290" t="s">
        <v>582</v>
      </c>
      <c r="F208" s="290" t="s">
        <v>583</v>
      </c>
      <c r="G208" s="290" t="s">
        <v>586</v>
      </c>
      <c r="H208" s="295">
        <v>98</v>
      </c>
      <c r="I208" s="290" t="s">
        <v>53</v>
      </c>
      <c r="J208" s="296">
        <v>784</v>
      </c>
      <c r="M208" s="290">
        <f t="shared" si="6"/>
        <v>784</v>
      </c>
      <c r="N208" s="296">
        <v>0.98</v>
      </c>
      <c r="O208" s="296">
        <v>1.63</v>
      </c>
      <c r="P208" s="290" t="s">
        <v>33</v>
      </c>
      <c r="Q208" s="290" t="s">
        <v>102</v>
      </c>
      <c r="R208" s="290" t="s">
        <v>60</v>
      </c>
      <c r="S208" s="290" t="s">
        <v>585</v>
      </c>
      <c r="T208" s="290" t="s">
        <v>62</v>
      </c>
      <c r="U208" s="290" t="s">
        <v>37</v>
      </c>
    </row>
    <row r="209" s="290" customFormat="1" ht="15" customHeight="1" spans="1:21">
      <c r="A209" s="290" t="s">
        <v>570</v>
      </c>
      <c r="B209" s="290" t="s">
        <v>555</v>
      </c>
      <c r="D209" s="290" t="s">
        <v>581</v>
      </c>
      <c r="E209" s="290" t="s">
        <v>582</v>
      </c>
      <c r="F209" s="290" t="s">
        <v>583</v>
      </c>
      <c r="G209" s="290" t="s">
        <v>587</v>
      </c>
      <c r="H209" s="295">
        <v>27</v>
      </c>
      <c r="I209" s="290" t="s">
        <v>53</v>
      </c>
      <c r="J209" s="296">
        <v>496.8</v>
      </c>
      <c r="M209" s="290">
        <f t="shared" si="6"/>
        <v>496.8</v>
      </c>
      <c r="N209" s="296">
        <v>1.35</v>
      </c>
      <c r="O209" s="296">
        <v>2.25</v>
      </c>
      <c r="P209" s="290" t="s">
        <v>33</v>
      </c>
      <c r="Q209" s="290" t="s">
        <v>102</v>
      </c>
      <c r="R209" s="290" t="s">
        <v>60</v>
      </c>
      <c r="S209" s="290" t="s">
        <v>585</v>
      </c>
      <c r="T209" s="290" t="s">
        <v>62</v>
      </c>
      <c r="U209" s="290" t="s">
        <v>37</v>
      </c>
    </row>
    <row r="210" s="290" customFormat="1" ht="15" customHeight="1" spans="1:21">
      <c r="A210" s="290" t="s">
        <v>570</v>
      </c>
      <c r="B210" s="290" t="s">
        <v>555</v>
      </c>
      <c r="D210" s="290" t="s">
        <v>581</v>
      </c>
      <c r="E210" s="290" t="s">
        <v>582</v>
      </c>
      <c r="F210" s="290" t="s">
        <v>583</v>
      </c>
      <c r="G210" s="290" t="s">
        <v>584</v>
      </c>
      <c r="H210" s="295">
        <v>136</v>
      </c>
      <c r="I210" s="290" t="s">
        <v>53</v>
      </c>
      <c r="J210" s="296">
        <v>408</v>
      </c>
      <c r="M210" s="290">
        <f t="shared" si="6"/>
        <v>408</v>
      </c>
      <c r="N210" s="296">
        <v>1.36</v>
      </c>
      <c r="O210" s="296">
        <v>2.26</v>
      </c>
      <c r="P210" s="290" t="s">
        <v>33</v>
      </c>
      <c r="Q210" s="290" t="s">
        <v>102</v>
      </c>
      <c r="R210" s="290" t="s">
        <v>60</v>
      </c>
      <c r="S210" s="290" t="s">
        <v>585</v>
      </c>
      <c r="T210" s="290" t="s">
        <v>62</v>
      </c>
      <c r="U210" s="290" t="s">
        <v>37</v>
      </c>
    </row>
    <row r="211" s="290" customFormat="1" ht="15" customHeight="1" spans="1:21">
      <c r="A211" s="290" t="s">
        <v>570</v>
      </c>
      <c r="B211" s="290" t="s">
        <v>555</v>
      </c>
      <c r="D211" s="290" t="s">
        <v>581</v>
      </c>
      <c r="E211" s="290" t="s">
        <v>591</v>
      </c>
      <c r="F211" s="290" t="s">
        <v>592</v>
      </c>
      <c r="G211" s="290" t="s">
        <v>593</v>
      </c>
      <c r="H211" s="295">
        <v>71</v>
      </c>
      <c r="I211" s="290" t="s">
        <v>53</v>
      </c>
      <c r="J211" s="296">
        <v>1306.4</v>
      </c>
      <c r="M211" s="290">
        <f t="shared" si="6"/>
        <v>1306.4</v>
      </c>
      <c r="N211" s="296">
        <v>3.55</v>
      </c>
      <c r="O211" s="296">
        <v>5.91</v>
      </c>
      <c r="P211" s="290" t="s">
        <v>33</v>
      </c>
      <c r="Q211" s="290" t="s">
        <v>102</v>
      </c>
      <c r="R211" s="290" t="s">
        <v>60</v>
      </c>
      <c r="S211" s="290" t="s">
        <v>585</v>
      </c>
      <c r="T211" s="290" t="s">
        <v>62</v>
      </c>
      <c r="U211" s="290" t="s">
        <v>37</v>
      </c>
    </row>
    <row r="212" s="290" customFormat="1" ht="15" customHeight="1" spans="1:21">
      <c r="A212" s="290" t="s">
        <v>570</v>
      </c>
      <c r="B212" s="290" t="s">
        <v>555</v>
      </c>
      <c r="D212" s="290" t="s">
        <v>571</v>
      </c>
      <c r="E212" s="290" t="s">
        <v>572</v>
      </c>
      <c r="F212" s="290" t="s">
        <v>573</v>
      </c>
      <c r="H212" s="295">
        <v>1</v>
      </c>
      <c r="I212" s="290" t="s">
        <v>53</v>
      </c>
      <c r="J212" s="296">
        <v>138</v>
      </c>
      <c r="M212" s="290">
        <f t="shared" si="6"/>
        <v>138</v>
      </c>
      <c r="N212" s="296">
        <v>0.05</v>
      </c>
      <c r="O212" s="296">
        <v>0.08</v>
      </c>
      <c r="P212" s="290" t="s">
        <v>33</v>
      </c>
      <c r="Q212" s="290" t="s">
        <v>102</v>
      </c>
      <c r="R212" s="290" t="s">
        <v>574</v>
      </c>
      <c r="S212" s="290" t="s">
        <v>575</v>
      </c>
      <c r="T212" s="290" t="s">
        <v>62</v>
      </c>
      <c r="U212" s="290" t="s">
        <v>37</v>
      </c>
    </row>
    <row r="213" s="290" customFormat="1" ht="15" customHeight="1" spans="1:21">
      <c r="A213" s="290" t="s">
        <v>570</v>
      </c>
      <c r="B213" s="290" t="s">
        <v>555</v>
      </c>
      <c r="D213" s="290" t="s">
        <v>576</v>
      </c>
      <c r="E213" s="290" t="s">
        <v>577</v>
      </c>
      <c r="F213" s="290" t="s">
        <v>578</v>
      </c>
      <c r="H213" s="295">
        <v>2</v>
      </c>
      <c r="I213" s="290" t="s">
        <v>53</v>
      </c>
      <c r="J213" s="296">
        <v>296</v>
      </c>
      <c r="M213" s="290">
        <f t="shared" si="6"/>
        <v>296</v>
      </c>
      <c r="N213" s="296">
        <v>2.8</v>
      </c>
      <c r="O213" s="296">
        <v>4.66</v>
      </c>
      <c r="P213" s="290" t="s">
        <v>33</v>
      </c>
      <c r="Q213" s="290" t="s">
        <v>102</v>
      </c>
      <c r="R213" s="290" t="s">
        <v>574</v>
      </c>
      <c r="S213" s="290" t="s">
        <v>580</v>
      </c>
      <c r="T213" s="290" t="s">
        <v>62</v>
      </c>
      <c r="U213" s="290" t="s">
        <v>37</v>
      </c>
    </row>
    <row r="214" s="290" customFormat="1" ht="15" customHeight="1" spans="1:21">
      <c r="A214" s="290" t="s">
        <v>570</v>
      </c>
      <c r="B214" s="290" t="s">
        <v>555</v>
      </c>
      <c r="D214" s="290" t="s">
        <v>576</v>
      </c>
      <c r="E214" s="290" t="s">
        <v>577</v>
      </c>
      <c r="F214" s="290" t="s">
        <v>578</v>
      </c>
      <c r="G214" s="290" t="s">
        <v>579</v>
      </c>
      <c r="H214" s="295">
        <v>2</v>
      </c>
      <c r="I214" s="290" t="s">
        <v>53</v>
      </c>
      <c r="J214" s="296">
        <v>250</v>
      </c>
      <c r="M214" s="290">
        <f t="shared" si="6"/>
        <v>250</v>
      </c>
      <c r="N214" s="296">
        <v>2</v>
      </c>
      <c r="O214" s="296">
        <v>3.33</v>
      </c>
      <c r="P214" s="290" t="s">
        <v>33</v>
      </c>
      <c r="Q214" s="290" t="s">
        <v>102</v>
      </c>
      <c r="R214" s="290" t="s">
        <v>574</v>
      </c>
      <c r="S214" s="290" t="s">
        <v>580</v>
      </c>
      <c r="T214" s="290" t="s">
        <v>62</v>
      </c>
      <c r="U214" s="290" t="s">
        <v>37</v>
      </c>
    </row>
    <row r="215" s="290" customFormat="1" ht="15" customHeight="1" spans="1:21">
      <c r="A215" s="290" t="s">
        <v>594</v>
      </c>
      <c r="B215" s="290" t="s">
        <v>595</v>
      </c>
      <c r="D215" s="290" t="s">
        <v>596</v>
      </c>
      <c r="E215" s="290" t="s">
        <v>597</v>
      </c>
      <c r="F215" s="290" t="s">
        <v>598</v>
      </c>
      <c r="H215" s="295">
        <v>10</v>
      </c>
      <c r="I215" s="290" t="s">
        <v>53</v>
      </c>
      <c r="J215" s="296">
        <v>4000</v>
      </c>
      <c r="M215" s="290">
        <f t="shared" si="6"/>
        <v>4000</v>
      </c>
      <c r="N215" s="296">
        <v>8</v>
      </c>
      <c r="O215" s="296">
        <v>9</v>
      </c>
      <c r="P215" s="290" t="s">
        <v>33</v>
      </c>
      <c r="Q215" s="290" t="s">
        <v>599</v>
      </c>
      <c r="R215" s="290" t="s">
        <v>600</v>
      </c>
      <c r="S215" s="290" t="s">
        <v>601</v>
      </c>
      <c r="T215" s="290" t="s">
        <v>36</v>
      </c>
      <c r="U215" s="290" t="s">
        <v>37</v>
      </c>
    </row>
    <row r="216" s="290" customFormat="1" ht="15" customHeight="1" spans="1:21">
      <c r="A216" s="290" t="s">
        <v>594</v>
      </c>
      <c r="B216" s="290" t="s">
        <v>595</v>
      </c>
      <c r="D216" s="290" t="s">
        <v>602</v>
      </c>
      <c r="E216" s="290" t="s">
        <v>603</v>
      </c>
      <c r="F216" s="290" t="s">
        <v>604</v>
      </c>
      <c r="G216" s="290" t="s">
        <v>605</v>
      </c>
      <c r="H216" s="295">
        <v>2</v>
      </c>
      <c r="I216" s="290" t="s">
        <v>53</v>
      </c>
      <c r="J216" s="296">
        <v>570</v>
      </c>
      <c r="M216" s="290">
        <f t="shared" si="6"/>
        <v>570</v>
      </c>
      <c r="N216" s="296">
        <v>10</v>
      </c>
      <c r="O216" s="296">
        <v>11</v>
      </c>
      <c r="P216" s="290" t="s">
        <v>33</v>
      </c>
      <c r="Q216" s="290" t="s">
        <v>599</v>
      </c>
      <c r="R216" s="290" t="s">
        <v>600</v>
      </c>
      <c r="S216" s="290" t="s">
        <v>606</v>
      </c>
      <c r="T216" s="290" t="s">
        <v>36</v>
      </c>
      <c r="U216" s="290" t="s">
        <v>37</v>
      </c>
    </row>
    <row r="217" s="290" customFormat="1" ht="15" customHeight="1" spans="1:21">
      <c r="A217" s="290" t="s">
        <v>607</v>
      </c>
      <c r="B217" s="290" t="s">
        <v>608</v>
      </c>
      <c r="D217" s="290" t="s">
        <v>609</v>
      </c>
      <c r="E217" s="290" t="s">
        <v>610</v>
      </c>
      <c r="F217" s="290" t="s">
        <v>611</v>
      </c>
      <c r="G217" s="290" t="s">
        <v>612</v>
      </c>
      <c r="H217" s="295">
        <v>1</v>
      </c>
      <c r="I217" s="290" t="s">
        <v>141</v>
      </c>
      <c r="J217" s="296">
        <v>880</v>
      </c>
      <c r="M217" s="290">
        <f t="shared" si="6"/>
        <v>880</v>
      </c>
      <c r="N217" s="296">
        <v>17</v>
      </c>
      <c r="O217" s="296">
        <v>19</v>
      </c>
      <c r="P217" s="290" t="s">
        <v>33</v>
      </c>
      <c r="Q217" s="290" t="s">
        <v>184</v>
      </c>
      <c r="R217" s="290" t="s">
        <v>613</v>
      </c>
      <c r="S217" s="290" t="s">
        <v>614</v>
      </c>
      <c r="T217" s="290" t="s">
        <v>36</v>
      </c>
      <c r="U217" s="290" t="s">
        <v>37</v>
      </c>
    </row>
    <row r="218" s="290" customFormat="1" ht="15" customHeight="1" spans="1:21">
      <c r="A218" s="290" t="s">
        <v>607</v>
      </c>
      <c r="B218" s="290" t="s">
        <v>608</v>
      </c>
      <c r="D218" s="290" t="s">
        <v>609</v>
      </c>
      <c r="E218" s="290" t="s">
        <v>610</v>
      </c>
      <c r="F218" s="290" t="s">
        <v>611</v>
      </c>
      <c r="G218" s="290" t="s">
        <v>612</v>
      </c>
      <c r="H218" s="295">
        <v>1</v>
      </c>
      <c r="I218" s="290" t="s">
        <v>141</v>
      </c>
      <c r="J218" s="296">
        <v>880</v>
      </c>
      <c r="M218" s="290">
        <f t="shared" si="6"/>
        <v>880</v>
      </c>
      <c r="N218" s="296">
        <v>17</v>
      </c>
      <c r="O218" s="296">
        <v>19</v>
      </c>
      <c r="P218" s="290" t="s">
        <v>33</v>
      </c>
      <c r="Q218" s="290" t="s">
        <v>184</v>
      </c>
      <c r="R218" s="290" t="s">
        <v>613</v>
      </c>
      <c r="S218" s="290" t="s">
        <v>614</v>
      </c>
      <c r="T218" s="290" t="s">
        <v>36</v>
      </c>
      <c r="U218" s="290" t="s">
        <v>37</v>
      </c>
    </row>
    <row r="219" s="290" customFormat="1" ht="15" customHeight="1" spans="1:21">
      <c r="A219" s="290" t="s">
        <v>607</v>
      </c>
      <c r="B219" s="290" t="s">
        <v>608</v>
      </c>
      <c r="D219" s="290" t="s">
        <v>609</v>
      </c>
      <c r="E219" s="290" t="s">
        <v>610</v>
      </c>
      <c r="F219" s="290" t="s">
        <v>611</v>
      </c>
      <c r="G219" s="290" t="s">
        <v>615</v>
      </c>
      <c r="H219" s="295">
        <v>1</v>
      </c>
      <c r="I219" s="290" t="s">
        <v>141</v>
      </c>
      <c r="J219" s="296">
        <v>943</v>
      </c>
      <c r="M219" s="290">
        <f t="shared" si="6"/>
        <v>943</v>
      </c>
      <c r="N219" s="296">
        <v>34</v>
      </c>
      <c r="O219" s="296">
        <v>37</v>
      </c>
      <c r="P219" s="290" t="s">
        <v>33</v>
      </c>
      <c r="Q219" s="290" t="s">
        <v>184</v>
      </c>
      <c r="R219" s="290" t="s">
        <v>613</v>
      </c>
      <c r="S219" s="290" t="s">
        <v>614</v>
      </c>
      <c r="T219" s="290" t="s">
        <v>36</v>
      </c>
      <c r="U219" s="290" t="s">
        <v>37</v>
      </c>
    </row>
    <row r="220" s="290" customFormat="1" ht="15" customHeight="1" spans="1:21">
      <c r="A220" s="290" t="s">
        <v>607</v>
      </c>
      <c r="B220" s="290" t="s">
        <v>608</v>
      </c>
      <c r="D220" s="290" t="s">
        <v>609</v>
      </c>
      <c r="E220" s="290" t="s">
        <v>610</v>
      </c>
      <c r="F220" s="290" t="s">
        <v>611</v>
      </c>
      <c r="G220" s="290" t="s">
        <v>615</v>
      </c>
      <c r="H220" s="295">
        <v>1</v>
      </c>
      <c r="I220" s="290" t="s">
        <v>141</v>
      </c>
      <c r="J220" s="296">
        <v>943</v>
      </c>
      <c r="M220" s="290">
        <f t="shared" si="6"/>
        <v>943</v>
      </c>
      <c r="N220" s="296">
        <v>34</v>
      </c>
      <c r="O220" s="296">
        <v>37</v>
      </c>
      <c r="P220" s="290" t="s">
        <v>33</v>
      </c>
      <c r="Q220" s="290" t="s">
        <v>184</v>
      </c>
      <c r="R220" s="290" t="s">
        <v>613</v>
      </c>
      <c r="S220" s="290" t="s">
        <v>614</v>
      </c>
      <c r="T220" s="290" t="s">
        <v>36</v>
      </c>
      <c r="U220" s="290" t="s">
        <v>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4"/>
  <sheetViews>
    <sheetView topLeftCell="A267" workbookViewId="0">
      <selection activeCell="E288" sqref="E288:F288"/>
    </sheetView>
  </sheetViews>
  <sheetFormatPr defaultColWidth="10.6637168141593" defaultRowHeight="13.85"/>
  <cols>
    <col min="1" max="1" width="4.74336283185841" style="207" customWidth="1"/>
    <col min="2" max="2" width="16.8849557522124" style="207" customWidth="1"/>
    <col min="3" max="3" width="11.4070796460177" style="207" customWidth="1"/>
    <col min="4" max="4" width="14.9646017699115" style="207" customWidth="1"/>
    <col min="5" max="5" width="10.070796460177" style="207" customWidth="1"/>
    <col min="6" max="6" width="10.6637168141593" style="207" customWidth="1"/>
    <col min="7" max="7" width="10.9646017699115" style="207"/>
    <col min="8" max="8" width="11.1150442477876" style="207"/>
    <col min="9" max="9" width="12.4424778761062" style="207" customWidth="1"/>
    <col min="10" max="10" width="14.6637168141593" style="207"/>
    <col min="11" max="11" width="13.4778761061947" style="207"/>
    <col min="12" max="12" width="12.2920353982301" style="207"/>
    <col min="13" max="13" width="11.1150442477876" style="207"/>
    <col min="14" max="15" width="10.6637168141593" style="207"/>
    <col min="16" max="16" width="7.25663716814159" style="207" customWidth="1"/>
    <col min="17" max="17" width="10.6637168141593" style="207"/>
    <col min="18" max="18" width="13.7787610619469" style="207" customWidth="1"/>
    <col min="19" max="16384" width="10.6637168141593" style="207"/>
  </cols>
  <sheetData>
    <row r="1" ht="24" customHeight="1" spans="1:18">
      <c r="A1" s="208" t="s">
        <v>643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59"/>
    </row>
    <row r="2" ht="24" customHeight="1" spans="1:18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59"/>
    </row>
    <row r="4" s="203" customFormat="1" ht="13.15" spans="1:16">
      <c r="A4" s="203" t="s">
        <v>644</v>
      </c>
      <c r="E4" s="203" t="s">
        <v>645</v>
      </c>
      <c r="H4" s="203" t="s">
        <v>646</v>
      </c>
      <c r="P4" s="203" t="s">
        <v>647</v>
      </c>
    </row>
    <row r="5" s="203" customFormat="1" ht="5.25" customHeight="1"/>
    <row r="6" ht="13.9" spans="1:17">
      <c r="A6" s="209" t="s">
        <v>648</v>
      </c>
      <c r="B6" s="210"/>
      <c r="C6" s="211" t="s">
        <v>649</v>
      </c>
      <c r="D6" s="212"/>
      <c r="E6" s="213" t="s">
        <v>650</v>
      </c>
      <c r="F6" s="214"/>
      <c r="G6" s="212"/>
      <c r="H6" s="213" t="s">
        <v>651</v>
      </c>
      <c r="I6" s="214"/>
      <c r="J6" s="214"/>
      <c r="K6" s="212"/>
      <c r="L6" s="213" t="s">
        <v>652</v>
      </c>
      <c r="M6" s="214"/>
      <c r="N6" s="212"/>
      <c r="O6" s="213" t="s">
        <v>653</v>
      </c>
      <c r="P6" s="214"/>
      <c r="Q6" s="260"/>
    </row>
    <row r="7" spans="1:17">
      <c r="A7" s="215" t="s">
        <v>654</v>
      </c>
      <c r="C7" s="216"/>
      <c r="D7" s="217"/>
      <c r="E7" s="218"/>
      <c r="F7" s="216"/>
      <c r="G7" s="217"/>
      <c r="H7" s="218" t="s">
        <v>655</v>
      </c>
      <c r="I7" s="216"/>
      <c r="J7" s="216"/>
      <c r="K7" s="217"/>
      <c r="L7" s="218"/>
      <c r="M7" s="216"/>
      <c r="N7" s="217"/>
      <c r="O7" s="218"/>
      <c r="P7" s="216"/>
      <c r="Q7" s="261"/>
    </row>
    <row r="8" spans="1:17">
      <c r="A8" s="219" t="s">
        <v>656</v>
      </c>
      <c r="B8" s="220"/>
      <c r="C8" s="220"/>
      <c r="D8" s="221"/>
      <c r="E8" s="222" t="s">
        <v>657</v>
      </c>
      <c r="F8" s="220"/>
      <c r="G8" s="221"/>
      <c r="H8" s="222" t="s">
        <v>658</v>
      </c>
      <c r="I8" s="220"/>
      <c r="J8" s="220"/>
      <c r="K8" s="221"/>
      <c r="L8" s="222" t="s">
        <v>659</v>
      </c>
      <c r="M8" s="220"/>
      <c r="N8" s="220"/>
      <c r="O8" s="220"/>
      <c r="P8" s="220"/>
      <c r="Q8" s="262"/>
    </row>
    <row r="9" ht="23.1" customHeight="1" spans="1:17">
      <c r="A9" s="223"/>
      <c r="B9" s="224"/>
      <c r="C9" s="216"/>
      <c r="D9" s="217"/>
      <c r="E9" s="218" t="s">
        <v>660</v>
      </c>
      <c r="F9" s="216"/>
      <c r="G9" s="217"/>
      <c r="H9" s="225"/>
      <c r="I9" s="216"/>
      <c r="J9" s="216"/>
      <c r="K9" s="217"/>
      <c r="L9" s="225"/>
      <c r="M9" s="216"/>
      <c r="N9" s="216"/>
      <c r="O9" s="216"/>
      <c r="P9" s="216"/>
      <c r="Q9" s="261"/>
    </row>
    <row r="10" ht="13.9" spans="1:17">
      <c r="A10" s="226" t="s">
        <v>661</v>
      </c>
      <c r="B10" s="220"/>
      <c r="C10" s="227" t="s">
        <v>649</v>
      </c>
      <c r="D10" s="221"/>
      <c r="E10" s="222" t="s">
        <v>662</v>
      </c>
      <c r="F10" s="220"/>
      <c r="G10" s="221"/>
      <c r="H10" s="222" t="s">
        <v>663</v>
      </c>
      <c r="I10" s="220"/>
      <c r="J10" s="220"/>
      <c r="K10" s="221"/>
      <c r="L10" s="222" t="s">
        <v>664</v>
      </c>
      <c r="M10" s="220"/>
      <c r="N10" s="220"/>
      <c r="O10" s="220"/>
      <c r="P10" s="220"/>
      <c r="Q10" s="262"/>
    </row>
    <row r="11" spans="1:17">
      <c r="A11" s="223" t="s">
        <v>665</v>
      </c>
      <c r="B11" s="224"/>
      <c r="C11" s="216"/>
      <c r="D11" s="217"/>
      <c r="E11" s="228" t="s">
        <v>666</v>
      </c>
      <c r="F11" s="224"/>
      <c r="G11" s="229"/>
      <c r="H11" s="228" t="s">
        <v>667</v>
      </c>
      <c r="I11" s="224"/>
      <c r="J11" s="216"/>
      <c r="K11" s="217"/>
      <c r="L11" s="218"/>
      <c r="M11" s="216"/>
      <c r="N11" s="216"/>
      <c r="O11" s="216"/>
      <c r="P11" s="216"/>
      <c r="Q11" s="261"/>
    </row>
    <row r="12" spans="1:17">
      <c r="A12" s="219" t="s">
        <v>668</v>
      </c>
      <c r="B12" s="220"/>
      <c r="C12" s="220"/>
      <c r="D12" s="221"/>
      <c r="E12" s="222" t="s">
        <v>669</v>
      </c>
      <c r="F12" s="220"/>
      <c r="G12" s="221"/>
      <c r="H12" s="222" t="s">
        <v>670</v>
      </c>
      <c r="I12" s="220"/>
      <c r="J12" s="220"/>
      <c r="K12" s="221"/>
      <c r="L12" s="222" t="s">
        <v>671</v>
      </c>
      <c r="M12" s="220"/>
      <c r="N12" s="221"/>
      <c r="O12" s="222" t="s">
        <v>672</v>
      </c>
      <c r="P12" s="220"/>
      <c r="Q12" s="262"/>
    </row>
    <row r="13" spans="1:17">
      <c r="A13" s="223" t="s">
        <v>673</v>
      </c>
      <c r="B13" s="224"/>
      <c r="C13" s="216"/>
      <c r="D13" s="217"/>
      <c r="E13" s="230" t="s">
        <v>674</v>
      </c>
      <c r="F13" s="231"/>
      <c r="G13" s="232"/>
      <c r="H13" s="228" t="s">
        <v>674</v>
      </c>
      <c r="I13" s="231"/>
      <c r="J13" s="231"/>
      <c r="K13" s="232"/>
      <c r="L13" s="228" t="s">
        <v>675</v>
      </c>
      <c r="M13" s="224"/>
      <c r="N13" s="217"/>
      <c r="O13" s="218"/>
      <c r="P13" s="216"/>
      <c r="Q13" s="261"/>
    </row>
    <row r="14" spans="1:17">
      <c r="A14" s="219" t="s">
        <v>676</v>
      </c>
      <c r="B14" s="220"/>
      <c r="C14" s="220"/>
      <c r="D14" s="221"/>
      <c r="E14" s="233" t="s">
        <v>677</v>
      </c>
      <c r="F14" s="222" t="s">
        <v>678</v>
      </c>
      <c r="G14" s="221"/>
      <c r="H14" s="222" t="s">
        <v>679</v>
      </c>
      <c r="I14" s="221"/>
      <c r="J14" s="222" t="s">
        <v>680</v>
      </c>
      <c r="K14" s="221"/>
      <c r="L14" s="222" t="s">
        <v>681</v>
      </c>
      <c r="M14" s="221"/>
      <c r="N14" s="222" t="s">
        <v>682</v>
      </c>
      <c r="O14" s="221"/>
      <c r="P14" s="222" t="s">
        <v>683</v>
      </c>
      <c r="Q14" s="262"/>
    </row>
    <row r="15" ht="18" customHeight="1" spans="1:17">
      <c r="A15" s="215" t="s">
        <v>684</v>
      </c>
      <c r="B15" s="224"/>
      <c r="C15" s="216"/>
      <c r="D15" s="217"/>
      <c r="E15" s="234"/>
      <c r="F15" s="235">
        <f>报关箱单!D143</f>
        <v>29701.14</v>
      </c>
      <c r="G15" s="236"/>
      <c r="H15" s="234">
        <f>报关箱单!E143</f>
        <v>28172.41</v>
      </c>
      <c r="I15" s="247"/>
      <c r="J15" s="234" t="s">
        <v>685</v>
      </c>
      <c r="K15" s="248">
        <f>报关发票!H143</f>
        <v>247700.214181772</v>
      </c>
      <c r="L15" s="249">
        <f>报关发票!H145</f>
        <v>24000</v>
      </c>
      <c r="M15" s="250"/>
      <c r="N15" s="251">
        <f>报关发票!H146</f>
        <v>0</v>
      </c>
      <c r="O15" s="250"/>
      <c r="P15" s="252"/>
      <c r="Q15" s="263"/>
    </row>
    <row r="16" spans="1:17">
      <c r="A16" s="219" t="s">
        <v>686</v>
      </c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62"/>
    </row>
    <row r="17" spans="1:17">
      <c r="A17" s="237"/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61"/>
    </row>
    <row r="18" spans="1:17">
      <c r="A18" s="219" t="s">
        <v>687</v>
      </c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62"/>
    </row>
    <row r="19" spans="1:17">
      <c r="A19" s="238"/>
      <c r="Q19" s="264"/>
    </row>
    <row r="20" spans="1:17">
      <c r="A20" s="239" t="s">
        <v>688</v>
      </c>
      <c r="B20" s="240"/>
      <c r="Q20" s="264"/>
    </row>
    <row r="21" spans="1:17">
      <c r="A21" s="241" t="s">
        <v>689</v>
      </c>
      <c r="Q21" s="264"/>
    </row>
    <row r="22" spans="1:17">
      <c r="A22" s="237"/>
      <c r="B22" s="216"/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61"/>
    </row>
    <row r="23" spans="1:17">
      <c r="A23" s="242" t="s">
        <v>690</v>
      </c>
      <c r="B23" s="243" t="s">
        <v>691</v>
      </c>
      <c r="C23" s="243"/>
      <c r="D23" s="243" t="s">
        <v>692</v>
      </c>
      <c r="E23" s="244" t="s">
        <v>693</v>
      </c>
      <c r="F23" s="244"/>
      <c r="G23" s="244"/>
      <c r="H23" s="244"/>
      <c r="I23" s="253" t="s">
        <v>694</v>
      </c>
      <c r="J23" s="243"/>
      <c r="K23" s="243" t="s">
        <v>695</v>
      </c>
      <c r="L23" s="243"/>
      <c r="M23" s="243" t="s">
        <v>696</v>
      </c>
      <c r="N23" s="243"/>
      <c r="O23" s="254" t="s">
        <v>697</v>
      </c>
      <c r="P23" s="243"/>
      <c r="Q23" s="262" t="s">
        <v>698</v>
      </c>
    </row>
    <row r="24" s="204" customFormat="1" ht="27" customHeight="1" spans="1:18">
      <c r="A24" s="245">
        <v>1</v>
      </c>
      <c r="B24" s="245" t="str">
        <f>汇总!D2</f>
        <v>3917210000</v>
      </c>
      <c r="C24" s="245" t="str">
        <f>汇总!E2</f>
        <v>热缩管</v>
      </c>
      <c r="D24" s="245"/>
      <c r="E24" s="246">
        <f>汇总!H2</f>
        <v>80</v>
      </c>
      <c r="F24" s="246" t="str">
        <f>汇总!I2</f>
        <v>米</v>
      </c>
      <c r="G24" s="246"/>
      <c r="H24" s="246">
        <f>I24/E24</f>
        <v>0.773400345038338</v>
      </c>
      <c r="I24" s="255">
        <f>汇总!N2</f>
        <v>61.8720276030671</v>
      </c>
      <c r="J24" s="255"/>
      <c r="K24" s="256" t="s">
        <v>699</v>
      </c>
      <c r="L24" s="256"/>
      <c r="M24" s="257" t="s">
        <v>700</v>
      </c>
      <c r="N24" s="245"/>
      <c r="O24" s="245" t="str">
        <f>汇总!C2</f>
        <v>成都市</v>
      </c>
      <c r="P24" s="258"/>
      <c r="Q24" s="265"/>
      <c r="R24" s="266"/>
    </row>
    <row r="25" s="204" customFormat="1" ht="27" customHeight="1" spans="1:18">
      <c r="A25" s="245">
        <v>2</v>
      </c>
      <c r="B25" s="245" t="str">
        <f>汇总!D3</f>
        <v>3926201900</v>
      </c>
      <c r="C25" s="245" t="str">
        <f>汇总!E3</f>
        <v>半胶手套</v>
      </c>
      <c r="D25" s="245"/>
      <c r="E25" s="246">
        <f>汇总!H3</f>
        <v>5000</v>
      </c>
      <c r="F25" s="246" t="str">
        <f>汇总!I3</f>
        <v>双</v>
      </c>
      <c r="G25" s="246"/>
      <c r="H25" s="246">
        <f t="shared" ref="H25:H32" si="0">I25/E25</f>
        <v>0.429557389091358</v>
      </c>
      <c r="I25" s="255">
        <f>汇总!N3</f>
        <v>2147.78694545679</v>
      </c>
      <c r="J25" s="255"/>
      <c r="K25" s="256" t="s">
        <v>699</v>
      </c>
      <c r="L25" s="256"/>
      <c r="M25" s="257" t="s">
        <v>700</v>
      </c>
      <c r="N25" s="245"/>
      <c r="O25" s="245" t="str">
        <f>汇总!C3</f>
        <v>北京市密云县</v>
      </c>
      <c r="P25" s="258"/>
      <c r="Q25" s="265"/>
      <c r="R25" s="266"/>
    </row>
    <row r="26" s="204" customFormat="1" ht="27" customHeight="1" spans="1:18">
      <c r="A26" s="245">
        <v>3</v>
      </c>
      <c r="B26" s="245" t="str">
        <f>汇总!D4</f>
        <v>4202129000</v>
      </c>
      <c r="C26" s="245" t="str">
        <f>汇总!E4</f>
        <v>工具包</v>
      </c>
      <c r="D26" s="245"/>
      <c r="E26" s="246">
        <f>汇总!H4</f>
        <v>50</v>
      </c>
      <c r="F26" s="246" t="str">
        <f>汇总!I4</f>
        <v>件</v>
      </c>
      <c r="G26" s="246"/>
      <c r="H26" s="246">
        <f t="shared" si="0"/>
        <v>7.88178695580473</v>
      </c>
      <c r="I26" s="255">
        <f>汇总!N4</f>
        <v>394.089347790237</v>
      </c>
      <c r="J26" s="255"/>
      <c r="K26" s="256" t="s">
        <v>699</v>
      </c>
      <c r="L26" s="256"/>
      <c r="M26" s="257" t="s">
        <v>700</v>
      </c>
      <c r="N26" s="245"/>
      <c r="O26" s="245" t="str">
        <f>汇总!C4</f>
        <v>北京市密云县</v>
      </c>
      <c r="P26" s="258"/>
      <c r="Q26" s="265"/>
      <c r="R26" s="266"/>
    </row>
    <row r="27" s="204" customFormat="1" ht="27" customHeight="1" spans="1:18">
      <c r="A27" s="245">
        <v>4</v>
      </c>
      <c r="B27" s="245" t="str">
        <f>汇总!D5</f>
        <v>4203291090</v>
      </c>
      <c r="C27" s="245" t="str">
        <f>汇总!E5</f>
        <v>电焊手套</v>
      </c>
      <c r="D27" s="245"/>
      <c r="E27" s="246">
        <f>汇总!H5</f>
        <v>120</v>
      </c>
      <c r="F27" s="246" t="str">
        <f>汇总!I5</f>
        <v>双</v>
      </c>
      <c r="G27" s="246"/>
      <c r="H27" s="246">
        <f t="shared" si="0"/>
        <v>2.69933765654551</v>
      </c>
      <c r="I27" s="255">
        <f>汇总!N5</f>
        <v>323.920518785461</v>
      </c>
      <c r="J27" s="255"/>
      <c r="K27" s="256" t="s">
        <v>699</v>
      </c>
      <c r="L27" s="256"/>
      <c r="M27" s="257" t="s">
        <v>700</v>
      </c>
      <c r="N27" s="245"/>
      <c r="O27" s="245" t="str">
        <f>汇总!C5</f>
        <v>北京市密云县</v>
      </c>
      <c r="P27" s="258"/>
      <c r="Q27" s="265"/>
      <c r="R27" s="266"/>
    </row>
    <row r="28" s="204" customFormat="1" ht="27" customHeight="1" spans="1:18">
      <c r="A28" s="245">
        <v>5</v>
      </c>
      <c r="B28" s="245" t="str">
        <f>汇总!D6</f>
        <v>6116990000</v>
      </c>
      <c r="C28" s="245" t="str">
        <f>汇总!E6</f>
        <v>帆布手套</v>
      </c>
      <c r="D28" s="245"/>
      <c r="E28" s="246">
        <f>汇总!H6</f>
        <v>440</v>
      </c>
      <c r="F28" s="246" t="str">
        <f>汇总!I6</f>
        <v>双</v>
      </c>
      <c r="G28" s="246"/>
      <c r="H28" s="246">
        <f t="shared" si="0"/>
        <v>0.935962201001812</v>
      </c>
      <c r="I28" s="255">
        <f>汇总!N6</f>
        <v>411.823368440797</v>
      </c>
      <c r="J28" s="255"/>
      <c r="K28" s="256" t="s">
        <v>699</v>
      </c>
      <c r="L28" s="256"/>
      <c r="M28" s="257" t="s">
        <v>700</v>
      </c>
      <c r="N28" s="245"/>
      <c r="O28" s="245" t="str">
        <f>汇总!C6</f>
        <v>北京市密云县</v>
      </c>
      <c r="P28" s="258"/>
      <c r="Q28" s="265"/>
      <c r="R28" s="266"/>
    </row>
    <row r="29" s="204" customFormat="1" ht="27" customHeight="1" spans="1:18">
      <c r="A29" s="245">
        <v>6</v>
      </c>
      <c r="B29" s="245" t="str">
        <f>汇总!D7</f>
        <v>7419999100</v>
      </c>
      <c r="C29" s="245" t="str">
        <f>汇总!E7</f>
        <v>铜接线管子</v>
      </c>
      <c r="D29" s="245"/>
      <c r="E29" s="246">
        <f>汇总!H7</f>
        <v>300</v>
      </c>
      <c r="F29" s="246" t="str">
        <f>汇总!I7</f>
        <v>个</v>
      </c>
      <c r="G29" s="246"/>
      <c r="H29" s="246">
        <f t="shared" si="0"/>
        <v>0.364532646705969</v>
      </c>
      <c r="I29" s="255">
        <f>汇总!N7</f>
        <v>109.359794011791</v>
      </c>
      <c r="J29" s="255"/>
      <c r="K29" s="256" t="s">
        <v>699</v>
      </c>
      <c r="L29" s="256"/>
      <c r="M29" s="257" t="s">
        <v>700</v>
      </c>
      <c r="N29" s="245"/>
      <c r="O29" s="245" t="str">
        <f>汇总!C7</f>
        <v>北京市东城区</v>
      </c>
      <c r="P29" s="258"/>
      <c r="Q29" s="265"/>
      <c r="R29" s="266"/>
    </row>
    <row r="30" s="204" customFormat="1" ht="27" customHeight="1" spans="1:18">
      <c r="A30" s="245">
        <v>7</v>
      </c>
      <c r="B30" s="245" t="str">
        <f>汇总!D8</f>
        <v>8547901000</v>
      </c>
      <c r="C30" s="245" t="str">
        <f>汇总!E8</f>
        <v>铝接线管子</v>
      </c>
      <c r="D30" s="245"/>
      <c r="E30" s="246">
        <f>汇总!H8</f>
        <v>1735</v>
      </c>
      <c r="F30" s="246" t="str">
        <f>汇总!I8</f>
        <v>件</v>
      </c>
      <c r="G30" s="246"/>
      <c r="H30" s="246">
        <f t="shared" si="0"/>
        <v>0.301218897933796</v>
      </c>
      <c r="I30" s="255">
        <f>汇总!N8</f>
        <v>522.614787915136</v>
      </c>
      <c r="J30" s="255"/>
      <c r="K30" s="256" t="s">
        <v>699</v>
      </c>
      <c r="L30" s="256"/>
      <c r="M30" s="257" t="s">
        <v>700</v>
      </c>
      <c r="N30" s="245"/>
      <c r="O30" s="245" t="str">
        <f>汇总!C8</f>
        <v>北京市东城区</v>
      </c>
      <c r="P30" s="258"/>
      <c r="Q30" s="265"/>
      <c r="R30" s="266"/>
    </row>
    <row r="31" s="204" customFormat="1" ht="27" customHeight="1" spans="1:18">
      <c r="A31" s="245">
        <v>8</v>
      </c>
      <c r="B31" s="245" t="str">
        <f>汇总!D9</f>
        <v>7419999100</v>
      </c>
      <c r="C31" s="245" t="str">
        <f>汇总!E9</f>
        <v>铜接线鼻子</v>
      </c>
      <c r="D31" s="245"/>
      <c r="E31" s="246">
        <f>汇总!H9</f>
        <v>2950</v>
      </c>
      <c r="F31" s="246" t="str">
        <f>汇总!I9</f>
        <v>个</v>
      </c>
      <c r="G31" s="246"/>
      <c r="H31" s="246">
        <f t="shared" si="0"/>
        <v>1.63991944554407</v>
      </c>
      <c r="I31" s="255">
        <f>汇总!N9</f>
        <v>4837.76236435501</v>
      </c>
      <c r="J31" s="255"/>
      <c r="K31" s="256" t="s">
        <v>699</v>
      </c>
      <c r="L31" s="256"/>
      <c r="M31" s="257" t="s">
        <v>700</v>
      </c>
      <c r="N31" s="245"/>
      <c r="O31" s="245" t="str">
        <f>汇总!C9</f>
        <v>北京市东城区</v>
      </c>
      <c r="P31" s="258"/>
      <c r="Q31" s="265"/>
      <c r="R31" s="266"/>
    </row>
    <row r="32" s="204" customFormat="1" ht="27" customHeight="1" spans="1:18">
      <c r="A32" s="245">
        <v>9</v>
      </c>
      <c r="B32" s="245" t="str">
        <f>汇总!D10</f>
        <v>7312100000</v>
      </c>
      <c r="C32" s="245" t="str">
        <f>汇总!E10</f>
        <v>钢丝绳</v>
      </c>
      <c r="D32" s="245"/>
      <c r="E32" s="246">
        <f>汇总!H10</f>
        <v>10000</v>
      </c>
      <c r="F32" s="246" t="str">
        <f>汇总!I10</f>
        <v>米</v>
      </c>
      <c r="G32" s="246"/>
      <c r="H32" s="246">
        <f t="shared" si="0"/>
        <v>0.876761610924472</v>
      </c>
      <c r="I32" s="255">
        <f>汇总!N10</f>
        <v>8767.61610924472</v>
      </c>
      <c r="J32" s="255"/>
      <c r="K32" s="256" t="s">
        <v>699</v>
      </c>
      <c r="L32" s="256"/>
      <c r="M32" s="257" t="s">
        <v>700</v>
      </c>
      <c r="N32" s="245"/>
      <c r="O32" s="245" t="str">
        <f>汇总!C10</f>
        <v>昆明</v>
      </c>
      <c r="P32" s="258"/>
      <c r="Q32" s="265"/>
      <c r="R32" s="266"/>
    </row>
    <row r="33" s="204" customFormat="1" ht="27" customHeight="1" spans="1:18">
      <c r="A33" s="245">
        <v>10</v>
      </c>
      <c r="B33" s="245" t="str">
        <f>汇总!D11</f>
        <v>7307190000</v>
      </c>
      <c r="C33" s="245" t="str">
        <f>汇总!E11</f>
        <v>轴</v>
      </c>
      <c r="D33" s="245"/>
      <c r="E33" s="246">
        <f>汇总!H11</f>
        <v>10</v>
      </c>
      <c r="F33" s="246" t="str">
        <f>汇总!I11</f>
        <v>件</v>
      </c>
      <c r="G33" s="246"/>
      <c r="H33" s="246">
        <f t="shared" ref="H33:H64" si="1">I33/E33</f>
        <v>89.9779218848503</v>
      </c>
      <c r="I33" s="255">
        <f>汇总!N11</f>
        <v>899.779218848503</v>
      </c>
      <c r="J33" s="255"/>
      <c r="K33" s="256" t="s">
        <v>699</v>
      </c>
      <c r="L33" s="256"/>
      <c r="M33" s="257" t="s">
        <v>700</v>
      </c>
      <c r="N33" s="245"/>
      <c r="O33" s="245" t="str">
        <f>汇总!C11</f>
        <v>河北省巨鹿县</v>
      </c>
      <c r="P33" s="258"/>
      <c r="Q33" s="265"/>
      <c r="R33" s="266"/>
    </row>
    <row r="34" s="204" customFormat="1" ht="27" customHeight="1" spans="1:18">
      <c r="A34" s="245">
        <v>11</v>
      </c>
      <c r="B34" s="245" t="str">
        <f>汇总!D12</f>
        <v>7318240000</v>
      </c>
      <c r="C34" s="245" t="str">
        <f>汇总!E12</f>
        <v>垫片</v>
      </c>
      <c r="D34" s="245"/>
      <c r="E34" s="246">
        <f>汇总!H12</f>
        <v>10</v>
      </c>
      <c r="F34" s="246" t="str">
        <f>汇总!I12</f>
        <v>件</v>
      </c>
      <c r="G34" s="246"/>
      <c r="H34" s="246">
        <f t="shared" si="1"/>
        <v>75.3303532059212</v>
      </c>
      <c r="I34" s="255">
        <f>汇总!N12</f>
        <v>753.303532059212</v>
      </c>
      <c r="J34" s="255"/>
      <c r="K34" s="256" t="s">
        <v>699</v>
      </c>
      <c r="L34" s="256"/>
      <c r="M34" s="257" t="s">
        <v>700</v>
      </c>
      <c r="N34" s="245"/>
      <c r="O34" s="245" t="str">
        <f>汇总!C12</f>
        <v>河北省巨鹿县</v>
      </c>
      <c r="P34" s="258"/>
      <c r="Q34" s="265"/>
      <c r="R34" s="266"/>
    </row>
    <row r="35" s="204" customFormat="1" ht="27" customHeight="1" spans="1:18">
      <c r="A35" s="245">
        <v>12</v>
      </c>
      <c r="B35" s="245" t="str">
        <f>汇总!D13</f>
        <v>7220202000</v>
      </c>
      <c r="C35" s="245" t="str">
        <f>汇总!E13</f>
        <v>滑杆</v>
      </c>
      <c r="D35" s="245"/>
      <c r="E35" s="246">
        <f>汇总!H13</f>
        <v>30</v>
      </c>
      <c r="F35" s="246" t="str">
        <f>汇总!I13</f>
        <v>件</v>
      </c>
      <c r="G35" s="246"/>
      <c r="H35" s="246">
        <f t="shared" si="1"/>
        <v>173.678314335874</v>
      </c>
      <c r="I35" s="255">
        <f>汇总!N13</f>
        <v>5210.34943007622</v>
      </c>
      <c r="J35" s="255"/>
      <c r="K35" s="256" t="s">
        <v>699</v>
      </c>
      <c r="L35" s="256"/>
      <c r="M35" s="257" t="s">
        <v>700</v>
      </c>
      <c r="N35" s="245"/>
      <c r="O35" s="245" t="str">
        <f>汇总!C13</f>
        <v>浙江省永康市</v>
      </c>
      <c r="P35" s="258"/>
      <c r="Q35" s="265"/>
      <c r="R35" s="266"/>
    </row>
    <row r="36" s="204" customFormat="1" ht="27" customHeight="1" spans="1:18">
      <c r="A36" s="245">
        <v>13</v>
      </c>
      <c r="B36" s="245" t="str">
        <f>汇总!D14</f>
        <v>8204120000</v>
      </c>
      <c r="C36" s="245" t="str">
        <f>汇总!E14</f>
        <v>活动扳手6"</v>
      </c>
      <c r="D36" s="245"/>
      <c r="E36" s="246">
        <f>汇总!H14</f>
        <v>10</v>
      </c>
      <c r="F36" s="246" t="str">
        <f>汇总!I14</f>
        <v>把</v>
      </c>
      <c r="G36" s="246"/>
      <c r="H36" s="246">
        <f t="shared" si="1"/>
        <v>11.9273059242709</v>
      </c>
      <c r="I36" s="255">
        <f>汇总!N14</f>
        <v>119.273059242709</v>
      </c>
      <c r="J36" s="255"/>
      <c r="K36" s="256" t="s">
        <v>699</v>
      </c>
      <c r="L36" s="256"/>
      <c r="M36" s="257" t="s">
        <v>700</v>
      </c>
      <c r="N36" s="245"/>
      <c r="O36" s="245" t="str">
        <f>汇总!C14</f>
        <v>北京市海淀区</v>
      </c>
      <c r="P36" s="258"/>
      <c r="Q36" s="265"/>
      <c r="R36" s="266"/>
    </row>
    <row r="37" s="204" customFormat="1" ht="27" customHeight="1" spans="1:18">
      <c r="A37" s="245">
        <v>14</v>
      </c>
      <c r="B37" s="245" t="str">
        <f>汇总!D15</f>
        <v>8204120000</v>
      </c>
      <c r="C37" s="245" t="str">
        <f>汇总!E15</f>
        <v>活动扳手8"</v>
      </c>
      <c r="D37" s="245"/>
      <c r="E37" s="246">
        <f>汇总!H15</f>
        <v>30</v>
      </c>
      <c r="F37" s="246" t="str">
        <f>汇总!I15</f>
        <v>把</v>
      </c>
      <c r="G37" s="246"/>
      <c r="H37" s="246">
        <f t="shared" si="1"/>
        <v>12.9735608299087</v>
      </c>
      <c r="I37" s="255">
        <f>汇总!N15</f>
        <v>389.20682489726</v>
      </c>
      <c r="J37" s="255"/>
      <c r="K37" s="256" t="s">
        <v>699</v>
      </c>
      <c r="L37" s="256"/>
      <c r="M37" s="257" t="s">
        <v>700</v>
      </c>
      <c r="N37" s="245"/>
      <c r="O37" s="245" t="str">
        <f>汇总!C15</f>
        <v>北京市海淀区</v>
      </c>
      <c r="P37" s="258"/>
      <c r="Q37" s="265"/>
      <c r="R37" s="266"/>
    </row>
    <row r="38" s="204" customFormat="1" ht="27" customHeight="1" spans="1:18">
      <c r="A38" s="245">
        <v>15</v>
      </c>
      <c r="B38" s="245" t="str">
        <f>汇总!D16</f>
        <v>8205590000</v>
      </c>
      <c r="C38" s="245" t="str">
        <f>汇总!E16</f>
        <v>5件细牙断丝取出器组套</v>
      </c>
      <c r="D38" s="245"/>
      <c r="E38" s="246">
        <f>汇总!H16</f>
        <v>1</v>
      </c>
      <c r="F38" s="246" t="str">
        <f>汇总!I16</f>
        <v>把</v>
      </c>
      <c r="G38" s="246"/>
      <c r="H38" s="246">
        <f t="shared" si="1"/>
        <v>9.2070431696126</v>
      </c>
      <c r="I38" s="255">
        <f>汇总!N16</f>
        <v>9.2070431696126</v>
      </c>
      <c r="J38" s="255"/>
      <c r="K38" s="256" t="s">
        <v>699</v>
      </c>
      <c r="L38" s="256"/>
      <c r="M38" s="257" t="s">
        <v>700</v>
      </c>
      <c r="N38" s="245"/>
      <c r="O38" s="245" t="str">
        <f>汇总!C16</f>
        <v>北京市海淀区</v>
      </c>
      <c r="P38" s="258"/>
      <c r="Q38" s="265"/>
      <c r="R38" s="266"/>
    </row>
    <row r="39" s="204" customFormat="1" ht="27" customHeight="1" spans="1:18">
      <c r="A39" s="245">
        <v>16</v>
      </c>
      <c r="B39" s="245" t="str">
        <f>汇总!D17</f>
        <v>8467210000</v>
      </c>
      <c r="C39" s="245" t="str">
        <f>汇总!E17</f>
        <v>充电冲击钻</v>
      </c>
      <c r="D39" s="245"/>
      <c r="E39" s="246">
        <f>汇总!H17</f>
        <v>5</v>
      </c>
      <c r="F39" s="246" t="str">
        <f>汇总!I17</f>
        <v>台</v>
      </c>
      <c r="G39" s="246"/>
      <c r="H39" s="246">
        <f t="shared" si="1"/>
        <v>312.830216785701</v>
      </c>
      <c r="I39" s="255">
        <f>汇总!N17</f>
        <v>1564.1510839285</v>
      </c>
      <c r="J39" s="255"/>
      <c r="K39" s="256" t="s">
        <v>699</v>
      </c>
      <c r="L39" s="256"/>
      <c r="M39" s="257" t="s">
        <v>700</v>
      </c>
      <c r="N39" s="245"/>
      <c r="O39" s="245" t="str">
        <f>汇总!C17</f>
        <v>北京市海淀区</v>
      </c>
      <c r="P39" s="258"/>
      <c r="Q39" s="265"/>
      <c r="R39" s="266"/>
    </row>
    <row r="40" s="204" customFormat="1" ht="27" customHeight="1" spans="1:18">
      <c r="A40" s="245">
        <v>17</v>
      </c>
      <c r="B40" s="245" t="str">
        <f>汇总!D18</f>
        <v>8204120000</v>
      </c>
      <c r="C40" s="245" t="str">
        <f>汇总!E18</f>
        <v>活动扳手12''</v>
      </c>
      <c r="D40" s="245"/>
      <c r="E40" s="246">
        <f>汇总!H18</f>
        <v>20</v>
      </c>
      <c r="F40" s="246" t="str">
        <f>汇总!I18</f>
        <v>件</v>
      </c>
      <c r="G40" s="246"/>
      <c r="H40" s="246">
        <f t="shared" si="1"/>
        <v>19.8788432071181</v>
      </c>
      <c r="I40" s="255">
        <f>汇总!N18</f>
        <v>397.576864142362</v>
      </c>
      <c r="J40" s="255"/>
      <c r="K40" s="256" t="s">
        <v>699</v>
      </c>
      <c r="L40" s="256"/>
      <c r="M40" s="257" t="s">
        <v>700</v>
      </c>
      <c r="N40" s="245"/>
      <c r="O40" s="245" t="str">
        <f>汇总!C18</f>
        <v>北京市海淀区</v>
      </c>
      <c r="P40" s="258"/>
      <c r="Q40" s="265"/>
      <c r="R40" s="266"/>
    </row>
    <row r="41" s="204" customFormat="1" ht="27" customHeight="1" spans="1:18">
      <c r="A41" s="245">
        <v>18</v>
      </c>
      <c r="B41" s="245" t="str">
        <f>汇总!D19</f>
        <v>8204110000</v>
      </c>
      <c r="C41" s="245" t="str">
        <f>汇总!E19</f>
        <v>12件英制特长球头内六角扳手组套</v>
      </c>
      <c r="D41" s="245"/>
      <c r="E41" s="246">
        <f>汇总!H19</f>
        <v>14</v>
      </c>
      <c r="F41" s="246" t="str">
        <f>汇总!I19</f>
        <v>套</v>
      </c>
      <c r="G41" s="246"/>
      <c r="H41" s="246">
        <f t="shared" si="1"/>
        <v>28.0396314710929</v>
      </c>
      <c r="I41" s="255">
        <f>汇总!N19</f>
        <v>392.554840595301</v>
      </c>
      <c r="J41" s="255"/>
      <c r="K41" s="256" t="s">
        <v>699</v>
      </c>
      <c r="L41" s="256"/>
      <c r="M41" s="257" t="s">
        <v>700</v>
      </c>
      <c r="N41" s="245"/>
      <c r="O41" s="245" t="str">
        <f>汇总!C19</f>
        <v>北京市海淀区</v>
      </c>
      <c r="P41" s="258"/>
      <c r="Q41" s="265"/>
      <c r="R41" s="266"/>
    </row>
    <row r="42" s="204" customFormat="1" ht="27" customHeight="1" spans="1:18">
      <c r="A42" s="245">
        <v>19</v>
      </c>
      <c r="B42" s="245" t="str">
        <f>汇总!D20</f>
        <v>8204110000</v>
      </c>
      <c r="C42" s="245" t="str">
        <f>汇总!E20</f>
        <v>9件特长球头内六角扳手组套</v>
      </c>
      <c r="D42" s="245"/>
      <c r="E42" s="246">
        <f>汇总!H20</f>
        <v>24</v>
      </c>
      <c r="F42" s="246" t="str">
        <f>汇总!I20</f>
        <v>套</v>
      </c>
      <c r="G42" s="246"/>
      <c r="H42" s="246">
        <f t="shared" si="1"/>
        <v>22.5991059617764</v>
      </c>
      <c r="I42" s="255">
        <f>汇总!N20</f>
        <v>542.378543082633</v>
      </c>
      <c r="J42" s="255"/>
      <c r="K42" s="256" t="s">
        <v>699</v>
      </c>
      <c r="L42" s="256"/>
      <c r="M42" s="257" t="s">
        <v>700</v>
      </c>
      <c r="N42" s="245"/>
      <c r="O42" s="245" t="str">
        <f>汇总!C20</f>
        <v>北京市海淀区</v>
      </c>
      <c r="P42" s="258"/>
      <c r="Q42" s="265"/>
      <c r="R42" s="266"/>
    </row>
    <row r="43" s="204" customFormat="1" ht="27" customHeight="1" spans="1:18">
      <c r="A43" s="245">
        <v>20</v>
      </c>
      <c r="B43" s="245" t="str">
        <f>汇总!D21</f>
        <v>8204110000</v>
      </c>
      <c r="C43" s="245" t="str">
        <f>汇总!E21</f>
        <v>自动剥线钳B型</v>
      </c>
      <c r="D43" s="245"/>
      <c r="E43" s="246">
        <f>汇总!H21</f>
        <v>6</v>
      </c>
      <c r="F43" s="246" t="str">
        <f>汇总!I21</f>
        <v>把</v>
      </c>
      <c r="G43" s="246"/>
      <c r="H43" s="246">
        <f t="shared" si="1"/>
        <v>15.0660706411842</v>
      </c>
      <c r="I43" s="255">
        <f>汇总!N21</f>
        <v>90.3964238471055</v>
      </c>
      <c r="J43" s="255"/>
      <c r="K43" s="256" t="s">
        <v>699</v>
      </c>
      <c r="L43" s="256"/>
      <c r="M43" s="257" t="s">
        <v>700</v>
      </c>
      <c r="N43" s="245"/>
      <c r="O43" s="245" t="str">
        <f>汇总!C21</f>
        <v>北京市海淀区</v>
      </c>
      <c r="P43" s="258"/>
      <c r="Q43" s="265"/>
      <c r="R43" s="266"/>
    </row>
    <row r="44" s="204" customFormat="1" ht="27" customHeight="1" spans="1:18">
      <c r="A44" s="245">
        <v>21</v>
      </c>
      <c r="B44" s="245" t="str">
        <f>汇总!D22</f>
        <v>8204120000</v>
      </c>
      <c r="C44" s="245" t="str">
        <f>汇总!E22</f>
        <v>活动扳手10''</v>
      </c>
      <c r="D44" s="245"/>
      <c r="E44" s="246">
        <f>汇总!H22</f>
        <v>30</v>
      </c>
      <c r="F44" s="246" t="str">
        <f>汇总!I22</f>
        <v>把</v>
      </c>
      <c r="G44" s="246"/>
      <c r="H44" s="246">
        <f t="shared" si="1"/>
        <v>15.4845726034394</v>
      </c>
      <c r="I44" s="255">
        <f>汇总!N22</f>
        <v>464.537178103181</v>
      </c>
      <c r="J44" s="255"/>
      <c r="K44" s="256" t="s">
        <v>699</v>
      </c>
      <c r="L44" s="256"/>
      <c r="M44" s="257" t="s">
        <v>700</v>
      </c>
      <c r="N44" s="245"/>
      <c r="O44" s="245" t="str">
        <f>汇总!C22</f>
        <v>北京市海淀区</v>
      </c>
      <c r="P44" s="258"/>
      <c r="Q44" s="265"/>
      <c r="R44" s="266"/>
    </row>
    <row r="45" s="204" customFormat="1" ht="27" customHeight="1" spans="1:18">
      <c r="A45" s="245">
        <v>22</v>
      </c>
      <c r="B45" s="245" t="str">
        <f>汇总!D23</f>
        <v>8204120000</v>
      </c>
      <c r="C45" s="245" t="str">
        <f>汇总!E23</f>
        <v>活动扳手15''</v>
      </c>
      <c r="D45" s="245"/>
      <c r="E45" s="246">
        <f>汇总!H23</f>
        <v>5</v>
      </c>
      <c r="F45" s="246" t="str">
        <f>汇总!I23</f>
        <v>件</v>
      </c>
      <c r="G45" s="246"/>
      <c r="H45" s="246">
        <f t="shared" si="1"/>
        <v>30.9691452068787</v>
      </c>
      <c r="I45" s="255">
        <f>汇总!N23</f>
        <v>154.845726034393</v>
      </c>
      <c r="J45" s="255"/>
      <c r="K45" s="256" t="s">
        <v>699</v>
      </c>
      <c r="L45" s="256"/>
      <c r="M45" s="257" t="s">
        <v>700</v>
      </c>
      <c r="N45" s="245"/>
      <c r="O45" s="245" t="str">
        <f>汇总!C23</f>
        <v>北京市海淀区</v>
      </c>
      <c r="P45" s="258"/>
      <c r="Q45" s="265"/>
      <c r="R45" s="266"/>
    </row>
    <row r="46" s="204" customFormat="1" ht="27" customHeight="1" spans="1:18">
      <c r="A46" s="245">
        <v>23</v>
      </c>
      <c r="B46" s="245" t="str">
        <f>汇总!D24</f>
        <v>8467299000</v>
      </c>
      <c r="C46" s="245" t="str">
        <f>汇总!E24</f>
        <v>充电电锤</v>
      </c>
      <c r="D46" s="245"/>
      <c r="E46" s="246">
        <f>汇总!H24</f>
        <v>2</v>
      </c>
      <c r="F46" s="246" t="str">
        <f>汇总!I24</f>
        <v>台</v>
      </c>
      <c r="G46" s="246"/>
      <c r="H46" s="246">
        <f t="shared" si="1"/>
        <v>1473.47565877323</v>
      </c>
      <c r="I46" s="255">
        <f>汇总!N24</f>
        <v>2946.95131754646</v>
      </c>
      <c r="J46" s="255"/>
      <c r="K46" s="256" t="s">
        <v>699</v>
      </c>
      <c r="L46" s="256"/>
      <c r="M46" s="257" t="s">
        <v>700</v>
      </c>
      <c r="N46" s="245"/>
      <c r="O46" s="245" t="str">
        <f>汇总!C24</f>
        <v>北京市海淀区</v>
      </c>
      <c r="P46" s="258"/>
      <c r="Q46" s="265"/>
      <c r="R46" s="266"/>
    </row>
    <row r="47" s="204" customFormat="1" ht="27" customHeight="1" spans="1:18">
      <c r="A47" s="245">
        <v>24</v>
      </c>
      <c r="B47" s="245" t="str">
        <f>汇总!D25</f>
        <v>8424899990</v>
      </c>
      <c r="C47" s="245" t="str">
        <f>汇总!E25</f>
        <v>高压清洗机</v>
      </c>
      <c r="D47" s="245"/>
      <c r="E47" s="246">
        <f>汇总!H25</f>
        <v>6</v>
      </c>
      <c r="F47" s="246" t="str">
        <f>汇总!I25</f>
        <v>台</v>
      </c>
      <c r="G47" s="246"/>
      <c r="H47" s="246">
        <f t="shared" si="1"/>
        <v>1224.11823959622</v>
      </c>
      <c r="I47" s="255">
        <f>汇总!N25</f>
        <v>7344.70943757732</v>
      </c>
      <c r="J47" s="255"/>
      <c r="K47" s="256" t="s">
        <v>699</v>
      </c>
      <c r="L47" s="256"/>
      <c r="M47" s="257" t="s">
        <v>700</v>
      </c>
      <c r="N47" s="245"/>
      <c r="O47" s="245" t="str">
        <f>汇总!C25</f>
        <v>北京市海淀区</v>
      </c>
      <c r="P47" s="258"/>
      <c r="Q47" s="265"/>
      <c r="R47" s="266"/>
    </row>
    <row r="48" s="204" customFormat="1" ht="27" customHeight="1" spans="1:18">
      <c r="A48" s="245">
        <v>25</v>
      </c>
      <c r="B48" s="245" t="str">
        <f>汇总!D26</f>
        <v>7312100000</v>
      </c>
      <c r="C48" s="245" t="str">
        <f>汇总!E26</f>
        <v>吊带</v>
      </c>
      <c r="D48" s="245"/>
      <c r="E48" s="246">
        <f>汇总!H26</f>
        <v>60</v>
      </c>
      <c r="F48" s="246" t="str">
        <f>汇总!I26</f>
        <v>条</v>
      </c>
      <c r="G48" s="246"/>
      <c r="H48" s="246">
        <f t="shared" si="1"/>
        <v>16.7400784902047</v>
      </c>
      <c r="I48" s="255">
        <f>汇总!N26</f>
        <v>1004.40470941228</v>
      </c>
      <c r="J48" s="255"/>
      <c r="K48" s="256" t="s">
        <v>699</v>
      </c>
      <c r="L48" s="256"/>
      <c r="M48" s="257" t="s">
        <v>700</v>
      </c>
      <c r="N48" s="245"/>
      <c r="O48" s="245" t="str">
        <f>汇总!C26</f>
        <v>北京市密云县</v>
      </c>
      <c r="P48" s="258"/>
      <c r="Q48" s="265"/>
      <c r="R48" s="266"/>
    </row>
    <row r="49" s="204" customFormat="1" ht="27" customHeight="1" spans="1:18">
      <c r="A49" s="245">
        <v>26</v>
      </c>
      <c r="B49" s="245" t="str">
        <f>汇总!D27</f>
        <v>7318290000</v>
      </c>
      <c r="C49" s="245" t="str">
        <f>汇总!E27</f>
        <v>卸扣</v>
      </c>
      <c r="D49" s="245"/>
      <c r="E49" s="246">
        <f>汇总!H27</f>
        <v>52253</v>
      </c>
      <c r="F49" s="246" t="str">
        <f>汇总!I27</f>
        <v>个</v>
      </c>
      <c r="G49" s="246"/>
      <c r="H49" s="246">
        <f t="shared" si="1"/>
        <v>0.629122107075623</v>
      </c>
      <c r="I49" s="255">
        <f>汇总!N27</f>
        <v>32873.5174610225</v>
      </c>
      <c r="J49" s="255"/>
      <c r="K49" s="256" t="s">
        <v>699</v>
      </c>
      <c r="L49" s="256"/>
      <c r="M49" s="257" t="s">
        <v>700</v>
      </c>
      <c r="N49" s="245"/>
      <c r="O49" s="245" t="str">
        <f>汇总!C27</f>
        <v>北京市密云县</v>
      </c>
      <c r="P49" s="258"/>
      <c r="Q49" s="265"/>
      <c r="R49" s="266"/>
    </row>
    <row r="50" s="204" customFormat="1" ht="27" customHeight="1" spans="1:18">
      <c r="A50" s="245">
        <v>27</v>
      </c>
      <c r="B50" s="245" t="str">
        <f>汇总!D28</f>
        <v>8308100000</v>
      </c>
      <c r="C50" s="245" t="str">
        <f>汇总!E28</f>
        <v>钢丝绳卡</v>
      </c>
      <c r="D50" s="245"/>
      <c r="E50" s="246">
        <f>汇总!H28</f>
        <v>1500</v>
      </c>
      <c r="F50" s="246" t="str">
        <f>汇总!I28</f>
        <v>件</v>
      </c>
      <c r="G50" s="246"/>
      <c r="H50" s="246">
        <f t="shared" si="1"/>
        <v>0.125550588676535</v>
      </c>
      <c r="I50" s="255">
        <f>汇总!N28</f>
        <v>188.325883014803</v>
      </c>
      <c r="J50" s="255"/>
      <c r="K50" s="256" t="s">
        <v>699</v>
      </c>
      <c r="L50" s="256"/>
      <c r="M50" s="257" t="s">
        <v>700</v>
      </c>
      <c r="N50" s="245"/>
      <c r="O50" s="245" t="str">
        <f>汇总!C28</f>
        <v>北京市密云县</v>
      </c>
      <c r="P50" s="258"/>
      <c r="Q50" s="265"/>
      <c r="R50" s="266"/>
    </row>
    <row r="51" s="204" customFormat="1" ht="27" customHeight="1" spans="1:18">
      <c r="A51" s="245">
        <v>28</v>
      </c>
      <c r="B51" s="245" t="str">
        <f>汇总!D29</f>
        <v>8425190000</v>
      </c>
      <c r="C51" s="245" t="str">
        <f>汇总!E29</f>
        <v>手拉葫芦</v>
      </c>
      <c r="D51" s="245"/>
      <c r="E51" s="246">
        <f>汇总!H29</f>
        <v>11</v>
      </c>
      <c r="F51" s="246" t="str">
        <f>汇总!I29</f>
        <v>个</v>
      </c>
      <c r="G51" s="246"/>
      <c r="H51" s="246">
        <f t="shared" si="1"/>
        <v>92.6331900165827</v>
      </c>
      <c r="I51" s="255">
        <f>汇总!N29</f>
        <v>1018.96509018241</v>
      </c>
      <c r="J51" s="255"/>
      <c r="K51" s="256" t="s">
        <v>699</v>
      </c>
      <c r="L51" s="256"/>
      <c r="M51" s="257" t="s">
        <v>700</v>
      </c>
      <c r="N51" s="245"/>
      <c r="O51" s="245" t="str">
        <f>汇总!C29</f>
        <v>北京市密云县</v>
      </c>
      <c r="P51" s="258"/>
      <c r="Q51" s="265"/>
      <c r="R51" s="266"/>
    </row>
    <row r="52" s="204" customFormat="1" ht="27" customHeight="1" spans="1:18">
      <c r="A52" s="245">
        <v>29</v>
      </c>
      <c r="B52" s="245" t="str">
        <f>汇总!D30</f>
        <v>8481400000</v>
      </c>
      <c r="C52" s="245" t="str">
        <f>汇总!E30</f>
        <v>球阀</v>
      </c>
      <c r="D52" s="245"/>
      <c r="E52" s="246">
        <f>汇总!H30</f>
        <v>240</v>
      </c>
      <c r="F52" s="246" t="str">
        <f>汇总!I30</f>
        <v>个</v>
      </c>
      <c r="G52" s="246"/>
      <c r="H52" s="246">
        <f t="shared" si="1"/>
        <v>6.18162273414331</v>
      </c>
      <c r="I52" s="255">
        <f>汇总!N30</f>
        <v>1483.58945619439</v>
      </c>
      <c r="J52" s="255"/>
      <c r="K52" s="256" t="s">
        <v>699</v>
      </c>
      <c r="L52" s="256"/>
      <c r="M52" s="257" t="s">
        <v>700</v>
      </c>
      <c r="N52" s="245"/>
      <c r="O52" s="245" t="str">
        <f>汇总!C30</f>
        <v>北京市密云县</v>
      </c>
      <c r="P52" s="258"/>
      <c r="Q52" s="265"/>
      <c r="R52" s="266"/>
    </row>
    <row r="53" s="204" customFormat="1" ht="27" customHeight="1" spans="1:18">
      <c r="A53" s="245">
        <v>30</v>
      </c>
      <c r="B53" s="245" t="str">
        <f>汇总!D31</f>
        <v>8481400000</v>
      </c>
      <c r="C53" s="245" t="str">
        <f>汇总!E31</f>
        <v>球阀</v>
      </c>
      <c r="D53" s="245"/>
      <c r="E53" s="246">
        <f>汇总!H31</f>
        <v>210</v>
      </c>
      <c r="F53" s="246" t="str">
        <f>汇总!I31</f>
        <v>个</v>
      </c>
      <c r="G53" s="246"/>
      <c r="H53" s="246">
        <f t="shared" si="1"/>
        <v>10.6419070402016</v>
      </c>
      <c r="I53" s="255">
        <f>汇总!N31</f>
        <v>2234.80047844233</v>
      </c>
      <c r="J53" s="255"/>
      <c r="K53" s="256" t="s">
        <v>699</v>
      </c>
      <c r="L53" s="256"/>
      <c r="M53" s="257" t="s">
        <v>700</v>
      </c>
      <c r="N53" s="245"/>
      <c r="O53" s="245" t="str">
        <f>汇总!C31</f>
        <v>北京市密云县</v>
      </c>
      <c r="P53" s="258"/>
      <c r="Q53" s="265"/>
      <c r="R53" s="266"/>
    </row>
    <row r="54" s="204" customFormat="1" ht="27" customHeight="1" spans="1:18">
      <c r="A54" s="245">
        <v>31</v>
      </c>
      <c r="B54" s="245" t="str">
        <f>汇总!D32</f>
        <v>3403990000</v>
      </c>
      <c r="C54" s="245" t="str">
        <f>汇总!E32</f>
        <v>凡士林</v>
      </c>
      <c r="D54" s="245"/>
      <c r="E54" s="246">
        <f>汇总!H32</f>
        <v>4</v>
      </c>
      <c r="F54" s="246" t="str">
        <f>汇总!I32</f>
        <v>件</v>
      </c>
      <c r="G54" s="246"/>
      <c r="H54" s="246">
        <f t="shared" si="1"/>
        <v>6.89656358632915</v>
      </c>
      <c r="I54" s="255">
        <f>汇总!N32</f>
        <v>27.5862543453166</v>
      </c>
      <c r="J54" s="255"/>
      <c r="K54" s="256" t="s">
        <v>699</v>
      </c>
      <c r="L54" s="256"/>
      <c r="M54" s="257" t="s">
        <v>700</v>
      </c>
      <c r="N54" s="245"/>
      <c r="O54" s="245" t="str">
        <f>汇总!C32</f>
        <v>北京市密云县</v>
      </c>
      <c r="P54" s="258"/>
      <c r="Q54" s="265"/>
      <c r="R54" s="266"/>
    </row>
    <row r="55" s="204" customFormat="1" ht="27" customHeight="1" spans="1:18">
      <c r="A55" s="245">
        <v>32</v>
      </c>
      <c r="B55" s="245" t="str">
        <f>汇总!D33</f>
        <v>3920920000</v>
      </c>
      <c r="C55" s="245" t="str">
        <f>汇总!E33</f>
        <v>电缆扎带</v>
      </c>
      <c r="D55" s="245"/>
      <c r="E55" s="246">
        <f>汇总!H33</f>
        <v>40</v>
      </c>
      <c r="F55" s="246" t="str">
        <f>汇总!I33</f>
        <v>件</v>
      </c>
      <c r="G55" s="246"/>
      <c r="H55" s="246">
        <f t="shared" si="1"/>
        <v>4.60352158480629</v>
      </c>
      <c r="I55" s="255">
        <f>汇总!N33</f>
        <v>184.140863392252</v>
      </c>
      <c r="J55" s="255"/>
      <c r="K55" s="256" t="s">
        <v>699</v>
      </c>
      <c r="L55" s="256"/>
      <c r="M55" s="257" t="s">
        <v>700</v>
      </c>
      <c r="N55" s="245"/>
      <c r="O55" s="245" t="str">
        <f>汇总!C33</f>
        <v>北京市密云县</v>
      </c>
      <c r="P55" s="258"/>
      <c r="Q55" s="265"/>
      <c r="R55" s="266"/>
    </row>
    <row r="56" s="204" customFormat="1" ht="27" customHeight="1" spans="1:18">
      <c r="A56" s="245">
        <v>33</v>
      </c>
      <c r="B56" s="245" t="str">
        <f>汇总!D34</f>
        <v>5906101000</v>
      </c>
      <c r="C56" s="245" t="str">
        <f>汇总!E34</f>
        <v>反光条</v>
      </c>
      <c r="D56" s="245"/>
      <c r="E56" s="246">
        <f>汇总!H34</f>
        <v>2500</v>
      </c>
      <c r="F56" s="246" t="str">
        <f>汇总!I34</f>
        <v>米</v>
      </c>
      <c r="G56" s="246"/>
      <c r="H56" s="246">
        <f t="shared" si="1"/>
        <v>0.837003924510237</v>
      </c>
      <c r="I56" s="255">
        <f>汇总!N34</f>
        <v>2092.50981127559</v>
      </c>
      <c r="J56" s="255"/>
      <c r="K56" s="256" t="s">
        <v>699</v>
      </c>
      <c r="L56" s="256"/>
      <c r="M56" s="257" t="s">
        <v>700</v>
      </c>
      <c r="N56" s="245"/>
      <c r="O56" s="245" t="str">
        <f>汇总!C34</f>
        <v>北京市密云县</v>
      </c>
      <c r="P56" s="258"/>
      <c r="Q56" s="265"/>
      <c r="R56" s="266"/>
    </row>
    <row r="57" s="204" customFormat="1" ht="27" customHeight="1" spans="1:18">
      <c r="A57" s="245">
        <v>34</v>
      </c>
      <c r="B57" s="245" t="str">
        <f>汇总!D35</f>
        <v>6805200000</v>
      </c>
      <c r="C57" s="245" t="str">
        <f>汇总!E35</f>
        <v>百叶砂纸打磨抛光片</v>
      </c>
      <c r="D57" s="245"/>
      <c r="E57" s="246">
        <f>汇总!H35</f>
        <v>100</v>
      </c>
      <c r="F57" s="246" t="str">
        <f>汇总!I35</f>
        <v>片</v>
      </c>
      <c r="G57" s="246"/>
      <c r="H57" s="246">
        <f t="shared" si="1"/>
        <v>0.177340206505607</v>
      </c>
      <c r="I57" s="255">
        <f>汇总!N35</f>
        <v>17.7340206505607</v>
      </c>
      <c r="J57" s="255"/>
      <c r="K57" s="256" t="s">
        <v>699</v>
      </c>
      <c r="L57" s="256"/>
      <c r="M57" s="257" t="s">
        <v>700</v>
      </c>
      <c r="N57" s="245"/>
      <c r="O57" s="245" t="str">
        <f>汇总!C35</f>
        <v>北京市密云县</v>
      </c>
      <c r="P57" s="258"/>
      <c r="Q57" s="265"/>
      <c r="R57" s="266"/>
    </row>
    <row r="58" s="204" customFormat="1" ht="27" customHeight="1" spans="1:18">
      <c r="A58" s="245">
        <v>35</v>
      </c>
      <c r="B58" s="245" t="str">
        <f>汇总!D36</f>
        <v>7407211100</v>
      </c>
      <c r="C58" s="245" t="str">
        <f>汇总!E36</f>
        <v>铜排</v>
      </c>
      <c r="D58" s="245"/>
      <c r="E58" s="246">
        <f>汇总!H36</f>
        <v>5</v>
      </c>
      <c r="F58" s="246" t="str">
        <f>汇总!I36</f>
        <v>米</v>
      </c>
      <c r="G58" s="246"/>
      <c r="H58" s="246">
        <f t="shared" si="1"/>
        <v>36.2701700621102</v>
      </c>
      <c r="I58" s="255">
        <f>汇总!N36</f>
        <v>181.350850310551</v>
      </c>
      <c r="J58" s="255"/>
      <c r="K58" s="256" t="s">
        <v>699</v>
      </c>
      <c r="L58" s="256"/>
      <c r="M58" s="257" t="s">
        <v>700</v>
      </c>
      <c r="N58" s="245"/>
      <c r="O58" s="245" t="str">
        <f>汇总!C36</f>
        <v>北京市密云县</v>
      </c>
      <c r="P58" s="258"/>
      <c r="Q58" s="265"/>
      <c r="R58" s="266"/>
    </row>
    <row r="59" s="204" customFormat="1" ht="27" customHeight="1" spans="1:18">
      <c r="A59" s="245">
        <v>36</v>
      </c>
      <c r="B59" s="245" t="str">
        <f>汇总!D37</f>
        <v>8201100090</v>
      </c>
      <c r="C59" s="245" t="str">
        <f>汇总!E37</f>
        <v>铁锹</v>
      </c>
      <c r="D59" s="245"/>
      <c r="E59" s="246">
        <f>汇总!H37</f>
        <v>80</v>
      </c>
      <c r="F59" s="246" t="str">
        <f>汇总!I37</f>
        <v>把</v>
      </c>
      <c r="G59" s="246"/>
      <c r="H59" s="246">
        <f t="shared" si="1"/>
        <v>4.53377125776378</v>
      </c>
      <c r="I59" s="255">
        <f>汇总!N37</f>
        <v>362.701700621102</v>
      </c>
      <c r="J59" s="255"/>
      <c r="K59" s="256" t="s">
        <v>699</v>
      </c>
      <c r="L59" s="256"/>
      <c r="M59" s="257" t="s">
        <v>700</v>
      </c>
      <c r="N59" s="245"/>
      <c r="O59" s="245" t="str">
        <f>汇总!C37</f>
        <v>北京市密云县</v>
      </c>
      <c r="P59" s="258"/>
      <c r="Q59" s="265"/>
      <c r="R59" s="266"/>
    </row>
    <row r="60" s="204" customFormat="1" ht="27" customHeight="1" spans="1:18">
      <c r="A60" s="245">
        <v>37</v>
      </c>
      <c r="B60" s="245" t="str">
        <f>汇总!D38</f>
        <v>8201100090</v>
      </c>
      <c r="C60" s="245" t="str">
        <f>汇总!E38</f>
        <v>铁锹</v>
      </c>
      <c r="D60" s="245"/>
      <c r="E60" s="246">
        <f>汇总!H38</f>
        <v>50</v>
      </c>
      <c r="F60" s="246" t="str">
        <f>汇总!I38</f>
        <v>把</v>
      </c>
      <c r="G60" s="246"/>
      <c r="H60" s="246">
        <f t="shared" si="1"/>
        <v>4.53377125776378</v>
      </c>
      <c r="I60" s="255">
        <f>汇总!N38</f>
        <v>226.688562888189</v>
      </c>
      <c r="J60" s="255"/>
      <c r="K60" s="256" t="s">
        <v>699</v>
      </c>
      <c r="L60" s="256"/>
      <c r="M60" s="257" t="s">
        <v>700</v>
      </c>
      <c r="N60" s="245"/>
      <c r="O60" s="245" t="str">
        <f>汇总!C38</f>
        <v>北京市密云县</v>
      </c>
      <c r="P60" s="258"/>
      <c r="Q60" s="265"/>
      <c r="R60" s="266"/>
    </row>
    <row r="61" s="204" customFormat="1" ht="27" customHeight="1" spans="1:18">
      <c r="A61" s="245">
        <v>38</v>
      </c>
      <c r="B61" s="245" t="str">
        <f>汇总!D39</f>
        <v>8204110000</v>
      </c>
      <c r="C61" s="245" t="str">
        <f>汇总!E39</f>
        <v>石笔</v>
      </c>
      <c r="D61" s="245"/>
      <c r="E61" s="246">
        <f>汇总!H39</f>
        <v>41</v>
      </c>
      <c r="F61" s="246" t="str">
        <f>汇总!I39</f>
        <v>盒</v>
      </c>
      <c r="G61" s="246"/>
      <c r="H61" s="246">
        <f t="shared" si="1"/>
        <v>1.15088039620158</v>
      </c>
      <c r="I61" s="255">
        <f>汇总!N39</f>
        <v>47.1860962442646</v>
      </c>
      <c r="J61" s="255"/>
      <c r="K61" s="256" t="s">
        <v>699</v>
      </c>
      <c r="L61" s="256"/>
      <c r="M61" s="257" t="s">
        <v>700</v>
      </c>
      <c r="N61" s="245"/>
      <c r="O61" s="245" t="str">
        <f>汇总!C39</f>
        <v>北京市密云县</v>
      </c>
      <c r="P61" s="258"/>
      <c r="Q61" s="265"/>
      <c r="R61" s="266"/>
    </row>
    <row r="62" s="204" customFormat="1" ht="27" customHeight="1" spans="1:18">
      <c r="A62" s="245">
        <v>39</v>
      </c>
      <c r="B62" s="245" t="str">
        <f>汇总!D40</f>
        <v>8301100000</v>
      </c>
      <c r="C62" s="245" t="str">
        <f>汇总!E40</f>
        <v>配电箱锁</v>
      </c>
      <c r="D62" s="245"/>
      <c r="E62" s="246">
        <f>汇总!H40</f>
        <v>180</v>
      </c>
      <c r="F62" s="246" t="str">
        <f>汇总!I40</f>
        <v>个</v>
      </c>
      <c r="G62" s="246"/>
      <c r="H62" s="246">
        <f t="shared" si="1"/>
        <v>0.985223369475593</v>
      </c>
      <c r="I62" s="255">
        <f>汇总!N40</f>
        <v>177.340206505607</v>
      </c>
      <c r="J62" s="255"/>
      <c r="K62" s="256" t="s">
        <v>699</v>
      </c>
      <c r="L62" s="256"/>
      <c r="M62" s="257" t="s">
        <v>700</v>
      </c>
      <c r="N62" s="245"/>
      <c r="O62" s="245" t="str">
        <f>汇总!C40</f>
        <v>北京市密云县</v>
      </c>
      <c r="P62" s="258"/>
      <c r="Q62" s="265"/>
      <c r="R62" s="266"/>
    </row>
    <row r="63" s="204" customFormat="1" ht="27" customHeight="1" spans="1:18">
      <c r="A63" s="245">
        <v>40</v>
      </c>
      <c r="B63" s="245" t="str">
        <f>汇总!D41</f>
        <v>8536500000</v>
      </c>
      <c r="C63" s="245" t="str">
        <f>汇总!E41</f>
        <v>多功能钥匙</v>
      </c>
      <c r="D63" s="245"/>
      <c r="E63" s="246">
        <f>汇总!H41</f>
        <v>42</v>
      </c>
      <c r="F63" s="246" t="str">
        <f>汇总!I41</f>
        <v>件</v>
      </c>
      <c r="G63" s="246"/>
      <c r="H63" s="246">
        <f t="shared" si="1"/>
        <v>8.37003924510236</v>
      </c>
      <c r="I63" s="255">
        <f>汇总!N41</f>
        <v>351.541648294299</v>
      </c>
      <c r="J63" s="255"/>
      <c r="K63" s="256" t="s">
        <v>699</v>
      </c>
      <c r="L63" s="256"/>
      <c r="M63" s="257" t="s">
        <v>700</v>
      </c>
      <c r="N63" s="245"/>
      <c r="O63" s="245" t="str">
        <f>汇总!C41</f>
        <v>北京市密云县</v>
      </c>
      <c r="P63" s="258"/>
      <c r="Q63" s="265"/>
      <c r="R63" s="266"/>
    </row>
    <row r="64" s="204" customFormat="1" ht="27" customHeight="1" spans="1:18">
      <c r="A64" s="245">
        <v>41</v>
      </c>
      <c r="B64" s="245" t="str">
        <f>汇总!D42</f>
        <v>8536610000</v>
      </c>
      <c r="C64" s="245" t="str">
        <f>汇总!E42</f>
        <v>防水灯头</v>
      </c>
      <c r="D64" s="245"/>
      <c r="E64" s="246">
        <f>汇总!H42</f>
        <v>50</v>
      </c>
      <c r="F64" s="246" t="str">
        <f>汇总!I42</f>
        <v>只</v>
      </c>
      <c r="G64" s="246"/>
      <c r="H64" s="246">
        <f t="shared" si="1"/>
        <v>0.376651766029606</v>
      </c>
      <c r="I64" s="255">
        <f>汇总!N42</f>
        <v>18.8325883014803</v>
      </c>
      <c r="J64" s="255"/>
      <c r="K64" s="256" t="s">
        <v>699</v>
      </c>
      <c r="L64" s="256"/>
      <c r="M64" s="257" t="s">
        <v>700</v>
      </c>
      <c r="N64" s="245"/>
      <c r="O64" s="245" t="str">
        <f>汇总!C42</f>
        <v>北京市密云县</v>
      </c>
      <c r="P64" s="258"/>
      <c r="Q64" s="265"/>
      <c r="R64" s="266"/>
    </row>
    <row r="65" s="204" customFormat="1" ht="27" customHeight="1" spans="1:18">
      <c r="A65" s="245">
        <v>42</v>
      </c>
      <c r="B65" s="245" t="str">
        <f>汇总!D43</f>
        <v>8708995900</v>
      </c>
      <c r="C65" s="245" t="str">
        <f>汇总!E43</f>
        <v>警戒带</v>
      </c>
      <c r="D65" s="245"/>
      <c r="E65" s="246">
        <f>汇总!H43</f>
        <v>50</v>
      </c>
      <c r="F65" s="246" t="str">
        <f>汇总!I43</f>
        <v>卷</v>
      </c>
      <c r="G65" s="246"/>
      <c r="H65" s="246">
        <f t="shared" ref="H65:H90" si="2">I65/E65</f>
        <v>3.76651766029606</v>
      </c>
      <c r="I65" s="255">
        <f>汇总!N43</f>
        <v>188.325883014803</v>
      </c>
      <c r="J65" s="255"/>
      <c r="K65" s="256" t="s">
        <v>699</v>
      </c>
      <c r="L65" s="256"/>
      <c r="M65" s="257" t="s">
        <v>700</v>
      </c>
      <c r="N65" s="245"/>
      <c r="O65" s="245" t="str">
        <f>汇总!C43</f>
        <v>北京市密云县</v>
      </c>
      <c r="P65" s="258"/>
      <c r="Q65" s="265"/>
      <c r="R65" s="266"/>
    </row>
    <row r="66" s="204" customFormat="1" ht="27" customHeight="1" spans="1:18">
      <c r="A66" s="245">
        <v>43</v>
      </c>
      <c r="B66" s="245" t="str">
        <f>汇总!D44</f>
        <v>9017800000</v>
      </c>
      <c r="C66" s="245" t="str">
        <f>汇总!E44</f>
        <v>卷尺</v>
      </c>
      <c r="D66" s="245"/>
      <c r="E66" s="246">
        <f>汇总!H44</f>
        <v>20</v>
      </c>
      <c r="F66" s="246" t="str">
        <f>汇总!I44</f>
        <v>把</v>
      </c>
      <c r="G66" s="246"/>
      <c r="H66" s="246">
        <f t="shared" si="2"/>
        <v>1.42813794619559</v>
      </c>
      <c r="I66" s="255">
        <f>汇总!N44</f>
        <v>28.5627589239118</v>
      </c>
      <c r="J66" s="255"/>
      <c r="K66" s="256" t="s">
        <v>699</v>
      </c>
      <c r="L66" s="256"/>
      <c r="M66" s="257" t="s">
        <v>700</v>
      </c>
      <c r="N66" s="245"/>
      <c r="O66" s="245" t="str">
        <f>汇总!C44</f>
        <v>北京市密云县</v>
      </c>
      <c r="P66" s="258"/>
      <c r="Q66" s="265"/>
      <c r="R66" s="266"/>
    </row>
    <row r="67" s="204" customFormat="1" ht="27" customHeight="1" spans="1:18">
      <c r="A67" s="245">
        <v>44</v>
      </c>
      <c r="B67" s="245" t="str">
        <f>汇总!D45</f>
        <v>9017800000</v>
      </c>
      <c r="C67" s="245" t="str">
        <f>汇总!E45</f>
        <v>卷尺</v>
      </c>
      <c r="D67" s="245"/>
      <c r="E67" s="246">
        <f>汇总!H45</f>
        <v>40</v>
      </c>
      <c r="F67" s="246" t="str">
        <f>汇总!I45</f>
        <v>把</v>
      </c>
      <c r="G67" s="246"/>
      <c r="H67" s="246">
        <f t="shared" si="2"/>
        <v>2.83360703610235</v>
      </c>
      <c r="I67" s="255">
        <f>汇总!N45</f>
        <v>113.344281444094</v>
      </c>
      <c r="J67" s="255"/>
      <c r="K67" s="256" t="s">
        <v>699</v>
      </c>
      <c r="L67" s="256"/>
      <c r="M67" s="257" t="s">
        <v>700</v>
      </c>
      <c r="N67" s="245"/>
      <c r="O67" s="245" t="str">
        <f>汇总!C45</f>
        <v>北京市密云县</v>
      </c>
      <c r="P67" s="258"/>
      <c r="Q67" s="265"/>
      <c r="R67" s="266"/>
    </row>
    <row r="68" s="204" customFormat="1" ht="27" customHeight="1" spans="1:18">
      <c r="A68" s="245">
        <v>45</v>
      </c>
      <c r="B68" s="245" t="str">
        <f>汇总!D46</f>
        <v>9017800000</v>
      </c>
      <c r="C68" s="245" t="str">
        <f>汇总!E46</f>
        <v>卷尺</v>
      </c>
      <c r="D68" s="245"/>
      <c r="E68" s="246">
        <f>汇总!H46</f>
        <v>5</v>
      </c>
      <c r="F68" s="246" t="str">
        <f>汇总!I46</f>
        <v>把</v>
      </c>
      <c r="G68" s="246"/>
      <c r="H68" s="246">
        <f t="shared" si="2"/>
        <v>6.80065688664566</v>
      </c>
      <c r="I68" s="255">
        <f>汇总!N46</f>
        <v>34.0032844332283</v>
      </c>
      <c r="J68" s="255"/>
      <c r="K68" s="256" t="s">
        <v>699</v>
      </c>
      <c r="L68" s="256"/>
      <c r="M68" s="257" t="s">
        <v>700</v>
      </c>
      <c r="N68" s="245"/>
      <c r="O68" s="245" t="str">
        <f>汇总!C46</f>
        <v>北京市密云县</v>
      </c>
      <c r="P68" s="258"/>
      <c r="Q68" s="265"/>
      <c r="R68" s="266"/>
    </row>
    <row r="69" s="204" customFormat="1" ht="27" customHeight="1" spans="1:18">
      <c r="A69" s="245">
        <v>46</v>
      </c>
      <c r="B69" s="245" t="str">
        <f>汇总!D47</f>
        <v>9030311000</v>
      </c>
      <c r="C69" s="245" t="str">
        <f>汇总!E47</f>
        <v>多功能数字万用表</v>
      </c>
      <c r="D69" s="245"/>
      <c r="E69" s="246">
        <f>汇总!H47</f>
        <v>1</v>
      </c>
      <c r="F69" s="246" t="str">
        <f>汇总!I47</f>
        <v>件</v>
      </c>
      <c r="G69" s="246"/>
      <c r="H69" s="246">
        <f t="shared" si="2"/>
        <v>134.879694918472</v>
      </c>
      <c r="I69" s="255">
        <f>汇总!N47</f>
        <v>134.879694918472</v>
      </c>
      <c r="J69" s="255"/>
      <c r="K69" s="256" t="s">
        <v>699</v>
      </c>
      <c r="L69" s="256"/>
      <c r="M69" s="257" t="s">
        <v>700</v>
      </c>
      <c r="N69" s="245"/>
      <c r="O69" s="245" t="str">
        <f>汇总!C47</f>
        <v>北京市密云县</v>
      </c>
      <c r="P69" s="258"/>
      <c r="Q69" s="265"/>
      <c r="R69" s="266"/>
    </row>
    <row r="70" s="204" customFormat="1" ht="27" customHeight="1" spans="1:18">
      <c r="A70" s="245">
        <v>47</v>
      </c>
      <c r="B70" s="245" t="str">
        <f>汇总!D48</f>
        <v>9603401900</v>
      </c>
      <c r="C70" s="245" t="str">
        <f>汇总!E48</f>
        <v>滚筒刷</v>
      </c>
      <c r="D70" s="245"/>
      <c r="E70" s="246">
        <f>汇总!H48</f>
        <v>85</v>
      </c>
      <c r="F70" s="246" t="str">
        <f>汇总!I48</f>
        <v>件</v>
      </c>
      <c r="G70" s="246"/>
      <c r="H70" s="246">
        <f t="shared" si="2"/>
        <v>0.98522336947559</v>
      </c>
      <c r="I70" s="255">
        <f>汇总!N48</f>
        <v>83.7439864054252</v>
      </c>
      <c r="J70" s="255"/>
      <c r="K70" s="256" t="s">
        <v>699</v>
      </c>
      <c r="L70" s="256"/>
      <c r="M70" s="257" t="s">
        <v>700</v>
      </c>
      <c r="N70" s="245"/>
      <c r="O70" s="245" t="str">
        <f>汇总!C48</f>
        <v>北京市密云县</v>
      </c>
      <c r="P70" s="258"/>
      <c r="Q70" s="265"/>
      <c r="R70" s="266"/>
    </row>
    <row r="71" s="204" customFormat="1" ht="27" customHeight="1" spans="1:18">
      <c r="A71" s="245">
        <v>48</v>
      </c>
      <c r="B71" s="245" t="str">
        <f>汇总!D49</f>
        <v>9603509190</v>
      </c>
      <c r="C71" s="245" t="str">
        <f>汇总!E49</f>
        <v>毛刷</v>
      </c>
      <c r="D71" s="245"/>
      <c r="E71" s="246">
        <f>汇总!H49</f>
        <v>53</v>
      </c>
      <c r="F71" s="246" t="str">
        <f>汇总!I49</f>
        <v>件</v>
      </c>
      <c r="G71" s="246"/>
      <c r="H71" s="246">
        <f t="shared" si="2"/>
        <v>0.236460188893675</v>
      </c>
      <c r="I71" s="255">
        <f>汇总!N49</f>
        <v>12.5323900113648</v>
      </c>
      <c r="J71" s="255"/>
      <c r="K71" s="256" t="s">
        <v>699</v>
      </c>
      <c r="L71" s="256"/>
      <c r="M71" s="257" t="s">
        <v>700</v>
      </c>
      <c r="N71" s="245"/>
      <c r="O71" s="245" t="str">
        <f>汇总!C49</f>
        <v>北京市密云县</v>
      </c>
      <c r="P71" s="258"/>
      <c r="Q71" s="265"/>
      <c r="R71" s="266"/>
    </row>
    <row r="72" s="204" customFormat="1" ht="27" customHeight="1" spans="1:18">
      <c r="A72" s="245">
        <v>49</v>
      </c>
      <c r="B72" s="245" t="str">
        <f>汇总!D50</f>
        <v>7220202000</v>
      </c>
      <c r="C72" s="245" t="str">
        <f>汇总!E50</f>
        <v>滑杆</v>
      </c>
      <c r="D72" s="245"/>
      <c r="E72" s="246">
        <f>汇总!H50</f>
        <v>60</v>
      </c>
      <c r="F72" s="246" t="str">
        <f>汇总!I50</f>
        <v>件</v>
      </c>
      <c r="G72" s="246"/>
      <c r="H72" s="246">
        <f t="shared" si="2"/>
        <v>79.5153728284724</v>
      </c>
      <c r="I72" s="255">
        <f>汇总!N50</f>
        <v>4770.92236970834</v>
      </c>
      <c r="J72" s="255"/>
      <c r="K72" s="256" t="s">
        <v>699</v>
      </c>
      <c r="L72" s="256"/>
      <c r="M72" s="257" t="s">
        <v>700</v>
      </c>
      <c r="N72" s="245"/>
      <c r="O72" s="245" t="str">
        <f>汇总!C50</f>
        <v>唐山市</v>
      </c>
      <c r="P72" s="258"/>
      <c r="Q72" s="265"/>
      <c r="R72" s="266"/>
    </row>
    <row r="73" s="204" customFormat="1" ht="27" customHeight="1" spans="1:18">
      <c r="A73" s="245">
        <v>50</v>
      </c>
      <c r="B73" s="245" t="str">
        <f>汇总!D51</f>
        <v>7308900000</v>
      </c>
      <c r="C73" s="245" t="str">
        <f>汇总!E51</f>
        <v>踏板</v>
      </c>
      <c r="D73" s="245"/>
      <c r="E73" s="246">
        <f>汇总!H51</f>
        <v>30</v>
      </c>
      <c r="F73" s="246" t="str">
        <f>汇总!I51</f>
        <v>件</v>
      </c>
      <c r="G73" s="246"/>
      <c r="H73" s="246">
        <f t="shared" si="2"/>
        <v>123.45807886526</v>
      </c>
      <c r="I73" s="255">
        <f>汇总!N51</f>
        <v>3703.7423659578</v>
      </c>
      <c r="J73" s="255"/>
      <c r="K73" s="256" t="s">
        <v>699</v>
      </c>
      <c r="L73" s="256"/>
      <c r="M73" s="257" t="s">
        <v>700</v>
      </c>
      <c r="N73" s="245"/>
      <c r="O73" s="245" t="str">
        <f>汇总!C51</f>
        <v>唐山市</v>
      </c>
      <c r="P73" s="258"/>
      <c r="Q73" s="265"/>
      <c r="R73" s="266"/>
    </row>
    <row r="74" s="204" customFormat="1" ht="27" customHeight="1" spans="1:18">
      <c r="A74" s="245">
        <v>51</v>
      </c>
      <c r="B74" s="245" t="str">
        <f>汇总!D52</f>
        <v>7312100000</v>
      </c>
      <c r="C74" s="245" t="str">
        <f>汇总!E52</f>
        <v>返回钢丝绳</v>
      </c>
      <c r="D74" s="245"/>
      <c r="E74" s="246">
        <f>汇总!H52</f>
        <v>30</v>
      </c>
      <c r="F74" s="246" t="str">
        <f>汇总!I52</f>
        <v>件</v>
      </c>
      <c r="G74" s="246"/>
      <c r="H74" s="246">
        <f t="shared" si="2"/>
        <v>35.572666791685</v>
      </c>
      <c r="I74" s="255">
        <f>汇总!N52</f>
        <v>1067.18000375055</v>
      </c>
      <c r="J74" s="255"/>
      <c r="K74" s="256" t="s">
        <v>699</v>
      </c>
      <c r="L74" s="256"/>
      <c r="M74" s="257" t="s">
        <v>700</v>
      </c>
      <c r="N74" s="245"/>
      <c r="O74" s="245" t="str">
        <f>汇总!C52</f>
        <v>唐山市</v>
      </c>
      <c r="P74" s="258"/>
      <c r="Q74" s="265"/>
      <c r="R74" s="266"/>
    </row>
    <row r="75" s="204" customFormat="1" ht="27" customHeight="1" spans="1:18">
      <c r="A75" s="245">
        <v>52</v>
      </c>
      <c r="B75" s="245" t="str">
        <f>汇总!D53</f>
        <v>7312100000</v>
      </c>
      <c r="C75" s="245" t="str">
        <f>汇总!E53</f>
        <v>钢丝绳</v>
      </c>
      <c r="D75" s="245"/>
      <c r="E75" s="246">
        <f>汇总!H53</f>
        <v>15</v>
      </c>
      <c r="F75" s="246" t="str">
        <f>汇总!I53</f>
        <v>件</v>
      </c>
      <c r="G75" s="246"/>
      <c r="H75" s="246">
        <f t="shared" si="2"/>
        <v>35.5726667916851</v>
      </c>
      <c r="I75" s="255">
        <f>汇总!N53</f>
        <v>533.590001875276</v>
      </c>
      <c r="J75" s="255"/>
      <c r="K75" s="256" t="s">
        <v>699</v>
      </c>
      <c r="L75" s="256"/>
      <c r="M75" s="257" t="s">
        <v>700</v>
      </c>
      <c r="N75" s="245"/>
      <c r="O75" s="245" t="str">
        <f>汇总!C53</f>
        <v>唐山市</v>
      </c>
      <c r="P75" s="258"/>
      <c r="Q75" s="265"/>
      <c r="R75" s="266"/>
    </row>
    <row r="76" s="204" customFormat="1" ht="27" customHeight="1" spans="1:18">
      <c r="A76" s="245">
        <v>53</v>
      </c>
      <c r="B76" s="245" t="str">
        <f>汇总!D54</f>
        <v>7312100000</v>
      </c>
      <c r="C76" s="245" t="str">
        <f>汇总!E54</f>
        <v>推进钢丝绳</v>
      </c>
      <c r="D76" s="245"/>
      <c r="E76" s="246">
        <f>汇总!H54</f>
        <v>30</v>
      </c>
      <c r="F76" s="246" t="str">
        <f>汇总!I54</f>
        <v>件</v>
      </c>
      <c r="G76" s="246"/>
      <c r="H76" s="246">
        <f t="shared" si="2"/>
        <v>35.572666791685</v>
      </c>
      <c r="I76" s="255">
        <f>汇总!N54</f>
        <v>1067.18000375055</v>
      </c>
      <c r="J76" s="255"/>
      <c r="K76" s="256" t="s">
        <v>699</v>
      </c>
      <c r="L76" s="256"/>
      <c r="M76" s="257" t="s">
        <v>700</v>
      </c>
      <c r="N76" s="245"/>
      <c r="O76" s="245" t="str">
        <f>汇总!C54</f>
        <v>唐山市</v>
      </c>
      <c r="P76" s="258"/>
      <c r="Q76" s="265"/>
      <c r="R76" s="266"/>
    </row>
    <row r="77" s="204" customFormat="1" ht="27" customHeight="1" spans="1:18">
      <c r="A77" s="245">
        <v>54</v>
      </c>
      <c r="B77" s="245" t="str">
        <f>汇总!D55</f>
        <v>7312100000</v>
      </c>
      <c r="C77" s="245" t="str">
        <f>汇总!E55</f>
        <v>推进钢丝绳</v>
      </c>
      <c r="D77" s="245"/>
      <c r="E77" s="246">
        <f>汇总!H55</f>
        <v>30</v>
      </c>
      <c r="F77" s="246" t="str">
        <f>汇总!I55</f>
        <v>件</v>
      </c>
      <c r="G77" s="246"/>
      <c r="H77" s="246">
        <f t="shared" si="2"/>
        <v>35.572666791685</v>
      </c>
      <c r="I77" s="255">
        <f>汇总!N55</f>
        <v>1067.18000375055</v>
      </c>
      <c r="J77" s="255"/>
      <c r="K77" s="256" t="s">
        <v>699</v>
      </c>
      <c r="L77" s="256"/>
      <c r="M77" s="257" t="s">
        <v>700</v>
      </c>
      <c r="N77" s="245"/>
      <c r="O77" s="245" t="str">
        <f>汇总!C55</f>
        <v>唐山市</v>
      </c>
      <c r="P77" s="258"/>
      <c r="Q77" s="265"/>
      <c r="R77" s="266"/>
    </row>
    <row r="78" s="204" customFormat="1" ht="27" customHeight="1" spans="1:18">
      <c r="A78" s="245">
        <v>55</v>
      </c>
      <c r="B78" s="245" t="str">
        <f>汇总!D56</f>
        <v>7318220001</v>
      </c>
      <c r="C78" s="245" t="str">
        <f>汇总!E56</f>
        <v>KEY键</v>
      </c>
      <c r="D78" s="245"/>
      <c r="E78" s="246">
        <f>汇总!H56</f>
        <v>50</v>
      </c>
      <c r="F78" s="246" t="str">
        <f>汇总!I56</f>
        <v>件</v>
      </c>
      <c r="G78" s="246"/>
      <c r="H78" s="246">
        <f t="shared" si="2"/>
        <v>0.292951373578582</v>
      </c>
      <c r="I78" s="255">
        <f>汇总!N56</f>
        <v>14.6475686789291</v>
      </c>
      <c r="J78" s="255"/>
      <c r="K78" s="256" t="s">
        <v>699</v>
      </c>
      <c r="L78" s="256"/>
      <c r="M78" s="257" t="s">
        <v>700</v>
      </c>
      <c r="N78" s="245"/>
      <c r="O78" s="245" t="str">
        <f>汇总!C56</f>
        <v>唐山市</v>
      </c>
      <c r="P78" s="258"/>
      <c r="Q78" s="265"/>
      <c r="R78" s="266"/>
    </row>
    <row r="79" s="204" customFormat="1" ht="27" customHeight="1" spans="1:18">
      <c r="A79" s="245">
        <v>56</v>
      </c>
      <c r="B79" s="245" t="str">
        <f>汇总!D57</f>
        <v>7415210000</v>
      </c>
      <c r="C79" s="245" t="str">
        <f>汇总!E57</f>
        <v>钻臂铜衬垫</v>
      </c>
      <c r="D79" s="245"/>
      <c r="E79" s="246">
        <f>汇总!H57</f>
        <v>25</v>
      </c>
      <c r="F79" s="246" t="str">
        <f>汇总!I57</f>
        <v>件</v>
      </c>
      <c r="G79" s="246"/>
      <c r="H79" s="246">
        <f t="shared" si="2"/>
        <v>23.4361098862866</v>
      </c>
      <c r="I79" s="255">
        <f>汇总!N57</f>
        <v>585.902747157166</v>
      </c>
      <c r="J79" s="255"/>
      <c r="K79" s="256" t="s">
        <v>699</v>
      </c>
      <c r="L79" s="256"/>
      <c r="M79" s="257" t="s">
        <v>700</v>
      </c>
      <c r="N79" s="245"/>
      <c r="O79" s="245" t="str">
        <f>汇总!C57</f>
        <v>唐山市</v>
      </c>
      <c r="P79" s="258"/>
      <c r="Q79" s="265"/>
      <c r="R79" s="266"/>
    </row>
    <row r="80" s="204" customFormat="1" ht="27" customHeight="1" spans="1:18">
      <c r="A80" s="245">
        <v>57</v>
      </c>
      <c r="B80" s="245" t="str">
        <f>汇总!D58</f>
        <v>8467999000</v>
      </c>
      <c r="C80" s="245" t="str">
        <f>汇总!E58</f>
        <v>衬套</v>
      </c>
      <c r="D80" s="245"/>
      <c r="E80" s="246">
        <f>汇总!H58</f>
        <v>20</v>
      </c>
      <c r="F80" s="246" t="str">
        <f>汇总!I58</f>
        <v>件</v>
      </c>
      <c r="G80" s="246"/>
      <c r="H80" s="246">
        <f t="shared" si="2"/>
        <v>4.53377125776378</v>
      </c>
      <c r="I80" s="255">
        <f>汇总!N58</f>
        <v>90.6754251552756</v>
      </c>
      <c r="J80" s="255"/>
      <c r="K80" s="256" t="s">
        <v>699</v>
      </c>
      <c r="L80" s="256"/>
      <c r="M80" s="257" t="s">
        <v>700</v>
      </c>
      <c r="N80" s="245"/>
      <c r="O80" s="245" t="str">
        <f>汇总!C58</f>
        <v>唐山市</v>
      </c>
      <c r="P80" s="258"/>
      <c r="Q80" s="265"/>
      <c r="R80" s="266"/>
    </row>
    <row r="81" s="204" customFormat="1" ht="27" customHeight="1" spans="1:18">
      <c r="A81" s="245">
        <v>58</v>
      </c>
      <c r="B81" s="245" t="str">
        <f>汇总!D59</f>
        <v>8431432000</v>
      </c>
      <c r="C81" s="245" t="str">
        <f>汇总!E59</f>
        <v>钎杆</v>
      </c>
      <c r="D81" s="245"/>
      <c r="E81" s="246">
        <f>汇总!H59</f>
        <v>100</v>
      </c>
      <c r="F81" s="246" t="str">
        <f>汇总!I59</f>
        <v>件</v>
      </c>
      <c r="G81" s="246"/>
      <c r="H81" s="246">
        <f t="shared" si="2"/>
        <v>262.958732950299</v>
      </c>
      <c r="I81" s="255">
        <f>汇总!N59</f>
        <v>26295.8732950299</v>
      </c>
      <c r="J81" s="255"/>
      <c r="K81" s="256" t="s">
        <v>699</v>
      </c>
      <c r="L81" s="256"/>
      <c r="M81" s="257" t="s">
        <v>700</v>
      </c>
      <c r="N81" s="245"/>
      <c r="O81" s="245" t="str">
        <f>汇总!C59</f>
        <v>辽宁葫芦岛</v>
      </c>
      <c r="P81" s="258"/>
      <c r="Q81" s="265"/>
      <c r="R81" s="266"/>
    </row>
    <row r="82" s="204" customFormat="1" ht="27" customHeight="1" spans="1:18">
      <c r="A82" s="245">
        <v>59</v>
      </c>
      <c r="B82" s="245" t="str">
        <f>汇总!D60</f>
        <v>8431432000</v>
      </c>
      <c r="C82" s="245" t="str">
        <f>汇总!E60</f>
        <v>钎杆</v>
      </c>
      <c r="D82" s="245"/>
      <c r="E82" s="246">
        <f>汇总!H60</f>
        <v>50</v>
      </c>
      <c r="F82" s="246" t="str">
        <f>汇总!I60</f>
        <v>件</v>
      </c>
      <c r="G82" s="246"/>
      <c r="H82" s="246">
        <f t="shared" si="2"/>
        <v>410.759675953399</v>
      </c>
      <c r="I82" s="255">
        <f>汇总!N60</f>
        <v>20537.9837976699</v>
      </c>
      <c r="J82" s="255"/>
      <c r="K82" s="256" t="s">
        <v>699</v>
      </c>
      <c r="L82" s="256"/>
      <c r="M82" s="257" t="s">
        <v>700</v>
      </c>
      <c r="N82" s="245"/>
      <c r="O82" s="245" t="str">
        <f>汇总!C60</f>
        <v>辽宁葫芦岛</v>
      </c>
      <c r="P82" s="258"/>
      <c r="Q82" s="265"/>
      <c r="R82" s="266"/>
    </row>
    <row r="83" s="204" customFormat="1" ht="27" customHeight="1" spans="1:18">
      <c r="A83" s="245">
        <v>60</v>
      </c>
      <c r="B83" s="245" t="str">
        <f>汇总!D61</f>
        <v>8431432000</v>
      </c>
      <c r="C83" s="245" t="str">
        <f>汇总!E61</f>
        <v>钎头</v>
      </c>
      <c r="D83" s="245"/>
      <c r="E83" s="246">
        <f>汇总!H61</f>
        <v>245</v>
      </c>
      <c r="F83" s="246" t="str">
        <f>汇总!I61</f>
        <v>件</v>
      </c>
      <c r="G83" s="246"/>
      <c r="H83" s="246">
        <f t="shared" si="2"/>
        <v>31.0563331156819</v>
      </c>
      <c r="I83" s="255">
        <f>汇总!N61</f>
        <v>7608.80161334207</v>
      </c>
      <c r="J83" s="255"/>
      <c r="K83" s="256" t="s">
        <v>699</v>
      </c>
      <c r="L83" s="256"/>
      <c r="M83" s="257" t="s">
        <v>700</v>
      </c>
      <c r="N83" s="245"/>
      <c r="O83" s="245" t="str">
        <f>汇总!C61</f>
        <v>辽宁葫芦岛</v>
      </c>
      <c r="P83" s="258"/>
      <c r="Q83" s="265"/>
      <c r="R83" s="266"/>
    </row>
    <row r="84" s="204" customFormat="1" ht="27" customHeight="1" spans="1:18">
      <c r="A84" s="245">
        <v>61</v>
      </c>
      <c r="B84" s="245" t="str">
        <f>汇总!D62</f>
        <v>8431432000</v>
      </c>
      <c r="C84" s="245" t="str">
        <f>汇总!E62</f>
        <v>钎头</v>
      </c>
      <c r="D84" s="245"/>
      <c r="E84" s="246">
        <f>汇总!H62</f>
        <v>40</v>
      </c>
      <c r="F84" s="246" t="str">
        <f>汇总!I62</f>
        <v>件</v>
      </c>
      <c r="G84" s="246"/>
      <c r="H84" s="246">
        <f t="shared" si="2"/>
        <v>163.215765279496</v>
      </c>
      <c r="I84" s="255">
        <f>汇总!N62</f>
        <v>6528.63061117984</v>
      </c>
      <c r="J84" s="255"/>
      <c r="K84" s="256" t="s">
        <v>699</v>
      </c>
      <c r="L84" s="256"/>
      <c r="M84" s="257" t="s">
        <v>700</v>
      </c>
      <c r="N84" s="245"/>
      <c r="O84" s="245" t="str">
        <f>汇总!C62</f>
        <v>辽宁葫芦岛</v>
      </c>
      <c r="P84" s="258"/>
      <c r="Q84" s="265"/>
      <c r="R84" s="266"/>
    </row>
    <row r="85" s="204" customFormat="1" ht="27" customHeight="1" spans="1:18">
      <c r="A85" s="245">
        <v>62</v>
      </c>
      <c r="B85" s="245" t="str">
        <f>汇总!D63</f>
        <v>8431432000</v>
      </c>
      <c r="C85" s="245" t="str">
        <f>汇总!E63</f>
        <v>钎尾连接套</v>
      </c>
      <c r="D85" s="245"/>
      <c r="E85" s="246">
        <f>汇总!H63</f>
        <v>50</v>
      </c>
      <c r="F85" s="246" t="str">
        <f>汇总!I63</f>
        <v>件</v>
      </c>
      <c r="G85" s="246"/>
      <c r="H85" s="246">
        <f t="shared" si="2"/>
        <v>54.6319436560536</v>
      </c>
      <c r="I85" s="255">
        <f>汇总!N63</f>
        <v>2731.59718280268</v>
      </c>
      <c r="J85" s="255"/>
      <c r="K85" s="256" t="s">
        <v>699</v>
      </c>
      <c r="L85" s="256"/>
      <c r="M85" s="257" t="s">
        <v>700</v>
      </c>
      <c r="N85" s="245"/>
      <c r="O85" s="245" t="str">
        <f>汇总!C63</f>
        <v>辽宁葫芦岛</v>
      </c>
      <c r="P85" s="258"/>
      <c r="Q85" s="265"/>
      <c r="R85" s="266"/>
    </row>
    <row r="86" s="204" customFormat="1" ht="27" customHeight="1" spans="1:18">
      <c r="A86" s="245">
        <v>63</v>
      </c>
      <c r="B86" s="245" t="str">
        <f>汇总!D64</f>
        <v>8431432000</v>
      </c>
      <c r="C86" s="245" t="str">
        <f>汇总!E64</f>
        <v>钎尾连接套</v>
      </c>
      <c r="D86" s="245"/>
      <c r="E86" s="246">
        <f>汇总!H64</f>
        <v>125</v>
      </c>
      <c r="F86" s="246" t="str">
        <f>汇总!I64</f>
        <v>件</v>
      </c>
      <c r="G86" s="246"/>
      <c r="H86" s="246">
        <f t="shared" si="2"/>
        <v>38.5370556909921</v>
      </c>
      <c r="I86" s="255">
        <f>汇总!N64</f>
        <v>4817.13196137401</v>
      </c>
      <c r="J86" s="255"/>
      <c r="K86" s="256" t="s">
        <v>699</v>
      </c>
      <c r="L86" s="256"/>
      <c r="M86" s="257" t="s">
        <v>700</v>
      </c>
      <c r="N86" s="245"/>
      <c r="O86" s="245" t="str">
        <f>汇总!C64</f>
        <v>辽宁葫芦岛</v>
      </c>
      <c r="P86" s="258"/>
      <c r="Q86" s="265"/>
      <c r="R86" s="266"/>
    </row>
    <row r="87" s="204" customFormat="1" ht="27" customHeight="1" spans="1:18">
      <c r="A87" s="245">
        <v>64</v>
      </c>
      <c r="B87" s="245" t="str">
        <f>汇总!D65</f>
        <v>6114300090</v>
      </c>
      <c r="C87" s="245" t="str">
        <f>汇总!E65</f>
        <v>反光背心</v>
      </c>
      <c r="D87" s="245"/>
      <c r="E87" s="246">
        <f>汇总!H65</f>
        <v>75</v>
      </c>
      <c r="F87" s="246" t="str">
        <f>汇总!I65</f>
        <v>件</v>
      </c>
      <c r="G87" s="246"/>
      <c r="H87" s="246">
        <f t="shared" si="2"/>
        <v>4.13793815179748</v>
      </c>
      <c r="I87" s="255">
        <f>汇总!N65</f>
        <v>310.345361384811</v>
      </c>
      <c r="J87" s="255"/>
      <c r="K87" s="256" t="s">
        <v>699</v>
      </c>
      <c r="L87" s="256"/>
      <c r="M87" s="257" t="s">
        <v>700</v>
      </c>
      <c r="N87" s="245"/>
      <c r="O87" s="245" t="str">
        <f>汇总!C65</f>
        <v>北京市石景山区</v>
      </c>
      <c r="P87" s="258"/>
      <c r="Q87" s="265"/>
      <c r="R87" s="266"/>
    </row>
    <row r="88" s="204" customFormat="1" ht="27" customHeight="1" spans="1:18">
      <c r="A88" s="245">
        <v>65</v>
      </c>
      <c r="B88" s="245" t="str">
        <f>汇总!D66</f>
        <v>4016999090</v>
      </c>
      <c r="C88" s="245" t="str">
        <f>汇总!E66</f>
        <v>顶盘</v>
      </c>
      <c r="D88" s="245"/>
      <c r="E88" s="246">
        <f>汇总!H66</f>
        <v>20</v>
      </c>
      <c r="F88" s="246" t="str">
        <f>汇总!I66</f>
        <v>件</v>
      </c>
      <c r="G88" s="246"/>
      <c r="H88" s="246">
        <f t="shared" si="2"/>
        <v>67.5531917406803</v>
      </c>
      <c r="I88" s="255">
        <f>汇总!N66</f>
        <v>1351.06383481361</v>
      </c>
      <c r="J88" s="255"/>
      <c r="K88" s="256" t="s">
        <v>699</v>
      </c>
      <c r="L88" s="256"/>
      <c r="M88" s="257" t="s">
        <v>700</v>
      </c>
      <c r="N88" s="245"/>
      <c r="O88" s="245" t="str">
        <f>汇总!C66</f>
        <v>河北省邢台市</v>
      </c>
      <c r="P88" s="258"/>
      <c r="Q88" s="265"/>
      <c r="R88" s="266"/>
    </row>
    <row r="89" s="204" customFormat="1" ht="27" customHeight="1" spans="1:18">
      <c r="A89" s="245">
        <v>66</v>
      </c>
      <c r="B89" s="245" t="str">
        <f>汇总!D67</f>
        <v>4017002000</v>
      </c>
      <c r="C89" s="245" t="str">
        <f>汇总!E67</f>
        <v>滑片</v>
      </c>
      <c r="D89" s="245"/>
      <c r="E89" s="246">
        <f>汇总!H67</f>
        <v>60</v>
      </c>
      <c r="F89" s="246" t="str">
        <f>汇总!I67</f>
        <v>件</v>
      </c>
      <c r="G89" s="246"/>
      <c r="H89" s="246">
        <f t="shared" si="2"/>
        <v>19.6695922259905</v>
      </c>
      <c r="I89" s="255">
        <f>汇总!N67</f>
        <v>1180.17553355943</v>
      </c>
      <c r="J89" s="255"/>
      <c r="K89" s="256" t="s">
        <v>699</v>
      </c>
      <c r="L89" s="256"/>
      <c r="M89" s="257" t="s">
        <v>700</v>
      </c>
      <c r="N89" s="245"/>
      <c r="O89" s="245" t="str">
        <f>汇总!C67</f>
        <v>河北省邢台市</v>
      </c>
      <c r="P89" s="258"/>
      <c r="Q89" s="265"/>
      <c r="R89" s="266"/>
    </row>
    <row r="90" s="204" customFormat="1" ht="27" customHeight="1" spans="1:18">
      <c r="A90" s="245">
        <v>67</v>
      </c>
      <c r="B90" s="245" t="str">
        <f>汇总!D68</f>
        <v>4017002000</v>
      </c>
      <c r="C90" s="245" t="str">
        <f>汇总!E68</f>
        <v>滑片</v>
      </c>
      <c r="D90" s="245"/>
      <c r="E90" s="246">
        <f>汇总!H68</f>
        <v>50</v>
      </c>
      <c r="F90" s="246" t="str">
        <f>汇总!I68</f>
        <v>件</v>
      </c>
      <c r="G90" s="246"/>
      <c r="H90" s="246">
        <f t="shared" si="2"/>
        <v>21.343600075011</v>
      </c>
      <c r="I90" s="255">
        <f>汇总!N68</f>
        <v>1067.18000375055</v>
      </c>
      <c r="J90" s="255"/>
      <c r="K90" s="256" t="s">
        <v>699</v>
      </c>
      <c r="L90" s="256"/>
      <c r="M90" s="257" t="s">
        <v>700</v>
      </c>
      <c r="N90" s="245"/>
      <c r="O90" s="245" t="str">
        <f>汇总!C68</f>
        <v>河北省邢台市</v>
      </c>
      <c r="P90" s="258"/>
      <c r="Q90" s="265"/>
      <c r="R90" s="266"/>
    </row>
    <row r="91" s="204" customFormat="1" ht="27" customHeight="1" spans="1:18">
      <c r="A91" s="245">
        <v>68</v>
      </c>
      <c r="B91" s="245" t="str">
        <f>汇总!D69</f>
        <v>7222200000</v>
      </c>
      <c r="C91" s="245" t="str">
        <f>汇总!E69</f>
        <v>保护套</v>
      </c>
      <c r="D91" s="245"/>
      <c r="E91" s="246">
        <f>汇总!H69</f>
        <v>5</v>
      </c>
      <c r="F91" s="246" t="str">
        <f>汇总!I69</f>
        <v>件</v>
      </c>
      <c r="G91" s="246"/>
      <c r="H91" s="246">
        <f t="shared" ref="H91:H98" si="3">I91/E91</f>
        <v>78.2598669417072</v>
      </c>
      <c r="I91" s="255">
        <f>汇总!N69</f>
        <v>391.299334708536</v>
      </c>
      <c r="J91" s="255"/>
      <c r="K91" s="256" t="s">
        <v>699</v>
      </c>
      <c r="L91" s="256"/>
      <c r="M91" s="257" t="s">
        <v>700</v>
      </c>
      <c r="N91" s="245"/>
      <c r="O91" s="245" t="str">
        <f>汇总!C69</f>
        <v>河北省邢台市</v>
      </c>
      <c r="P91" s="258"/>
      <c r="Q91" s="265"/>
      <c r="R91" s="266"/>
    </row>
    <row r="92" s="204" customFormat="1" ht="27" customHeight="1" spans="1:18">
      <c r="A92" s="245">
        <v>69</v>
      </c>
      <c r="B92" s="245" t="str">
        <f>汇总!D70</f>
        <v>7318190000</v>
      </c>
      <c r="C92" s="245" t="str">
        <f>汇总!E70</f>
        <v>膨胀轴</v>
      </c>
      <c r="D92" s="245"/>
      <c r="E92" s="246">
        <f>汇总!H70</f>
        <v>15</v>
      </c>
      <c r="F92" s="246" t="str">
        <f>汇总!I70</f>
        <v>件</v>
      </c>
      <c r="G92" s="246"/>
      <c r="H92" s="246">
        <f t="shared" si="3"/>
        <v>58.5902747157165</v>
      </c>
      <c r="I92" s="255">
        <f>汇总!N70</f>
        <v>878.854120735748</v>
      </c>
      <c r="J92" s="255"/>
      <c r="K92" s="256" t="s">
        <v>699</v>
      </c>
      <c r="L92" s="256"/>
      <c r="M92" s="257" t="s">
        <v>700</v>
      </c>
      <c r="N92" s="245"/>
      <c r="O92" s="245" t="str">
        <f>汇总!C70</f>
        <v>河北省邢台市</v>
      </c>
      <c r="P92" s="258"/>
      <c r="Q92" s="265"/>
      <c r="R92" s="266"/>
    </row>
    <row r="93" s="204" customFormat="1" ht="27" customHeight="1" spans="1:18">
      <c r="A93" s="245">
        <v>70</v>
      </c>
      <c r="B93" s="245" t="str">
        <f>汇总!D71</f>
        <v>7318240000</v>
      </c>
      <c r="C93" s="245" t="str">
        <f>汇总!E71</f>
        <v>导向轮销</v>
      </c>
      <c r="D93" s="245"/>
      <c r="E93" s="246">
        <f>汇总!H71</f>
        <v>10</v>
      </c>
      <c r="F93" s="246" t="str">
        <f>汇总!I71</f>
        <v>件</v>
      </c>
      <c r="G93" s="246"/>
      <c r="H93" s="246">
        <f t="shared" si="3"/>
        <v>17.3259812373619</v>
      </c>
      <c r="I93" s="255">
        <f>汇总!N71</f>
        <v>173.259812373619</v>
      </c>
      <c r="J93" s="255"/>
      <c r="K93" s="256" t="s">
        <v>699</v>
      </c>
      <c r="L93" s="256"/>
      <c r="M93" s="257" t="s">
        <v>700</v>
      </c>
      <c r="N93" s="245"/>
      <c r="O93" s="245" t="str">
        <f>汇总!C71</f>
        <v>河北省邢台市</v>
      </c>
      <c r="P93" s="258"/>
      <c r="Q93" s="265"/>
      <c r="R93" s="266"/>
    </row>
    <row r="94" s="204" customFormat="1" ht="27" customHeight="1" spans="1:18">
      <c r="A94" s="245">
        <v>71</v>
      </c>
      <c r="B94" s="245" t="str">
        <f>汇总!D72</f>
        <v>8431209000</v>
      </c>
      <c r="C94" s="245" t="str">
        <f>汇总!E72</f>
        <v>导向轮</v>
      </c>
      <c r="D94" s="245"/>
      <c r="E94" s="246">
        <f>汇总!H72</f>
        <v>10</v>
      </c>
      <c r="F94" s="246" t="str">
        <f>汇总!I72</f>
        <v>件</v>
      </c>
      <c r="G94" s="246"/>
      <c r="H94" s="246">
        <f t="shared" si="3"/>
        <v>49.4634444222028</v>
      </c>
      <c r="I94" s="255">
        <f>汇总!N72</f>
        <v>494.634444222028</v>
      </c>
      <c r="J94" s="255"/>
      <c r="K94" s="256" t="s">
        <v>699</v>
      </c>
      <c r="L94" s="256"/>
      <c r="M94" s="257" t="s">
        <v>700</v>
      </c>
      <c r="N94" s="245"/>
      <c r="O94" s="245" t="str">
        <f>汇总!C72</f>
        <v>河北省邢台市</v>
      </c>
      <c r="P94" s="258"/>
      <c r="Q94" s="265"/>
      <c r="R94" s="266"/>
    </row>
    <row r="95" s="204" customFormat="1" ht="27" customHeight="1" spans="1:18">
      <c r="A95" s="245">
        <v>72</v>
      </c>
      <c r="B95" s="245" t="str">
        <f>汇总!D73</f>
        <v>8431209000</v>
      </c>
      <c r="C95" s="245" t="str">
        <f>汇总!E73</f>
        <v>导向轮座</v>
      </c>
      <c r="D95" s="245"/>
      <c r="E95" s="246">
        <f>汇总!H73</f>
        <v>10</v>
      </c>
      <c r="F95" s="246" t="str">
        <f>汇总!I73</f>
        <v>件</v>
      </c>
      <c r="G95" s="246"/>
      <c r="H95" s="246">
        <f t="shared" si="3"/>
        <v>182.166929136949</v>
      </c>
      <c r="I95" s="255">
        <f>汇总!N73</f>
        <v>1821.66929136949</v>
      </c>
      <c r="J95" s="255"/>
      <c r="K95" s="256" t="s">
        <v>699</v>
      </c>
      <c r="L95" s="256"/>
      <c r="M95" s="257" t="s">
        <v>700</v>
      </c>
      <c r="N95" s="245"/>
      <c r="O95" s="245" t="str">
        <f>汇总!C73</f>
        <v>河北省邢台市</v>
      </c>
      <c r="P95" s="258"/>
      <c r="Q95" s="265"/>
      <c r="R95" s="266"/>
    </row>
    <row r="96" s="204" customFormat="1" ht="27" customHeight="1" spans="1:18">
      <c r="A96" s="245">
        <v>73</v>
      </c>
      <c r="B96" s="245" t="str">
        <f>汇总!D74</f>
        <v>8431432000</v>
      </c>
      <c r="C96" s="245" t="str">
        <f>汇总!E74</f>
        <v>垫圈</v>
      </c>
      <c r="D96" s="245"/>
      <c r="E96" s="246">
        <f>汇总!H74</f>
        <v>10</v>
      </c>
      <c r="F96" s="246" t="str">
        <f>汇总!I74</f>
        <v>件</v>
      </c>
      <c r="G96" s="246"/>
      <c r="H96" s="246">
        <f t="shared" si="3"/>
        <v>2.72026275465827</v>
      </c>
      <c r="I96" s="255">
        <f>汇总!N74</f>
        <v>27.2026275465827</v>
      </c>
      <c r="J96" s="255"/>
      <c r="K96" s="256" t="s">
        <v>699</v>
      </c>
      <c r="L96" s="256"/>
      <c r="M96" s="257" t="s">
        <v>700</v>
      </c>
      <c r="N96" s="245"/>
      <c r="O96" s="245" t="str">
        <f>汇总!C74</f>
        <v>河北省邢台市</v>
      </c>
      <c r="P96" s="258"/>
      <c r="Q96" s="265"/>
      <c r="R96" s="266"/>
    </row>
    <row r="97" s="204" customFormat="1" ht="27" customHeight="1" spans="1:18">
      <c r="A97" s="245">
        <v>74</v>
      </c>
      <c r="B97" s="245" t="str">
        <f>汇总!D75</f>
        <v>8467999000</v>
      </c>
      <c r="C97" s="245" t="str">
        <f>汇总!E75</f>
        <v>衬套</v>
      </c>
      <c r="D97" s="245"/>
      <c r="E97" s="246">
        <f>汇总!H75</f>
        <v>10</v>
      </c>
      <c r="F97" s="246" t="str">
        <f>汇总!I75</f>
        <v>件</v>
      </c>
      <c r="G97" s="246"/>
      <c r="H97" s="246">
        <f t="shared" si="3"/>
        <v>19.4952164083842</v>
      </c>
      <c r="I97" s="255">
        <f>汇总!N75</f>
        <v>194.952164083842</v>
      </c>
      <c r="J97" s="255"/>
      <c r="K97" s="256" t="s">
        <v>699</v>
      </c>
      <c r="L97" s="256"/>
      <c r="M97" s="257" t="s">
        <v>700</v>
      </c>
      <c r="N97" s="245"/>
      <c r="O97" s="245" t="str">
        <f>汇总!C75</f>
        <v>河北省邢台市</v>
      </c>
      <c r="P97" s="258"/>
      <c r="Q97" s="265"/>
      <c r="R97" s="266"/>
    </row>
    <row r="98" s="204" customFormat="1" ht="27" customHeight="1" spans="1:18">
      <c r="A98" s="245">
        <v>75</v>
      </c>
      <c r="B98" s="245" t="str">
        <f>汇总!D76</f>
        <v>8483500000</v>
      </c>
      <c r="C98" s="245" t="str">
        <f>汇总!E76</f>
        <v>滑轮（国产件）</v>
      </c>
      <c r="D98" s="245"/>
      <c r="E98" s="246">
        <f>汇总!H76</f>
        <v>24</v>
      </c>
      <c r="F98" s="246" t="str">
        <f>汇总!I76</f>
        <v>件</v>
      </c>
      <c r="G98" s="246"/>
      <c r="H98" s="246">
        <f t="shared" si="3"/>
        <v>65.8303586627301</v>
      </c>
      <c r="I98" s="255">
        <f>汇总!N76</f>
        <v>1579.92860790552</v>
      </c>
      <c r="J98" s="255"/>
      <c r="K98" s="256" t="s">
        <v>699</v>
      </c>
      <c r="L98" s="256"/>
      <c r="M98" s="257" t="s">
        <v>700</v>
      </c>
      <c r="N98" s="245"/>
      <c r="O98" s="245" t="str">
        <f>汇总!C76</f>
        <v>河北省邢台市</v>
      </c>
      <c r="P98" s="258"/>
      <c r="Q98" s="265"/>
      <c r="R98" s="266"/>
    </row>
    <row r="99" s="204" customFormat="1" ht="27" customHeight="1" spans="1:18">
      <c r="A99" s="245">
        <v>76</v>
      </c>
      <c r="B99" s="245" t="str">
        <f>汇总!D77</f>
        <v>8483500000</v>
      </c>
      <c r="C99" s="245" t="str">
        <f>汇总!E77</f>
        <v>油管拖轮</v>
      </c>
      <c r="D99" s="245"/>
      <c r="E99" s="246">
        <f>汇总!H77</f>
        <v>10</v>
      </c>
      <c r="F99" s="246" t="str">
        <f>汇总!I77</f>
        <v>件</v>
      </c>
      <c r="G99" s="246"/>
      <c r="H99" s="246">
        <f t="shared" ref="H99:H105" si="4">I99/E99</f>
        <v>129.84023378965</v>
      </c>
      <c r="I99" s="255">
        <f>汇总!N77</f>
        <v>1298.4023378965</v>
      </c>
      <c r="J99" s="255"/>
      <c r="K99" s="256" t="s">
        <v>699</v>
      </c>
      <c r="L99" s="256"/>
      <c r="M99" s="257" t="s">
        <v>700</v>
      </c>
      <c r="N99" s="245"/>
      <c r="O99" s="245" t="str">
        <f>汇总!C77</f>
        <v>河北省邢台市</v>
      </c>
      <c r="P99" s="258"/>
      <c r="Q99" s="265"/>
      <c r="R99" s="266"/>
    </row>
    <row r="100" s="204" customFormat="1" ht="27" customHeight="1" spans="1:18">
      <c r="A100" s="245">
        <v>77</v>
      </c>
      <c r="B100" s="245" t="str">
        <f>汇总!D78</f>
        <v>9021901900</v>
      </c>
      <c r="C100" s="245" t="str">
        <f>汇总!E78</f>
        <v>支架</v>
      </c>
      <c r="D100" s="245"/>
      <c r="E100" s="246">
        <f>汇总!H78</f>
        <v>20</v>
      </c>
      <c r="F100" s="246" t="str">
        <f>汇总!I78</f>
        <v>件</v>
      </c>
      <c r="G100" s="246"/>
      <c r="H100" s="246">
        <f t="shared" si="4"/>
        <v>23.1222334145953</v>
      </c>
      <c r="I100" s="255">
        <f>汇总!N78</f>
        <v>462.444668291906</v>
      </c>
      <c r="J100" s="255"/>
      <c r="K100" s="256" t="s">
        <v>699</v>
      </c>
      <c r="L100" s="256"/>
      <c r="M100" s="257" t="s">
        <v>700</v>
      </c>
      <c r="N100" s="245"/>
      <c r="O100" s="245" t="str">
        <f>汇总!C78</f>
        <v>河北省邢台市</v>
      </c>
      <c r="P100" s="258"/>
      <c r="Q100" s="265"/>
      <c r="R100" s="266"/>
    </row>
    <row r="101" s="204" customFormat="1" ht="27" customHeight="1" spans="1:18">
      <c r="A101" s="245">
        <v>78</v>
      </c>
      <c r="B101" s="245" t="str">
        <f>汇总!D79</f>
        <v>9021901900</v>
      </c>
      <c r="C101" s="245" t="str">
        <f>汇总!E79</f>
        <v>支架</v>
      </c>
      <c r="D101" s="245"/>
      <c r="E101" s="246">
        <f>汇总!H79</f>
        <v>15</v>
      </c>
      <c r="F101" s="246" t="str">
        <f>汇总!I79</f>
        <v>件</v>
      </c>
      <c r="G101" s="246"/>
      <c r="H101" s="246">
        <f t="shared" si="4"/>
        <v>23.1222334145953</v>
      </c>
      <c r="I101" s="255">
        <f>汇总!N79</f>
        <v>346.833501218929</v>
      </c>
      <c r="J101" s="255"/>
      <c r="K101" s="256" t="s">
        <v>699</v>
      </c>
      <c r="L101" s="256"/>
      <c r="M101" s="257" t="s">
        <v>700</v>
      </c>
      <c r="N101" s="245"/>
      <c r="O101" s="245" t="str">
        <f>汇总!C79</f>
        <v>河北省邢台市</v>
      </c>
      <c r="P101" s="258"/>
      <c r="Q101" s="265"/>
      <c r="R101" s="266"/>
    </row>
    <row r="102" s="204" customFormat="1" ht="27" customHeight="1" spans="1:18">
      <c r="A102" s="245">
        <v>79</v>
      </c>
      <c r="B102" s="245" t="str">
        <f>汇总!D80</f>
        <v>9020000000</v>
      </c>
      <c r="C102" s="245" t="str">
        <f>汇总!E80</f>
        <v>3M5N11 N95颗粒物预过滤棉</v>
      </c>
      <c r="D102" s="245"/>
      <c r="E102" s="246">
        <f>汇总!H80</f>
        <v>1500</v>
      </c>
      <c r="F102" s="246" t="str">
        <f>汇总!I80</f>
        <v>片</v>
      </c>
      <c r="G102" s="246"/>
      <c r="H102" s="246">
        <f t="shared" si="4"/>
        <v>1.15837855635865</v>
      </c>
      <c r="I102" s="255">
        <f>汇总!N80</f>
        <v>1737.56783453797</v>
      </c>
      <c r="J102" s="255"/>
      <c r="K102" s="256" t="s">
        <v>699</v>
      </c>
      <c r="L102" s="256"/>
      <c r="M102" s="257" t="s">
        <v>700</v>
      </c>
      <c r="N102" s="245"/>
      <c r="O102" s="245" t="str">
        <f>汇总!C80</f>
        <v>北京市朝阳区</v>
      </c>
      <c r="P102" s="258"/>
      <c r="Q102" s="265"/>
      <c r="R102" s="266"/>
    </row>
    <row r="103" s="204" customFormat="1" ht="27" customHeight="1" spans="1:18">
      <c r="A103" s="245">
        <v>80</v>
      </c>
      <c r="B103" s="245" t="str">
        <f>汇总!D81</f>
        <v>9020000000</v>
      </c>
      <c r="C103" s="245" t="str">
        <f>汇总!E81</f>
        <v>3M5N11 N95颗粒物预过滤棉</v>
      </c>
      <c r="D103" s="245"/>
      <c r="E103" s="246">
        <f>汇总!H81</f>
        <v>400</v>
      </c>
      <c r="F103" s="246" t="str">
        <f>汇总!I81</f>
        <v>片</v>
      </c>
      <c r="G103" s="246"/>
      <c r="H103" s="246">
        <f t="shared" si="4"/>
        <v>1.36579859140134</v>
      </c>
      <c r="I103" s="255">
        <f>汇总!N81</f>
        <v>546.319436560536</v>
      </c>
      <c r="J103" s="255"/>
      <c r="K103" s="256" t="s">
        <v>699</v>
      </c>
      <c r="L103" s="256"/>
      <c r="M103" s="257" t="s">
        <v>700</v>
      </c>
      <c r="N103" s="245"/>
      <c r="O103" s="245" t="str">
        <f>汇总!C81</f>
        <v>北京市朝阳区</v>
      </c>
      <c r="P103" s="258"/>
      <c r="Q103" s="265"/>
      <c r="R103" s="266"/>
    </row>
    <row r="104" s="204" customFormat="1" ht="27" customHeight="1" spans="1:18">
      <c r="A104" s="245">
        <v>81</v>
      </c>
      <c r="B104" s="245" t="str">
        <f>汇总!D82</f>
        <v>9020000000</v>
      </c>
      <c r="C104" s="245" t="str">
        <f>汇总!E82</f>
        <v>3M6001CN有机蒸汽滤毒盒</v>
      </c>
      <c r="D104" s="245"/>
      <c r="E104" s="246">
        <f>汇总!H82</f>
        <v>200</v>
      </c>
      <c r="F104" s="246" t="str">
        <f>汇总!I82</f>
        <v>对</v>
      </c>
      <c r="G104" s="246"/>
      <c r="H104" s="246">
        <f t="shared" si="4"/>
        <v>8.74564475622635</v>
      </c>
      <c r="I104" s="255">
        <f>汇总!N82</f>
        <v>1749.12895124527</v>
      </c>
      <c r="J104" s="255"/>
      <c r="K104" s="256" t="s">
        <v>699</v>
      </c>
      <c r="L104" s="256"/>
      <c r="M104" s="257" t="s">
        <v>700</v>
      </c>
      <c r="N104" s="245"/>
      <c r="O104" s="245" t="str">
        <f>汇总!C82</f>
        <v>北京市朝阳区</v>
      </c>
      <c r="P104" s="258"/>
      <c r="Q104" s="265"/>
      <c r="R104" s="266"/>
    </row>
    <row r="105" s="204" customFormat="1" ht="27" customHeight="1" spans="1:18">
      <c r="A105" s="245">
        <v>82</v>
      </c>
      <c r="B105" s="245" t="str">
        <f>汇总!D83</f>
        <v>9020000000</v>
      </c>
      <c r="C105" s="245" t="str">
        <f>汇总!E83</f>
        <v>3M6200半面型防护面具（中号）</v>
      </c>
      <c r="D105" s="245"/>
      <c r="E105" s="246">
        <f>汇总!H83</f>
        <v>200</v>
      </c>
      <c r="F105" s="246" t="str">
        <f>汇总!I83</f>
        <v>个</v>
      </c>
      <c r="G105" s="246"/>
      <c r="H105" s="246">
        <f t="shared" si="4"/>
        <v>15.0793232033223</v>
      </c>
      <c r="I105" s="255">
        <f>汇总!N83</f>
        <v>3015.86464066447</v>
      </c>
      <c r="J105" s="255"/>
      <c r="K105" s="256" t="s">
        <v>699</v>
      </c>
      <c r="L105" s="256"/>
      <c r="M105" s="257" t="s">
        <v>700</v>
      </c>
      <c r="N105" s="245"/>
      <c r="O105" s="245" t="str">
        <f>汇总!C83</f>
        <v>北京市朝阳区</v>
      </c>
      <c r="P105" s="258"/>
      <c r="Q105" s="265"/>
      <c r="R105" s="266"/>
    </row>
    <row r="106" s="204" customFormat="1" ht="27" customHeight="1" spans="1:18">
      <c r="A106" s="245">
        <v>83</v>
      </c>
      <c r="B106" s="245" t="str">
        <f>汇总!D84</f>
        <v>9020000000</v>
      </c>
      <c r="C106" s="245" t="str">
        <f>汇总!E84</f>
        <v>3M501滤棉盖</v>
      </c>
      <c r="D106" s="245"/>
      <c r="E106" s="246">
        <f>汇总!H84</f>
        <v>400</v>
      </c>
      <c r="F106" s="246" t="str">
        <f>汇总!I84</f>
        <v>个</v>
      </c>
      <c r="G106" s="246"/>
      <c r="H106" s="246">
        <f t="shared" ref="H106:H117" si="5">I106/E106</f>
        <v>0.408039413198741</v>
      </c>
      <c r="I106" s="255">
        <f>汇总!N84</f>
        <v>163.215765279496</v>
      </c>
      <c r="J106" s="255"/>
      <c r="K106" s="256" t="s">
        <v>699</v>
      </c>
      <c r="L106" s="256"/>
      <c r="M106" s="257" t="s">
        <v>700</v>
      </c>
      <c r="N106" s="245"/>
      <c r="O106" s="245" t="str">
        <f>汇总!C84</f>
        <v>北京市朝阳区</v>
      </c>
      <c r="P106" s="258"/>
      <c r="Q106" s="265"/>
      <c r="R106" s="266"/>
    </row>
    <row r="107" s="204" customFormat="1" ht="27" customHeight="1" spans="1:18">
      <c r="A107" s="245">
        <v>84</v>
      </c>
      <c r="B107" s="245" t="str">
        <f>汇总!D85</f>
        <v>9020000000</v>
      </c>
      <c r="C107" s="245" t="str">
        <f>汇总!E85</f>
        <v>3M1110防噪声带线弹性耳塞</v>
      </c>
      <c r="D107" s="245"/>
      <c r="E107" s="246">
        <f>汇总!H85</f>
        <v>4000</v>
      </c>
      <c r="F107" s="246" t="str">
        <f>汇总!I85</f>
        <v>付</v>
      </c>
      <c r="G107" s="246"/>
      <c r="H107" s="246">
        <f t="shared" si="5"/>
        <v>0.154148222763968</v>
      </c>
      <c r="I107" s="255">
        <f>汇总!N85</f>
        <v>616.592891055873</v>
      </c>
      <c r="J107" s="255"/>
      <c r="K107" s="256" t="s">
        <v>699</v>
      </c>
      <c r="L107" s="256"/>
      <c r="M107" s="257" t="s">
        <v>700</v>
      </c>
      <c r="N107" s="245"/>
      <c r="O107" s="245" t="str">
        <f>汇总!C85</f>
        <v>北京市朝阳区</v>
      </c>
      <c r="P107" s="258"/>
      <c r="Q107" s="265"/>
      <c r="R107" s="266"/>
    </row>
    <row r="108" s="204" customFormat="1" ht="27" customHeight="1" spans="1:18">
      <c r="A108" s="245">
        <v>85</v>
      </c>
      <c r="B108" s="245" t="str">
        <f>汇总!D86</f>
        <v>9020000000</v>
      </c>
      <c r="C108" s="245" t="str">
        <f>汇总!E86</f>
        <v>3M501滤棉盖</v>
      </c>
      <c r="D108" s="245"/>
      <c r="E108" s="246">
        <f>汇总!H86</f>
        <v>200</v>
      </c>
      <c r="F108" s="246" t="str">
        <f>汇总!I86</f>
        <v>个</v>
      </c>
      <c r="G108" s="246"/>
      <c r="H108" s="246">
        <f t="shared" si="5"/>
        <v>0.337765958703401</v>
      </c>
      <c r="I108" s="255">
        <f>汇总!N86</f>
        <v>67.5531917406803</v>
      </c>
      <c r="J108" s="255"/>
      <c r="K108" s="256" t="s">
        <v>699</v>
      </c>
      <c r="L108" s="256"/>
      <c r="M108" s="257" t="s">
        <v>700</v>
      </c>
      <c r="N108" s="245"/>
      <c r="O108" s="245" t="str">
        <f>汇总!C86</f>
        <v>北京市朝阳区</v>
      </c>
      <c r="P108" s="258"/>
      <c r="Q108" s="265"/>
      <c r="R108" s="266"/>
    </row>
    <row r="109" s="204" customFormat="1" ht="27" customHeight="1" spans="1:18">
      <c r="A109" s="245">
        <v>86</v>
      </c>
      <c r="B109" s="245" t="str">
        <f>汇总!D87</f>
        <v>9020000000</v>
      </c>
      <c r="C109" s="245" t="str">
        <f>汇总!E87</f>
        <v>3M11394舒适型防护眼镜（防雾）</v>
      </c>
      <c r="D109" s="245"/>
      <c r="E109" s="246">
        <f>汇总!H87</f>
        <v>4000</v>
      </c>
      <c r="F109" s="246" t="str">
        <f>汇总!I87</f>
        <v>副</v>
      </c>
      <c r="G109" s="246"/>
      <c r="H109" s="246">
        <f t="shared" si="5"/>
        <v>4.1937384134315</v>
      </c>
      <c r="I109" s="255">
        <f>汇总!N87</f>
        <v>16774.953653726</v>
      </c>
      <c r="J109" s="255"/>
      <c r="K109" s="256" t="s">
        <v>699</v>
      </c>
      <c r="L109" s="256"/>
      <c r="M109" s="257" t="s">
        <v>700</v>
      </c>
      <c r="N109" s="245"/>
      <c r="O109" s="245" t="str">
        <f>汇总!C87</f>
        <v>北京市朝阳区</v>
      </c>
      <c r="P109" s="258"/>
      <c r="Q109" s="265"/>
      <c r="R109" s="266"/>
    </row>
    <row r="110" s="204" customFormat="1" ht="27" customHeight="1" spans="1:18">
      <c r="A110" s="245">
        <v>87</v>
      </c>
      <c r="B110" s="245" t="str">
        <f>汇总!D88</f>
        <v>7315890000</v>
      </c>
      <c r="C110" s="245" t="str">
        <f>汇总!E88</f>
        <v>铁链</v>
      </c>
      <c r="D110" s="245"/>
      <c r="E110" s="246">
        <f>汇总!H88</f>
        <v>6180</v>
      </c>
      <c r="F110" s="246" t="str">
        <f>汇总!I88</f>
        <v>米</v>
      </c>
      <c r="G110" s="246"/>
      <c r="H110" s="246">
        <f t="shared" si="5"/>
        <v>1.94442918977667</v>
      </c>
      <c r="I110" s="255">
        <f>汇总!N88</f>
        <v>12016.5723928198</v>
      </c>
      <c r="J110" s="255"/>
      <c r="K110" s="256" t="s">
        <v>699</v>
      </c>
      <c r="L110" s="256"/>
      <c r="M110" s="257" t="s">
        <v>700</v>
      </c>
      <c r="N110" s="245"/>
      <c r="O110" s="245" t="str">
        <f>汇总!C88</f>
        <v>北京市密云县</v>
      </c>
      <c r="P110" s="258"/>
      <c r="Q110" s="265"/>
      <c r="R110" s="266"/>
    </row>
    <row r="111" s="204" customFormat="1" ht="27" customHeight="1" spans="1:18">
      <c r="A111" s="245">
        <v>88</v>
      </c>
      <c r="B111" s="245" t="str">
        <f>汇总!D89</f>
        <v>7312100000</v>
      </c>
      <c r="C111" s="245" t="str">
        <f>汇总!E89</f>
        <v>吊带</v>
      </c>
      <c r="D111" s="245"/>
      <c r="E111" s="246">
        <f>汇总!H89</f>
        <v>30</v>
      </c>
      <c r="F111" s="246" t="str">
        <f>汇总!I89</f>
        <v>条</v>
      </c>
      <c r="G111" s="246"/>
      <c r="H111" s="246">
        <f t="shared" si="5"/>
        <v>17.7863333958425</v>
      </c>
      <c r="I111" s="255">
        <f>汇总!N89</f>
        <v>533.590001875276</v>
      </c>
      <c r="J111" s="255"/>
      <c r="K111" s="256" t="s">
        <v>699</v>
      </c>
      <c r="L111" s="256"/>
      <c r="M111" s="257" t="s">
        <v>700</v>
      </c>
      <c r="N111" s="245"/>
      <c r="O111" s="245" t="str">
        <f>汇总!C89</f>
        <v>北京市密云县</v>
      </c>
      <c r="P111" s="258"/>
      <c r="Q111" s="265"/>
      <c r="R111" s="266"/>
    </row>
    <row r="112" s="204" customFormat="1" ht="27" customHeight="1" spans="1:18">
      <c r="A112" s="245">
        <v>89</v>
      </c>
      <c r="B112" s="245" t="str">
        <f>汇总!D90</f>
        <v>8425491000</v>
      </c>
      <c r="C112" s="245" t="str">
        <f>汇总!E90</f>
        <v>千斤顶（卧式气动）</v>
      </c>
      <c r="D112" s="245"/>
      <c r="E112" s="246">
        <f>汇总!H90</f>
        <v>2</v>
      </c>
      <c r="F112" s="246" t="str">
        <f>汇总!I90</f>
        <v>台</v>
      </c>
      <c r="G112" s="246"/>
      <c r="H112" s="246">
        <f t="shared" si="5"/>
        <v>476.045982065197</v>
      </c>
      <c r="I112" s="255">
        <f>汇总!N90</f>
        <v>952.091964130393</v>
      </c>
      <c r="J112" s="255"/>
      <c r="K112" s="256" t="s">
        <v>699</v>
      </c>
      <c r="L112" s="256"/>
      <c r="M112" s="257" t="s">
        <v>700</v>
      </c>
      <c r="N112" s="245"/>
      <c r="O112" s="245" t="str">
        <f>汇总!C90</f>
        <v>北京市密云县</v>
      </c>
      <c r="P112" s="258"/>
      <c r="Q112" s="265"/>
      <c r="R112" s="266"/>
    </row>
    <row r="113" s="204" customFormat="1" ht="27" customHeight="1" spans="1:18">
      <c r="A113" s="245">
        <v>90</v>
      </c>
      <c r="B113" s="245" t="str">
        <f>汇总!D91</f>
        <v>4009420000</v>
      </c>
      <c r="C113" s="245" t="str">
        <f>汇总!E91</f>
        <v>高压胶管</v>
      </c>
      <c r="D113" s="245"/>
      <c r="E113" s="246">
        <f>汇总!H91</f>
        <v>2820</v>
      </c>
      <c r="F113" s="246" t="str">
        <f>汇总!I91</f>
        <v>米</v>
      </c>
      <c r="G113" s="246"/>
      <c r="H113" s="246">
        <f t="shared" si="5"/>
        <v>10.4566437760299</v>
      </c>
      <c r="I113" s="255">
        <f>汇总!N91</f>
        <v>29487.7354484044</v>
      </c>
      <c r="J113" s="255"/>
      <c r="K113" s="256" t="s">
        <v>699</v>
      </c>
      <c r="L113" s="256"/>
      <c r="M113" s="257" t="s">
        <v>700</v>
      </c>
      <c r="N113" s="245"/>
      <c r="O113" s="245" t="str">
        <f>汇总!C91</f>
        <v>云南昆明嵩明县</v>
      </c>
      <c r="P113" s="258"/>
      <c r="Q113" s="265"/>
      <c r="R113" s="266"/>
    </row>
    <row r="114" s="204" customFormat="1" ht="27" customHeight="1" spans="1:18">
      <c r="A114" s="245">
        <v>91</v>
      </c>
      <c r="B114" s="245" t="str">
        <f>汇总!D92</f>
        <v>6804221000</v>
      </c>
      <c r="C114" s="245" t="str">
        <f>汇总!E92</f>
        <v>木材切割片</v>
      </c>
      <c r="D114" s="245"/>
      <c r="E114" s="246">
        <f>汇总!H92</f>
        <v>5</v>
      </c>
      <c r="F114" s="246" t="str">
        <f>汇总!I92</f>
        <v>片</v>
      </c>
      <c r="G114" s="246"/>
      <c r="H114" s="246">
        <f t="shared" ref="H114:H131" si="6">I114/E114</f>
        <v>3.55726667916851</v>
      </c>
      <c r="I114" s="255">
        <f>汇总!N92</f>
        <v>17.7863333958426</v>
      </c>
      <c r="J114" s="255"/>
      <c r="K114" s="256" t="s">
        <v>699</v>
      </c>
      <c r="L114" s="256"/>
      <c r="M114" s="257" t="s">
        <v>700</v>
      </c>
      <c r="N114" s="245"/>
      <c r="O114" s="245" t="str">
        <f>汇总!C92</f>
        <v>上海市宁波路</v>
      </c>
      <c r="P114" s="258"/>
      <c r="Q114" s="265"/>
      <c r="R114" s="266"/>
    </row>
    <row r="115" s="204" customFormat="1" ht="27" customHeight="1" spans="1:18">
      <c r="A115" s="245">
        <v>92</v>
      </c>
      <c r="B115" s="245" t="str">
        <f>汇总!D93</f>
        <v>6804221000</v>
      </c>
      <c r="C115" s="245" t="str">
        <f>汇总!E93</f>
        <v>切割片</v>
      </c>
      <c r="D115" s="245"/>
      <c r="E115" s="246">
        <f>汇总!H93</f>
        <v>292</v>
      </c>
      <c r="F115" s="246" t="str">
        <f>汇总!I93</f>
        <v>片</v>
      </c>
      <c r="G115" s="246"/>
      <c r="H115" s="246">
        <f t="shared" si="6"/>
        <v>0.330615355826628</v>
      </c>
      <c r="I115" s="255">
        <f>汇总!N93</f>
        <v>96.5396839013755</v>
      </c>
      <c r="J115" s="255"/>
      <c r="K115" s="256" t="s">
        <v>699</v>
      </c>
      <c r="L115" s="256"/>
      <c r="M115" s="257" t="s">
        <v>700</v>
      </c>
      <c r="N115" s="245"/>
      <c r="O115" s="245" t="str">
        <f>汇总!C93</f>
        <v>上海市宁波路</v>
      </c>
      <c r="P115" s="258"/>
      <c r="Q115" s="265"/>
      <c r="R115" s="266"/>
    </row>
    <row r="116" s="204" customFormat="1" ht="27" customHeight="1" spans="1:18">
      <c r="A116" s="245">
        <v>93</v>
      </c>
      <c r="B116" s="245" t="str">
        <f>汇总!D94</f>
        <v>6804221000</v>
      </c>
      <c r="C116" s="245" t="str">
        <f>汇总!E94</f>
        <v>切割片</v>
      </c>
      <c r="D116" s="245"/>
      <c r="E116" s="246">
        <f>汇总!H94</f>
        <v>29</v>
      </c>
      <c r="F116" s="246" t="str">
        <f>汇总!I94</f>
        <v>片</v>
      </c>
      <c r="G116" s="246"/>
      <c r="H116" s="246">
        <f t="shared" si="6"/>
        <v>2.82488824522205</v>
      </c>
      <c r="I116" s="255">
        <f>汇总!N94</f>
        <v>81.9217591114393</v>
      </c>
      <c r="J116" s="255"/>
      <c r="K116" s="256" t="s">
        <v>699</v>
      </c>
      <c r="L116" s="256"/>
      <c r="M116" s="257" t="s">
        <v>700</v>
      </c>
      <c r="N116" s="245"/>
      <c r="O116" s="245" t="str">
        <f>汇总!C94</f>
        <v>上海市宁波路</v>
      </c>
      <c r="P116" s="258"/>
      <c r="Q116" s="265"/>
      <c r="R116" s="266"/>
    </row>
    <row r="117" s="204" customFormat="1" ht="27" customHeight="1" spans="1:18">
      <c r="A117" s="245">
        <v>94</v>
      </c>
      <c r="B117" s="245" t="str">
        <f>汇总!D95</f>
        <v>82032000</v>
      </c>
      <c r="C117" s="245" t="str">
        <f>汇总!E95</f>
        <v>断线钳</v>
      </c>
      <c r="D117" s="245"/>
      <c r="E117" s="246">
        <f>汇总!H95</f>
        <v>10</v>
      </c>
      <c r="F117" s="246" t="str">
        <f>汇总!I95</f>
        <v>把</v>
      </c>
      <c r="G117" s="246"/>
      <c r="H117" s="246">
        <f t="shared" si="6"/>
        <v>19.8788432071181</v>
      </c>
      <c r="I117" s="255">
        <f>汇总!N95</f>
        <v>198.788432071181</v>
      </c>
      <c r="J117" s="255"/>
      <c r="K117" s="256" t="s">
        <v>699</v>
      </c>
      <c r="L117" s="256"/>
      <c r="M117" s="257" t="s">
        <v>700</v>
      </c>
      <c r="N117" s="245"/>
      <c r="O117" s="245" t="str">
        <f>汇总!C95</f>
        <v>上海市宁波路</v>
      </c>
      <c r="P117" s="258"/>
      <c r="Q117" s="265"/>
      <c r="R117" s="266"/>
    </row>
    <row r="118" s="204" customFormat="1" ht="27" customHeight="1" spans="1:18">
      <c r="A118" s="245">
        <v>95</v>
      </c>
      <c r="B118" s="245" t="str">
        <f>汇总!D96</f>
        <v>82032000</v>
      </c>
      <c r="C118" s="245" t="str">
        <f>汇总!E96</f>
        <v>尖嘴钳</v>
      </c>
      <c r="D118" s="245"/>
      <c r="E118" s="246">
        <f>汇总!H96</f>
        <v>30</v>
      </c>
      <c r="F118" s="246" t="str">
        <f>汇总!I96</f>
        <v>件</v>
      </c>
      <c r="G118" s="246"/>
      <c r="H118" s="246">
        <f t="shared" si="6"/>
        <v>3.22246510936441</v>
      </c>
      <c r="I118" s="255">
        <f>汇总!N96</f>
        <v>96.6739532809322</v>
      </c>
      <c r="J118" s="255"/>
      <c r="K118" s="256" t="s">
        <v>699</v>
      </c>
      <c r="L118" s="256"/>
      <c r="M118" s="257" t="s">
        <v>700</v>
      </c>
      <c r="N118" s="245"/>
      <c r="O118" s="245" t="str">
        <f>汇总!C96</f>
        <v>上海市宁波路</v>
      </c>
      <c r="P118" s="258"/>
      <c r="Q118" s="265"/>
      <c r="R118" s="266"/>
    </row>
    <row r="119" s="204" customFormat="1" ht="27" customHeight="1" spans="1:18">
      <c r="A119" s="245">
        <v>96</v>
      </c>
      <c r="B119" s="245" t="str">
        <f>汇总!D97</f>
        <v>82032000</v>
      </c>
      <c r="C119" s="245" t="str">
        <f>汇总!E97</f>
        <v>水泵钳</v>
      </c>
      <c r="D119" s="245"/>
      <c r="E119" s="246">
        <f>汇总!H97</f>
        <v>4</v>
      </c>
      <c r="F119" s="246" t="str">
        <f>汇总!I97</f>
        <v>把</v>
      </c>
      <c r="G119" s="246"/>
      <c r="H119" s="246">
        <f t="shared" si="6"/>
        <v>4.26872001500221</v>
      </c>
      <c r="I119" s="255">
        <f>汇总!N97</f>
        <v>17.0748800600088</v>
      </c>
      <c r="J119" s="255"/>
      <c r="K119" s="256" t="s">
        <v>699</v>
      </c>
      <c r="L119" s="256"/>
      <c r="M119" s="257" t="s">
        <v>700</v>
      </c>
      <c r="N119" s="245"/>
      <c r="O119" s="245" t="str">
        <f>汇总!C97</f>
        <v>上海市宁波路</v>
      </c>
      <c r="P119" s="258"/>
      <c r="Q119" s="265"/>
      <c r="R119" s="266"/>
    </row>
    <row r="120" s="204" customFormat="1" ht="27" customHeight="1" spans="1:18">
      <c r="A120" s="245">
        <v>97</v>
      </c>
      <c r="B120" s="245" t="str">
        <f>汇总!D98</f>
        <v>8204110000</v>
      </c>
      <c r="C120" s="245" t="str">
        <f>汇总!E98</f>
        <v>手动棘轮式线缆剪</v>
      </c>
      <c r="D120" s="245"/>
      <c r="E120" s="246">
        <f>汇总!H98</f>
        <v>4</v>
      </c>
      <c r="F120" s="246" t="str">
        <f>汇总!I98</f>
        <v>把</v>
      </c>
      <c r="G120" s="246"/>
      <c r="H120" s="246">
        <f t="shared" si="6"/>
        <v>97.9294591676976</v>
      </c>
      <c r="I120" s="255">
        <f>汇总!N98</f>
        <v>391.71783667079</v>
      </c>
      <c r="J120" s="255"/>
      <c r="K120" s="256" t="s">
        <v>699</v>
      </c>
      <c r="L120" s="256"/>
      <c r="M120" s="257" t="s">
        <v>700</v>
      </c>
      <c r="N120" s="245"/>
      <c r="O120" s="245" t="str">
        <f>汇总!C98</f>
        <v>上海市宁波路</v>
      </c>
      <c r="P120" s="258"/>
      <c r="Q120" s="265"/>
      <c r="R120" s="266"/>
    </row>
    <row r="121" s="204" customFormat="1" ht="27" customHeight="1" spans="1:18">
      <c r="A121" s="245">
        <v>98</v>
      </c>
      <c r="B121" s="245" t="str">
        <f>汇总!D99</f>
        <v>8205200000</v>
      </c>
      <c r="C121" s="245" t="str">
        <f>汇总!E99</f>
        <v>大锤</v>
      </c>
      <c r="D121" s="245"/>
      <c r="E121" s="246">
        <f>汇总!H99</f>
        <v>15</v>
      </c>
      <c r="F121" s="246" t="str">
        <f>汇总!I99</f>
        <v>把</v>
      </c>
      <c r="G121" s="246"/>
      <c r="H121" s="246">
        <f t="shared" si="6"/>
        <v>7.53303532059211</v>
      </c>
      <c r="I121" s="255">
        <f>汇总!N99</f>
        <v>112.995529808882</v>
      </c>
      <c r="J121" s="255"/>
      <c r="K121" s="256" t="s">
        <v>699</v>
      </c>
      <c r="L121" s="256"/>
      <c r="M121" s="257" t="s">
        <v>700</v>
      </c>
      <c r="N121" s="245"/>
      <c r="O121" s="245" t="str">
        <f>汇总!C99</f>
        <v>上海市宁波路</v>
      </c>
      <c r="P121" s="258"/>
      <c r="Q121" s="265"/>
      <c r="R121" s="266"/>
    </row>
    <row r="122" s="204" customFormat="1" ht="27" customHeight="1" spans="1:18">
      <c r="A122" s="245">
        <v>99</v>
      </c>
      <c r="B122" s="245" t="str">
        <f>汇总!D100</f>
        <v>8205400000</v>
      </c>
      <c r="C122" s="245" t="str">
        <f>汇总!E100</f>
        <v>两用扳手</v>
      </c>
      <c r="D122" s="245"/>
      <c r="E122" s="246">
        <f>汇总!H100</f>
        <v>90</v>
      </c>
      <c r="F122" s="246" t="str">
        <f>汇总!I100</f>
        <v>把</v>
      </c>
      <c r="G122" s="246"/>
      <c r="H122" s="246">
        <f t="shared" si="6"/>
        <v>1.64122519531048</v>
      </c>
      <c r="I122" s="255">
        <f>汇总!N100</f>
        <v>147.710267577944</v>
      </c>
      <c r="J122" s="255"/>
      <c r="K122" s="256" t="s">
        <v>699</v>
      </c>
      <c r="L122" s="256"/>
      <c r="M122" s="257" t="s">
        <v>700</v>
      </c>
      <c r="N122" s="245"/>
      <c r="O122" s="245" t="str">
        <f>汇总!C100</f>
        <v>上海市宁波路</v>
      </c>
      <c r="P122" s="258"/>
      <c r="Q122" s="265"/>
      <c r="R122" s="266"/>
    </row>
    <row r="123" s="204" customFormat="1" ht="27" customHeight="1" spans="1:18">
      <c r="A123" s="245">
        <v>100</v>
      </c>
      <c r="B123" s="245" t="str">
        <f>汇总!D101</f>
        <v>8205400000</v>
      </c>
      <c r="C123" s="245" t="str">
        <f>汇总!E101</f>
        <v>两用扳手</v>
      </c>
      <c r="D123" s="245"/>
      <c r="E123" s="246">
        <f>汇总!H101</f>
        <v>25</v>
      </c>
      <c r="F123" s="246" t="str">
        <f>汇总!I101</f>
        <v>把</v>
      </c>
      <c r="G123" s="246"/>
      <c r="H123" s="246">
        <f t="shared" si="6"/>
        <v>1.08810510186331</v>
      </c>
      <c r="I123" s="255">
        <f>汇总!N101</f>
        <v>27.2026275465827</v>
      </c>
      <c r="J123" s="255"/>
      <c r="K123" s="256" t="s">
        <v>699</v>
      </c>
      <c r="L123" s="256"/>
      <c r="M123" s="257" t="s">
        <v>700</v>
      </c>
      <c r="N123" s="245"/>
      <c r="O123" s="245" t="str">
        <f>汇总!C101</f>
        <v>上海市宁波路</v>
      </c>
      <c r="P123" s="258"/>
      <c r="Q123" s="265"/>
      <c r="R123" s="266"/>
    </row>
    <row r="124" s="204" customFormat="1" ht="27" customHeight="1" spans="1:18">
      <c r="A124" s="245">
        <v>101</v>
      </c>
      <c r="B124" s="245" t="str">
        <f>汇总!D102</f>
        <v>8205400000</v>
      </c>
      <c r="C124" s="245" t="str">
        <f>汇总!E102</f>
        <v>螺丝刀</v>
      </c>
      <c r="D124" s="245"/>
      <c r="E124" s="246">
        <f>汇总!H102</f>
        <v>10</v>
      </c>
      <c r="F124" s="246" t="str">
        <f>汇总!I102</f>
        <v>套</v>
      </c>
      <c r="G124" s="246"/>
      <c r="H124" s="246">
        <f t="shared" si="6"/>
        <v>7.7841364979452</v>
      </c>
      <c r="I124" s="255">
        <f>汇总!N102</f>
        <v>77.841364979452</v>
      </c>
      <c r="J124" s="255"/>
      <c r="K124" s="256" t="s">
        <v>699</v>
      </c>
      <c r="L124" s="256"/>
      <c r="M124" s="257" t="s">
        <v>700</v>
      </c>
      <c r="N124" s="245"/>
      <c r="O124" s="245" t="str">
        <f>汇总!C102</f>
        <v>上海市宁波路</v>
      </c>
      <c r="P124" s="258"/>
      <c r="Q124" s="265"/>
      <c r="R124" s="266"/>
    </row>
    <row r="125" s="204" customFormat="1" ht="27" customHeight="1" spans="1:18">
      <c r="A125" s="245">
        <v>102</v>
      </c>
      <c r="B125" s="245" t="str">
        <f>汇总!D103</f>
        <v>8205400000</v>
      </c>
      <c r="C125" s="245" t="str">
        <f>汇总!E103</f>
        <v>斜口钳</v>
      </c>
      <c r="D125" s="245"/>
      <c r="E125" s="246">
        <f>汇总!H103</f>
        <v>100</v>
      </c>
      <c r="F125" s="246" t="str">
        <f>汇总!I103</f>
        <v>把</v>
      </c>
      <c r="G125" s="246"/>
      <c r="H125" s="246">
        <f t="shared" si="6"/>
        <v>3.59911687539401</v>
      </c>
      <c r="I125" s="255">
        <f>汇总!N103</f>
        <v>359.911687539401</v>
      </c>
      <c r="J125" s="255"/>
      <c r="K125" s="256" t="s">
        <v>699</v>
      </c>
      <c r="L125" s="256"/>
      <c r="M125" s="257" t="s">
        <v>700</v>
      </c>
      <c r="N125" s="245"/>
      <c r="O125" s="245" t="str">
        <f>汇总!C103</f>
        <v>上海市宁波路</v>
      </c>
      <c r="P125" s="258"/>
      <c r="Q125" s="265"/>
      <c r="R125" s="266"/>
    </row>
    <row r="126" s="205" customFormat="1" ht="27" customHeight="1" spans="1:18">
      <c r="A126" s="245">
        <v>103</v>
      </c>
      <c r="B126" s="245" t="str">
        <f>汇总!D104</f>
        <v>8208900000</v>
      </c>
      <c r="C126" s="245" t="str">
        <f>汇总!E104</f>
        <v>角磨片</v>
      </c>
      <c r="D126" s="245"/>
      <c r="E126" s="246">
        <f>汇总!H104</f>
        <v>23</v>
      </c>
      <c r="F126" s="246" t="str">
        <f>汇总!I104</f>
        <v>片</v>
      </c>
      <c r="G126" s="246"/>
      <c r="H126" s="246">
        <f t="shared" si="6"/>
        <v>0.753303532059213</v>
      </c>
      <c r="I126" s="255">
        <f>汇总!N104</f>
        <v>17.3259812373619</v>
      </c>
      <c r="J126" s="255"/>
      <c r="K126" s="256" t="s">
        <v>699</v>
      </c>
      <c r="L126" s="256"/>
      <c r="M126" s="257" t="s">
        <v>700</v>
      </c>
      <c r="N126" s="245"/>
      <c r="O126" s="245" t="str">
        <f>汇总!C104</f>
        <v>上海市宁波路</v>
      </c>
      <c r="P126" s="267"/>
      <c r="Q126" s="268"/>
      <c r="R126" s="266"/>
    </row>
    <row r="127" s="205" customFormat="1" ht="27" customHeight="1" spans="1:18">
      <c r="A127" s="245">
        <v>104</v>
      </c>
      <c r="B127" s="245" t="str">
        <f>汇总!D105</f>
        <v>8413200000</v>
      </c>
      <c r="C127" s="245" t="str">
        <f>汇总!E105</f>
        <v>锯条</v>
      </c>
      <c r="D127" s="245"/>
      <c r="E127" s="246">
        <f>汇总!H105</f>
        <v>866</v>
      </c>
      <c r="F127" s="246" t="str">
        <f>汇总!I105</f>
        <v>片</v>
      </c>
      <c r="G127" s="246"/>
      <c r="H127" s="246">
        <f t="shared" si="6"/>
        <v>0.0837003924510236</v>
      </c>
      <c r="I127" s="255">
        <f>汇总!N105</f>
        <v>72.4845398625864</v>
      </c>
      <c r="J127" s="255"/>
      <c r="K127" s="256" t="s">
        <v>699</v>
      </c>
      <c r="L127" s="256"/>
      <c r="M127" s="257" t="s">
        <v>700</v>
      </c>
      <c r="N127" s="245"/>
      <c r="O127" s="245" t="str">
        <f>汇总!C105</f>
        <v>上海市宁波路</v>
      </c>
      <c r="P127" s="267"/>
      <c r="Q127" s="268"/>
      <c r="R127" s="266"/>
    </row>
    <row r="128" s="205" customFormat="1" ht="27" customHeight="1" spans="1:18">
      <c r="A128" s="245">
        <v>105</v>
      </c>
      <c r="B128" s="245" t="str">
        <f>汇总!D106</f>
        <v>8515110000</v>
      </c>
      <c r="C128" s="245" t="str">
        <f>汇总!E106</f>
        <v>电烙铁</v>
      </c>
      <c r="D128" s="245"/>
      <c r="E128" s="246">
        <f>汇总!H106</f>
        <v>2</v>
      </c>
      <c r="F128" s="246" t="str">
        <f>汇总!I106</f>
        <v>件</v>
      </c>
      <c r="G128" s="246"/>
      <c r="H128" s="246">
        <f t="shared" si="6"/>
        <v>7.9340997010866</v>
      </c>
      <c r="I128" s="255">
        <f>汇总!N106</f>
        <v>15.8681994021732</v>
      </c>
      <c r="J128" s="255"/>
      <c r="K128" s="256" t="s">
        <v>699</v>
      </c>
      <c r="L128" s="256"/>
      <c r="M128" s="257" t="s">
        <v>700</v>
      </c>
      <c r="N128" s="245"/>
      <c r="O128" s="245" t="str">
        <f>汇总!C106</f>
        <v>上海市宁波路</v>
      </c>
      <c r="P128" s="267"/>
      <c r="Q128" s="268"/>
      <c r="R128" s="266"/>
    </row>
    <row r="129" s="205" customFormat="1" ht="27" customHeight="1" spans="1:18">
      <c r="A129" s="245">
        <v>106</v>
      </c>
      <c r="B129" s="245" t="str">
        <f>汇总!D107</f>
        <v>8538900000</v>
      </c>
      <c r="C129" s="245" t="str">
        <f>汇总!E107</f>
        <v>摇表线</v>
      </c>
      <c r="D129" s="245"/>
      <c r="E129" s="246">
        <f>汇总!H107</f>
        <v>9</v>
      </c>
      <c r="F129" s="246" t="str">
        <f>汇总!I107</f>
        <v>件</v>
      </c>
      <c r="G129" s="246"/>
      <c r="H129" s="246">
        <f t="shared" si="6"/>
        <v>5.23127452818898</v>
      </c>
      <c r="I129" s="255">
        <f>汇总!N107</f>
        <v>47.0814707537008</v>
      </c>
      <c r="J129" s="255"/>
      <c r="K129" s="256" t="s">
        <v>699</v>
      </c>
      <c r="L129" s="256"/>
      <c r="M129" s="257" t="s">
        <v>700</v>
      </c>
      <c r="N129" s="245"/>
      <c r="O129" s="245" t="str">
        <f>汇总!C107</f>
        <v>上海市宁波路</v>
      </c>
      <c r="P129" s="267"/>
      <c r="Q129" s="268"/>
      <c r="R129" s="266"/>
    </row>
    <row r="130" s="205" customFormat="1" ht="27" customHeight="1" spans="1:18">
      <c r="A130" s="245">
        <v>107</v>
      </c>
      <c r="B130" s="245" t="str">
        <f>汇总!D108</f>
        <v>8547909000</v>
      </c>
      <c r="C130" s="245" t="str">
        <f>汇总!E108</f>
        <v>数字钳式万用表</v>
      </c>
      <c r="D130" s="245"/>
      <c r="E130" s="246">
        <f>汇总!H108</f>
        <v>20</v>
      </c>
      <c r="F130" s="246" t="str">
        <f>汇总!I108</f>
        <v>套</v>
      </c>
      <c r="G130" s="246"/>
      <c r="H130" s="246">
        <f t="shared" si="6"/>
        <v>26.7841255843276</v>
      </c>
      <c r="I130" s="255">
        <f>汇总!N108</f>
        <v>535.682511686551</v>
      </c>
      <c r="J130" s="255"/>
      <c r="K130" s="256" t="s">
        <v>699</v>
      </c>
      <c r="L130" s="256"/>
      <c r="M130" s="257" t="s">
        <v>700</v>
      </c>
      <c r="N130" s="245"/>
      <c r="O130" s="245" t="str">
        <f>汇总!C108</f>
        <v>上海市宁波路</v>
      </c>
      <c r="P130" s="267"/>
      <c r="Q130" s="268"/>
      <c r="R130" s="266"/>
    </row>
    <row r="131" s="205" customFormat="1" ht="27" customHeight="1" spans="1:18">
      <c r="A131" s="245">
        <v>108</v>
      </c>
      <c r="B131" s="245" t="str">
        <f>汇总!D109</f>
        <v>8547909000</v>
      </c>
      <c r="C131" s="245" t="str">
        <f>汇总!E109</f>
        <v>万用表笔</v>
      </c>
      <c r="D131" s="245"/>
      <c r="E131" s="246">
        <f>汇总!H109</f>
        <v>10</v>
      </c>
      <c r="F131" s="246" t="str">
        <f>汇总!I109</f>
        <v>对</v>
      </c>
      <c r="G131" s="246"/>
      <c r="H131" s="246">
        <f t="shared" si="6"/>
        <v>3.13876471691339</v>
      </c>
      <c r="I131" s="255">
        <f>汇总!N109</f>
        <v>31.3876471691339</v>
      </c>
      <c r="J131" s="255"/>
      <c r="K131" s="256" t="s">
        <v>699</v>
      </c>
      <c r="L131" s="256"/>
      <c r="M131" s="257" t="s">
        <v>700</v>
      </c>
      <c r="N131" s="245"/>
      <c r="O131" s="245" t="str">
        <f>汇总!C109</f>
        <v>上海市宁波路</v>
      </c>
      <c r="P131" s="267"/>
      <c r="Q131" s="268"/>
      <c r="R131" s="266"/>
    </row>
    <row r="132" s="205" customFormat="1" ht="27" customHeight="1" spans="1:18">
      <c r="A132" s="245">
        <v>109</v>
      </c>
      <c r="B132" s="245" t="str">
        <f>汇总!D110</f>
        <v>8481802190</v>
      </c>
      <c r="C132" s="245" t="str">
        <f>汇总!E110</f>
        <v> 熄火电磁阀</v>
      </c>
      <c r="D132" s="245"/>
      <c r="E132" s="246">
        <f>汇总!H110</f>
        <v>3</v>
      </c>
      <c r="F132" s="246" t="str">
        <f>汇总!I110</f>
        <v>件</v>
      </c>
      <c r="G132" s="246"/>
      <c r="H132" s="246">
        <f t="shared" ref="H132:H147" si="7">I132/E132</f>
        <v>19.2685278454961</v>
      </c>
      <c r="I132" s="255">
        <f>汇总!N110</f>
        <v>57.8055835364882</v>
      </c>
      <c r="J132" s="255"/>
      <c r="K132" s="256" t="s">
        <v>699</v>
      </c>
      <c r="L132" s="256"/>
      <c r="M132" s="257" t="s">
        <v>700</v>
      </c>
      <c r="N132" s="245"/>
      <c r="O132" s="245" t="str">
        <f>汇总!C110</f>
        <v>北京市顺义区</v>
      </c>
      <c r="P132" s="267"/>
      <c r="Q132" s="268"/>
      <c r="R132" s="266"/>
    </row>
    <row r="133" s="205" customFormat="1" ht="27" customHeight="1" spans="1:18">
      <c r="A133" s="245">
        <v>110</v>
      </c>
      <c r="B133" s="245" t="str">
        <f>汇总!D111</f>
        <v>8501310000</v>
      </c>
      <c r="C133" s="245" t="str">
        <f>汇总!E111</f>
        <v> 发电机</v>
      </c>
      <c r="D133" s="245"/>
      <c r="E133" s="246">
        <f>汇总!H111</f>
        <v>2</v>
      </c>
      <c r="F133" s="246" t="str">
        <f>汇总!I111</f>
        <v>件</v>
      </c>
      <c r="G133" s="246"/>
      <c r="H133" s="246">
        <f t="shared" si="7"/>
        <v>133.397500468819</v>
      </c>
      <c r="I133" s="255">
        <f>汇总!N111</f>
        <v>266.795000937638</v>
      </c>
      <c r="J133" s="255"/>
      <c r="K133" s="256" t="s">
        <v>699</v>
      </c>
      <c r="L133" s="256"/>
      <c r="M133" s="257" t="s">
        <v>700</v>
      </c>
      <c r="N133" s="245"/>
      <c r="O133" s="245" t="str">
        <f>汇总!C111</f>
        <v>北京市顺义区</v>
      </c>
      <c r="P133" s="267"/>
      <c r="Q133" s="268"/>
      <c r="R133" s="266"/>
    </row>
    <row r="134" s="205" customFormat="1" ht="27" customHeight="1" spans="1:18">
      <c r="A134" s="245">
        <v>111</v>
      </c>
      <c r="B134" s="245" t="str">
        <f>汇总!D112</f>
        <v>85114099</v>
      </c>
      <c r="C134" s="245" t="str">
        <f>汇总!E112</f>
        <v>起动机</v>
      </c>
      <c r="D134" s="245"/>
      <c r="E134" s="246">
        <f>汇总!H112</f>
        <v>2</v>
      </c>
      <c r="F134" s="246" t="str">
        <f>汇总!I112</f>
        <v>件</v>
      </c>
      <c r="G134" s="246"/>
      <c r="H134" s="246">
        <f t="shared" si="7"/>
        <v>163.04138946189</v>
      </c>
      <c r="I134" s="255">
        <f>汇总!N112</f>
        <v>326.08277892378</v>
      </c>
      <c r="J134" s="255"/>
      <c r="K134" s="256" t="s">
        <v>699</v>
      </c>
      <c r="L134" s="256"/>
      <c r="M134" s="257" t="s">
        <v>700</v>
      </c>
      <c r="N134" s="245"/>
      <c r="O134" s="245" t="str">
        <f>汇总!C112</f>
        <v>北京市顺义区</v>
      </c>
      <c r="P134" s="267"/>
      <c r="Q134" s="268"/>
      <c r="R134" s="266"/>
    </row>
    <row r="135" s="205" customFormat="1" ht="27" customHeight="1" spans="1:18">
      <c r="A135" s="245">
        <v>112</v>
      </c>
      <c r="B135" s="245" t="str">
        <f>汇总!D113</f>
        <v>8482800000</v>
      </c>
      <c r="C135" s="245" t="str">
        <f>汇总!E113</f>
        <v> 轴承</v>
      </c>
      <c r="D135" s="245"/>
      <c r="E135" s="246">
        <f>汇总!H113</f>
        <v>1</v>
      </c>
      <c r="F135" s="246" t="str">
        <f>汇总!I113</f>
        <v>件</v>
      </c>
      <c r="G135" s="246"/>
      <c r="H135" s="246">
        <f t="shared" si="7"/>
        <v>24.0638628296693</v>
      </c>
      <c r="I135" s="255">
        <f>汇总!N113</f>
        <v>24.0638628296693</v>
      </c>
      <c r="J135" s="255"/>
      <c r="K135" s="256" t="s">
        <v>699</v>
      </c>
      <c r="L135" s="256"/>
      <c r="M135" s="257" t="s">
        <v>700</v>
      </c>
      <c r="N135" s="245"/>
      <c r="O135" s="245" t="str">
        <f>汇总!C113</f>
        <v>北京市顺义区</v>
      </c>
      <c r="P135" s="267"/>
      <c r="Q135" s="268"/>
      <c r="R135" s="266"/>
    </row>
    <row r="136" s="205" customFormat="1" ht="27" customHeight="1" spans="1:18">
      <c r="A136" s="245">
        <v>113</v>
      </c>
      <c r="B136" s="245" t="str">
        <f>汇总!D114</f>
        <v>8708949090</v>
      </c>
      <c r="C136" s="245" t="str">
        <f>汇总!E114</f>
        <v> 拉杆球头</v>
      </c>
      <c r="D136" s="245"/>
      <c r="E136" s="246">
        <f>汇总!H114</f>
        <v>2</v>
      </c>
      <c r="F136" s="246" t="str">
        <f>汇总!I114</f>
        <v>件</v>
      </c>
      <c r="G136" s="246"/>
      <c r="H136" s="246">
        <f t="shared" si="7"/>
        <v>21.7969772007874</v>
      </c>
      <c r="I136" s="255">
        <f>汇总!N114</f>
        <v>43.5939544015748</v>
      </c>
      <c r="J136" s="255"/>
      <c r="K136" s="256" t="s">
        <v>699</v>
      </c>
      <c r="L136" s="256"/>
      <c r="M136" s="257" t="s">
        <v>700</v>
      </c>
      <c r="N136" s="245"/>
      <c r="O136" s="245" t="str">
        <f>汇总!C114</f>
        <v>北京市顺义区</v>
      </c>
      <c r="P136" s="267"/>
      <c r="Q136" s="268"/>
      <c r="R136" s="266"/>
    </row>
    <row r="137" s="205" customFormat="1" ht="27" customHeight="1" spans="1:18">
      <c r="A137" s="245">
        <v>114</v>
      </c>
      <c r="B137" s="245" t="str">
        <f>汇总!D115</f>
        <v>8708949090</v>
      </c>
      <c r="C137" s="245" t="str">
        <f>汇总!E115</f>
        <v> 拉杆球头</v>
      </c>
      <c r="D137" s="245"/>
      <c r="E137" s="246">
        <f>汇总!H115</f>
        <v>2</v>
      </c>
      <c r="F137" s="246" t="str">
        <f>汇总!I115</f>
        <v>件</v>
      </c>
      <c r="G137" s="246"/>
      <c r="H137" s="246">
        <f t="shared" si="7"/>
        <v>25.8076210057323</v>
      </c>
      <c r="I137" s="255">
        <f>汇总!N115</f>
        <v>51.6152420114646</v>
      </c>
      <c r="J137" s="255"/>
      <c r="K137" s="256" t="s">
        <v>699</v>
      </c>
      <c r="L137" s="256"/>
      <c r="M137" s="257" t="s">
        <v>700</v>
      </c>
      <c r="N137" s="245"/>
      <c r="O137" s="245" t="str">
        <f>汇总!C115</f>
        <v>北京市顺义区</v>
      </c>
      <c r="P137" s="267"/>
      <c r="Q137" s="268"/>
      <c r="R137" s="266"/>
    </row>
    <row r="138" s="205" customFormat="1" ht="27" customHeight="1" spans="1:18">
      <c r="A138" s="245">
        <v>115</v>
      </c>
      <c r="B138" s="245" t="str">
        <f>汇总!D116</f>
        <v>9405500000</v>
      </c>
      <c r="C138" s="245" t="str">
        <f>汇总!E116</f>
        <v>灯泡</v>
      </c>
      <c r="D138" s="245"/>
      <c r="E138" s="246">
        <f>汇总!H116</f>
        <v>136</v>
      </c>
      <c r="F138" s="246" t="str">
        <f>汇总!I116</f>
        <v>件</v>
      </c>
      <c r="G138" s="246"/>
      <c r="H138" s="246">
        <f t="shared" si="7"/>
        <v>0.523127452818898</v>
      </c>
      <c r="I138" s="255">
        <f>汇总!N116</f>
        <v>71.1453335833701</v>
      </c>
      <c r="J138" s="255"/>
      <c r="K138" s="256" t="s">
        <v>699</v>
      </c>
      <c r="L138" s="256"/>
      <c r="M138" s="257" t="s">
        <v>700</v>
      </c>
      <c r="N138" s="245"/>
      <c r="O138" s="245" t="str">
        <f>汇总!C116</f>
        <v>北京市顺义区</v>
      </c>
      <c r="P138" s="267"/>
      <c r="Q138" s="268"/>
      <c r="R138" s="266"/>
    </row>
    <row r="139" s="205" customFormat="1" ht="27" customHeight="1" spans="1:18">
      <c r="A139" s="245">
        <v>116</v>
      </c>
      <c r="B139" s="245" t="str">
        <f>汇总!D117</f>
        <v>9405500000</v>
      </c>
      <c r="C139" s="245" t="str">
        <f>汇总!E117</f>
        <v>灯泡</v>
      </c>
      <c r="D139" s="245"/>
      <c r="E139" s="246">
        <f>汇总!H117</f>
        <v>98</v>
      </c>
      <c r="F139" s="246" t="str">
        <f>汇总!I117</f>
        <v>件</v>
      </c>
      <c r="G139" s="246"/>
      <c r="H139" s="246">
        <f t="shared" si="7"/>
        <v>1.39500654085039</v>
      </c>
      <c r="I139" s="255">
        <f>汇总!N117</f>
        <v>136.710641003339</v>
      </c>
      <c r="J139" s="255"/>
      <c r="K139" s="256" t="s">
        <v>699</v>
      </c>
      <c r="L139" s="256"/>
      <c r="M139" s="257" t="s">
        <v>700</v>
      </c>
      <c r="N139" s="245"/>
      <c r="O139" s="245" t="str">
        <f>汇总!C117</f>
        <v>北京市顺义区</v>
      </c>
      <c r="P139" s="267"/>
      <c r="Q139" s="268"/>
      <c r="R139" s="266"/>
    </row>
    <row r="140" s="205" customFormat="1" ht="27" customHeight="1" spans="1:18">
      <c r="A140" s="245">
        <v>117</v>
      </c>
      <c r="B140" s="245" t="str">
        <f>汇总!D118</f>
        <v>9405500000</v>
      </c>
      <c r="C140" s="245" t="str">
        <f>汇总!E118</f>
        <v>灯泡</v>
      </c>
      <c r="D140" s="245"/>
      <c r="E140" s="246">
        <f>汇总!H118</f>
        <v>27</v>
      </c>
      <c r="F140" s="246" t="str">
        <f>汇总!I118</f>
        <v>件</v>
      </c>
      <c r="G140" s="246"/>
      <c r="H140" s="246">
        <f t="shared" si="7"/>
        <v>3.20851504395591</v>
      </c>
      <c r="I140" s="255">
        <f>汇总!N118</f>
        <v>86.6299061868094</v>
      </c>
      <c r="J140" s="255"/>
      <c r="K140" s="256" t="s">
        <v>699</v>
      </c>
      <c r="L140" s="256"/>
      <c r="M140" s="257" t="s">
        <v>700</v>
      </c>
      <c r="N140" s="245"/>
      <c r="O140" s="245" t="str">
        <f>汇总!C118</f>
        <v>北京市顺义区</v>
      </c>
      <c r="P140" s="267"/>
      <c r="Q140" s="268"/>
      <c r="R140" s="266"/>
    </row>
    <row r="141" s="205" customFormat="1" ht="27" customHeight="1" spans="1:18">
      <c r="A141" s="245">
        <v>118</v>
      </c>
      <c r="B141" s="245" t="str">
        <f>汇总!D119</f>
        <v>9405500000</v>
      </c>
      <c r="C141" s="245" t="str">
        <f>汇总!E119</f>
        <v>汽车灯泡</v>
      </c>
      <c r="D141" s="245"/>
      <c r="E141" s="246">
        <f>汇总!H119</f>
        <v>50</v>
      </c>
      <c r="F141" s="246" t="str">
        <f>汇总!I119</f>
        <v>件</v>
      </c>
      <c r="G141" s="246"/>
      <c r="H141" s="246">
        <f t="shared" si="7"/>
        <v>0.523127452818898</v>
      </c>
      <c r="I141" s="255">
        <f>汇总!N119</f>
        <v>26.1563726409449</v>
      </c>
      <c r="J141" s="255"/>
      <c r="K141" s="256" t="s">
        <v>699</v>
      </c>
      <c r="L141" s="256"/>
      <c r="M141" s="257" t="s">
        <v>700</v>
      </c>
      <c r="N141" s="245"/>
      <c r="O141" s="245" t="str">
        <f>汇总!C119</f>
        <v>北京市顺义区</v>
      </c>
      <c r="P141" s="267"/>
      <c r="Q141" s="268"/>
      <c r="R141" s="266"/>
    </row>
    <row r="142" s="205" customFormat="1" ht="27" customHeight="1" spans="1:18">
      <c r="A142" s="245">
        <v>119</v>
      </c>
      <c r="B142" s="245" t="str">
        <f>汇总!D120</f>
        <v>9405500000</v>
      </c>
      <c r="C142" s="245" t="str">
        <f>汇总!E120</f>
        <v>小灯泡</v>
      </c>
      <c r="D142" s="245"/>
      <c r="E142" s="246">
        <f>汇总!H120</f>
        <v>71</v>
      </c>
      <c r="F142" s="246" t="str">
        <f>汇总!I120</f>
        <v>件</v>
      </c>
      <c r="G142" s="246"/>
      <c r="H142" s="246">
        <f t="shared" si="7"/>
        <v>3.20851504395591</v>
      </c>
      <c r="I142" s="255">
        <f>汇总!N120</f>
        <v>227.804568120869</v>
      </c>
      <c r="J142" s="255"/>
      <c r="K142" s="256" t="s">
        <v>699</v>
      </c>
      <c r="L142" s="256"/>
      <c r="M142" s="257" t="s">
        <v>700</v>
      </c>
      <c r="N142" s="245"/>
      <c r="O142" s="245" t="str">
        <f>汇总!C120</f>
        <v>北京市顺义区</v>
      </c>
      <c r="P142" s="267"/>
      <c r="Q142" s="268"/>
      <c r="R142" s="266"/>
    </row>
    <row r="143" s="205" customFormat="1" ht="27" customHeight="1" spans="1:18">
      <c r="A143" s="245">
        <v>120</v>
      </c>
      <c r="B143" s="245" t="str">
        <f>汇总!D121</f>
        <v>9015800090</v>
      </c>
      <c r="C143" s="245" t="str">
        <f>汇总!E121</f>
        <v> 对中杆棱镜组</v>
      </c>
      <c r="D143" s="245"/>
      <c r="E143" s="246">
        <f>汇总!H121</f>
        <v>10</v>
      </c>
      <c r="F143" s="246" t="str">
        <f>汇总!I121</f>
        <v>件</v>
      </c>
      <c r="G143" s="246"/>
      <c r="H143" s="246">
        <f t="shared" si="7"/>
        <v>69.7503270425197</v>
      </c>
      <c r="I143" s="255">
        <f>汇总!N121</f>
        <v>697.503270425197</v>
      </c>
      <c r="J143" s="255"/>
      <c r="K143" s="256" t="s">
        <v>699</v>
      </c>
      <c r="L143" s="256"/>
      <c r="M143" s="257" t="s">
        <v>700</v>
      </c>
      <c r="N143" s="245"/>
      <c r="O143" s="245" t="str">
        <f>汇总!C121</f>
        <v>北京市西城区</v>
      </c>
      <c r="P143" s="267"/>
      <c r="Q143" s="268"/>
      <c r="R143" s="266"/>
    </row>
    <row r="144" s="205" customFormat="1" ht="27" customHeight="1" spans="1:18">
      <c r="A144" s="245">
        <v>121</v>
      </c>
      <c r="B144" s="245" t="str">
        <f>汇总!D122</f>
        <v>9620000000</v>
      </c>
      <c r="C144" s="245" t="str">
        <f>汇总!E122</f>
        <v> 脚架</v>
      </c>
      <c r="D144" s="245"/>
      <c r="E144" s="246">
        <f>汇总!H122</f>
        <v>2</v>
      </c>
      <c r="F144" s="246" t="str">
        <f>汇总!I122</f>
        <v>件</v>
      </c>
      <c r="G144" s="246"/>
      <c r="H144" s="246">
        <f t="shared" si="7"/>
        <v>49.6971080177953</v>
      </c>
      <c r="I144" s="255">
        <f>汇总!N122</f>
        <v>99.3942160355906</v>
      </c>
      <c r="J144" s="255"/>
      <c r="K144" s="256" t="s">
        <v>699</v>
      </c>
      <c r="L144" s="256"/>
      <c r="M144" s="257" t="s">
        <v>700</v>
      </c>
      <c r="N144" s="245"/>
      <c r="O144" s="245" t="str">
        <f>汇总!C122</f>
        <v>北京市西城区</v>
      </c>
      <c r="P144" s="267"/>
      <c r="Q144" s="268"/>
      <c r="R144" s="266"/>
    </row>
    <row r="145" s="205" customFormat="1" ht="27" customHeight="1" spans="1:18">
      <c r="A145" s="245">
        <v>122</v>
      </c>
      <c r="B145" s="245" t="str">
        <f>汇总!D123</f>
        <v>8413709190</v>
      </c>
      <c r="C145" s="245" t="str">
        <f>汇总!E123</f>
        <v>潜水泵</v>
      </c>
      <c r="D145" s="245"/>
      <c r="E145" s="246">
        <f>汇总!H123</f>
        <v>2</v>
      </c>
      <c r="F145" s="246" t="str">
        <f>汇总!I123</f>
        <v>台</v>
      </c>
      <c r="G145" s="246"/>
      <c r="H145" s="246">
        <f t="shared" si="7"/>
        <v>153.450719493543</v>
      </c>
      <c r="I145" s="255">
        <f>汇总!N123</f>
        <v>306.901438987087</v>
      </c>
      <c r="J145" s="255"/>
      <c r="K145" s="256" t="s">
        <v>699</v>
      </c>
      <c r="L145" s="256"/>
      <c r="M145" s="257" t="s">
        <v>700</v>
      </c>
      <c r="N145" s="245"/>
      <c r="O145" s="245" t="str">
        <f>汇总!C123</f>
        <v>（浙江省台州市）三门县海润横港路20号</v>
      </c>
      <c r="P145" s="267"/>
      <c r="Q145" s="268"/>
      <c r="R145" s="266"/>
    </row>
    <row r="146" s="205" customFormat="1" ht="27" customHeight="1" spans="1:18">
      <c r="A146" s="245">
        <v>123</v>
      </c>
      <c r="B146" s="245" t="str">
        <f>汇总!D124</f>
        <v>8413709190</v>
      </c>
      <c r="C146" s="245" t="str">
        <f>汇总!E124</f>
        <v>潜水泵</v>
      </c>
      <c r="D146" s="245"/>
      <c r="E146" s="246">
        <f>汇总!H124</f>
        <v>2</v>
      </c>
      <c r="F146" s="246" t="str">
        <f>汇总!I124</f>
        <v>台</v>
      </c>
      <c r="G146" s="246"/>
      <c r="H146" s="246">
        <f t="shared" si="7"/>
        <v>164.43639600274</v>
      </c>
      <c r="I146" s="255">
        <f>汇总!N124</f>
        <v>328.87279200548</v>
      </c>
      <c r="J146" s="255"/>
      <c r="K146" s="256" t="s">
        <v>699</v>
      </c>
      <c r="L146" s="256"/>
      <c r="M146" s="257" t="s">
        <v>700</v>
      </c>
      <c r="N146" s="245"/>
      <c r="O146" s="245" t="str">
        <f>汇总!C124</f>
        <v>（浙江省台州市）三门县海润横港路20号</v>
      </c>
      <c r="P146" s="267"/>
      <c r="Q146" s="268"/>
      <c r="R146" s="266"/>
    </row>
    <row r="147" s="205" customFormat="1" ht="27" customHeight="1" spans="1:18">
      <c r="A147" s="245"/>
      <c r="B147" s="245"/>
      <c r="C147" s="245"/>
      <c r="D147" s="245"/>
      <c r="E147" s="246"/>
      <c r="F147" s="246"/>
      <c r="G147" s="246"/>
      <c r="H147" s="246"/>
      <c r="I147" s="255"/>
      <c r="J147" s="255"/>
      <c r="K147" s="256"/>
      <c r="L147" s="256"/>
      <c r="M147" s="257"/>
      <c r="N147" s="245"/>
      <c r="O147" s="245"/>
      <c r="P147" s="267"/>
      <c r="Q147" s="268"/>
      <c r="R147" s="266"/>
    </row>
    <row r="148" spans="1:17">
      <c r="A148" s="238"/>
      <c r="J148" s="283"/>
      <c r="Q148" s="262"/>
    </row>
    <row r="149" spans="1:17">
      <c r="A149" s="238"/>
      <c r="Q149" s="261"/>
    </row>
    <row r="150" spans="1:17">
      <c r="A150" s="219" t="s">
        <v>701</v>
      </c>
      <c r="B150" s="220"/>
      <c r="C150" s="220" t="s">
        <v>702</v>
      </c>
      <c r="D150" s="220"/>
      <c r="E150" s="269" t="s">
        <v>703</v>
      </c>
      <c r="F150" s="220"/>
      <c r="G150" s="220"/>
      <c r="H150" s="270" t="s">
        <v>704</v>
      </c>
      <c r="I150" s="220"/>
      <c r="J150" s="220"/>
      <c r="K150" s="220"/>
      <c r="L150" s="221"/>
      <c r="M150" s="222" t="s">
        <v>705</v>
      </c>
      <c r="N150" s="220"/>
      <c r="O150" s="220"/>
      <c r="P150" s="220"/>
      <c r="Q150" s="262"/>
    </row>
    <row r="151" spans="1:17">
      <c r="A151" s="238"/>
      <c r="L151" s="284"/>
      <c r="M151" s="285"/>
      <c r="Q151" s="264"/>
    </row>
    <row r="152" ht="14.6" spans="1:17">
      <c r="A152" s="271" t="s">
        <v>706</v>
      </c>
      <c r="B152" s="272"/>
      <c r="C152" s="272"/>
      <c r="D152" s="272"/>
      <c r="E152" s="272"/>
      <c r="F152" s="272"/>
      <c r="G152" s="272"/>
      <c r="H152" s="272"/>
      <c r="I152" s="272"/>
      <c r="J152" s="272" t="s">
        <v>707</v>
      </c>
      <c r="K152" s="272"/>
      <c r="L152" s="286"/>
      <c r="M152" s="287"/>
      <c r="N152" s="272"/>
      <c r="O152" s="272"/>
      <c r="P152" s="272"/>
      <c r="Q152" s="289"/>
    </row>
    <row r="157" ht="15.75" spans="1:17">
      <c r="A157" s="273" t="s">
        <v>708</v>
      </c>
      <c r="B157" s="274" t="s">
        <v>709</v>
      </c>
      <c r="C157" s="274" t="s">
        <v>710</v>
      </c>
      <c r="D157" s="274" t="s">
        <v>17</v>
      </c>
      <c r="E157" s="275" t="s">
        <v>19</v>
      </c>
      <c r="F157" s="276"/>
      <c r="G157" s="275" t="s">
        <v>6</v>
      </c>
      <c r="H157" s="276"/>
      <c r="I157" s="274" t="s">
        <v>3</v>
      </c>
      <c r="J157" s="288"/>
      <c r="K157" s="288"/>
      <c r="L157" s="288"/>
      <c r="M157" s="288"/>
      <c r="N157" s="274"/>
      <c r="O157" s="288"/>
      <c r="P157" s="288"/>
      <c r="Q157" s="288"/>
    </row>
    <row r="158" s="206" customFormat="1" ht="30" customHeight="1" spans="1:17">
      <c r="A158" s="277">
        <v>1</v>
      </c>
      <c r="B158" s="277" t="str">
        <f>汇总!E2</f>
        <v>热缩管</v>
      </c>
      <c r="C158" s="278" t="str">
        <f>汇总!V2</f>
        <v>不享惠</v>
      </c>
      <c r="D158" s="279" t="str">
        <f>汇总!S2</f>
        <v>SHDA</v>
      </c>
      <c r="E158" s="280" t="str">
        <f>汇总!U2</f>
        <v>境内自主品牌</v>
      </c>
      <c r="F158" s="281"/>
      <c r="G158" s="282" t="str">
        <f>汇总!G2</f>
        <v>Φ80 ￠60 φ40 ￠20</v>
      </c>
      <c r="H158" s="282"/>
      <c r="I158" s="282" t="str">
        <f>汇总!T2</f>
        <v>  热缩管、乙烯聚合物、0.7PVC,0.1ABS,0.1EVA,0.1PET;防护</v>
      </c>
      <c r="J158" s="282"/>
      <c r="K158" s="282"/>
      <c r="L158" s="282"/>
      <c r="M158" s="282"/>
      <c r="N158" s="282"/>
      <c r="O158" s="282"/>
      <c r="P158" s="282"/>
      <c r="Q158" s="282"/>
    </row>
    <row r="159" ht="30" customHeight="1" spans="1:18">
      <c r="A159" s="277">
        <v>2</v>
      </c>
      <c r="B159" s="277" t="str">
        <f>汇总!E3</f>
        <v>半胶手套</v>
      </c>
      <c r="C159" s="278" t="str">
        <f>汇总!V3</f>
        <v>不享惠</v>
      </c>
      <c r="D159" s="279" t="str">
        <f>汇总!S3</f>
        <v>弘洋</v>
      </c>
      <c r="E159" s="280" t="str">
        <f>汇总!U3</f>
        <v>境内自主品牌</v>
      </c>
      <c r="F159" s="281"/>
      <c r="G159" s="282" t="str">
        <f>汇总!G3</f>
        <v>(空白)</v>
      </c>
      <c r="H159" s="282"/>
      <c r="I159" s="282" t="str">
        <f>汇总!T3</f>
        <v> 不享惠 1:（可开发票）品名：半胶手套2:用途;防护3:材质;橡胶针织4:品牌：弘洋;5:规格或型号 ：无  </v>
      </c>
      <c r="J159" s="282"/>
      <c r="K159" s="282"/>
      <c r="L159" s="282"/>
      <c r="M159" s="282"/>
      <c r="N159" s="282"/>
      <c r="O159" s="282"/>
      <c r="P159" s="282"/>
      <c r="Q159" s="282"/>
      <c r="R159" s="206"/>
    </row>
    <row r="160" ht="30" customHeight="1" spans="1:18">
      <c r="A160" s="277">
        <v>3</v>
      </c>
      <c r="B160" s="277" t="str">
        <f>汇总!E4</f>
        <v>工具包</v>
      </c>
      <c r="C160" s="278" t="str">
        <f>汇总!V4</f>
        <v>不享惠</v>
      </c>
      <c r="D160" s="279" t="str">
        <f>汇总!S4</f>
        <v>富骊马</v>
      </c>
      <c r="E160" s="280" t="str">
        <f>汇总!U4</f>
        <v>境内自主品牌</v>
      </c>
      <c r="F160" s="281"/>
      <c r="G160" s="282" t="str">
        <f>汇总!G4</f>
        <v>(空白)</v>
      </c>
      <c r="H160" s="282"/>
      <c r="I160" s="282" t="str">
        <f>汇总!T4</f>
        <v> 1:（可开发票）品名：工具包;2:种类（衣箱、提箱、小手袋等）：挎包;3:表面材质（塑料、纺织物等）：双层帆布;4:款号：20180110A;  </v>
      </c>
      <c r="J160" s="282"/>
      <c r="K160" s="282"/>
      <c r="L160" s="282"/>
      <c r="M160" s="282"/>
      <c r="N160" s="282"/>
      <c r="O160" s="282"/>
      <c r="P160" s="282"/>
      <c r="Q160" s="282"/>
      <c r="R160" s="206"/>
    </row>
    <row r="161" ht="30" customHeight="1" spans="1:18">
      <c r="A161" s="277">
        <v>4</v>
      </c>
      <c r="B161" s="277" t="str">
        <f>汇总!E5</f>
        <v>电焊手套</v>
      </c>
      <c r="C161" s="278" t="str">
        <f>汇总!V5</f>
        <v>不享惠</v>
      </c>
      <c r="D161" s="279" t="str">
        <f>汇总!S5</f>
        <v>无</v>
      </c>
      <c r="E161" s="280" t="str">
        <f>汇总!U5</f>
        <v>无品牌</v>
      </c>
      <c r="F161" s="281"/>
      <c r="G161" s="282" t="str">
        <f>汇总!G5</f>
        <v>(空白)</v>
      </c>
      <c r="H161" s="282"/>
      <c r="I161" s="282" t="str">
        <f>汇总!T5</f>
        <v>1:（可开发票）品名：电焊手套;2:用途(专供运动用、劳保用等)：劳保;3:材质(皮革或再生皮革）：再生皮；</v>
      </c>
      <c r="J161" s="282"/>
      <c r="K161" s="282"/>
      <c r="L161" s="282"/>
      <c r="M161" s="282"/>
      <c r="N161" s="282"/>
      <c r="O161" s="282"/>
      <c r="P161" s="282"/>
      <c r="Q161" s="282"/>
      <c r="R161" s="206"/>
    </row>
    <row r="162" ht="30" customHeight="1" spans="1:18">
      <c r="A162" s="277">
        <v>5</v>
      </c>
      <c r="B162" s="277" t="str">
        <f>汇总!E6</f>
        <v>帆布手套</v>
      </c>
      <c r="C162" s="278" t="str">
        <f>汇总!V6</f>
        <v>不享惠</v>
      </c>
      <c r="D162" s="279" t="str">
        <f>汇总!S6</f>
        <v>无</v>
      </c>
      <c r="E162" s="280" t="str">
        <f>汇总!U6</f>
        <v>无品牌</v>
      </c>
      <c r="F162" s="281"/>
      <c r="G162" s="282" t="str">
        <f>汇总!G6</f>
        <v>(空白)</v>
      </c>
      <c r="H162" s="282"/>
      <c r="I162" s="282" t="str">
        <f>汇总!T6</f>
        <v>1:（可开发票）品名：帆布手套2:织造方法(针织或钩编):针织;3:成分含量：帆布;5:货号：中款;</v>
      </c>
      <c r="J162" s="282"/>
      <c r="K162" s="282"/>
      <c r="L162" s="282"/>
      <c r="M162" s="282"/>
      <c r="N162" s="282"/>
      <c r="O162" s="282"/>
      <c r="P162" s="282"/>
      <c r="Q162" s="282"/>
      <c r="R162" s="206"/>
    </row>
    <row r="163" ht="30" customHeight="1" spans="1:18">
      <c r="A163" s="277">
        <v>6</v>
      </c>
      <c r="B163" s="277" t="str">
        <f>汇总!E7</f>
        <v>铜接线管子</v>
      </c>
      <c r="C163" s="278" t="str">
        <f>汇总!V7</f>
        <v>不享惠</v>
      </c>
      <c r="D163" s="279" t="str">
        <f>汇总!S7</f>
        <v>凤凰</v>
      </c>
      <c r="E163" s="280" t="str">
        <f>汇总!U7</f>
        <v>境内自主品牌</v>
      </c>
      <c r="F163" s="281"/>
      <c r="G163" s="282" t="str">
        <f>汇总!G7</f>
        <v>GT-G-6MM2</v>
      </c>
      <c r="H163" s="282"/>
      <c r="I163" s="282" t="str">
        <f>汇总!T7</f>
        <v>铜接线鼻子；工业用；铜；接线端子；冲压</v>
      </c>
      <c r="J163" s="282"/>
      <c r="K163" s="282"/>
      <c r="L163" s="282"/>
      <c r="M163" s="282"/>
      <c r="N163" s="282"/>
      <c r="O163" s="282"/>
      <c r="P163" s="282"/>
      <c r="Q163" s="282"/>
      <c r="R163" s="206"/>
    </row>
    <row r="164" ht="30" customHeight="1" spans="1:18">
      <c r="A164" s="277">
        <v>7</v>
      </c>
      <c r="B164" s="277" t="str">
        <f>汇总!E8</f>
        <v>铝接线管子</v>
      </c>
      <c r="C164" s="278" t="str">
        <f>汇总!V8</f>
        <v>不享惠</v>
      </c>
      <c r="D164" s="279" t="str">
        <f>汇总!S8</f>
        <v>凤凰</v>
      </c>
      <c r="E164" s="280" t="str">
        <f>汇总!U8</f>
        <v>境内自主品牌</v>
      </c>
      <c r="F164" s="281"/>
      <c r="G164" s="282" t="str">
        <f>汇总!G8</f>
        <v>35MM2，50MM2，120 M2，16MM2，25MM2</v>
      </c>
      <c r="H164" s="282"/>
      <c r="I164" s="282" t="str">
        <f>汇总!T8</f>
        <v>铝接线管子、境内自主品牌、无、工业用、铝、凤凰、35MM2、GTIN、CAS</v>
      </c>
      <c r="J164" s="282"/>
      <c r="K164" s="282"/>
      <c r="L164" s="282"/>
      <c r="M164" s="282"/>
      <c r="N164" s="282"/>
      <c r="O164" s="282"/>
      <c r="P164" s="282"/>
      <c r="Q164" s="282"/>
      <c r="R164" s="206"/>
    </row>
    <row r="165" ht="30" customHeight="1" spans="1:18">
      <c r="A165" s="277">
        <v>8</v>
      </c>
      <c r="B165" s="277" t="str">
        <f>汇总!E9</f>
        <v>铜接线鼻子</v>
      </c>
      <c r="C165" s="278" t="str">
        <f>汇总!V9</f>
        <v>不享惠</v>
      </c>
      <c r="D165" s="279" t="str">
        <f>汇总!S9</f>
        <v>凤凰</v>
      </c>
      <c r="E165" s="280" t="str">
        <f>汇总!U9</f>
        <v>境内自主品牌</v>
      </c>
      <c r="F165" s="281"/>
      <c r="G165" s="282" t="str">
        <f>汇总!G9</f>
        <v>DT-120MM2，DT-70MM2，DT-95MM2，DT-50MM2，DT-25MM2</v>
      </c>
      <c r="H165" s="282"/>
      <c r="I165" s="282" t="str">
        <f>汇总!T9</f>
        <v>铜接线鼻子；工业用；铜；接线端子；冲压</v>
      </c>
      <c r="J165" s="282"/>
      <c r="K165" s="282"/>
      <c r="L165" s="282"/>
      <c r="M165" s="282"/>
      <c r="N165" s="282"/>
      <c r="O165" s="282"/>
      <c r="P165" s="282"/>
      <c r="Q165" s="282"/>
      <c r="R165" s="206"/>
    </row>
    <row r="166" ht="30" customHeight="1" spans="1:18">
      <c r="A166" s="277">
        <v>9</v>
      </c>
      <c r="B166" s="277" t="str">
        <f>汇总!E10</f>
        <v>钢丝绳</v>
      </c>
      <c r="C166" s="278" t="str">
        <f>汇总!V10</f>
        <v>不享惠</v>
      </c>
      <c r="D166" s="279" t="str">
        <f>汇总!S10</f>
        <v>贵绳</v>
      </c>
      <c r="E166" s="280" t="str">
        <f>汇总!U10</f>
        <v>境内自主品牌</v>
      </c>
      <c r="F166" s="281"/>
      <c r="G166" s="282" t="str">
        <f>汇总!G10</f>
        <v>φ6，φ8，φ10</v>
      </c>
      <c r="H166" s="282"/>
      <c r="I166" s="282" t="str">
        <f>汇总!T10</f>
        <v>1:（可开发票）钢丝绳;2:材质(钢铁):钢铁;3:制品种类(绞股线、吊索、绳等):吊带;4:注明“非绝缘”:否;5:用途:提</v>
      </c>
      <c r="J166" s="282"/>
      <c r="K166" s="282"/>
      <c r="L166" s="282"/>
      <c r="M166" s="282"/>
      <c r="N166" s="282"/>
      <c r="O166" s="282"/>
      <c r="P166" s="282"/>
      <c r="Q166" s="282"/>
      <c r="R166" s="206"/>
    </row>
    <row r="167" ht="30" customHeight="1" spans="1:18">
      <c r="A167" s="277">
        <v>10</v>
      </c>
      <c r="B167" s="277" t="str">
        <f>汇总!E11</f>
        <v>轴</v>
      </c>
      <c r="C167" s="278" t="str">
        <f>汇总!V11</f>
        <v>不享惠</v>
      </c>
      <c r="D167" s="279" t="str">
        <f>汇总!S11</f>
        <v>河北东帆</v>
      </c>
      <c r="E167" s="280" t="str">
        <f>汇总!U11</f>
        <v>无品牌</v>
      </c>
      <c r="F167" s="281"/>
      <c r="G167" s="282" t="str">
        <f>汇总!G11</f>
        <v>(空白)</v>
      </c>
      <c r="H167" s="282"/>
      <c r="I167" s="282" t="str">
        <f>汇总!T11</f>
        <v> 轴、工业、合金、轴、切削</v>
      </c>
      <c r="J167" s="282"/>
      <c r="K167" s="282"/>
      <c r="L167" s="282"/>
      <c r="M167" s="282"/>
      <c r="N167" s="282"/>
      <c r="O167" s="282"/>
      <c r="P167" s="282"/>
      <c r="Q167" s="282"/>
      <c r="R167" s="206"/>
    </row>
    <row r="168" ht="30" customHeight="1" spans="1:18">
      <c r="A168" s="277">
        <v>11</v>
      </c>
      <c r="B168" s="277" t="str">
        <f>汇总!E12</f>
        <v>垫片</v>
      </c>
      <c r="C168" s="278" t="str">
        <f>汇总!V12</f>
        <v>不享惠</v>
      </c>
      <c r="D168" s="279" t="str">
        <f>汇总!S12</f>
        <v>河北东帆</v>
      </c>
      <c r="E168" s="280" t="str">
        <f>汇总!U12</f>
        <v>无品牌</v>
      </c>
      <c r="F168" s="281"/>
      <c r="G168" s="282" t="str">
        <f>汇总!G12</f>
        <v>(空白)</v>
      </c>
      <c r="H168" s="282"/>
      <c r="I168" s="282" t="str">
        <f>汇总!T12</f>
        <v>垫片、结构件：45#结构钢：3128062100</v>
      </c>
      <c r="J168" s="282"/>
      <c r="K168" s="282"/>
      <c r="L168" s="282"/>
      <c r="M168" s="282"/>
      <c r="N168" s="282"/>
      <c r="O168" s="282"/>
      <c r="P168" s="282"/>
      <c r="Q168" s="282"/>
      <c r="R168" s="206"/>
    </row>
    <row r="169" ht="30" customHeight="1" spans="1:18">
      <c r="A169" s="277">
        <v>12</v>
      </c>
      <c r="B169" s="277" t="str">
        <f>汇总!E13</f>
        <v>滑杆</v>
      </c>
      <c r="C169" s="278" t="str">
        <f>汇总!V13</f>
        <v>不享惠</v>
      </c>
      <c r="D169" s="279" t="str">
        <f>汇总!S13</f>
        <v>凿堑</v>
      </c>
      <c r="E169" s="280" t="str">
        <f>汇总!U13</f>
        <v>境内自主品牌</v>
      </c>
      <c r="F169" s="281"/>
      <c r="G169" s="282" t="str">
        <f>汇总!G13</f>
        <v>L=6200</v>
      </c>
      <c r="H169" s="282"/>
      <c r="I169" s="282" t="str">
        <f>汇总!T13</f>
        <v> 滑杆、卷板、不锈钢、冷轧</v>
      </c>
      <c r="J169" s="282"/>
      <c r="K169" s="282"/>
      <c r="L169" s="282"/>
      <c r="M169" s="282"/>
      <c r="N169" s="282"/>
      <c r="O169" s="282"/>
      <c r="P169" s="282"/>
      <c r="Q169" s="282"/>
      <c r="R169" s="206"/>
    </row>
    <row r="170" ht="30" customHeight="1" spans="1:18">
      <c r="A170" s="277">
        <v>13</v>
      </c>
      <c r="B170" s="277" t="str">
        <f>汇总!E14</f>
        <v>活动扳手6"</v>
      </c>
      <c r="C170" s="278" t="str">
        <f>汇总!V14</f>
        <v>不享惠</v>
      </c>
      <c r="D170" s="279" t="str">
        <f>汇总!S14</f>
        <v>世达</v>
      </c>
      <c r="E170" s="280" t="str">
        <f>汇总!U14</f>
        <v>境内自主品牌</v>
      </c>
      <c r="F170" s="281"/>
      <c r="G170" s="282" t="str">
        <f>汇总!G14</f>
        <v>世达47202</v>
      </c>
      <c r="H170" s="282"/>
      <c r="I170" s="282" t="str">
        <f>汇总!T14</f>
        <v>   活动扳手6'':合金钢制;扳手;可调的</v>
      </c>
      <c r="J170" s="282"/>
      <c r="K170" s="282"/>
      <c r="L170" s="282"/>
      <c r="M170" s="282"/>
      <c r="N170" s="282"/>
      <c r="O170" s="282"/>
      <c r="P170" s="282"/>
      <c r="Q170" s="282"/>
      <c r="R170" s="206"/>
    </row>
    <row r="171" ht="13.5" spans="1:17">
      <c r="A171" s="277">
        <v>14</v>
      </c>
      <c r="B171" s="277" t="str">
        <f>汇总!E15</f>
        <v>活动扳手8"</v>
      </c>
      <c r="C171" s="278" t="str">
        <f>汇总!V15</f>
        <v>不享惠</v>
      </c>
      <c r="D171" s="279" t="str">
        <f>汇总!S15</f>
        <v>世达</v>
      </c>
      <c r="E171" s="280" t="str">
        <f>汇总!U15</f>
        <v>境内自主品牌</v>
      </c>
      <c r="F171" s="281"/>
      <c r="G171" s="282" t="str">
        <f>汇总!G15</f>
        <v>世达47203</v>
      </c>
      <c r="H171" s="282"/>
      <c r="I171" s="282" t="str">
        <f>汇总!T15</f>
        <v>   活动扳手8'':合金钢制;扳手;可调的</v>
      </c>
      <c r="J171" s="282"/>
      <c r="K171" s="282"/>
      <c r="L171" s="282"/>
      <c r="M171" s="282"/>
      <c r="N171" s="282"/>
      <c r="O171" s="282"/>
      <c r="P171" s="282"/>
      <c r="Q171" s="282"/>
    </row>
    <row r="172" ht="25.9" spans="1:17">
      <c r="A172" s="277">
        <v>15</v>
      </c>
      <c r="B172" s="277" t="str">
        <f>汇总!E16</f>
        <v>5件细牙断丝取出器组套</v>
      </c>
      <c r="C172" s="278" t="str">
        <f>汇总!V16</f>
        <v>不享惠</v>
      </c>
      <c r="D172" s="279" t="str">
        <f>汇总!S16</f>
        <v>世达</v>
      </c>
      <c r="E172" s="280" t="str">
        <f>汇总!U16</f>
        <v>境内自主品牌</v>
      </c>
      <c r="F172" s="281"/>
      <c r="G172" s="282" t="str">
        <f>汇总!G16</f>
        <v>世达09704</v>
      </c>
      <c r="H172" s="282"/>
      <c r="I172" s="282" t="str">
        <f>汇总!T16</f>
        <v> 5件细牙断丝取出器组套:工业用;合金钢;短丝取出器、是</v>
      </c>
      <c r="J172" s="282"/>
      <c r="K172" s="282"/>
      <c r="L172" s="282"/>
      <c r="M172" s="282"/>
      <c r="N172" s="282"/>
      <c r="O172" s="282"/>
      <c r="P172" s="282"/>
      <c r="Q172" s="282"/>
    </row>
    <row r="173" ht="13.5" spans="1:17">
      <c r="A173" s="277">
        <v>16</v>
      </c>
      <c r="B173" s="277" t="str">
        <f>汇总!E17</f>
        <v>充电冲击钻</v>
      </c>
      <c r="C173" s="278" t="str">
        <f>汇总!V17</f>
        <v>不享惠</v>
      </c>
      <c r="D173" s="279" t="str">
        <f>汇总!S17</f>
        <v>博世</v>
      </c>
      <c r="E173" s="280" t="str">
        <f>汇总!U17</f>
        <v>境内自主品牌</v>
      </c>
      <c r="F173" s="281"/>
      <c r="G173" s="282" t="str">
        <f>汇总!G17</f>
        <v>博世GSB18V</v>
      </c>
      <c r="H173" s="282"/>
      <c r="I173" s="282" t="str">
        <f>汇总!T17</f>
        <v> 充电冲击钻:电动;是;GSB180-LI</v>
      </c>
      <c r="J173" s="282"/>
      <c r="K173" s="282"/>
      <c r="L173" s="282"/>
      <c r="M173" s="282"/>
      <c r="N173" s="282"/>
      <c r="O173" s="282"/>
      <c r="P173" s="282"/>
      <c r="Q173" s="282"/>
    </row>
    <row r="174" ht="13.5" spans="1:17">
      <c r="A174" s="277">
        <v>17</v>
      </c>
      <c r="B174" s="277" t="str">
        <f>汇总!E18</f>
        <v>活动扳手12''</v>
      </c>
      <c r="C174" s="278" t="str">
        <f>汇总!V18</f>
        <v>不享惠</v>
      </c>
      <c r="D174" s="279" t="str">
        <f>汇总!S18</f>
        <v>世达</v>
      </c>
      <c r="E174" s="280" t="str">
        <f>汇总!U18</f>
        <v>境内自主品牌</v>
      </c>
      <c r="F174" s="281"/>
      <c r="G174" s="282" t="str">
        <f>汇总!G18</f>
        <v>世达47205</v>
      </c>
      <c r="H174" s="282"/>
      <c r="I174" s="282" t="str">
        <f>汇总!T18</f>
        <v>   活动扳手12'':合金钢制；扳手；可调的</v>
      </c>
      <c r="J174" s="282"/>
      <c r="K174" s="282"/>
      <c r="L174" s="282"/>
      <c r="M174" s="282"/>
      <c r="N174" s="282"/>
      <c r="O174" s="282"/>
      <c r="P174" s="282"/>
      <c r="Q174" s="282"/>
    </row>
    <row r="175" ht="25.9" spans="1:17">
      <c r="A175" s="277">
        <v>18</v>
      </c>
      <c r="B175" s="277" t="str">
        <f>汇总!E19</f>
        <v>12件英制特长球头内六角扳手组套</v>
      </c>
      <c r="C175" s="278" t="str">
        <f>汇总!V19</f>
        <v>不享惠</v>
      </c>
      <c r="D175" s="279" t="str">
        <f>汇总!S19</f>
        <v>世达</v>
      </c>
      <c r="E175" s="280" t="str">
        <f>汇总!U19</f>
        <v>境内自主品牌</v>
      </c>
      <c r="F175" s="281"/>
      <c r="G175" s="282" t="str">
        <f>汇总!G19</f>
        <v>9件/套 世达09102</v>
      </c>
      <c r="H175" s="282"/>
      <c r="I175" s="282" t="str">
        <f>汇总!T19</f>
        <v>12件英制特长球头内六角扳手组套:合金、扳手、固定式</v>
      </c>
      <c r="J175" s="282"/>
      <c r="K175" s="282"/>
      <c r="L175" s="282"/>
      <c r="M175" s="282"/>
      <c r="N175" s="282"/>
      <c r="O175" s="282"/>
      <c r="P175" s="282"/>
      <c r="Q175" s="282"/>
    </row>
    <row r="176" ht="25.9" spans="1:17">
      <c r="A176" s="277">
        <v>19</v>
      </c>
      <c r="B176" s="277" t="str">
        <f>汇总!E20</f>
        <v>9件特长球头内六角扳手组套</v>
      </c>
      <c r="C176" s="278" t="str">
        <f>汇总!V20</f>
        <v>不享惠</v>
      </c>
      <c r="D176" s="279" t="str">
        <f>汇总!S20</f>
        <v>世达</v>
      </c>
      <c r="E176" s="280" t="str">
        <f>汇总!U20</f>
        <v>境内自主品牌</v>
      </c>
      <c r="F176" s="281"/>
      <c r="G176" s="282" t="str">
        <f>汇总!G20</f>
        <v>9件/套 世达09101</v>
      </c>
      <c r="H176" s="282"/>
      <c r="I176" s="282" t="str">
        <f>汇总!T20</f>
        <v>9件特长球头内六角扳手组套:合金、扳手、固定式</v>
      </c>
      <c r="J176" s="282"/>
      <c r="K176" s="282"/>
      <c r="L176" s="282"/>
      <c r="M176" s="282"/>
      <c r="N176" s="282"/>
      <c r="O176" s="282"/>
      <c r="P176" s="282"/>
      <c r="Q176" s="282"/>
    </row>
    <row r="177" ht="13.5" spans="1:17">
      <c r="A177" s="277">
        <v>20</v>
      </c>
      <c r="B177" s="277" t="str">
        <f>汇总!E21</f>
        <v>自动剥线钳B型</v>
      </c>
      <c r="C177" s="278" t="str">
        <f>汇总!V21</f>
        <v>不享惠</v>
      </c>
      <c r="D177" s="279" t="str">
        <f>汇总!S21</f>
        <v>世达</v>
      </c>
      <c r="E177" s="280" t="str">
        <f>汇总!U21</f>
        <v>境内自主品牌</v>
      </c>
      <c r="F177" s="281"/>
      <c r="G177" s="282" t="str">
        <f>汇总!G21</f>
        <v>世达91213</v>
      </c>
      <c r="H177" s="282"/>
      <c r="I177" s="282" t="str">
        <f>汇总!T21</f>
        <v>自动剥线钳B型:合金、扳钳、固定式</v>
      </c>
      <c r="J177" s="282"/>
      <c r="K177" s="282"/>
      <c r="L177" s="282"/>
      <c r="M177" s="282"/>
      <c r="N177" s="282"/>
      <c r="O177" s="282"/>
      <c r="P177" s="282"/>
      <c r="Q177" s="282"/>
    </row>
    <row r="178" ht="13.5" spans="1:17">
      <c r="A178" s="277">
        <v>21</v>
      </c>
      <c r="B178" s="277" t="str">
        <f>汇总!E22</f>
        <v>活动扳手10''</v>
      </c>
      <c r="C178" s="278" t="str">
        <f>汇总!V22</f>
        <v>不享惠</v>
      </c>
      <c r="D178" s="279" t="str">
        <f>汇总!S22</f>
        <v>世达</v>
      </c>
      <c r="E178" s="280" t="str">
        <f>汇总!U22</f>
        <v>境内自主品牌</v>
      </c>
      <c r="F178" s="281"/>
      <c r="G178" s="282" t="str">
        <f>汇总!G22</f>
        <v>世达47204</v>
      </c>
      <c r="H178" s="282"/>
      <c r="I178" s="282" t="str">
        <f>汇总!T22</f>
        <v>   活动扳手10'':合金钢制、扳手、可调的</v>
      </c>
      <c r="J178" s="282"/>
      <c r="K178" s="282"/>
      <c r="L178" s="282"/>
      <c r="M178" s="282"/>
      <c r="N178" s="282"/>
      <c r="O178" s="282"/>
      <c r="P178" s="282"/>
      <c r="Q178" s="282"/>
    </row>
    <row r="179" ht="13.5" spans="1:17">
      <c r="A179" s="277">
        <v>22</v>
      </c>
      <c r="B179" s="277" t="str">
        <f>汇总!E23</f>
        <v>活动扳手15''</v>
      </c>
      <c r="C179" s="278" t="str">
        <f>汇总!V23</f>
        <v>不享惠</v>
      </c>
      <c r="D179" s="279" t="str">
        <f>汇总!S23</f>
        <v>世达</v>
      </c>
      <c r="E179" s="280" t="str">
        <f>汇总!U23</f>
        <v>境内自主品牌</v>
      </c>
      <c r="F179" s="281"/>
      <c r="G179" s="282" t="str">
        <f>汇总!G23</f>
        <v>世达47206（15寸）</v>
      </c>
      <c r="H179" s="282"/>
      <c r="I179" s="282" t="str">
        <f>汇总!T23</f>
        <v>   活动扳手15'':合金钢制、扳手、可调的</v>
      </c>
      <c r="J179" s="282"/>
      <c r="K179" s="282"/>
      <c r="L179" s="282"/>
      <c r="M179" s="282"/>
      <c r="N179" s="282"/>
      <c r="O179" s="282"/>
      <c r="P179" s="282"/>
      <c r="Q179" s="282"/>
    </row>
    <row r="180" ht="13.5" spans="1:17">
      <c r="A180" s="277">
        <v>23</v>
      </c>
      <c r="B180" s="277" t="str">
        <f>汇总!E24</f>
        <v>充电电锤</v>
      </c>
      <c r="C180" s="278" t="str">
        <f>汇总!V24</f>
        <v>不享惠</v>
      </c>
      <c r="D180" s="279" t="str">
        <f>汇总!S24</f>
        <v>博世</v>
      </c>
      <c r="E180" s="280" t="str">
        <f>汇总!U24</f>
        <v>境内自主品牌</v>
      </c>
      <c r="F180" s="281"/>
      <c r="G180" s="282" t="str">
        <f>汇总!G24</f>
        <v>BOSCH博世GBH 36V-L1</v>
      </c>
      <c r="H180" s="282"/>
      <c r="I180" s="282" t="str">
        <f>汇总!T24</f>
        <v> 充电电锤：工具用；36V；GBH36V-LI  PLUS</v>
      </c>
      <c r="J180" s="282"/>
      <c r="K180" s="282"/>
      <c r="L180" s="282"/>
      <c r="M180" s="282"/>
      <c r="N180" s="282"/>
      <c r="O180" s="282"/>
      <c r="P180" s="282"/>
      <c r="Q180" s="282"/>
    </row>
    <row r="181" ht="13.5" spans="1:17">
      <c r="A181" s="277">
        <v>24</v>
      </c>
      <c r="B181" s="277" t="str">
        <f>汇总!E25</f>
        <v>高压清洗机</v>
      </c>
      <c r="C181" s="278" t="str">
        <f>汇总!V25</f>
        <v>不享惠</v>
      </c>
      <c r="D181" s="279" t="str">
        <f>汇总!S25</f>
        <v>卡赫</v>
      </c>
      <c r="E181" s="280" t="str">
        <f>汇总!U25</f>
        <v>无品牌</v>
      </c>
      <c r="F181" s="281"/>
      <c r="G181" s="282" t="str">
        <f>汇总!G25</f>
        <v>(空白)</v>
      </c>
      <c r="H181" s="282"/>
      <c r="I181" s="282" t="str">
        <f>汇总!T25</f>
        <v>1:（可开发票）品名：高压清洗机;2:用途：汽车及日常清洗;4:喷射材料：;5:型号：HD5/17 C;</v>
      </c>
      <c r="J181" s="282"/>
      <c r="K181" s="282"/>
      <c r="L181" s="282"/>
      <c r="M181" s="282"/>
      <c r="N181" s="282"/>
      <c r="O181" s="282"/>
      <c r="P181" s="282"/>
      <c r="Q181" s="282"/>
    </row>
    <row r="182" ht="13.5" spans="1:17">
      <c r="A182" s="277">
        <v>25</v>
      </c>
      <c r="B182" s="277" t="str">
        <f>汇总!E26</f>
        <v>吊带</v>
      </c>
      <c r="C182" s="278" t="str">
        <f>汇总!V26</f>
        <v>不享惠</v>
      </c>
      <c r="D182" s="279" t="str">
        <f>汇总!S26</f>
        <v>无</v>
      </c>
      <c r="E182" s="280" t="str">
        <f>汇总!U26</f>
        <v>无品牌</v>
      </c>
      <c r="F182" s="281"/>
      <c r="G182" s="282" t="str">
        <f>汇总!G26</f>
        <v>2T*4m</v>
      </c>
      <c r="H182" s="282"/>
      <c r="I182" s="282" t="str">
        <f>汇总!T26</f>
        <v> 吊带，尼龙，吊带，非绝缘</v>
      </c>
      <c r="J182" s="282"/>
      <c r="K182" s="282"/>
      <c r="L182" s="282"/>
      <c r="M182" s="282"/>
      <c r="N182" s="282"/>
      <c r="O182" s="282"/>
      <c r="P182" s="282"/>
      <c r="Q182" s="282"/>
    </row>
    <row r="183" ht="13.5" spans="1:17">
      <c r="A183" s="277">
        <v>26</v>
      </c>
      <c r="B183" s="277" t="str">
        <f>汇总!E27</f>
        <v>卸扣</v>
      </c>
      <c r="C183" s="278" t="str">
        <f>汇总!V27</f>
        <v>不享惠</v>
      </c>
      <c r="D183" s="279" t="str">
        <f>汇总!S27</f>
        <v>无</v>
      </c>
      <c r="E183" s="280" t="str">
        <f>汇总!U27</f>
        <v>无品牌</v>
      </c>
      <c r="F183" s="281"/>
      <c r="G183" s="282" t="str">
        <f>汇总!G27</f>
        <v>1t，4.75t，3.3t</v>
      </c>
      <c r="H183" s="282"/>
      <c r="I183" s="282" t="str">
        <f>汇总!T27</f>
        <v>卸扣、钢制、2t</v>
      </c>
      <c r="J183" s="282"/>
      <c r="K183" s="282"/>
      <c r="L183" s="282"/>
      <c r="M183" s="282"/>
      <c r="N183" s="282"/>
      <c r="O183" s="282"/>
      <c r="P183" s="282"/>
      <c r="Q183" s="282"/>
    </row>
    <row r="184" ht="13.5" spans="1:17">
      <c r="A184" s="277">
        <v>27</v>
      </c>
      <c r="B184" s="277" t="str">
        <f>汇总!E28</f>
        <v>钢丝绳卡</v>
      </c>
      <c r="C184" s="278" t="str">
        <f>汇总!V28</f>
        <v>不享惠</v>
      </c>
      <c r="D184" s="279" t="str">
        <f>汇总!S28</f>
        <v>无</v>
      </c>
      <c r="E184" s="280" t="str">
        <f>汇总!U28</f>
        <v>无品牌</v>
      </c>
      <c r="F184" s="281"/>
      <c r="G184" s="282" t="str">
        <f>汇总!G28</f>
        <v>6#</v>
      </c>
      <c r="H184" s="282"/>
      <c r="I184" s="282" t="str">
        <f>汇总!T28</f>
        <v>钢丝绳卡、起重保险、钢制、卡扣</v>
      </c>
      <c r="J184" s="282"/>
      <c r="K184" s="282"/>
      <c r="L184" s="282"/>
      <c r="M184" s="282"/>
      <c r="N184" s="282"/>
      <c r="O184" s="282"/>
      <c r="P184" s="282"/>
      <c r="Q184" s="282"/>
    </row>
    <row r="185" ht="13.5" spans="1:17">
      <c r="A185" s="277">
        <v>28</v>
      </c>
      <c r="B185" s="277" t="str">
        <f>汇总!E29</f>
        <v>手拉葫芦</v>
      </c>
      <c r="C185" s="278" t="str">
        <f>汇总!V29</f>
        <v>不享惠</v>
      </c>
      <c r="D185" s="279" t="str">
        <f>汇总!S29</f>
        <v>友谊</v>
      </c>
      <c r="E185" s="280" t="str">
        <f>汇总!U29</f>
        <v>境内自主品牌</v>
      </c>
      <c r="F185" s="281"/>
      <c r="G185" s="282" t="str">
        <f>汇总!G29</f>
        <v>1T*3m</v>
      </c>
      <c r="H185" s="282"/>
      <c r="I185" s="282" t="str">
        <f>汇总!T29</f>
        <v>手拉葫芦、提升物品用、手拉动链条、5T*3M、3M、5T</v>
      </c>
      <c r="J185" s="282"/>
      <c r="K185" s="282"/>
      <c r="L185" s="282"/>
      <c r="M185" s="282"/>
      <c r="N185" s="282"/>
      <c r="O185" s="282"/>
      <c r="P185" s="282"/>
      <c r="Q185" s="282"/>
    </row>
    <row r="186" ht="13.5" spans="1:17">
      <c r="A186" s="277">
        <v>29</v>
      </c>
      <c r="B186" s="277" t="str">
        <f>汇总!E30</f>
        <v>球阀</v>
      </c>
      <c r="C186" s="278" t="str">
        <f>汇总!V30</f>
        <v>不享惠</v>
      </c>
      <c r="D186" s="279" t="str">
        <f>汇总!S30</f>
        <v>无</v>
      </c>
      <c r="E186" s="280" t="str">
        <f>汇总!U30</f>
        <v>无品牌</v>
      </c>
      <c r="F186" s="281"/>
      <c r="G186" s="282" t="str">
        <f>汇总!G30</f>
        <v>1"，3/4 "，1.5"</v>
      </c>
      <c r="H186" s="282"/>
      <c r="I186" s="282" t="str">
        <f>汇总!T30</f>
        <v>球阀、止水、1"、控制液体流向、不锈钢</v>
      </c>
      <c r="J186" s="282"/>
      <c r="K186" s="282"/>
      <c r="L186" s="282"/>
      <c r="M186" s="282"/>
      <c r="N186" s="282"/>
      <c r="O186" s="282"/>
      <c r="P186" s="282"/>
      <c r="Q186" s="282"/>
    </row>
    <row r="187" ht="13.5" spans="1:17">
      <c r="A187" s="277">
        <v>30</v>
      </c>
      <c r="B187" s="277" t="str">
        <f>汇总!E31</f>
        <v>球阀</v>
      </c>
      <c r="C187" s="278" t="str">
        <f>汇总!V31</f>
        <v>不享惠</v>
      </c>
      <c r="D187" s="279" t="str">
        <f>汇总!S31</f>
        <v>无</v>
      </c>
      <c r="E187" s="280" t="str">
        <f>汇总!U31</f>
        <v>无品牌</v>
      </c>
      <c r="F187" s="281"/>
      <c r="G187" s="282" t="str">
        <f>汇总!G31</f>
        <v>1.5"</v>
      </c>
      <c r="H187" s="282"/>
      <c r="I187" s="282" t="str">
        <f>汇总!T31</f>
        <v>球阀、止水、1.5"、控制液体流向、不锈钢 </v>
      </c>
      <c r="J187" s="282"/>
      <c r="K187" s="282"/>
      <c r="L187" s="282"/>
      <c r="M187" s="282"/>
      <c r="N187" s="282"/>
      <c r="O187" s="282"/>
      <c r="P187" s="282"/>
      <c r="Q187" s="282"/>
    </row>
    <row r="188" ht="13.5" spans="1:17">
      <c r="A188" s="277">
        <v>31</v>
      </c>
      <c r="B188" s="277" t="str">
        <f>汇总!E32</f>
        <v>凡士林</v>
      </c>
      <c r="C188" s="278" t="str">
        <f>汇总!V32</f>
        <v>不享惠</v>
      </c>
      <c r="D188" s="279" t="str">
        <f>汇总!S32</f>
        <v>致远</v>
      </c>
      <c r="E188" s="280" t="str">
        <f>汇总!U32</f>
        <v>境内自主品牌</v>
      </c>
      <c r="F188" s="281"/>
      <c r="G188" s="282" t="str">
        <f>汇总!G32</f>
        <v>(空白)</v>
      </c>
      <c r="H188" s="282"/>
      <c r="I188" s="282" t="str">
        <f>汇总!T32</f>
        <v>1可开票品名：凡士林2:用途：润滑;3:成分含量;4:从石油或沥青提取矿物油类的百分比含量;5:包装规格：500g;6:品牌：致远；7：型号：无 </v>
      </c>
      <c r="J188" s="282"/>
      <c r="K188" s="282"/>
      <c r="L188" s="282"/>
      <c r="M188" s="282"/>
      <c r="N188" s="282"/>
      <c r="O188" s="282"/>
      <c r="P188" s="282"/>
      <c r="Q188" s="282"/>
    </row>
    <row r="189" ht="13.5" spans="1:17">
      <c r="A189" s="277">
        <v>32</v>
      </c>
      <c r="B189" s="277" t="str">
        <f>汇总!E33</f>
        <v>电缆扎带</v>
      </c>
      <c r="C189" s="278" t="str">
        <f>汇总!V33</f>
        <v>不享惠</v>
      </c>
      <c r="D189" s="279" t="str">
        <f>汇总!S33</f>
        <v>凡高</v>
      </c>
      <c r="E189" s="280" t="str">
        <f>汇总!U33</f>
        <v>境内自主品牌</v>
      </c>
      <c r="F189" s="281"/>
      <c r="G189" s="282" t="str">
        <f>汇总!G33</f>
        <v>(空白)</v>
      </c>
      <c r="H189" s="282"/>
      <c r="I189" s="282" t="str">
        <f>汇总!T33</f>
        <v>1:（可开发票）品名：电缆扎带;2:用途：紧固用;3:外观：带状成卷;4:是否与其他材料合制：否;5:成分：100%聚酰胺纤维;6:规格尺寸：4*150;7:是否非泡沫：是;9:型号：无; </v>
      </c>
      <c r="J189" s="282"/>
      <c r="K189" s="282"/>
      <c r="L189" s="282"/>
      <c r="M189" s="282"/>
      <c r="N189" s="282"/>
      <c r="O189" s="282"/>
      <c r="P189" s="282"/>
      <c r="Q189" s="282"/>
    </row>
    <row r="190" ht="13.5" spans="1:17">
      <c r="A190" s="277">
        <v>33</v>
      </c>
      <c r="B190" s="277" t="str">
        <f>汇总!E34</f>
        <v>反光条</v>
      </c>
      <c r="C190" s="278" t="str">
        <f>汇总!V34</f>
        <v>不享惠</v>
      </c>
      <c r="D190" s="279" t="str">
        <f>汇总!S34</f>
        <v>无</v>
      </c>
      <c r="E190" s="280" t="str">
        <f>汇总!U34</f>
        <v>无品牌</v>
      </c>
      <c r="F190" s="281"/>
      <c r="G190" s="282" t="str">
        <f>汇总!G34</f>
        <v>(空白)</v>
      </c>
      <c r="H190" s="282"/>
      <c r="I190" s="282" t="str">
        <f>汇总!T34</f>
        <v>1:（可开发票）品名：反光条;2:织造方法(机织、针织、钩编等)：机织;3:处理材料(橡胶)：橡胶;4:是否是胶粘带、绝缘带：否;5:幅宽：18mm等; </v>
      </c>
      <c r="J190" s="282"/>
      <c r="K190" s="282"/>
      <c r="L190" s="282"/>
      <c r="M190" s="282"/>
      <c r="N190" s="282"/>
      <c r="O190" s="282"/>
      <c r="P190" s="282"/>
      <c r="Q190" s="282"/>
    </row>
    <row r="191" ht="13.5" spans="1:17">
      <c r="A191" s="277">
        <v>34</v>
      </c>
      <c r="B191" s="277" t="str">
        <f>汇总!E35</f>
        <v>百叶砂纸打磨抛光片</v>
      </c>
      <c r="C191" s="278" t="str">
        <f>汇总!V35</f>
        <v>不享惠</v>
      </c>
      <c r="D191" s="279" t="str">
        <f>汇总!S35</f>
        <v>熊猫</v>
      </c>
      <c r="E191" s="280" t="str">
        <f>汇总!U35</f>
        <v>境内自主品牌</v>
      </c>
      <c r="F191" s="281"/>
      <c r="G191" s="282" t="str">
        <f>汇总!G35</f>
        <v>Φ100-240目</v>
      </c>
      <c r="H191" s="282"/>
      <c r="I191" s="282" t="str">
        <f>汇总!T35</f>
        <v>1:（可开发票）品名:百叶砂纸打磨抛光片 2:基底材质:布;3:砂粒材质:硅砂;4:是否有涂层(如有,请申报材质):否;6:型号:240#7:尺寸:240目</v>
      </c>
      <c r="J191" s="282"/>
      <c r="K191" s="282"/>
      <c r="L191" s="282"/>
      <c r="M191" s="282"/>
      <c r="N191" s="282"/>
      <c r="O191" s="282"/>
      <c r="P191" s="282"/>
      <c r="Q191" s="282"/>
    </row>
    <row r="192" ht="13.5" spans="1:17">
      <c r="A192" s="277">
        <v>35</v>
      </c>
      <c r="B192" s="277" t="str">
        <f>汇总!E36</f>
        <v>铜排</v>
      </c>
      <c r="C192" s="278" t="str">
        <f>汇总!V36</f>
        <v>不享惠</v>
      </c>
      <c r="D192" s="279" t="str">
        <f>汇总!S36</f>
        <v>无</v>
      </c>
      <c r="E192" s="280" t="str">
        <f>汇总!U36</f>
        <v>无品牌</v>
      </c>
      <c r="F192" s="281"/>
      <c r="G192" s="282" t="str">
        <f>汇总!G36</f>
        <v>3*30</v>
      </c>
      <c r="H192" s="282"/>
      <c r="I192" s="282" t="str">
        <f>汇总!T36</f>
        <v>1:（可开发票）品名：铜排;2:形状(条、杆、型材、异型材):条，3:材质(精炼铜、黄铜、青铜、白铜等)：黄铜;4:成分含量(铜及合金元素的含量)：98%;5:直线度：Ø0.6;6:牌号;7:规格：Φ30MM;8:用途：轴向施力安装工件;9:定价日期;10:金属基价(如CuUSD8585/mt,ZnUSD2125.5/mt);11:加工费(如USD1100/mt); </v>
      </c>
      <c r="J192" s="282"/>
      <c r="K192" s="282"/>
      <c r="L192" s="282"/>
      <c r="M192" s="282"/>
      <c r="N192" s="282"/>
      <c r="O192" s="282"/>
      <c r="P192" s="282"/>
      <c r="Q192" s="282"/>
    </row>
    <row r="193" ht="13.5" spans="1:17">
      <c r="A193" s="277">
        <v>36</v>
      </c>
      <c r="B193" s="277" t="str">
        <f>汇总!E37</f>
        <v>铁锹</v>
      </c>
      <c r="C193" s="278" t="str">
        <f>汇总!V37</f>
        <v>不享惠</v>
      </c>
      <c r="D193" s="279" t="str">
        <f>汇总!S37</f>
        <v>军印</v>
      </c>
      <c r="E193" s="280" t="str">
        <f>汇总!U37</f>
        <v>境内自主品牌</v>
      </c>
      <c r="F193" s="281"/>
      <c r="G193" s="282" t="str">
        <f>汇总!G37</f>
        <v>(空白)</v>
      </c>
      <c r="H193" s="282"/>
      <c r="I193" s="282" t="str">
        <f>汇总!T37</f>
        <v>1:（可开发票）品名：铁锨（尖头）;2:用途(砍伐用、修枝用等)：维修用;3:材质(合金钢制等)：合金钢;4:种类(锹、铲、剪等)：铲;5:式样(单手操作等);</v>
      </c>
      <c r="J193" s="282"/>
      <c r="K193" s="282"/>
      <c r="L193" s="282"/>
      <c r="M193" s="282"/>
      <c r="N193" s="282"/>
      <c r="O193" s="282"/>
      <c r="P193" s="282"/>
      <c r="Q193" s="282"/>
    </row>
    <row r="194" ht="13.5" spans="1:17">
      <c r="A194" s="277">
        <v>37</v>
      </c>
      <c r="B194" s="277" t="str">
        <f>汇总!E38</f>
        <v>铁锹</v>
      </c>
      <c r="C194" s="278" t="str">
        <f>汇总!V38</f>
        <v>不享惠</v>
      </c>
      <c r="D194" s="279" t="str">
        <f>汇总!S38</f>
        <v>军印</v>
      </c>
      <c r="E194" s="280" t="str">
        <f>汇总!U38</f>
        <v>境内自主品牌</v>
      </c>
      <c r="F194" s="281"/>
      <c r="G194" s="282" t="str">
        <f>汇总!G38</f>
        <v>(空白)</v>
      </c>
      <c r="H194" s="282"/>
      <c r="I194" s="282" t="str">
        <f>汇总!T38</f>
        <v>1:（可开发票）品名：铁锹（平板）;2:用途(砍伐用、修枝用等)：维修用;3:材质(合金钢制等)：合金钢;4:种类(锹、铲、剪等)：铲;5:式样(单手操作等);</v>
      </c>
      <c r="J194" s="282"/>
      <c r="K194" s="282"/>
      <c r="L194" s="282"/>
      <c r="M194" s="282"/>
      <c r="N194" s="282"/>
      <c r="O194" s="282"/>
      <c r="P194" s="282"/>
      <c r="Q194" s="282"/>
    </row>
    <row r="195" ht="13.5" spans="1:17">
      <c r="A195" s="277">
        <v>38</v>
      </c>
      <c r="B195" s="277" t="str">
        <f>汇总!E39</f>
        <v>石笔</v>
      </c>
      <c r="C195" s="278" t="str">
        <f>汇总!V39</f>
        <v>不享惠</v>
      </c>
      <c r="D195" s="279" t="str">
        <f>汇总!S39</f>
        <v>无</v>
      </c>
      <c r="E195" s="280" t="str">
        <f>汇总!U39</f>
        <v>无品牌</v>
      </c>
      <c r="F195" s="281"/>
      <c r="G195" s="282" t="str">
        <f>汇总!G39</f>
        <v>(空白)</v>
      </c>
      <c r="H195" s="282"/>
      <c r="I195" s="282" t="str">
        <f>汇总!T39</f>
        <v>1:（可开发票）品名 石笔 2:材质 石材 ;3:种类  ;4:式样 单根</v>
      </c>
      <c r="J195" s="282"/>
      <c r="K195" s="282"/>
      <c r="L195" s="282"/>
      <c r="M195" s="282"/>
      <c r="N195" s="282"/>
      <c r="O195" s="282"/>
      <c r="P195" s="282"/>
      <c r="Q195" s="282"/>
    </row>
    <row r="196" ht="13.5" spans="1:17">
      <c r="A196" s="277">
        <v>39</v>
      </c>
      <c r="B196" s="277" t="str">
        <f>汇总!E40</f>
        <v>配电箱锁</v>
      </c>
      <c r="C196" s="278" t="str">
        <f>汇总!V40</f>
        <v>不享惠</v>
      </c>
      <c r="D196" s="279" t="str">
        <f>汇总!S40</f>
        <v>无</v>
      </c>
      <c r="E196" s="280" t="str">
        <f>汇总!U40</f>
        <v>无品牌</v>
      </c>
      <c r="F196" s="281"/>
      <c r="G196" s="282" t="str">
        <f>汇总!G40</f>
        <v>(空白)</v>
      </c>
      <c r="H196" s="282"/>
      <c r="I196" s="282" t="str">
        <f>汇总!T40</f>
        <v>1.可开票品名：配电箱锁2:用途[机动车用、家具用等]：配电箱;3:材质[不锈钢制等];4:种类[钥匙锁、数码锁、电动锁、钥匙等]：配电箱锁;5:品牌：无; </v>
      </c>
      <c r="J196" s="282"/>
      <c r="K196" s="282"/>
      <c r="L196" s="282"/>
      <c r="M196" s="282"/>
      <c r="N196" s="282"/>
      <c r="O196" s="282"/>
      <c r="P196" s="282"/>
      <c r="Q196" s="282"/>
    </row>
    <row r="197" ht="13.5" spans="1:17">
      <c r="A197" s="277">
        <v>40</v>
      </c>
      <c r="B197" s="277" t="str">
        <f>汇总!E41</f>
        <v>多功能钥匙</v>
      </c>
      <c r="C197" s="278" t="str">
        <f>汇总!V41</f>
        <v>不享惠</v>
      </c>
      <c r="D197" s="279" t="str">
        <f>汇总!S41</f>
        <v>无</v>
      </c>
      <c r="E197" s="280" t="str">
        <f>汇总!U41</f>
        <v>无品牌</v>
      </c>
      <c r="F197" s="281"/>
      <c r="G197" s="282" t="str">
        <f>汇总!G41</f>
        <v>(空白)</v>
      </c>
      <c r="H197" s="282"/>
      <c r="I197" s="282" t="str">
        <f>汇总!T41</f>
        <v>1:（可开发票）品名：多功能钥匙;2:用途：开锁;3:电压：无;5:型号：无; </v>
      </c>
      <c r="J197" s="282"/>
      <c r="K197" s="282"/>
      <c r="L197" s="282"/>
      <c r="M197" s="282"/>
      <c r="N197" s="282"/>
      <c r="O197" s="282"/>
      <c r="P197" s="282"/>
      <c r="Q197" s="282"/>
    </row>
    <row r="198" ht="13.5" spans="1:17">
      <c r="A198" s="277">
        <v>41</v>
      </c>
      <c r="B198" s="277" t="str">
        <f>汇总!E42</f>
        <v>防水灯头</v>
      </c>
      <c r="C198" s="278" t="str">
        <f>汇总!V42</f>
        <v>不享惠</v>
      </c>
      <c r="D198" s="279" t="str">
        <f>汇总!S42</f>
        <v>津耐</v>
      </c>
      <c r="E198" s="280" t="str">
        <f>汇总!U42</f>
        <v>境内自主品牌</v>
      </c>
      <c r="F198" s="281"/>
      <c r="G198" s="282" t="str">
        <f>汇总!G42</f>
        <v>250v 4a灯座：e27</v>
      </c>
      <c r="H198" s="282"/>
      <c r="I198" s="282" t="str">
        <f>汇总!T42</f>
        <v>1:（可开发票）品名：防水灯头（塑料）;2:用途:接口;3:电压:220V;5:型号:E27; </v>
      </c>
      <c r="J198" s="282"/>
      <c r="K198" s="282"/>
      <c r="L198" s="282"/>
      <c r="M198" s="282"/>
      <c r="N198" s="282"/>
      <c r="O198" s="282"/>
      <c r="P198" s="282"/>
      <c r="Q198" s="282"/>
    </row>
    <row r="199" ht="13.5" spans="1:17">
      <c r="A199" s="277">
        <v>42</v>
      </c>
      <c r="B199" s="277" t="str">
        <f>汇总!E43</f>
        <v>警戒带</v>
      </c>
      <c r="C199" s="278" t="str">
        <f>汇总!V43</f>
        <v>不享惠</v>
      </c>
      <c r="D199" s="279" t="str">
        <f>汇总!S43</f>
        <v>雅方</v>
      </c>
      <c r="E199" s="280" t="str">
        <f>汇总!U43</f>
        <v>境内自主品牌</v>
      </c>
      <c r="F199" s="281"/>
      <c r="G199" s="282" t="str">
        <f>汇总!G43</f>
        <v>70mm*200m</v>
      </c>
      <c r="H199" s="282"/>
      <c r="I199" s="282" t="str">
        <f>汇总!T43</f>
        <v>1:（可开发票）品名：警戒带;2:适用车型：无;4:型号：70mm*200m;                               </v>
      </c>
      <c r="J199" s="282"/>
      <c r="K199" s="282"/>
      <c r="L199" s="282"/>
      <c r="M199" s="282"/>
      <c r="N199" s="282"/>
      <c r="O199" s="282"/>
      <c r="P199" s="282"/>
      <c r="Q199" s="282"/>
    </row>
    <row r="200" ht="13.5" spans="1:17">
      <c r="A200" s="277">
        <v>43</v>
      </c>
      <c r="B200" s="277" t="str">
        <f>汇总!E44</f>
        <v>卷尺</v>
      </c>
      <c r="C200" s="278" t="str">
        <f>汇总!V44</f>
        <v>不享惠</v>
      </c>
      <c r="D200" s="279" t="str">
        <f>汇总!S44</f>
        <v>沪洋</v>
      </c>
      <c r="E200" s="280" t="str">
        <f>汇总!U44</f>
        <v>境内自主品牌</v>
      </c>
      <c r="F200" s="281"/>
      <c r="G200" s="282" t="str">
        <f>汇总!G44</f>
        <v>5m</v>
      </c>
      <c r="H200" s="282"/>
      <c r="I200" s="282" t="str">
        <f>汇总!T44</f>
        <v>1:（可开发票）品名：卷尺（钢）(自卷式）;2:用途;测量5:型号：5M</v>
      </c>
      <c r="J200" s="282"/>
      <c r="K200" s="282"/>
      <c r="L200" s="282"/>
      <c r="M200" s="282"/>
      <c r="N200" s="282"/>
      <c r="O200" s="282"/>
      <c r="P200" s="282"/>
      <c r="Q200" s="282"/>
    </row>
    <row r="201" ht="13.5" spans="1:17">
      <c r="A201" s="277">
        <v>44</v>
      </c>
      <c r="B201" s="277" t="str">
        <f>汇总!E45</f>
        <v>卷尺</v>
      </c>
      <c r="C201" s="278" t="str">
        <f>汇总!V45</f>
        <v>不享惠</v>
      </c>
      <c r="D201" s="279" t="str">
        <f>汇总!S45</f>
        <v>沪洋</v>
      </c>
      <c r="E201" s="280" t="str">
        <f>汇总!U45</f>
        <v>境内自主品牌</v>
      </c>
      <c r="F201" s="281"/>
      <c r="G201" s="282" t="str">
        <f>汇总!G45</f>
        <v>7.5m</v>
      </c>
      <c r="H201" s="282"/>
      <c r="I201" s="282" t="str">
        <f>汇总!T45</f>
        <v>1:（可开发票）品名：卷尺（钢）(自卷式）;2:用途;测量5:型号：7.5M</v>
      </c>
      <c r="J201" s="282"/>
      <c r="K201" s="282"/>
      <c r="L201" s="282"/>
      <c r="M201" s="282"/>
      <c r="N201" s="282"/>
      <c r="O201" s="282"/>
      <c r="P201" s="282"/>
      <c r="Q201" s="282"/>
    </row>
    <row r="202" ht="13.5" spans="1:17">
      <c r="A202" s="277">
        <v>45</v>
      </c>
      <c r="B202" s="277" t="str">
        <f>汇总!E46</f>
        <v>卷尺</v>
      </c>
      <c r="C202" s="278" t="str">
        <f>汇总!V46</f>
        <v>不享惠</v>
      </c>
      <c r="D202" s="279" t="str">
        <f>汇总!S46</f>
        <v>牛享</v>
      </c>
      <c r="E202" s="280" t="str">
        <f>汇总!U46</f>
        <v>境内自主品牌</v>
      </c>
      <c r="F202" s="281"/>
      <c r="G202" s="282" t="str">
        <f>汇总!G46</f>
        <v>50m</v>
      </c>
      <c r="H202" s="282"/>
      <c r="I202" s="282" t="str">
        <f>汇总!T46</f>
        <v> 1:（可开发票）品名：卷尺（纤维）;2:用途;测量 3:功能：测量;5:型号;50M</v>
      </c>
      <c r="J202" s="282"/>
      <c r="K202" s="282"/>
      <c r="L202" s="282"/>
      <c r="M202" s="282"/>
      <c r="N202" s="282"/>
      <c r="O202" s="282"/>
      <c r="P202" s="282"/>
      <c r="Q202" s="282"/>
    </row>
    <row r="203" ht="13.5" spans="1:17">
      <c r="A203" s="277">
        <v>46</v>
      </c>
      <c r="B203" s="277" t="str">
        <f>汇总!E47</f>
        <v>多功能数字万用表</v>
      </c>
      <c r="C203" s="278" t="str">
        <f>汇总!V47</f>
        <v>不享惠</v>
      </c>
      <c r="D203" s="279" t="str">
        <f>汇总!S47</f>
        <v>福禄克</v>
      </c>
      <c r="E203" s="280" t="str">
        <f>汇总!U47</f>
        <v>境内自主品牌</v>
      </c>
      <c r="F203" s="281"/>
      <c r="G203" s="282" t="str">
        <f>汇总!G47</f>
        <v>福禄克Fluke 15B+</v>
      </c>
      <c r="H203" s="282"/>
      <c r="I203" s="282" t="str">
        <f>汇总!T47</f>
        <v>1:（可开发票）品名：多功能数字万用表；2:用途：矿用车床;3:功能：测量电流;4:是否带记录装置：否;6:型号：15B+; </v>
      </c>
      <c r="J203" s="282"/>
      <c r="K203" s="282"/>
      <c r="L203" s="282"/>
      <c r="M203" s="282"/>
      <c r="N203" s="282"/>
      <c r="O203" s="282"/>
      <c r="P203" s="282"/>
      <c r="Q203" s="282"/>
    </row>
    <row r="204" ht="13.5" spans="1:17">
      <c r="A204" s="277">
        <v>47</v>
      </c>
      <c r="B204" s="277" t="str">
        <f>汇总!E48</f>
        <v>滚筒刷</v>
      </c>
      <c r="C204" s="278" t="str">
        <f>汇总!V48</f>
        <v>不享惠</v>
      </c>
      <c r="D204" s="279" t="str">
        <f>汇总!S48</f>
        <v>无</v>
      </c>
      <c r="E204" s="280" t="str">
        <f>汇总!U48</f>
        <v>无品牌</v>
      </c>
      <c r="F204" s="281"/>
      <c r="G204" s="282" t="str">
        <f>汇总!G48</f>
        <v>80</v>
      </c>
      <c r="H204" s="282"/>
      <c r="I204" s="282" t="str">
        <f>汇总!T48</f>
        <v> 1:（可开发票）品名：滚筒刷;2:用途:刷漆;3:材质:尼龙;</v>
      </c>
      <c r="J204" s="282"/>
      <c r="K204" s="282"/>
      <c r="L204" s="282"/>
      <c r="M204" s="282"/>
      <c r="N204" s="282"/>
      <c r="O204" s="282"/>
      <c r="P204" s="282"/>
      <c r="Q204" s="282"/>
    </row>
    <row r="205" ht="13.5" spans="1:17">
      <c r="A205" s="277">
        <v>48</v>
      </c>
      <c r="B205" s="277" t="str">
        <f>汇总!E49</f>
        <v>毛刷</v>
      </c>
      <c r="C205" s="278" t="str">
        <f>汇总!V49</f>
        <v>不享惠</v>
      </c>
      <c r="D205" s="279" t="str">
        <f>汇总!S49</f>
        <v>无</v>
      </c>
      <c r="E205" s="280" t="str">
        <f>汇总!U49</f>
        <v>无品牌</v>
      </c>
      <c r="F205" s="281"/>
      <c r="G205" s="282" t="str">
        <f>汇总!G49</f>
        <v>2寸</v>
      </c>
      <c r="H205" s="282"/>
      <c r="I205" s="282" t="str">
        <f>汇总!T49</f>
        <v>  1.境内品牌2、无3、涂料4、鬃毛</v>
      </c>
      <c r="J205" s="282"/>
      <c r="K205" s="282"/>
      <c r="L205" s="282"/>
      <c r="M205" s="282"/>
      <c r="N205" s="282"/>
      <c r="O205" s="282"/>
      <c r="P205" s="282"/>
      <c r="Q205" s="282"/>
    </row>
    <row r="206" ht="13.5" spans="1:17">
      <c r="A206" s="277">
        <v>49</v>
      </c>
      <c r="B206" s="277" t="str">
        <f>汇总!E50</f>
        <v>滑杆</v>
      </c>
      <c r="C206" s="278" t="str">
        <f>汇总!V50</f>
        <v>不享惠</v>
      </c>
      <c r="D206" s="279" t="str">
        <f>汇总!S50</f>
        <v>唐山莲花山</v>
      </c>
      <c r="E206" s="280" t="str">
        <f>汇总!U50</f>
        <v>境内自主品牌</v>
      </c>
      <c r="F206" s="281"/>
      <c r="G206" s="282" t="str">
        <f>汇总!G50</f>
        <v>L=4000</v>
      </c>
      <c r="H206" s="282"/>
      <c r="I206" s="282" t="str">
        <f>汇总!T50</f>
        <v> 滑杆、卷板、不锈钢、冷轧</v>
      </c>
      <c r="J206" s="282"/>
      <c r="K206" s="282"/>
      <c r="L206" s="282"/>
      <c r="M206" s="282"/>
      <c r="N206" s="282"/>
      <c r="O206" s="282"/>
      <c r="P206" s="282"/>
      <c r="Q206" s="282"/>
    </row>
    <row r="207" ht="13.5" spans="1:17">
      <c r="A207" s="277">
        <v>50</v>
      </c>
      <c r="B207" s="277" t="str">
        <f>汇总!E51</f>
        <v>踏板</v>
      </c>
      <c r="C207" s="278" t="str">
        <f>汇总!V51</f>
        <v>不享惠</v>
      </c>
      <c r="D207" s="279" t="str">
        <f>汇总!S51</f>
        <v>唐山莲花山</v>
      </c>
      <c r="E207" s="280" t="str">
        <f>汇总!U51</f>
        <v>境内自主品牌</v>
      </c>
      <c r="F207" s="281"/>
      <c r="G207" s="282" t="str">
        <f>汇总!G51</f>
        <v>(空白)</v>
      </c>
      <c r="H207" s="282"/>
      <c r="I207" s="282" t="str">
        <f>汇总!T51</f>
        <v>用途281台车(支撑用等)：支撑;3:材质(钢铁)：钢铁;4:种类(脚手架、)：台车;281</v>
      </c>
      <c r="J207" s="282"/>
      <c r="K207" s="282"/>
      <c r="L207" s="282"/>
      <c r="M207" s="282"/>
      <c r="N207" s="282"/>
      <c r="O207" s="282"/>
      <c r="P207" s="282"/>
      <c r="Q207" s="282"/>
    </row>
    <row r="208" ht="13.5" spans="1:17">
      <c r="A208" s="277">
        <v>51</v>
      </c>
      <c r="B208" s="277" t="str">
        <f>汇总!E52</f>
        <v>返回钢丝绳</v>
      </c>
      <c r="C208" s="278" t="str">
        <f>汇总!V52</f>
        <v>不享惠</v>
      </c>
      <c r="D208" s="279" t="str">
        <f>汇总!S52</f>
        <v>唐山莲花山</v>
      </c>
      <c r="E208" s="280" t="str">
        <f>汇总!U52</f>
        <v>境内自主品牌</v>
      </c>
      <c r="F208" s="281"/>
      <c r="G208" s="282" t="str">
        <f>汇总!G52</f>
        <v>国产件</v>
      </c>
      <c r="H208" s="282"/>
      <c r="I208" s="282" t="str">
        <f>汇总!T52</f>
        <v>材质(钢铁):钢铁;3:制品种类(绞股线、吊索、绳等):吊带;4:注明“非绝缘”:否;5:用途:提升用;</v>
      </c>
      <c r="J208" s="282"/>
      <c r="K208" s="282"/>
      <c r="L208" s="282"/>
      <c r="M208" s="282"/>
      <c r="N208" s="282"/>
      <c r="O208" s="282"/>
      <c r="P208" s="282"/>
      <c r="Q208" s="282"/>
    </row>
    <row r="209" ht="13.5" spans="1:17">
      <c r="A209" s="277">
        <v>52</v>
      </c>
      <c r="B209" s="277" t="str">
        <f>汇总!E53</f>
        <v>钢丝绳</v>
      </c>
      <c r="C209" s="278" t="str">
        <f>汇总!V53</f>
        <v>不享惠</v>
      </c>
      <c r="D209" s="279" t="str">
        <f>汇总!S53</f>
        <v>唐山莲花山</v>
      </c>
      <c r="E209" s="280" t="str">
        <f>汇总!U53</f>
        <v>境内自主品牌</v>
      </c>
      <c r="F209" s="281"/>
      <c r="G209" s="282" t="str">
        <f>汇总!G53</f>
        <v>国产件</v>
      </c>
      <c r="H209" s="282"/>
      <c r="I209" s="282" t="str">
        <f>汇总!T53</f>
        <v>1:（可开发票）钢丝绳;2:材质(钢铁):钢铁;3:制品种类(绞股线、吊索、绳等):吊带;4:注明“非绝缘”:否;5:用途:提</v>
      </c>
      <c r="J209" s="282"/>
      <c r="K209" s="282"/>
      <c r="L209" s="282"/>
      <c r="M209" s="282"/>
      <c r="N209" s="282"/>
      <c r="O209" s="282"/>
      <c r="P209" s="282"/>
      <c r="Q209" s="282"/>
    </row>
    <row r="210" ht="13.5" spans="1:17">
      <c r="A210" s="277">
        <v>53</v>
      </c>
      <c r="B210" s="277" t="str">
        <f>汇总!E54</f>
        <v>推进钢丝绳</v>
      </c>
      <c r="C210" s="278" t="str">
        <f>汇总!V54</f>
        <v>不享惠</v>
      </c>
      <c r="D210" s="279" t="str">
        <f>汇总!S54</f>
        <v>唐山莲花山</v>
      </c>
      <c r="E210" s="280" t="str">
        <f>汇总!U54</f>
        <v>境内自主品牌</v>
      </c>
      <c r="F210" s="281"/>
      <c r="G210" s="282" t="str">
        <f>汇总!G54</f>
        <v>国产件</v>
      </c>
      <c r="H210" s="282"/>
      <c r="I210" s="282" t="str">
        <f>汇总!T54</f>
        <v>2:材质(钢铁):钢铁;3:制品种类(吊索、绳等):吊带;4:注明“非绝缘”:否;5:用途:提升用</v>
      </c>
      <c r="J210" s="282"/>
      <c r="K210" s="282"/>
      <c r="L210" s="282"/>
      <c r="M210" s="282"/>
      <c r="N210" s="282"/>
      <c r="O210" s="282"/>
      <c r="P210" s="282"/>
      <c r="Q210" s="282"/>
    </row>
    <row r="211" ht="13.5" spans="1:17">
      <c r="A211" s="277">
        <v>54</v>
      </c>
      <c r="B211" s="277" t="str">
        <f>汇总!E55</f>
        <v>推进钢丝绳</v>
      </c>
      <c r="C211" s="278" t="str">
        <f>汇总!V55</f>
        <v>不享惠</v>
      </c>
      <c r="D211" s="279" t="str">
        <f>汇总!S55</f>
        <v>唐山莲花山</v>
      </c>
      <c r="E211" s="280" t="str">
        <f>汇总!U55</f>
        <v>境内自主品牌</v>
      </c>
      <c r="F211" s="281"/>
      <c r="G211" s="282" t="str">
        <f>汇总!G55</f>
        <v>(空白)</v>
      </c>
      <c r="H211" s="282"/>
      <c r="I211" s="282" t="str">
        <f>汇总!T55</f>
        <v>2:材质(钢铁):钢铁;3:制品种类(吊索、绳等):吊带;4:注明“非绝缘”:否;5:用途:提升用</v>
      </c>
      <c r="J211" s="282"/>
      <c r="K211" s="282"/>
      <c r="L211" s="282"/>
      <c r="M211" s="282"/>
      <c r="N211" s="282"/>
      <c r="O211" s="282"/>
      <c r="P211" s="282"/>
      <c r="Q211" s="282"/>
    </row>
    <row r="212" ht="13.5" spans="1:17">
      <c r="A212" s="277">
        <v>55</v>
      </c>
      <c r="B212" s="277" t="str">
        <f>汇总!E56</f>
        <v>KEY键</v>
      </c>
      <c r="C212" s="278" t="str">
        <f>汇总!V56</f>
        <v>不享惠</v>
      </c>
      <c r="D212" s="279" t="str">
        <f>汇总!S56</f>
        <v>唐山莲花山</v>
      </c>
      <c r="E212" s="280" t="str">
        <f>汇总!U56</f>
        <v>境内自主品牌</v>
      </c>
      <c r="F212" s="281"/>
      <c r="G212" s="282" t="str">
        <f>汇总!G56</f>
        <v>国产件</v>
      </c>
      <c r="H212" s="282"/>
      <c r="I212" s="282" t="str">
        <f>汇总!T56</f>
        <v>材质：钢铁制;4:型号：3128 0619 00</v>
      </c>
      <c r="J212" s="282"/>
      <c r="K212" s="282"/>
      <c r="L212" s="282"/>
      <c r="M212" s="282"/>
      <c r="N212" s="282"/>
      <c r="O212" s="282"/>
      <c r="P212" s="282"/>
      <c r="Q212" s="282"/>
    </row>
    <row r="213" ht="13.5" spans="1:17">
      <c r="A213" s="277">
        <v>56</v>
      </c>
      <c r="B213" s="277" t="str">
        <f>汇总!E57</f>
        <v>钻臂铜衬垫</v>
      </c>
      <c r="C213" s="278" t="str">
        <f>汇总!V57</f>
        <v>不享惠</v>
      </c>
      <c r="D213" s="279" t="str">
        <f>汇总!S57</f>
        <v>唐山莲花山</v>
      </c>
      <c r="E213" s="280" t="str">
        <f>汇总!U57</f>
        <v>境内自主品牌</v>
      </c>
      <c r="F213" s="281"/>
      <c r="G213" s="282" t="str">
        <f>汇总!G57</f>
        <v>(空白)</v>
      </c>
      <c r="H213" s="282"/>
      <c r="I213" s="282" t="str">
        <f>汇总!T57</f>
        <v>材质(铜);3:种类(垫圈);4:型号:3128 2800 10</v>
      </c>
      <c r="J213" s="282"/>
      <c r="K213" s="282"/>
      <c r="L213" s="282"/>
      <c r="M213" s="282"/>
      <c r="N213" s="282"/>
      <c r="O213" s="282"/>
      <c r="P213" s="282"/>
      <c r="Q213" s="282"/>
    </row>
    <row r="214" ht="13.5" spans="1:17">
      <c r="A214" s="277">
        <v>57</v>
      </c>
      <c r="B214" s="277" t="str">
        <f>汇总!E58</f>
        <v>衬套</v>
      </c>
      <c r="C214" s="278" t="str">
        <f>汇总!V58</f>
        <v>不享惠</v>
      </c>
      <c r="D214" s="279" t="str">
        <f>汇总!S58</f>
        <v>唐山莲花山</v>
      </c>
      <c r="E214" s="280" t="str">
        <f>汇总!U58</f>
        <v>境内自主品牌</v>
      </c>
      <c r="F214" s="281"/>
      <c r="G214" s="282" t="str">
        <f>汇总!G58</f>
        <v>国产件</v>
      </c>
      <c r="H214" s="282"/>
      <c r="I214" s="282" t="str">
        <f>汇总!T58</f>
        <v> 1:钎套;2:用途风镐;4:型号:G10:材质:钢铁</v>
      </c>
      <c r="J214" s="282"/>
      <c r="K214" s="282"/>
      <c r="L214" s="282"/>
      <c r="M214" s="282"/>
      <c r="N214" s="282"/>
      <c r="O214" s="282"/>
      <c r="P214" s="282"/>
      <c r="Q214" s="282"/>
    </row>
    <row r="215" ht="13.5" spans="1:17">
      <c r="A215" s="277">
        <v>58</v>
      </c>
      <c r="B215" s="277" t="str">
        <f>汇总!E59</f>
        <v>钎杆</v>
      </c>
      <c r="C215" s="278" t="str">
        <f>汇总!V59</f>
        <v>不享惠</v>
      </c>
      <c r="D215" s="279" t="str">
        <f>汇总!S59</f>
        <v>LHS</v>
      </c>
      <c r="E215" s="280" t="str">
        <f>汇总!U59</f>
        <v>境内自主品牌</v>
      </c>
      <c r="F215" s="281"/>
      <c r="G215" s="282" t="str">
        <f>汇总!G59</f>
        <v>LG28R28R32-3700</v>
      </c>
      <c r="H215" s="282"/>
      <c r="I215" s="282" t="str">
        <f>汇总!T59</f>
        <v>1:钎杆;2:Atlas281台车;4:LG35R32T38-3700;材质:钢铁</v>
      </c>
      <c r="J215" s="282"/>
      <c r="K215" s="282"/>
      <c r="L215" s="282"/>
      <c r="M215" s="282"/>
      <c r="N215" s="282"/>
      <c r="O215" s="282"/>
      <c r="P215" s="282"/>
      <c r="Q215" s="282"/>
    </row>
    <row r="216" ht="13.5" spans="1:17">
      <c r="A216" s="277">
        <v>59</v>
      </c>
      <c r="B216" s="277" t="str">
        <f>汇总!E60</f>
        <v>钎杆</v>
      </c>
      <c r="C216" s="278" t="str">
        <f>汇总!V60</f>
        <v>不享惠</v>
      </c>
      <c r="D216" s="279" t="str">
        <f>汇总!S60</f>
        <v>LHS</v>
      </c>
      <c r="E216" s="280" t="str">
        <f>汇总!U60</f>
        <v>境内自主品牌</v>
      </c>
      <c r="F216" s="281"/>
      <c r="G216" s="282" t="str">
        <f>汇总!G60</f>
        <v>LG32R32T38-5525</v>
      </c>
      <c r="H216" s="282"/>
      <c r="I216" s="282" t="str">
        <f>汇总!T60</f>
        <v>1：钎杆；2:伞钻台车用；4：LG35R32T38-5525;5:铁质</v>
      </c>
      <c r="J216" s="282"/>
      <c r="K216" s="282"/>
      <c r="L216" s="282"/>
      <c r="M216" s="282"/>
      <c r="N216" s="282"/>
      <c r="O216" s="282"/>
      <c r="P216" s="282"/>
      <c r="Q216" s="282"/>
    </row>
    <row r="217" ht="13.5" spans="1:17">
      <c r="A217" s="277">
        <v>60</v>
      </c>
      <c r="B217" s="277" t="str">
        <f>汇总!E61</f>
        <v>钎头</v>
      </c>
      <c r="C217" s="278" t="str">
        <f>汇总!V61</f>
        <v>不享惠</v>
      </c>
      <c r="D217" s="279" t="str">
        <f>汇总!S61</f>
        <v>LHS</v>
      </c>
      <c r="E217" s="280" t="str">
        <f>汇总!U61</f>
        <v>境内自主品牌</v>
      </c>
      <c r="F217" s="281"/>
      <c r="G217" s="282" t="str">
        <f>汇总!G61</f>
        <v>R32-43</v>
      </c>
      <c r="H217" s="282"/>
      <c r="I217" s="282" t="str">
        <f>汇总!T61</f>
        <v>1:钎头;2:Atlas281台车;4:ZQ43D9-R32B4-A1;5:材质:钢铁+合金;  </v>
      </c>
      <c r="J217" s="282"/>
      <c r="K217" s="282"/>
      <c r="L217" s="282"/>
      <c r="M217" s="282"/>
      <c r="N217" s="282"/>
      <c r="O217" s="282"/>
      <c r="P217" s="282"/>
      <c r="Q217" s="282"/>
    </row>
    <row r="218" ht="13.5" spans="1:17">
      <c r="A218" s="277">
        <v>61</v>
      </c>
      <c r="B218" s="277" t="str">
        <f>汇总!E62</f>
        <v>钎头</v>
      </c>
      <c r="C218" s="278" t="str">
        <f>汇总!V62</f>
        <v>不享惠</v>
      </c>
      <c r="D218" s="279" t="str">
        <f>汇总!S62</f>
        <v>LHS</v>
      </c>
      <c r="E218" s="280" t="str">
        <f>汇总!U62</f>
        <v>境内自主品牌</v>
      </c>
      <c r="F218" s="281"/>
      <c r="G218" s="282" t="str">
        <f>汇总!G62</f>
        <v>ZQK102F-R32-A1</v>
      </c>
      <c r="H218" s="282"/>
      <c r="I218" s="282" t="str">
        <f>汇总!T62</f>
        <v>1:扩孔钎头;2:Atlas281台车;4:ZQK102F/40-R32-A1;5:材质:钢铁+合金;   </v>
      </c>
      <c r="J218" s="282"/>
      <c r="K218" s="282"/>
      <c r="L218" s="282"/>
      <c r="M218" s="282"/>
      <c r="N218" s="282"/>
      <c r="O218" s="282"/>
      <c r="P218" s="282"/>
      <c r="Q218" s="282"/>
    </row>
    <row r="219" ht="13.5" spans="1:17">
      <c r="A219" s="277">
        <v>62</v>
      </c>
      <c r="B219" s="277" t="str">
        <f>汇总!E63</f>
        <v>钎尾连接套</v>
      </c>
      <c r="C219" s="278" t="str">
        <f>汇总!V63</f>
        <v>不享惠</v>
      </c>
      <c r="D219" s="279" t="str">
        <f>汇总!S63</f>
        <v>LHS</v>
      </c>
      <c r="E219" s="280" t="str">
        <f>汇总!U63</f>
        <v>境内自主品牌</v>
      </c>
      <c r="F219" s="281"/>
      <c r="G219" s="282" t="str">
        <f>汇总!G63</f>
        <v>T38-R32</v>
      </c>
      <c r="H219" s="282"/>
      <c r="I219" s="282" t="str">
        <f>汇总!T63</f>
        <v>1:钎尾连接套;2:Atlas281台车;4:LT38R32M-250;5:材质:钢铁;  </v>
      </c>
      <c r="J219" s="282"/>
      <c r="K219" s="282"/>
      <c r="L219" s="282"/>
      <c r="M219" s="282"/>
      <c r="N219" s="282"/>
      <c r="O219" s="282"/>
      <c r="P219" s="282"/>
      <c r="Q219" s="282"/>
    </row>
    <row r="220" ht="13.5" spans="1:17">
      <c r="A220" s="277">
        <v>63</v>
      </c>
      <c r="B220" s="277" t="str">
        <f>汇总!E64</f>
        <v>钎尾连接套</v>
      </c>
      <c r="C220" s="278" t="str">
        <f>汇总!V64</f>
        <v>不享惠</v>
      </c>
      <c r="D220" s="279" t="str">
        <f>汇总!S64</f>
        <v>LHS</v>
      </c>
      <c r="E220" s="280" t="str">
        <f>汇总!U64</f>
        <v>境内自主品牌</v>
      </c>
      <c r="F220" s="281"/>
      <c r="G220" s="282" t="str">
        <f>汇总!G64</f>
        <v>T38-T38</v>
      </c>
      <c r="H220" s="282"/>
      <c r="I220" s="282" t="str">
        <f>汇总!T64</f>
        <v>1:钎尾连接套;2:Atlas281台车;4:LT38-190;5:材质:钢铁;  </v>
      </c>
      <c r="J220" s="282"/>
      <c r="K220" s="282"/>
      <c r="L220" s="282"/>
      <c r="M220" s="282"/>
      <c r="N220" s="282"/>
      <c r="O220" s="282"/>
      <c r="P220" s="282"/>
      <c r="Q220" s="282"/>
    </row>
    <row r="221" ht="13.5" spans="1:17">
      <c r="A221" s="277">
        <v>64</v>
      </c>
      <c r="B221" s="277" t="str">
        <f>汇总!E65</f>
        <v>反光背心</v>
      </c>
      <c r="C221" s="278" t="str">
        <f>汇总!V65</f>
        <v>不享惠</v>
      </c>
      <c r="D221" s="279" t="str">
        <f>汇总!S65</f>
        <v>京新</v>
      </c>
      <c r="E221" s="280" t="str">
        <f>汇总!U65</f>
        <v>境内自主品牌</v>
      </c>
      <c r="F221" s="281"/>
      <c r="G221" s="282" t="str">
        <f>汇总!G65</f>
        <v>(空白)</v>
      </c>
      <c r="H221" s="282"/>
      <c r="I221" s="282" t="str">
        <f>汇总!T65</f>
        <v>1:（可开发票）反光背心;2:织造方法(机织等):机织;3:种类(连身衣、夏服、水洗服、无袖罩衫等):无袖罩衫;4:类别(男式、女式、儿童):男士;5:成分含量:100%涤纶;7:货号L*15，XL/2XL/3XL各20; </v>
      </c>
      <c r="J221" s="282"/>
      <c r="K221" s="282"/>
      <c r="L221" s="282"/>
      <c r="M221" s="282"/>
      <c r="N221" s="282"/>
      <c r="O221" s="282"/>
      <c r="P221" s="282"/>
      <c r="Q221" s="282"/>
    </row>
    <row r="222" ht="13.5" spans="1:17">
      <c r="A222" s="277">
        <v>65</v>
      </c>
      <c r="B222" s="277" t="str">
        <f>汇总!E66</f>
        <v>顶盘</v>
      </c>
      <c r="C222" s="278" t="str">
        <f>汇总!V66</f>
        <v>不享惠</v>
      </c>
      <c r="D222" s="279" t="str">
        <f>汇总!S66</f>
        <v>中拓</v>
      </c>
      <c r="E222" s="280" t="str">
        <f>汇总!U66</f>
        <v>境内自主品牌</v>
      </c>
      <c r="F222" s="281"/>
      <c r="G222" s="282" t="str">
        <f>汇总!G66</f>
        <v>(空白)</v>
      </c>
      <c r="H222" s="282"/>
      <c r="I222" s="282" t="str">
        <f>汇总!T66</f>
        <v>顶盘、减震、硫化橡胶、台车、3128303527</v>
      </c>
      <c r="J222" s="282"/>
      <c r="K222" s="282"/>
      <c r="L222" s="282"/>
      <c r="M222" s="282"/>
      <c r="N222" s="282"/>
      <c r="O222" s="282"/>
      <c r="P222" s="282"/>
      <c r="Q222" s="282"/>
    </row>
    <row r="223" ht="13.5" spans="1:17">
      <c r="A223" s="277">
        <v>66</v>
      </c>
      <c r="B223" s="277" t="str">
        <f>汇总!E67</f>
        <v>滑片</v>
      </c>
      <c r="C223" s="278" t="str">
        <f>汇总!V67</f>
        <v>不享惠</v>
      </c>
      <c r="D223" s="279" t="str">
        <f>汇总!S67</f>
        <v>中拓</v>
      </c>
      <c r="E223" s="280" t="str">
        <f>汇总!U67</f>
        <v>境内自主品牌</v>
      </c>
      <c r="F223" s="281"/>
      <c r="G223" s="282" t="str">
        <f>汇总!G67</f>
        <v>国产件</v>
      </c>
      <c r="H223" s="282"/>
      <c r="I223" s="282" t="str">
        <f>汇总!T67</f>
        <v> 滑片、工业、橡塑、防护备件、注塑，3128303930</v>
      </c>
      <c r="J223" s="282"/>
      <c r="K223" s="282"/>
      <c r="L223" s="282"/>
      <c r="M223" s="282"/>
      <c r="N223" s="282"/>
      <c r="O223" s="282"/>
      <c r="P223" s="282"/>
      <c r="Q223" s="282"/>
    </row>
    <row r="224" ht="13.5" spans="1:17">
      <c r="A224" s="277">
        <v>67</v>
      </c>
      <c r="B224" s="277" t="str">
        <f>汇总!E68</f>
        <v>滑片</v>
      </c>
      <c r="C224" s="278" t="str">
        <f>汇总!V68</f>
        <v>不享惠</v>
      </c>
      <c r="D224" s="279" t="str">
        <f>汇总!S68</f>
        <v>中拓</v>
      </c>
      <c r="E224" s="280" t="str">
        <f>汇总!U68</f>
        <v>境内自主品牌</v>
      </c>
      <c r="F224" s="281"/>
      <c r="G224" s="282" t="str">
        <f>汇总!G68</f>
        <v>国产件</v>
      </c>
      <c r="H224" s="282"/>
      <c r="I224" s="282" t="str">
        <f>汇总!T68</f>
        <v> 滑片、工业、橡塑、防护备件、注塑，3128307488</v>
      </c>
      <c r="J224" s="282"/>
      <c r="K224" s="282"/>
      <c r="L224" s="282"/>
      <c r="M224" s="282"/>
      <c r="N224" s="282"/>
      <c r="O224" s="282"/>
      <c r="P224" s="282"/>
      <c r="Q224" s="282"/>
    </row>
    <row r="225" ht="13.5" spans="1:17">
      <c r="A225" s="277">
        <v>68</v>
      </c>
      <c r="B225" s="277" t="str">
        <f>汇总!E69</f>
        <v>保护套</v>
      </c>
      <c r="C225" s="278" t="str">
        <f>汇总!V69</f>
        <v>不享惠</v>
      </c>
      <c r="D225" s="279" t="str">
        <f>汇总!S69</f>
        <v>中拓</v>
      </c>
      <c r="E225" s="280" t="str">
        <f>汇总!U69</f>
        <v>境内自主品牌</v>
      </c>
      <c r="F225" s="281"/>
      <c r="G225" s="282" t="str">
        <f>汇总!G69</f>
        <v>(空白)</v>
      </c>
      <c r="H225" s="282"/>
      <c r="I225" s="282" t="str">
        <f>汇总!T69</f>
        <v>油管架，3128025110</v>
      </c>
      <c r="J225" s="282"/>
      <c r="K225" s="282"/>
      <c r="L225" s="282"/>
      <c r="M225" s="282"/>
      <c r="N225" s="282"/>
      <c r="O225" s="282"/>
      <c r="P225" s="282"/>
      <c r="Q225" s="282"/>
    </row>
    <row r="226" ht="13.5" spans="1:17">
      <c r="A226" s="277">
        <v>69</v>
      </c>
      <c r="B226" s="277" t="str">
        <f>汇总!E70</f>
        <v>膨胀轴</v>
      </c>
      <c r="C226" s="278" t="str">
        <f>汇总!V70</f>
        <v>不享惠</v>
      </c>
      <c r="D226" s="279" t="str">
        <f>汇总!S70</f>
        <v>中拓</v>
      </c>
      <c r="E226" s="280" t="str">
        <f>汇总!U70</f>
        <v>境内自主品牌</v>
      </c>
      <c r="F226" s="281"/>
      <c r="G226" s="282" t="str">
        <f>汇总!G70</f>
        <v>BM281加工件</v>
      </c>
      <c r="H226" s="282"/>
      <c r="I226" s="282" t="str">
        <f>汇总!T70</f>
        <v>轴；固定轴；热处理后45#钢；编码3125495280；常规备件</v>
      </c>
      <c r="J226" s="282"/>
      <c r="K226" s="282"/>
      <c r="L226" s="282"/>
      <c r="M226" s="282"/>
      <c r="N226" s="282"/>
      <c r="O226" s="282"/>
      <c r="P226" s="282"/>
      <c r="Q226" s="282"/>
    </row>
    <row r="227" ht="13.5" spans="1:17">
      <c r="A227" s="277">
        <v>70</v>
      </c>
      <c r="B227" s="277" t="str">
        <f>汇总!E71</f>
        <v>导向轮销</v>
      </c>
      <c r="C227" s="278" t="str">
        <f>汇总!V71</f>
        <v>不享惠</v>
      </c>
      <c r="D227" s="279" t="str">
        <f>汇总!S71</f>
        <v>中拓</v>
      </c>
      <c r="E227" s="280" t="str">
        <f>汇总!U71</f>
        <v>境内自主品牌</v>
      </c>
      <c r="F227" s="281"/>
      <c r="G227" s="282" t="str">
        <f>汇总!G71</f>
        <v>国产件</v>
      </c>
      <c r="H227" s="282"/>
      <c r="I227" s="282" t="str">
        <f>汇总!T71</f>
        <v>导向轮销、BOOMER281、45#、3128048100</v>
      </c>
      <c r="J227" s="282"/>
      <c r="K227" s="282"/>
      <c r="L227" s="282"/>
      <c r="M227" s="282"/>
      <c r="N227" s="282"/>
      <c r="O227" s="282"/>
      <c r="P227" s="282"/>
      <c r="Q227" s="282"/>
    </row>
    <row r="228" ht="13.5" spans="1:17">
      <c r="A228" s="277">
        <v>71</v>
      </c>
      <c r="B228" s="277" t="str">
        <f>汇总!E72</f>
        <v>导向轮</v>
      </c>
      <c r="C228" s="278" t="str">
        <f>汇总!V72</f>
        <v>不享惠</v>
      </c>
      <c r="D228" s="279" t="str">
        <f>汇总!S72</f>
        <v>中拓</v>
      </c>
      <c r="E228" s="280" t="str">
        <f>汇总!U72</f>
        <v>境内自主品牌</v>
      </c>
      <c r="F228" s="281"/>
      <c r="G228" s="282" t="str">
        <f>汇总!G72</f>
        <v>国产件</v>
      </c>
      <c r="H228" s="282"/>
      <c r="I228" s="282" t="str">
        <f>汇总!T72</f>
        <v>导向轮、BOOMER281  45#结构钢  3128078190</v>
      </c>
      <c r="J228" s="282"/>
      <c r="K228" s="282"/>
      <c r="L228" s="282"/>
      <c r="M228" s="282"/>
      <c r="N228" s="282"/>
      <c r="O228" s="282"/>
      <c r="P228" s="282"/>
      <c r="Q228" s="282"/>
    </row>
    <row r="229" ht="13.5" spans="1:17">
      <c r="A229" s="277">
        <v>72</v>
      </c>
      <c r="B229" s="277" t="str">
        <f>汇总!E73</f>
        <v>导向轮座</v>
      </c>
      <c r="C229" s="278" t="str">
        <f>汇总!V73</f>
        <v>不享惠</v>
      </c>
      <c r="D229" s="279" t="str">
        <f>汇总!S73</f>
        <v>中拓</v>
      </c>
      <c r="E229" s="280" t="str">
        <f>汇总!U73</f>
        <v>境内自主品牌</v>
      </c>
      <c r="F229" s="281"/>
      <c r="G229" s="282" t="str">
        <f>汇总!G73</f>
        <v>(空白)</v>
      </c>
      <c r="H229" s="282"/>
      <c r="I229" s="282" t="str">
        <f>汇总!T73</f>
        <v>7075铝；固定作用；3128089300</v>
      </c>
      <c r="J229" s="282"/>
      <c r="K229" s="282"/>
      <c r="L229" s="282"/>
      <c r="M229" s="282"/>
      <c r="N229" s="282"/>
      <c r="O229" s="282"/>
      <c r="P229" s="282"/>
      <c r="Q229" s="282"/>
    </row>
    <row r="230" ht="13.5" spans="1:17">
      <c r="A230" s="277">
        <v>73</v>
      </c>
      <c r="B230" s="277" t="str">
        <f>汇总!E74</f>
        <v>垫圈</v>
      </c>
      <c r="C230" s="278" t="str">
        <f>汇总!V74</f>
        <v>不享惠</v>
      </c>
      <c r="D230" s="279" t="str">
        <f>汇总!S74</f>
        <v>中拓</v>
      </c>
      <c r="E230" s="280" t="str">
        <f>汇总!U74</f>
        <v>境内自主品牌</v>
      </c>
      <c r="F230" s="281"/>
      <c r="G230" s="282" t="str">
        <f>汇总!G74</f>
        <v>(空白)</v>
      </c>
      <c r="H230" s="282"/>
      <c r="I230" s="282" t="str">
        <f>汇总!T74</f>
        <v> 1:垫圈 ;2:液压伞钻用;4:HYD200-1;5:材质:钢铁，3128048200</v>
      </c>
      <c r="J230" s="282"/>
      <c r="K230" s="282"/>
      <c r="L230" s="282"/>
      <c r="M230" s="282"/>
      <c r="N230" s="282"/>
      <c r="O230" s="282"/>
      <c r="P230" s="282"/>
      <c r="Q230" s="282"/>
    </row>
    <row r="231" ht="13.5" spans="1:17">
      <c r="A231" s="277">
        <v>74</v>
      </c>
      <c r="B231" s="277" t="str">
        <f>汇总!E75</f>
        <v>衬套</v>
      </c>
      <c r="C231" s="278" t="str">
        <f>汇总!V75</f>
        <v>不享惠</v>
      </c>
      <c r="D231" s="279" t="str">
        <f>汇总!S75</f>
        <v>中拓</v>
      </c>
      <c r="E231" s="280" t="str">
        <f>汇总!U75</f>
        <v>境内自主品牌</v>
      </c>
      <c r="F231" s="281"/>
      <c r="G231" s="282" t="str">
        <f>汇总!G75</f>
        <v>国产</v>
      </c>
      <c r="H231" s="282"/>
      <c r="I231" s="282" t="str">
        <f>汇总!T75</f>
        <v> 1:钎套;2:用途风镐;4:型号:G10:材质:钢铁，9128734500</v>
      </c>
      <c r="J231" s="282"/>
      <c r="K231" s="282"/>
      <c r="L231" s="282"/>
      <c r="M231" s="282"/>
      <c r="N231" s="282"/>
      <c r="O231" s="282"/>
      <c r="P231" s="282"/>
      <c r="Q231" s="282"/>
    </row>
    <row r="232" ht="13.5" spans="1:17">
      <c r="A232" s="277">
        <v>75</v>
      </c>
      <c r="B232" s="277" t="str">
        <f>汇总!E76</f>
        <v>滑轮（国产件）</v>
      </c>
      <c r="C232" s="278" t="str">
        <f>汇总!V76</f>
        <v>不享惠</v>
      </c>
      <c r="D232" s="279" t="str">
        <f>汇总!S76</f>
        <v>中拓</v>
      </c>
      <c r="E232" s="280" t="str">
        <f>汇总!U76</f>
        <v>境内自主品牌</v>
      </c>
      <c r="F232" s="281"/>
      <c r="G232" s="282" t="str">
        <f>汇总!G76</f>
        <v>(空白)</v>
      </c>
      <c r="H232" s="282"/>
      <c r="I232" s="282" t="str">
        <f>汇总!T76</f>
        <v>滑轮、传动、BOOMER281、3128078430</v>
      </c>
      <c r="J232" s="282"/>
      <c r="K232" s="282"/>
      <c r="L232" s="282"/>
      <c r="M232" s="282"/>
      <c r="N232" s="282"/>
      <c r="O232" s="282"/>
      <c r="P232" s="282"/>
      <c r="Q232" s="282"/>
    </row>
    <row r="233" ht="13.5" spans="1:17">
      <c r="A233" s="277">
        <v>76</v>
      </c>
      <c r="B233" s="277" t="str">
        <f>汇总!E77</f>
        <v>油管拖轮</v>
      </c>
      <c r="C233" s="278" t="str">
        <f>汇总!V77</f>
        <v>不享惠</v>
      </c>
      <c r="D233" s="279" t="str">
        <f>汇总!S77</f>
        <v>中拓</v>
      </c>
      <c r="E233" s="280" t="str">
        <f>汇总!U77</f>
        <v>境内自主品牌</v>
      </c>
      <c r="F233" s="281"/>
      <c r="G233" s="282" t="str">
        <f>汇总!G77</f>
        <v>国产件</v>
      </c>
      <c r="H233" s="282"/>
      <c r="I233" s="282" t="str">
        <f>汇总!T77</f>
        <v>油管拖轮、传动、BOOMER281、3128047510</v>
      </c>
      <c r="J233" s="282"/>
      <c r="K233" s="282"/>
      <c r="L233" s="282"/>
      <c r="M233" s="282"/>
      <c r="N233" s="282"/>
      <c r="O233" s="282"/>
      <c r="P233" s="282"/>
      <c r="Q233" s="282"/>
    </row>
    <row r="234" ht="13.5" spans="1:17">
      <c r="A234" s="277">
        <v>77</v>
      </c>
      <c r="B234" s="277" t="str">
        <f>汇总!E78</f>
        <v>支架</v>
      </c>
      <c r="C234" s="278" t="str">
        <f>汇总!V78</f>
        <v>不享惠</v>
      </c>
      <c r="D234" s="279" t="str">
        <f>汇总!S78</f>
        <v>中拓</v>
      </c>
      <c r="E234" s="280" t="str">
        <f>汇总!U78</f>
        <v>境内自主品牌</v>
      </c>
      <c r="F234" s="281"/>
      <c r="G234" s="282" t="str">
        <f>汇总!G78</f>
        <v>国产件</v>
      </c>
      <c r="H234" s="282"/>
      <c r="I234" s="282" t="str">
        <f>汇总!T78</f>
        <v>支架、BOOMER281台车、	 3128078548</v>
      </c>
      <c r="J234" s="282"/>
      <c r="K234" s="282"/>
      <c r="L234" s="282"/>
      <c r="M234" s="282"/>
      <c r="N234" s="282"/>
      <c r="O234" s="282"/>
      <c r="P234" s="282"/>
      <c r="Q234" s="282"/>
    </row>
    <row r="235" ht="13.5" spans="1:17">
      <c r="A235" s="277">
        <v>78</v>
      </c>
      <c r="B235" s="277" t="str">
        <f>汇总!E79</f>
        <v>支架</v>
      </c>
      <c r="C235" s="278" t="str">
        <f>汇总!V79</f>
        <v>不享惠</v>
      </c>
      <c r="D235" s="279" t="str">
        <f>汇总!S79</f>
        <v>中拓</v>
      </c>
      <c r="E235" s="280" t="str">
        <f>汇总!U79</f>
        <v>境内自主品牌</v>
      </c>
      <c r="F235" s="281"/>
      <c r="G235" s="282" t="str">
        <f>汇总!G79</f>
        <v>国产件</v>
      </c>
      <c r="H235" s="282"/>
      <c r="I235" s="282" t="str">
        <f>汇总!T79</f>
        <v>支架、BOOMER281台车、	 3128078549</v>
      </c>
      <c r="J235" s="282"/>
      <c r="K235" s="282"/>
      <c r="L235" s="282"/>
      <c r="M235" s="282"/>
      <c r="N235" s="282"/>
      <c r="O235" s="282"/>
      <c r="P235" s="282"/>
      <c r="Q235" s="282"/>
    </row>
    <row r="236" ht="25.9" spans="1:17">
      <c r="A236" s="277">
        <v>79</v>
      </c>
      <c r="B236" s="277" t="str">
        <f>汇总!E80</f>
        <v>3M5N11 N95颗粒物预过滤棉</v>
      </c>
      <c r="C236" s="278" t="str">
        <f>汇总!V80</f>
        <v>不享惠</v>
      </c>
      <c r="D236" s="279" t="str">
        <f>汇总!S80</f>
        <v>3M</v>
      </c>
      <c r="E236" s="280" t="str">
        <f>汇总!U80</f>
        <v>境外品牌其他</v>
      </c>
      <c r="F236" s="281"/>
      <c r="G236" s="282" t="str">
        <f>汇总!G80</f>
        <v>100片/箱或200片/箱</v>
      </c>
      <c r="H236" s="282"/>
      <c r="I236" s="282" t="str">
        <f>汇总!T80</f>
        <v>（可开发票）品名0 品牌类型 [境外品牌] 1 出口享惠情况 [不详] 2 款式 [滤棉] 3 材料 [防静电棉] 4 品牌[3M] 5 货号 [5N11] </v>
      </c>
      <c r="J236" s="282"/>
      <c r="K236" s="282"/>
      <c r="L236" s="282"/>
      <c r="M236" s="282"/>
      <c r="N236" s="282"/>
      <c r="O236" s="282"/>
      <c r="P236" s="282"/>
      <c r="Q236" s="282"/>
    </row>
    <row r="237" ht="25.9" spans="1:17">
      <c r="A237" s="277">
        <v>80</v>
      </c>
      <c r="B237" s="277" t="str">
        <f>汇总!E81</f>
        <v>3M5N11 N95颗粒物预过滤棉</v>
      </c>
      <c r="C237" s="278" t="str">
        <f>汇总!V81</f>
        <v>不享惠</v>
      </c>
      <c r="D237" s="279" t="str">
        <f>汇总!S81</f>
        <v>3M</v>
      </c>
      <c r="E237" s="280" t="str">
        <f>汇总!U81</f>
        <v>境外品牌其他</v>
      </c>
      <c r="F237" s="281"/>
      <c r="G237" s="282" t="str">
        <f>汇总!G81</f>
        <v>6200面具1个 6001滤毒盒2个 501塑料盖2个 5n11滤棉2片</v>
      </c>
      <c r="H237" s="282"/>
      <c r="I237" s="282" t="str">
        <f>汇总!T81</f>
        <v>1:（可开发票）品名;2:用途:井下救生用;3:构成:一体式;4:有无机械零件或可互换过滤装置:是;56:型号:6200</v>
      </c>
      <c r="J237" s="282"/>
      <c r="K237" s="282"/>
      <c r="L237" s="282"/>
      <c r="M237" s="282"/>
      <c r="N237" s="282"/>
      <c r="O237" s="282"/>
      <c r="P237" s="282"/>
      <c r="Q237" s="282"/>
    </row>
    <row r="238" ht="25.9" spans="1:17">
      <c r="A238" s="277">
        <v>81</v>
      </c>
      <c r="B238" s="277" t="str">
        <f>汇总!E82</f>
        <v>3M6001CN有机蒸汽滤毒盒</v>
      </c>
      <c r="C238" s="278" t="s">
        <v>37</v>
      </c>
      <c r="D238" s="279" t="s">
        <v>421</v>
      </c>
      <c r="E238" s="280" t="s">
        <v>423</v>
      </c>
      <c r="F238" s="281"/>
      <c r="G238" s="282" t="s">
        <v>425</v>
      </c>
      <c r="H238" s="282"/>
      <c r="I238" s="282" t="s">
        <v>426</v>
      </c>
      <c r="J238" s="282"/>
      <c r="K238" s="282"/>
      <c r="L238" s="282"/>
      <c r="M238" s="282"/>
      <c r="N238" s="282"/>
      <c r="O238" s="282"/>
      <c r="P238" s="282"/>
      <c r="Q238" s="282"/>
    </row>
    <row r="239" ht="25.9" spans="1:17">
      <c r="A239" s="277">
        <v>82</v>
      </c>
      <c r="B239" s="277" t="str">
        <f>汇总!E83</f>
        <v>3M6200半面型防护面具（中号）</v>
      </c>
      <c r="C239" s="278" t="s">
        <v>37</v>
      </c>
      <c r="D239" s="279" t="s">
        <v>421</v>
      </c>
      <c r="E239" s="280" t="s">
        <v>423</v>
      </c>
      <c r="F239" s="281"/>
      <c r="G239" s="282" t="s">
        <v>425</v>
      </c>
      <c r="H239" s="282"/>
      <c r="I239" s="282" t="s">
        <v>426</v>
      </c>
      <c r="J239" s="282"/>
      <c r="K239" s="282"/>
      <c r="L239" s="282"/>
      <c r="M239" s="282"/>
      <c r="N239" s="282"/>
      <c r="O239" s="282"/>
      <c r="P239" s="282"/>
      <c r="Q239" s="282"/>
    </row>
    <row r="240" ht="13.5" spans="1:17">
      <c r="A240" s="277">
        <v>83</v>
      </c>
      <c r="B240" s="277" t="str">
        <f>汇总!E84</f>
        <v>3M501滤棉盖</v>
      </c>
      <c r="C240" s="278" t="s">
        <v>37</v>
      </c>
      <c r="D240" s="279" t="s">
        <v>421</v>
      </c>
      <c r="E240" s="280" t="s">
        <v>423</v>
      </c>
      <c r="F240" s="281"/>
      <c r="G240" s="282" t="s">
        <v>425</v>
      </c>
      <c r="H240" s="282"/>
      <c r="I240" s="282" t="s">
        <v>426</v>
      </c>
      <c r="J240" s="282"/>
      <c r="K240" s="282"/>
      <c r="L240" s="282"/>
      <c r="M240" s="282"/>
      <c r="N240" s="282"/>
      <c r="O240" s="282"/>
      <c r="P240" s="282"/>
      <c r="Q240" s="282"/>
    </row>
    <row r="241" ht="25.9" spans="1:17">
      <c r="A241" s="277">
        <v>84</v>
      </c>
      <c r="B241" s="277" t="str">
        <f>汇总!E85</f>
        <v>3M1110防噪声带线弹性耳塞</v>
      </c>
      <c r="C241" s="278" t="str">
        <f>汇总!V85</f>
        <v>不享惠</v>
      </c>
      <c r="D241" s="279" t="str">
        <f>汇总!S85</f>
        <v>3M</v>
      </c>
      <c r="E241" s="280" t="str">
        <f>汇总!U85</f>
        <v>境外品牌其他</v>
      </c>
      <c r="F241" s="281"/>
      <c r="G241" s="282" t="str">
        <f>汇总!G85</f>
        <v>200付/盒，5盒/箱，带线耳塞</v>
      </c>
      <c r="H241" s="282"/>
      <c r="I241" s="282" t="str">
        <f>汇总!T85</f>
        <v>（可开发票）品名</v>
      </c>
      <c r="J241" s="282"/>
      <c r="K241" s="282"/>
      <c r="L241" s="282"/>
      <c r="M241" s="282"/>
      <c r="N241" s="282"/>
      <c r="O241" s="282"/>
      <c r="P241" s="282"/>
      <c r="Q241" s="282"/>
    </row>
    <row r="242" ht="13.5" spans="1:17">
      <c r="A242" s="277">
        <v>85</v>
      </c>
      <c r="B242" s="277" t="str">
        <f>汇总!E86</f>
        <v>3M501滤棉盖</v>
      </c>
      <c r="C242" s="278" t="str">
        <f>汇总!V86</f>
        <v>不享惠</v>
      </c>
      <c r="D242" s="279" t="str">
        <f>汇总!S86</f>
        <v>3M</v>
      </c>
      <c r="E242" s="280" t="str">
        <f>汇总!U86</f>
        <v>境外品牌其他</v>
      </c>
      <c r="F242" s="281"/>
      <c r="G242" s="282" t="str">
        <f>汇总!G86</f>
        <v>100个/箱</v>
      </c>
      <c r="H242" s="282"/>
      <c r="I242" s="282" t="str">
        <f>汇总!T86</f>
        <v>（可开发票）品名</v>
      </c>
      <c r="J242" s="282"/>
      <c r="K242" s="282"/>
      <c r="L242" s="282"/>
      <c r="M242" s="282"/>
      <c r="N242" s="282"/>
      <c r="O242" s="282"/>
      <c r="P242" s="282"/>
      <c r="Q242" s="282"/>
    </row>
    <row r="243" ht="25.9" spans="1:17">
      <c r="A243" s="277">
        <v>86</v>
      </c>
      <c r="B243" s="277" t="str">
        <f>汇总!E87</f>
        <v>3M11394舒适型防护眼镜（防雾）</v>
      </c>
      <c r="C243" s="278" t="str">
        <f>汇总!V87</f>
        <v>不享惠</v>
      </c>
      <c r="D243" s="279" t="str">
        <f>汇总!S87</f>
        <v>3M</v>
      </c>
      <c r="E243" s="280" t="str">
        <f>汇总!U87</f>
        <v>境外品牌其他</v>
      </c>
      <c r="F243" s="281"/>
      <c r="G243" s="282" t="str">
        <f>汇总!G87</f>
        <v>3M 11394</v>
      </c>
      <c r="H243" s="282"/>
      <c r="I243" s="282" t="str">
        <f>汇总!T87</f>
        <v>（可开发票）品名0 品牌类型 [境外品牌] 1 出口享惠情况 [不详] 2 款式[护目镜] 3 材料 [聚碳酸酯] 4 品牌[3M</v>
      </c>
      <c r="J243" s="282"/>
      <c r="K243" s="282"/>
      <c r="L243" s="282"/>
      <c r="M243" s="282"/>
      <c r="N243" s="282"/>
      <c r="O243" s="282"/>
      <c r="P243" s="282"/>
      <c r="Q243" s="282"/>
    </row>
    <row r="244" ht="13.5" spans="1:17">
      <c r="A244" s="277">
        <v>87</v>
      </c>
      <c r="B244" s="277" t="str">
        <f>汇总!E88</f>
        <v>铁链</v>
      </c>
      <c r="C244" s="278" t="str">
        <f>汇总!V88</f>
        <v>不享惠</v>
      </c>
      <c r="D244" s="279" t="str">
        <f>汇总!S88</f>
        <v>无</v>
      </c>
      <c r="E244" s="280" t="str">
        <f>汇总!U88</f>
        <v>无品牌</v>
      </c>
      <c r="F244" s="281"/>
      <c r="G244" s="282" t="str">
        <f>汇总!G88</f>
        <v>φ4mm，φ10mm，φ6mm，φ14mm</v>
      </c>
      <c r="H244" s="282"/>
      <c r="I244" s="282" t="str">
        <f>汇总!T88</f>
        <v>1:（可开发票）品名：铁链;2:用途:工业用;3:材质:钢铁;4:种类:镀锌铁链条; </v>
      </c>
      <c r="J244" s="282"/>
      <c r="K244" s="282"/>
      <c r="L244" s="282"/>
      <c r="M244" s="282"/>
      <c r="N244" s="282"/>
      <c r="O244" s="282"/>
      <c r="P244" s="282"/>
      <c r="Q244" s="282"/>
    </row>
    <row r="245" ht="13.5" spans="1:17">
      <c r="A245" s="277">
        <v>88</v>
      </c>
      <c r="B245" s="277" t="str">
        <f>汇总!E89</f>
        <v>吊带</v>
      </c>
      <c r="C245" s="278" t="str">
        <f>汇总!V89</f>
        <v>不享惠</v>
      </c>
      <c r="D245" s="279" t="str">
        <f>汇总!S89</f>
        <v>无</v>
      </c>
      <c r="E245" s="280" t="str">
        <f>汇总!U89</f>
        <v>无品牌</v>
      </c>
      <c r="F245" s="281"/>
      <c r="G245" s="282" t="str">
        <f>汇总!G89</f>
        <v>6T*4m</v>
      </c>
      <c r="H245" s="282"/>
      <c r="I245" s="282" t="str">
        <f>汇总!T89</f>
        <v> 吊带，尼龙，吊带，非绝缘</v>
      </c>
      <c r="J245" s="282"/>
      <c r="K245" s="282"/>
      <c r="L245" s="282"/>
      <c r="M245" s="282"/>
      <c r="N245" s="282"/>
      <c r="O245" s="282"/>
      <c r="P245" s="282"/>
      <c r="Q245" s="282"/>
    </row>
    <row r="246" ht="13.5" spans="1:17">
      <c r="A246" s="277">
        <v>89</v>
      </c>
      <c r="B246" s="277" t="str">
        <f>汇总!E90</f>
        <v>千斤顶（卧式气动）</v>
      </c>
      <c r="C246" s="278" t="str">
        <f>汇总!V90</f>
        <v>不享惠</v>
      </c>
      <c r="D246" s="279" t="str">
        <f>汇总!S90</f>
        <v>鼎通</v>
      </c>
      <c r="E246" s="280" t="str">
        <f>汇总!U90</f>
        <v>境内自主品牌</v>
      </c>
      <c r="F246" s="281"/>
      <c r="G246" s="282" t="str">
        <f>汇总!G90</f>
        <v>50T</v>
      </c>
      <c r="H246" s="282"/>
      <c r="I246" s="282" t="str">
        <f>汇总!T90</f>
        <v>千斤顶、提升物品用、气动、50T、50mm、50T</v>
      </c>
      <c r="J246" s="282"/>
      <c r="K246" s="282"/>
      <c r="L246" s="282"/>
      <c r="M246" s="282"/>
      <c r="N246" s="282"/>
      <c r="O246" s="282"/>
      <c r="P246" s="282"/>
      <c r="Q246" s="282"/>
    </row>
    <row r="247" ht="13.5" spans="1:17">
      <c r="A247" s="277">
        <v>90</v>
      </c>
      <c r="B247" s="277" t="str">
        <f>汇总!E91</f>
        <v>高压胶管</v>
      </c>
      <c r="C247" s="278" t="str">
        <f>汇总!V91</f>
        <v>不享惠</v>
      </c>
      <c r="D247" s="279" t="str">
        <f>汇总!S91</f>
        <v>金水龙</v>
      </c>
      <c r="E247" s="280" t="str">
        <f>汇总!U91</f>
        <v>境内自主品牌</v>
      </c>
      <c r="F247" s="281"/>
      <c r="G247" s="282" t="str">
        <f>汇总!G91</f>
        <v>76*4S*20m</v>
      </c>
      <c r="H247" s="282"/>
      <c r="I247" s="282" t="str">
        <f>汇总!T91</f>
        <v>  1:（可开发票）品名;2:用途：导水;3:外观：管子;4:材质构成（是否加强或与其他材料合制）：帘子线加强;5:是否装有附件：否;7:型号：76*4S*20m;</v>
      </c>
      <c r="J247" s="282"/>
      <c r="K247" s="282"/>
      <c r="L247" s="282"/>
      <c r="M247" s="282"/>
      <c r="N247" s="282"/>
      <c r="O247" s="282"/>
      <c r="P247" s="282"/>
      <c r="Q247" s="282"/>
    </row>
    <row r="248" ht="13.5" spans="1:17">
      <c r="A248" s="277">
        <v>91</v>
      </c>
      <c r="B248" s="277" t="str">
        <f>汇总!E92</f>
        <v>木材切割片</v>
      </c>
      <c r="C248" s="278" t="str">
        <f>汇总!V92</f>
        <v>不享惠</v>
      </c>
      <c r="D248" s="279" t="str">
        <f>汇总!S92</f>
        <v>田岛</v>
      </c>
      <c r="E248" s="280" t="str">
        <f>汇总!U92</f>
        <v>境内自主品牌</v>
      </c>
      <c r="F248" s="281"/>
      <c r="G248" s="282" t="str">
        <f>汇总!G92</f>
        <v>100mm</v>
      </c>
      <c r="H248" s="282"/>
      <c r="I248" s="282" t="str">
        <f>汇总!T92</f>
        <v>1:（可开发票）品名：木材切割片;2:用途(碾磨或磨浆、磨光用等):切割;3:材质(石料、粘聚合成料等):碳化硅;4:是否装支架:否; 5；型号，100mm</v>
      </c>
      <c r="J248" s="282"/>
      <c r="K248" s="282"/>
      <c r="L248" s="282"/>
      <c r="M248" s="282"/>
      <c r="N248" s="282"/>
      <c r="O248" s="282"/>
      <c r="P248" s="282"/>
      <c r="Q248" s="282"/>
    </row>
    <row r="249" ht="13.5" spans="1:17">
      <c r="A249" s="277">
        <v>92</v>
      </c>
      <c r="B249" s="277" t="str">
        <f>汇总!E93</f>
        <v>切割片</v>
      </c>
      <c r="C249" s="278" t="str">
        <f>汇总!V93</f>
        <v>不享惠</v>
      </c>
      <c r="D249" s="279" t="str">
        <f>汇总!S93</f>
        <v>田岛</v>
      </c>
      <c r="E249" s="280" t="str">
        <f>汇总!U93</f>
        <v>境内自主品牌</v>
      </c>
      <c r="F249" s="281"/>
      <c r="G249" s="282" t="str">
        <f>汇总!G93</f>
        <v>115*2.4*22.23mm</v>
      </c>
      <c r="H249" s="282"/>
      <c r="I249" s="282" t="str">
        <f>汇总!T93</f>
        <v> 1:（可开发票）品名：切割片;2:用途:切割;3:材质（石料、粘聚合成料等):碳化硅;4:是否装支架:否;5；型号，115*2.4*22.23mm，</v>
      </c>
      <c r="J249" s="282"/>
      <c r="K249" s="282"/>
      <c r="L249" s="282"/>
      <c r="M249" s="282"/>
      <c r="N249" s="282"/>
      <c r="O249" s="282"/>
      <c r="P249" s="282"/>
      <c r="Q249" s="282"/>
    </row>
    <row r="250" ht="13.5" spans="1:17">
      <c r="A250" s="277">
        <v>93</v>
      </c>
      <c r="B250" s="277" t="str">
        <f>汇总!E94</f>
        <v>切割片</v>
      </c>
      <c r="C250" s="278" t="str">
        <f>汇总!V94</f>
        <v>不享惠</v>
      </c>
      <c r="D250" s="279" t="str">
        <f>汇总!S94</f>
        <v>田岛</v>
      </c>
      <c r="E250" s="280" t="str">
        <f>汇总!U94</f>
        <v>境内自主品牌</v>
      </c>
      <c r="F250" s="281"/>
      <c r="G250" s="282" t="str">
        <f>汇总!G94</f>
        <v>230*3.0*22.23mm</v>
      </c>
      <c r="H250" s="282"/>
      <c r="I250" s="282" t="str">
        <f>汇总!T94</f>
        <v> 1:（可开发票）品名：切割片;2:用途:切割;3:材质（石料、粘聚合成料等):碳化硅;4:是否装支架:否;5；型号，230*3.0*22.23mm，</v>
      </c>
      <c r="J250" s="282"/>
      <c r="K250" s="282"/>
      <c r="L250" s="282"/>
      <c r="M250" s="282"/>
      <c r="N250" s="282"/>
      <c r="O250" s="282"/>
      <c r="P250" s="282"/>
      <c r="Q250" s="282"/>
    </row>
    <row r="251" ht="13.5" spans="1:17">
      <c r="A251" s="277">
        <v>94</v>
      </c>
      <c r="B251" s="277" t="str">
        <f>汇总!E95</f>
        <v>断线钳</v>
      </c>
      <c r="C251" s="278" t="str">
        <f>汇总!V95</f>
        <v>不享惠</v>
      </c>
      <c r="D251" s="279" t="str">
        <f>汇总!S95</f>
        <v>田岛</v>
      </c>
      <c r="E251" s="280" t="str">
        <f>汇总!U95</f>
        <v>境内自主品牌</v>
      </c>
      <c r="F251" s="281"/>
      <c r="G251" s="282" t="str">
        <f>汇总!G95</f>
        <v>600mm</v>
      </c>
      <c r="H251" s="282"/>
      <c r="I251" s="282" t="str">
        <f>汇总!T95</f>
        <v>1；（可开发票）品名；断线钳、2；用途，工业用，3；材质，合金钢制、 4；型号、600mm</v>
      </c>
      <c r="J251" s="282"/>
      <c r="K251" s="282"/>
      <c r="L251" s="282"/>
      <c r="M251" s="282"/>
      <c r="N251" s="282"/>
      <c r="O251" s="282"/>
      <c r="P251" s="282"/>
      <c r="Q251" s="282"/>
    </row>
    <row r="252" ht="13.5" spans="1:17">
      <c r="A252" s="277">
        <v>95</v>
      </c>
      <c r="B252" s="277" t="str">
        <f>汇总!E96</f>
        <v>尖嘴钳</v>
      </c>
      <c r="C252" s="278" t="str">
        <f>汇总!V96</f>
        <v>不享惠</v>
      </c>
      <c r="D252" s="279" t="str">
        <f>汇总!S96</f>
        <v>捷科</v>
      </c>
      <c r="E252" s="280" t="str">
        <f>汇总!U96</f>
        <v>境内自主品牌</v>
      </c>
      <c r="F252" s="281"/>
      <c r="G252" s="282" t="str">
        <f>汇总!G96</f>
        <v>150mm</v>
      </c>
      <c r="H252" s="282"/>
      <c r="I252" s="282" t="str">
        <f>汇总!T96</f>
        <v>1；（可开发票）品名；尖嘴钳、2；用途，工业用，3；材质，合金钢制、 4；型号、150mm</v>
      </c>
      <c r="J252" s="282"/>
      <c r="K252" s="282"/>
      <c r="L252" s="282"/>
      <c r="M252" s="282"/>
      <c r="N252" s="282"/>
      <c r="O252" s="282"/>
      <c r="P252" s="282"/>
      <c r="Q252" s="282"/>
    </row>
    <row r="253" ht="13.5" spans="1:17">
      <c r="A253" s="277">
        <v>96</v>
      </c>
      <c r="B253" s="277" t="str">
        <f>汇总!E97</f>
        <v>水泵钳</v>
      </c>
      <c r="C253" s="278" t="str">
        <f>汇总!V97</f>
        <v>不享惠</v>
      </c>
      <c r="D253" s="279" t="str">
        <f>汇总!S97</f>
        <v>捷科</v>
      </c>
      <c r="E253" s="280" t="str">
        <f>汇总!U97</f>
        <v>境内自主品牌</v>
      </c>
      <c r="F253" s="281"/>
      <c r="G253" s="282" t="str">
        <f>汇总!G97</f>
        <v>70mm</v>
      </c>
      <c r="H253" s="282"/>
      <c r="I253" s="282" t="str">
        <f>汇总!T97</f>
        <v>1；（可开发票）品名；水泵钳、2；用途，工业用，3；材质，合金钢制、 4；型号、70mm</v>
      </c>
      <c r="J253" s="282"/>
      <c r="K253" s="282"/>
      <c r="L253" s="282"/>
      <c r="M253" s="282"/>
      <c r="N253" s="282"/>
      <c r="O253" s="282"/>
      <c r="P253" s="282"/>
      <c r="Q253" s="282"/>
    </row>
    <row r="254" ht="13.5" spans="1:17">
      <c r="A254" s="277">
        <v>97</v>
      </c>
      <c r="B254" s="277" t="str">
        <f>汇总!E98</f>
        <v>手动棘轮式线缆剪</v>
      </c>
      <c r="C254" s="278" t="str">
        <f>汇总!V98</f>
        <v>不享惠</v>
      </c>
      <c r="D254" s="279" t="str">
        <f>汇总!S98</f>
        <v>玉环</v>
      </c>
      <c r="E254" s="280" t="str">
        <f>汇总!U98</f>
        <v>境内自主品牌</v>
      </c>
      <c r="F254" s="281"/>
      <c r="G254" s="282" t="str">
        <f>汇总!G98</f>
        <v>J75</v>
      </c>
      <c r="H254" s="282"/>
      <c r="I254" s="282" t="str">
        <f>汇总!T98</f>
        <v>1；可开发票）品名；手动棘轮式线缆剪、2；用途，工业用，3；材质，合金、剪子、可调的，4；型号，J75</v>
      </c>
      <c r="J254" s="282"/>
      <c r="K254" s="282"/>
      <c r="L254" s="282"/>
      <c r="M254" s="282"/>
      <c r="N254" s="282"/>
      <c r="O254" s="282"/>
      <c r="P254" s="282"/>
      <c r="Q254" s="282"/>
    </row>
    <row r="255" ht="13.5" spans="1:17">
      <c r="A255" s="277">
        <v>98</v>
      </c>
      <c r="B255" s="277" t="str">
        <f>汇总!E99</f>
        <v>大锤</v>
      </c>
      <c r="C255" s="278" t="str">
        <f>汇总!V99</f>
        <v>不享惠</v>
      </c>
      <c r="D255" s="279" t="str">
        <f>汇总!S99</f>
        <v>上海</v>
      </c>
      <c r="E255" s="280" t="str">
        <f>汇总!U99</f>
        <v>境内自主品牌</v>
      </c>
      <c r="F255" s="281"/>
      <c r="G255" s="282" t="str">
        <f>汇总!G99</f>
        <v>4p</v>
      </c>
      <c r="H255" s="282"/>
      <c r="I255" s="282" t="str">
        <f>汇总!T99</f>
        <v>1；（可开发票）品名；大锤、2；用途，工业用、3；材质，合金钢制、4；型号，4P、</v>
      </c>
      <c r="J255" s="282"/>
      <c r="K255" s="282"/>
      <c r="L255" s="282"/>
      <c r="M255" s="282"/>
      <c r="N255" s="282"/>
      <c r="O255" s="282"/>
      <c r="P255" s="282"/>
      <c r="Q255" s="282"/>
    </row>
    <row r="256" ht="13.5" spans="1:17">
      <c r="A256" s="277">
        <v>99</v>
      </c>
      <c r="B256" s="277" t="str">
        <f>汇总!E100</f>
        <v>两用扳手</v>
      </c>
      <c r="C256" s="278" t="str">
        <f>汇总!V100</f>
        <v>不享惠</v>
      </c>
      <c r="D256" s="279" t="str">
        <f>汇总!S100</f>
        <v>捷科</v>
      </c>
      <c r="E256" s="280" t="str">
        <f>汇总!U100</f>
        <v>境内自主品牌</v>
      </c>
      <c r="F256" s="281"/>
      <c r="G256" s="282" t="str">
        <f>汇总!G100</f>
        <v>8"，9"，11"，16"，20"，21"</v>
      </c>
      <c r="H256" s="282"/>
      <c r="I256" s="282" t="str">
        <f>汇总!T100</f>
        <v>1；（可开发票）品名，两用扳手、2；用途，固定式扳手，3；材质，合金钢制，4；型号</v>
      </c>
      <c r="J256" s="282"/>
      <c r="K256" s="282"/>
      <c r="L256" s="282"/>
      <c r="M256" s="282"/>
      <c r="N256" s="282"/>
      <c r="O256" s="282"/>
      <c r="P256" s="282"/>
      <c r="Q256" s="282"/>
    </row>
    <row r="257" ht="13.5" spans="1:17">
      <c r="A257" s="277">
        <v>100</v>
      </c>
      <c r="B257" s="277" t="str">
        <f>汇总!E101</f>
        <v>两用扳手</v>
      </c>
      <c r="C257" s="278" t="str">
        <f>汇总!V101</f>
        <v>不享惠</v>
      </c>
      <c r="D257" s="279" t="str">
        <f>汇总!S101</f>
        <v>捷科</v>
      </c>
      <c r="E257" s="280" t="str">
        <f>汇总!U101</f>
        <v>境内自主品牌</v>
      </c>
      <c r="F257" s="281"/>
      <c r="G257" s="282" t="str">
        <f>汇总!G101</f>
        <v>8"，9"，11"，16"，20"，21"</v>
      </c>
      <c r="H257" s="282"/>
      <c r="I257" s="282" t="str">
        <f>汇总!T101</f>
        <v>1；（可开发票）品名，两用扳手、2；用途，固定式扳手，3；材质，合金钢制，4；型号，8，</v>
      </c>
      <c r="J257" s="282"/>
      <c r="K257" s="282"/>
      <c r="L257" s="282"/>
      <c r="M257" s="282"/>
      <c r="N257" s="282"/>
      <c r="O257" s="282"/>
      <c r="P257" s="282"/>
      <c r="Q257" s="282"/>
    </row>
    <row r="258" ht="13.5" spans="1:17">
      <c r="A258" s="277">
        <v>101</v>
      </c>
      <c r="B258" s="277" t="str">
        <f>汇总!E102</f>
        <v>螺丝刀</v>
      </c>
      <c r="C258" s="278" t="str">
        <f>汇总!V102</f>
        <v>不享惠</v>
      </c>
      <c r="D258" s="279" t="str">
        <f>汇总!S102</f>
        <v>捷科</v>
      </c>
      <c r="E258" s="280" t="str">
        <f>汇总!U102</f>
        <v>境内自主品牌</v>
      </c>
      <c r="F258" s="281"/>
      <c r="G258" s="282" t="str">
        <f>汇总!G102</f>
        <v>5件套（5.5*100/7*125/9*150/1*80/2*100）</v>
      </c>
      <c r="H258" s="282"/>
      <c r="I258" s="282" t="str">
        <f>汇总!T102</f>
        <v>1；（可开发票）品名；螺丝刀 2；用途；工业用，3；材质；合金钢制，4；型号；5件套</v>
      </c>
      <c r="J258" s="282"/>
      <c r="K258" s="282"/>
      <c r="L258" s="282"/>
      <c r="M258" s="282"/>
      <c r="N258" s="282"/>
      <c r="O258" s="282"/>
      <c r="P258" s="282"/>
      <c r="Q258" s="282"/>
    </row>
    <row r="259" ht="13.5" spans="1:17">
      <c r="A259" s="277">
        <v>102</v>
      </c>
      <c r="B259" s="277" t="str">
        <f>汇总!E103</f>
        <v>斜口钳</v>
      </c>
      <c r="C259" s="278" t="str">
        <f>汇总!V103</f>
        <v>不享惠</v>
      </c>
      <c r="D259" s="279" t="str">
        <f>汇总!S103</f>
        <v>捷科</v>
      </c>
      <c r="E259" s="280" t="str">
        <f>汇总!U103</f>
        <v>境内自主品牌</v>
      </c>
      <c r="F259" s="281"/>
      <c r="G259" s="282" t="str">
        <f>汇总!G103</f>
        <v>150mm</v>
      </c>
      <c r="H259" s="282"/>
      <c r="I259" s="282" t="str">
        <f>汇总!T103</f>
        <v>1；（可开发票）品名；斜口钳、2；用途，工业用，3；材质，合金钢制、 4；型号、150mm</v>
      </c>
      <c r="J259" s="282"/>
      <c r="K259" s="282"/>
      <c r="L259" s="282"/>
      <c r="M259" s="282"/>
      <c r="N259" s="282"/>
      <c r="O259" s="282"/>
      <c r="P259" s="282"/>
      <c r="Q259" s="282"/>
    </row>
    <row r="260" ht="13.5" spans="1:17">
      <c r="A260" s="277">
        <v>103</v>
      </c>
      <c r="B260" s="277" t="str">
        <f>汇总!E104</f>
        <v>角磨片</v>
      </c>
      <c r="C260" s="278" t="str">
        <f>汇总!V104</f>
        <v>不享惠</v>
      </c>
      <c r="D260" s="279" t="str">
        <f>汇总!S104</f>
        <v>田岛</v>
      </c>
      <c r="E260" s="280" t="str">
        <f>汇总!U104</f>
        <v>境内自主品牌</v>
      </c>
      <c r="F260" s="281"/>
      <c r="G260" s="282" t="str">
        <f>汇总!G104</f>
        <v>115*6.3*22.23MM</v>
      </c>
      <c r="H260" s="282"/>
      <c r="I260" s="282" t="str">
        <f>汇总!T104</f>
        <v>1（可开发票）品名；角磨片、2；用途，磨光、3；材质，合成、4；型号，115*6.3*22.23</v>
      </c>
      <c r="J260" s="282"/>
      <c r="K260" s="282"/>
      <c r="L260" s="282"/>
      <c r="M260" s="282"/>
      <c r="N260" s="282"/>
      <c r="O260" s="282"/>
      <c r="P260" s="282"/>
      <c r="Q260" s="282"/>
    </row>
    <row r="261" ht="13.5" spans="1:17">
      <c r="A261" s="277">
        <v>104</v>
      </c>
      <c r="B261" s="277" t="str">
        <f>汇总!E105</f>
        <v>锯条</v>
      </c>
      <c r="C261" s="278" t="str">
        <f>汇总!V105</f>
        <v>不享惠</v>
      </c>
      <c r="D261" s="279" t="str">
        <f>汇总!S105</f>
        <v>飞机</v>
      </c>
      <c r="E261" s="280" t="str">
        <f>汇总!U105</f>
        <v>境内自主品牌</v>
      </c>
      <c r="F261" s="281"/>
      <c r="G261" s="282" t="str">
        <f>汇总!G105</f>
        <v>300</v>
      </c>
      <c r="H261" s="282"/>
      <c r="I261" s="282" t="str">
        <f>汇总!T105</f>
        <v>1:（可开发票）品名：锯条;2:用途，手动：3；材质，金属;4:型号：300;</v>
      </c>
      <c r="J261" s="282"/>
      <c r="K261" s="282"/>
      <c r="L261" s="282"/>
      <c r="M261" s="282"/>
      <c r="N261" s="282"/>
      <c r="O261" s="282"/>
      <c r="P261" s="282"/>
      <c r="Q261" s="282"/>
    </row>
    <row r="262" ht="13.5" spans="1:17">
      <c r="A262" s="277">
        <v>105</v>
      </c>
      <c r="B262" s="277" t="str">
        <f>汇总!E106</f>
        <v>电烙铁</v>
      </c>
      <c r="C262" s="278" t="str">
        <f>汇总!V106</f>
        <v>不享惠</v>
      </c>
      <c r="D262" s="279" t="str">
        <f>汇总!S106</f>
        <v>田岛</v>
      </c>
      <c r="E262" s="280" t="str">
        <f>汇总!U106</f>
        <v>境内自主品牌</v>
      </c>
      <c r="F262" s="281"/>
      <c r="G262" s="282" t="str">
        <f>汇总!G106</f>
        <v>50w</v>
      </c>
      <c r="H262" s="282"/>
      <c r="I262" s="282" t="str">
        <f>汇总!T106</f>
        <v>1:（可开发票）品名：电烙铁;2:原理:加热;4:型号:50W，</v>
      </c>
      <c r="J262" s="282"/>
      <c r="K262" s="282"/>
      <c r="L262" s="282"/>
      <c r="M262" s="282"/>
      <c r="N262" s="282"/>
      <c r="O262" s="282"/>
      <c r="P262" s="282"/>
      <c r="Q262" s="282"/>
    </row>
    <row r="263" ht="13.5" spans="1:17">
      <c r="A263" s="277">
        <v>106</v>
      </c>
      <c r="B263" s="277" t="str">
        <f>汇总!E107</f>
        <v>摇表线</v>
      </c>
      <c r="C263" s="278" t="str">
        <f>汇总!V107</f>
        <v>不享惠</v>
      </c>
      <c r="D263" s="279" t="str">
        <f>汇总!S107</f>
        <v>上海</v>
      </c>
      <c r="E263" s="280" t="str">
        <f>汇总!U107</f>
        <v>境内自主品牌</v>
      </c>
      <c r="F263" s="281"/>
      <c r="G263" s="282" t="str">
        <f>汇总!G107</f>
        <v>(空白)</v>
      </c>
      <c r="H263" s="282"/>
      <c r="I263" s="282" t="str">
        <f>汇总!T107</f>
        <v>1:（可开发票）品名：摇表线;2:用途(适用机型)：控制电路启动与停止;4:型号：无; </v>
      </c>
      <c r="J263" s="282"/>
      <c r="K263" s="282"/>
      <c r="L263" s="282"/>
      <c r="M263" s="282"/>
      <c r="N263" s="282"/>
      <c r="O263" s="282"/>
      <c r="P263" s="282"/>
      <c r="Q263" s="282"/>
    </row>
    <row r="264" ht="13.5" spans="1:17">
      <c r="A264" s="277">
        <v>107</v>
      </c>
      <c r="B264" s="277" t="str">
        <f>汇总!E108</f>
        <v>数字钳式万用表</v>
      </c>
      <c r="C264" s="278" t="str">
        <f>汇总!V108</f>
        <v>不享惠</v>
      </c>
      <c r="D264" s="279" t="str">
        <f>汇总!S108</f>
        <v>优利德</v>
      </c>
      <c r="E264" s="280" t="str">
        <f>汇总!U108</f>
        <v>境内自主品牌</v>
      </c>
      <c r="F264" s="281"/>
      <c r="G264" s="282" t="str">
        <f>汇总!G108</f>
        <v>ut200</v>
      </c>
      <c r="H264" s="282"/>
      <c r="I264" s="282" t="str">
        <f>汇总!T108</f>
        <v>1:（可开发票）品名：数字钳式万用表;2:用途：保证电路安全运行;3:材质：硅胶;5:型号：ut216c; </v>
      </c>
      <c r="J264" s="282"/>
      <c r="K264" s="282"/>
      <c r="L264" s="282"/>
      <c r="M264" s="282"/>
      <c r="N264" s="282"/>
      <c r="O264" s="282"/>
      <c r="P264" s="282"/>
      <c r="Q264" s="282"/>
    </row>
    <row r="265" ht="13.5" spans="1:17">
      <c r="A265" s="277">
        <v>108</v>
      </c>
      <c r="B265" s="277" t="str">
        <f>汇总!E109</f>
        <v>万用表笔</v>
      </c>
      <c r="C265" s="278" t="str">
        <f>汇总!V109</f>
        <v>不享惠</v>
      </c>
      <c r="D265" s="279" t="str">
        <f>汇总!S109</f>
        <v>优利德</v>
      </c>
      <c r="E265" s="280" t="str">
        <f>汇总!U109</f>
        <v>境内自主品牌</v>
      </c>
      <c r="F265" s="281"/>
      <c r="G265" s="282" t="str">
        <f>汇总!G109</f>
        <v>黑红</v>
      </c>
      <c r="H265" s="282"/>
      <c r="I265" s="282" t="str">
        <f>汇总!T109</f>
        <v>1:（可开发票）品名：万用表笔;2:用途：保证电路安全运行;3:材质：硅胶;5:型号;黑红，</v>
      </c>
      <c r="J265" s="282"/>
      <c r="K265" s="282"/>
      <c r="L265" s="282"/>
      <c r="M265" s="282"/>
      <c r="N265" s="282"/>
      <c r="O265" s="282"/>
      <c r="P265" s="282"/>
      <c r="Q265" s="282"/>
    </row>
    <row r="266" ht="13.5" spans="1:17">
      <c r="A266" s="277">
        <v>109</v>
      </c>
      <c r="B266" s="277" t="str">
        <f>汇总!E110</f>
        <v> 熄火电磁阀</v>
      </c>
      <c r="C266" s="278" t="str">
        <f>汇总!V110</f>
        <v>不享惠</v>
      </c>
      <c r="D266" s="279" t="str">
        <f>汇总!S110</f>
        <v>无</v>
      </c>
      <c r="E266" s="280" t="str">
        <f>汇总!U110</f>
        <v>无品牌</v>
      </c>
      <c r="F266" s="281"/>
      <c r="G266" s="282" t="str">
        <f>汇总!G110</f>
        <v>(空白)</v>
      </c>
      <c r="H266" s="282"/>
      <c r="I266" s="282" t="str">
        <f>汇总!T110</f>
        <v>1:（可开发票）品名;2:用途：控制电路;3:是否电磁式：是;5:型号：246356;</v>
      </c>
      <c r="J266" s="282"/>
      <c r="K266" s="282"/>
      <c r="L266" s="282"/>
      <c r="M266" s="282"/>
      <c r="N266" s="282"/>
      <c r="O266" s="282"/>
      <c r="P266" s="282"/>
      <c r="Q266" s="282"/>
    </row>
    <row r="267" ht="13.5" spans="1:17">
      <c r="A267" s="277">
        <v>110</v>
      </c>
      <c r="B267" s="277" t="str">
        <f>汇总!E111</f>
        <v> 发电机</v>
      </c>
      <c r="C267" s="278" t="str">
        <f>汇总!V111</f>
        <v>不享惠</v>
      </c>
      <c r="D267" s="279" t="str">
        <f>汇总!S111</f>
        <v>无</v>
      </c>
      <c r="E267" s="280" t="str">
        <f>汇总!U111</f>
        <v>无品牌</v>
      </c>
      <c r="F267" s="281"/>
      <c r="G267" s="282" t="str">
        <f>汇总!G111</f>
        <v>3701010-013-HL10M</v>
      </c>
      <c r="H267" s="282"/>
      <c r="I267" s="282" t="str">
        <f>汇总!T111</f>
        <v>1:（可开发票）品名;2:是否为直流：是;3:输出功率;5:型号3708010;</v>
      </c>
      <c r="J267" s="282"/>
      <c r="K267" s="282"/>
      <c r="L267" s="282"/>
      <c r="M267" s="282"/>
      <c r="N267" s="282"/>
      <c r="O267" s="282"/>
      <c r="P267" s="282"/>
      <c r="Q267" s="282"/>
    </row>
    <row r="268" ht="13.5" spans="1:17">
      <c r="A268" s="277">
        <v>111</v>
      </c>
      <c r="B268" s="277" t="str">
        <f>汇总!E112</f>
        <v>起动机</v>
      </c>
      <c r="C268" s="278" t="str">
        <f>汇总!V112</f>
        <v>不享惠</v>
      </c>
      <c r="D268" s="279" t="str">
        <f>汇总!S112</f>
        <v>无</v>
      </c>
      <c r="E268" s="280" t="str">
        <f>汇总!U112</f>
        <v>无品牌</v>
      </c>
      <c r="F268" s="281"/>
      <c r="G268" s="282" t="str">
        <f>汇总!G112</f>
        <v>3708010-017-DG1A</v>
      </c>
      <c r="H268" s="282"/>
      <c r="I268" s="282" t="str">
        <f>汇总!T112</f>
        <v>1:（可开发票）品名;2:用途:发动机零件;3:功能:启动发动机;4:适用发动机的输出功率:8.1KW;6:型号:612600090340;</v>
      </c>
      <c r="J268" s="282"/>
      <c r="K268" s="282"/>
      <c r="L268" s="282"/>
      <c r="M268" s="282"/>
      <c r="N268" s="282"/>
      <c r="O268" s="282"/>
      <c r="P268" s="282"/>
      <c r="Q268" s="282"/>
    </row>
    <row r="269" ht="13.5" spans="1:17">
      <c r="A269" s="277">
        <v>112</v>
      </c>
      <c r="B269" s="277" t="str">
        <f>汇总!E113</f>
        <v> 轴承</v>
      </c>
      <c r="C269" s="278" t="str">
        <f>汇总!V113</f>
        <v>不享惠</v>
      </c>
      <c r="D269" s="279" t="str">
        <f>汇总!S113</f>
        <v>原厂</v>
      </c>
      <c r="E269" s="280" t="str">
        <f>汇总!U113</f>
        <v>无品牌</v>
      </c>
      <c r="F269" s="281"/>
      <c r="G269" s="282" t="str">
        <f>汇总!G113</f>
        <v>(空白)</v>
      </c>
      <c r="H269" s="282"/>
      <c r="I269" s="282" t="str">
        <f>汇总!T113</f>
        <v>1:（可开发票）品名;2:结构类型:圆锥滚子结构;3:用途:传动与支撑;5:型号:6205等;</v>
      </c>
      <c r="J269" s="282"/>
      <c r="K269" s="282"/>
      <c r="L269" s="282"/>
      <c r="M269" s="282"/>
      <c r="N269" s="282"/>
      <c r="O269" s="282"/>
      <c r="P269" s="282"/>
      <c r="Q269" s="282"/>
    </row>
    <row r="270" ht="13.5" spans="1:17">
      <c r="A270" s="277">
        <v>113</v>
      </c>
      <c r="B270" s="277" t="str">
        <f>汇总!E114</f>
        <v> 拉杆球头</v>
      </c>
      <c r="C270" s="278" t="str">
        <f>汇总!V114</f>
        <v>不享惠</v>
      </c>
      <c r="D270" s="279" t="str">
        <f>汇总!S114</f>
        <v>原厂</v>
      </c>
      <c r="E270" s="280" t="str">
        <f>汇总!U114</f>
        <v>无品牌</v>
      </c>
      <c r="F270" s="281"/>
      <c r="G270" s="282" t="str">
        <f>汇总!G114</f>
        <v>RT035T</v>
      </c>
      <c r="H270" s="282"/>
      <c r="I270" s="282" t="str">
        <f>汇总!T114</f>
        <v>1:（可开发票）品名;2:适用车型;3:成套散件或毛坯请注明;4:生产件的通用零件编号后加注“/TY”;5:成套散件装配后完整品的零部件的编号;6:品牌;7:型号;8:零部件完整编号并在前加注“S/”、“W/”或“WF/”之;</v>
      </c>
      <c r="J270" s="282"/>
      <c r="K270" s="282"/>
      <c r="L270" s="282"/>
      <c r="M270" s="282"/>
      <c r="N270" s="282"/>
      <c r="O270" s="282"/>
      <c r="P270" s="282"/>
      <c r="Q270" s="282"/>
    </row>
    <row r="271" ht="13.5" spans="1:17">
      <c r="A271" s="277">
        <v>114</v>
      </c>
      <c r="B271" s="277" t="str">
        <f>汇总!E115</f>
        <v> 拉杆球头</v>
      </c>
      <c r="C271" s="278" t="str">
        <f>汇总!V115</f>
        <v>不享惠</v>
      </c>
      <c r="D271" s="279" t="str">
        <f>汇总!S115</f>
        <v>原厂</v>
      </c>
      <c r="E271" s="280" t="str">
        <f>汇总!U115</f>
        <v>无品牌</v>
      </c>
      <c r="F271" s="281"/>
      <c r="G271" s="282" t="str">
        <f>汇总!G115</f>
        <v>(空白)</v>
      </c>
      <c r="H271" s="282"/>
      <c r="I271" s="282" t="str">
        <f>汇总!T115</f>
        <v>1:（可开发票）品名;2:适用车型;3:成套散件或毛坯请注明;4:生产件的通用零件编号后加注“/TY”;5:成套散件装配后完整品的零部件的编号;6:品牌;7:型号;8:零部件完整编号并在前加注“S/”、“W/”或“WF/”之;</v>
      </c>
      <c r="J271" s="282"/>
      <c r="K271" s="282"/>
      <c r="L271" s="282"/>
      <c r="M271" s="282"/>
      <c r="N271" s="282"/>
      <c r="O271" s="282"/>
      <c r="P271" s="282"/>
      <c r="Q271" s="282"/>
    </row>
    <row r="272" ht="13.5" spans="1:17">
      <c r="A272" s="277">
        <v>115</v>
      </c>
      <c r="B272" s="277" t="str">
        <f>汇总!E116</f>
        <v>灯泡</v>
      </c>
      <c r="C272" s="278" t="str">
        <f>汇总!V116</f>
        <v>不享惠</v>
      </c>
      <c r="D272" s="279" t="str">
        <f>汇总!S116</f>
        <v>无</v>
      </c>
      <c r="E272" s="280" t="str">
        <f>汇总!U116</f>
        <v>无品牌</v>
      </c>
      <c r="F272" s="281"/>
      <c r="G272" s="282" t="str">
        <f>汇总!G116</f>
        <v>12V21W（双接触）</v>
      </c>
      <c r="H272" s="282"/>
      <c r="I272" s="282" t="str">
        <f>汇总!T116</f>
        <v>1:（可开发票）品名;2:材质：塑料等;3:用途：照明;</v>
      </c>
      <c r="J272" s="282"/>
      <c r="K272" s="282"/>
      <c r="L272" s="282"/>
      <c r="M272" s="282"/>
      <c r="N272" s="282"/>
      <c r="O272" s="282"/>
      <c r="P272" s="282"/>
      <c r="Q272" s="282"/>
    </row>
    <row r="273" ht="13.5" spans="1:17">
      <c r="A273" s="277">
        <v>116</v>
      </c>
      <c r="B273" s="277" t="str">
        <f>汇总!E117</f>
        <v>灯泡</v>
      </c>
      <c r="C273" s="278" t="str">
        <f>汇总!V117</f>
        <v>不享惠</v>
      </c>
      <c r="D273" s="279" t="str">
        <f>汇总!S117</f>
        <v>无</v>
      </c>
      <c r="E273" s="280" t="str">
        <f>汇总!U117</f>
        <v>无品牌</v>
      </c>
      <c r="F273" s="281"/>
      <c r="G273" s="282" t="str">
        <f>汇总!G117</f>
        <v>h3 24v 70w</v>
      </c>
      <c r="H273" s="282"/>
      <c r="I273" s="282" t="str">
        <f>汇总!T117</f>
        <v>1:（可开发票）品名;2:材质：塑料等;3:用途：照明;</v>
      </c>
      <c r="J273" s="282"/>
      <c r="K273" s="282"/>
      <c r="L273" s="282"/>
      <c r="M273" s="282"/>
      <c r="N273" s="282"/>
      <c r="O273" s="282"/>
      <c r="P273" s="282"/>
      <c r="Q273" s="282"/>
    </row>
    <row r="274" ht="13.5" spans="1:17">
      <c r="A274" s="277">
        <v>117</v>
      </c>
      <c r="B274" s="277" t="str">
        <f>汇总!E118</f>
        <v>灯泡</v>
      </c>
      <c r="C274" s="278" t="str">
        <f>汇总!V118</f>
        <v>不享惠</v>
      </c>
      <c r="D274" s="279" t="str">
        <f>汇总!S118</f>
        <v>无</v>
      </c>
      <c r="E274" s="280" t="str">
        <f>汇总!U118</f>
        <v>无品牌</v>
      </c>
      <c r="F274" s="281"/>
      <c r="G274" s="282" t="str">
        <f>汇总!G118</f>
        <v>H4  12V 60/55W</v>
      </c>
      <c r="H274" s="282"/>
      <c r="I274" s="282" t="str">
        <f>汇总!T118</f>
        <v>1:（可开发票）品名;2:材质：塑料等;3:用途：照明;</v>
      </c>
      <c r="J274" s="282"/>
      <c r="K274" s="282"/>
      <c r="L274" s="282"/>
      <c r="M274" s="282"/>
      <c r="N274" s="282"/>
      <c r="O274" s="282"/>
      <c r="P274" s="282"/>
      <c r="Q274" s="282"/>
    </row>
    <row r="275" ht="13.5" spans="1:17">
      <c r="A275" s="277">
        <v>118</v>
      </c>
      <c r="B275" s="277" t="str">
        <f>汇总!E119</f>
        <v>汽车灯泡</v>
      </c>
      <c r="C275" s="278" t="str">
        <f>汇总!V119</f>
        <v>不享惠</v>
      </c>
      <c r="D275" s="279" t="str">
        <f>汇总!S119</f>
        <v>无</v>
      </c>
      <c r="E275" s="280" t="str">
        <f>汇总!U119</f>
        <v>无品牌</v>
      </c>
      <c r="F275" s="281"/>
      <c r="G275" s="282" t="str">
        <f>汇总!G119</f>
        <v>24v-21/5w</v>
      </c>
      <c r="H275" s="282"/>
      <c r="I275" s="282" t="str">
        <f>汇总!T119</f>
        <v>1:（可开发票）品名;2:材质：塑料等;3:用途：照明;</v>
      </c>
      <c r="J275" s="282"/>
      <c r="K275" s="282"/>
      <c r="L275" s="282"/>
      <c r="M275" s="282"/>
      <c r="N275" s="282"/>
      <c r="O275" s="282"/>
      <c r="P275" s="282"/>
      <c r="Q275" s="282"/>
    </row>
    <row r="276" ht="13.5" spans="1:17">
      <c r="A276" s="277">
        <v>119</v>
      </c>
      <c r="B276" s="277" t="str">
        <f>汇总!E120</f>
        <v>小灯泡</v>
      </c>
      <c r="C276" s="278" t="str">
        <f>汇总!V120</f>
        <v>不享惠</v>
      </c>
      <c r="D276" s="279" t="str">
        <f>汇总!S120</f>
        <v>无</v>
      </c>
      <c r="E276" s="280" t="str">
        <f>汇总!U120</f>
        <v>无品牌</v>
      </c>
      <c r="F276" s="281"/>
      <c r="G276" s="282" t="str">
        <f>汇总!G120</f>
        <v>h4-24v/90w</v>
      </c>
      <c r="H276" s="282"/>
      <c r="I276" s="282" t="str">
        <f>汇总!T120</f>
        <v>1:（可开发票）品名;2:材质：塑料等;3:用途：照明;</v>
      </c>
      <c r="J276" s="282"/>
      <c r="K276" s="282"/>
      <c r="L276" s="282"/>
      <c r="M276" s="282"/>
      <c r="N276" s="282"/>
      <c r="O276" s="282"/>
      <c r="P276" s="282"/>
      <c r="Q276" s="282"/>
    </row>
    <row r="277" ht="13.5" spans="1:17">
      <c r="A277" s="277">
        <v>120</v>
      </c>
      <c r="B277" s="277" t="str">
        <f>汇总!E121</f>
        <v> 对中杆棱镜组</v>
      </c>
      <c r="C277" s="278" t="str">
        <f>汇总!V121</f>
        <v>不享惠</v>
      </c>
      <c r="D277" s="279" t="str">
        <f>汇总!S121</f>
        <v>南方测绘</v>
      </c>
      <c r="E277" s="280" t="str">
        <f>汇总!U121</f>
        <v>境内自主品牌</v>
      </c>
      <c r="F277" s="281"/>
      <c r="G277" s="282" t="str">
        <f>汇总!G121</f>
        <v>(空白)</v>
      </c>
      <c r="H277" s="282"/>
      <c r="I277" s="282" t="str">
        <f>汇总!T121</f>
        <v>品名;2:用途：测距仪测量距离;3:原理：光的反射折射原理;5:型号AK-49T;</v>
      </c>
      <c r="J277" s="282"/>
      <c r="K277" s="282"/>
      <c r="L277" s="282"/>
      <c r="M277" s="282"/>
      <c r="N277" s="282"/>
      <c r="O277" s="282"/>
      <c r="P277" s="282"/>
      <c r="Q277" s="282"/>
    </row>
    <row r="278" ht="13.5" spans="1:17">
      <c r="A278" s="277">
        <v>121</v>
      </c>
      <c r="B278" s="277" t="str">
        <f>汇总!E122</f>
        <v> 脚架</v>
      </c>
      <c r="C278" s="278" t="str">
        <f>汇总!V122</f>
        <v>不享惠</v>
      </c>
      <c r="D278" s="279" t="str">
        <f>汇总!S122</f>
        <v>南方测绘</v>
      </c>
      <c r="E278" s="280" t="str">
        <f>汇总!U122</f>
        <v>境内自主品牌</v>
      </c>
      <c r="F278" s="281"/>
      <c r="G278" s="282" t="str">
        <f>汇总!G122</f>
        <v>木质</v>
      </c>
      <c r="H278" s="282"/>
      <c r="I278" s="282" t="str">
        <f>汇总!T122</f>
        <v>2:用途（适用机型）：测距仪支架;4:型号	 ATS-2B;</v>
      </c>
      <c r="J278" s="282"/>
      <c r="K278" s="282"/>
      <c r="L278" s="282"/>
      <c r="M278" s="282"/>
      <c r="N278" s="282"/>
      <c r="O278" s="282"/>
      <c r="P278" s="282"/>
      <c r="Q278" s="282"/>
    </row>
    <row r="279" ht="13.5" spans="1:17">
      <c r="A279" s="277">
        <v>122</v>
      </c>
      <c r="B279" s="277" t="str">
        <f>汇总!E123</f>
        <v>潜水泵</v>
      </c>
      <c r="C279" s="278" t="str">
        <f>汇总!V123</f>
        <v>不享惠</v>
      </c>
      <c r="D279" s="279" t="str">
        <f>汇总!S123</f>
        <v>台州义民</v>
      </c>
      <c r="E279" s="280" t="str">
        <f>汇总!U123</f>
        <v>境内自主品牌</v>
      </c>
      <c r="F279" s="281"/>
      <c r="G279" s="282" t="str">
        <f>汇总!G123</f>
        <v>220V 6立方/H 1.5KW</v>
      </c>
      <c r="H279" s="282"/>
      <c r="I279" s="282" t="str">
        <f>汇总!T123</f>
        <v>1:（可开发票）品名：潜水泵;2:驱动方式:电动;3:原理:离心式;4:转速:2900r/min;5:用途:排水;</v>
      </c>
      <c r="J279" s="282"/>
      <c r="K279" s="282"/>
      <c r="L279" s="282"/>
      <c r="M279" s="282"/>
      <c r="N279" s="282"/>
      <c r="O279" s="282"/>
      <c r="P279" s="282"/>
      <c r="Q279" s="282"/>
    </row>
    <row r="280" ht="13.5" spans="1:17">
      <c r="A280" s="277">
        <v>123</v>
      </c>
      <c r="B280" s="277" t="str">
        <f>汇总!E124</f>
        <v>潜水泵</v>
      </c>
      <c r="C280" s="278" t="str">
        <f>汇总!V124</f>
        <v>不享惠</v>
      </c>
      <c r="D280" s="279" t="str">
        <f>汇总!S124</f>
        <v>台州义民</v>
      </c>
      <c r="E280" s="280" t="str">
        <f>汇总!U124</f>
        <v>境内自主品牌</v>
      </c>
      <c r="F280" s="281"/>
      <c r="G280" s="282" t="str">
        <f>汇总!G124</f>
        <v>380V 1.5KW</v>
      </c>
      <c r="H280" s="282"/>
      <c r="I280" s="282" t="str">
        <f>汇总!T124</f>
        <v>1:（可开发票）品名：潜水泵;2:驱动方式:电动;3:原理:离心式;4:转速:2900r/min;5:用途:排水;</v>
      </c>
      <c r="J280" s="282"/>
      <c r="K280" s="282"/>
      <c r="L280" s="282"/>
      <c r="M280" s="282"/>
      <c r="N280" s="282"/>
      <c r="O280" s="282"/>
      <c r="P280" s="282"/>
      <c r="Q280" s="282"/>
    </row>
    <row r="281" ht="13.5" spans="1:17">
      <c r="A281" s="277"/>
      <c r="B281" s="277"/>
      <c r="C281" s="278"/>
      <c r="D281" s="279"/>
      <c r="E281" s="280"/>
      <c r="F281" s="281"/>
      <c r="G281" s="282"/>
      <c r="H281" s="282"/>
      <c r="I281" s="282"/>
      <c r="J281" s="282"/>
      <c r="K281" s="282"/>
      <c r="L281" s="282"/>
      <c r="M281" s="282"/>
      <c r="N281" s="282"/>
      <c r="O281" s="282"/>
      <c r="P281" s="282"/>
      <c r="Q281" s="282"/>
    </row>
    <row r="282" ht="13.5" spans="1:17">
      <c r="A282" s="277"/>
      <c r="B282" s="277"/>
      <c r="C282" s="278"/>
      <c r="D282" s="279"/>
      <c r="E282" s="280"/>
      <c r="F282" s="281"/>
      <c r="G282" s="282"/>
      <c r="H282" s="282"/>
      <c r="I282" s="282"/>
      <c r="J282" s="282"/>
      <c r="K282" s="282"/>
      <c r="L282" s="282"/>
      <c r="M282" s="282"/>
      <c r="N282" s="282"/>
      <c r="O282" s="282"/>
      <c r="P282" s="282"/>
      <c r="Q282" s="282"/>
    </row>
    <row r="283" ht="13.5" spans="1:17">
      <c r="A283" s="277"/>
      <c r="B283" s="277"/>
      <c r="C283" s="278"/>
      <c r="D283" s="279"/>
      <c r="E283" s="280"/>
      <c r="F283" s="281"/>
      <c r="G283" s="282"/>
      <c r="H283" s="282"/>
      <c r="I283" s="282"/>
      <c r="J283" s="282"/>
      <c r="K283" s="282"/>
      <c r="L283" s="282"/>
      <c r="M283" s="282"/>
      <c r="N283" s="282"/>
      <c r="O283" s="282"/>
      <c r="P283" s="282"/>
      <c r="Q283" s="282"/>
    </row>
    <row r="284" ht="13.5" spans="1:17">
      <c r="A284" s="277"/>
      <c r="B284" s="277"/>
      <c r="C284" s="278"/>
      <c r="D284" s="279"/>
      <c r="E284" s="280"/>
      <c r="F284" s="281"/>
      <c r="G284" s="282"/>
      <c r="H284" s="282"/>
      <c r="I284" s="282"/>
      <c r="J284" s="282"/>
      <c r="K284" s="282"/>
      <c r="L284" s="282"/>
      <c r="M284" s="282"/>
      <c r="N284" s="282"/>
      <c r="O284" s="282"/>
      <c r="P284" s="282"/>
      <c r="Q284" s="282"/>
    </row>
    <row r="285" ht="13.5" spans="1:17">
      <c r="A285" s="277"/>
      <c r="B285" s="277"/>
      <c r="C285" s="278"/>
      <c r="D285" s="279"/>
      <c r="E285" s="280"/>
      <c r="F285" s="281"/>
      <c r="G285" s="282"/>
      <c r="H285" s="282"/>
      <c r="I285" s="282"/>
      <c r="J285" s="282"/>
      <c r="K285" s="282"/>
      <c r="L285" s="282"/>
      <c r="M285" s="282"/>
      <c r="N285" s="282"/>
      <c r="O285" s="282"/>
      <c r="P285" s="282"/>
      <c r="Q285" s="282"/>
    </row>
    <row r="286" ht="13.5" spans="1:17">
      <c r="A286" s="277"/>
      <c r="B286" s="277"/>
      <c r="C286" s="278"/>
      <c r="D286" s="279"/>
      <c r="E286" s="280"/>
      <c r="F286" s="281"/>
      <c r="G286" s="282"/>
      <c r="H286" s="282"/>
      <c r="I286" s="282"/>
      <c r="J286" s="282"/>
      <c r="K286" s="282"/>
      <c r="L286" s="282"/>
      <c r="M286" s="282"/>
      <c r="N286" s="282"/>
      <c r="O286" s="282"/>
      <c r="P286" s="282"/>
      <c r="Q286" s="282"/>
    </row>
    <row r="287" ht="13.5" spans="1:17">
      <c r="A287" s="277"/>
      <c r="B287" s="277"/>
      <c r="C287" s="278"/>
      <c r="D287" s="279"/>
      <c r="E287" s="280"/>
      <c r="F287" s="281"/>
      <c r="G287" s="282"/>
      <c r="H287" s="282"/>
      <c r="I287" s="282"/>
      <c r="J287" s="282"/>
      <c r="K287" s="282"/>
      <c r="L287" s="282"/>
      <c r="M287" s="282"/>
      <c r="N287" s="282"/>
      <c r="O287" s="282"/>
      <c r="P287" s="282"/>
      <c r="Q287" s="282"/>
    </row>
    <row r="288" ht="13.5" spans="1:17">
      <c r="A288" s="277"/>
      <c r="B288" s="277"/>
      <c r="C288" s="278"/>
      <c r="D288" s="279"/>
      <c r="E288" s="280"/>
      <c r="F288" s="281"/>
      <c r="G288" s="282"/>
      <c r="H288" s="282"/>
      <c r="I288" s="282"/>
      <c r="J288" s="282"/>
      <c r="K288" s="282"/>
      <c r="L288" s="282"/>
      <c r="M288" s="282"/>
      <c r="N288" s="282"/>
      <c r="O288" s="282"/>
      <c r="P288" s="282"/>
      <c r="Q288" s="282"/>
    </row>
    <row r="289" ht="13.5" spans="1:17">
      <c r="A289" s="277"/>
      <c r="B289" s="277"/>
      <c r="C289" s="278"/>
      <c r="D289" s="279"/>
      <c r="E289" s="280"/>
      <c r="F289" s="281"/>
      <c r="G289" s="282"/>
      <c r="H289" s="282"/>
      <c r="I289" s="282"/>
      <c r="J289" s="282"/>
      <c r="K289" s="282"/>
      <c r="L289" s="282"/>
      <c r="M289" s="282"/>
      <c r="N289" s="282"/>
      <c r="O289" s="282"/>
      <c r="P289" s="282"/>
      <c r="Q289" s="282"/>
    </row>
    <row r="290" ht="13.5" spans="1:17">
      <c r="A290" s="277"/>
      <c r="B290" s="277"/>
      <c r="C290" s="278"/>
      <c r="D290" s="279"/>
      <c r="E290" s="280"/>
      <c r="F290" s="281"/>
      <c r="G290" s="282"/>
      <c r="H290" s="282"/>
      <c r="I290" s="282"/>
      <c r="J290" s="282"/>
      <c r="K290" s="282"/>
      <c r="L290" s="282"/>
      <c r="M290" s="282"/>
      <c r="N290" s="282"/>
      <c r="O290" s="282"/>
      <c r="P290" s="282"/>
      <c r="Q290" s="282"/>
    </row>
    <row r="291" ht="13.5" spans="1:17">
      <c r="A291" s="277"/>
      <c r="B291" s="277"/>
      <c r="C291" s="278"/>
      <c r="D291" s="279"/>
      <c r="E291" s="280"/>
      <c r="F291" s="281"/>
      <c r="G291" s="282"/>
      <c r="H291" s="282"/>
      <c r="I291" s="282"/>
      <c r="J291" s="282"/>
      <c r="K291" s="282"/>
      <c r="L291" s="282"/>
      <c r="M291" s="282"/>
      <c r="N291" s="282"/>
      <c r="O291" s="282"/>
      <c r="P291" s="282"/>
      <c r="Q291" s="282"/>
    </row>
    <row r="292" ht="13.5" spans="1:17">
      <c r="A292" s="277"/>
      <c r="B292" s="277"/>
      <c r="C292" s="278"/>
      <c r="D292" s="279"/>
      <c r="E292" s="280"/>
      <c r="F292" s="281"/>
      <c r="G292" s="282"/>
      <c r="H292" s="282"/>
      <c r="I292" s="282"/>
      <c r="J292" s="282"/>
      <c r="K292" s="282"/>
      <c r="L292" s="282"/>
      <c r="M292" s="282"/>
      <c r="N292" s="282"/>
      <c r="O292" s="282"/>
      <c r="P292" s="282"/>
      <c r="Q292" s="282"/>
    </row>
    <row r="293" ht="13.5" spans="1:17">
      <c r="A293" s="277"/>
      <c r="B293" s="277"/>
      <c r="C293" s="278"/>
      <c r="D293" s="279"/>
      <c r="E293" s="280"/>
      <c r="F293" s="281"/>
      <c r="G293" s="282"/>
      <c r="H293" s="282"/>
      <c r="I293" s="282"/>
      <c r="J293" s="282"/>
      <c r="K293" s="282"/>
      <c r="L293" s="282"/>
      <c r="M293" s="282"/>
      <c r="N293" s="282"/>
      <c r="O293" s="282"/>
      <c r="P293" s="282"/>
      <c r="Q293" s="282"/>
    </row>
    <row r="294" ht="13.5" spans="1:17">
      <c r="A294" s="277"/>
      <c r="B294" s="277"/>
      <c r="C294" s="278"/>
      <c r="D294" s="279"/>
      <c r="E294" s="280"/>
      <c r="F294" s="281"/>
      <c r="G294" s="282"/>
      <c r="H294" s="282"/>
      <c r="I294" s="282"/>
      <c r="J294" s="282"/>
      <c r="K294" s="282"/>
      <c r="L294" s="282"/>
      <c r="M294" s="282"/>
      <c r="N294" s="282"/>
      <c r="O294" s="282"/>
      <c r="P294" s="282"/>
      <c r="Q294" s="282"/>
    </row>
  </sheetData>
  <autoFilter ref="A157:R280">
    <extLst/>
  </autoFilter>
  <mergeCells count="415">
    <mergeCell ref="E23:H23"/>
    <mergeCell ref="E157:F157"/>
    <mergeCell ref="G157:H157"/>
    <mergeCell ref="E158:F158"/>
    <mergeCell ref="G158:H158"/>
    <mergeCell ref="I158:Q158"/>
    <mergeCell ref="E159:F159"/>
    <mergeCell ref="G159:H159"/>
    <mergeCell ref="I159:Q159"/>
    <mergeCell ref="E160:F160"/>
    <mergeCell ref="G160:H160"/>
    <mergeCell ref="I160:Q160"/>
    <mergeCell ref="E161:F161"/>
    <mergeCell ref="G161:H161"/>
    <mergeCell ref="I161:Q161"/>
    <mergeCell ref="E162:F162"/>
    <mergeCell ref="G162:H162"/>
    <mergeCell ref="I162:Q162"/>
    <mergeCell ref="E163:F163"/>
    <mergeCell ref="G163:H163"/>
    <mergeCell ref="I163:Q163"/>
    <mergeCell ref="E164:F164"/>
    <mergeCell ref="G164:H164"/>
    <mergeCell ref="I164:Q164"/>
    <mergeCell ref="E165:F165"/>
    <mergeCell ref="G165:H165"/>
    <mergeCell ref="I165:Q165"/>
    <mergeCell ref="E166:F166"/>
    <mergeCell ref="G166:H166"/>
    <mergeCell ref="I166:Q166"/>
    <mergeCell ref="E167:F167"/>
    <mergeCell ref="G167:H167"/>
    <mergeCell ref="I167:Q167"/>
    <mergeCell ref="E168:F168"/>
    <mergeCell ref="G168:H168"/>
    <mergeCell ref="I168:Q168"/>
    <mergeCell ref="E169:F169"/>
    <mergeCell ref="G169:H169"/>
    <mergeCell ref="I169:Q169"/>
    <mergeCell ref="E170:F170"/>
    <mergeCell ref="G170:H170"/>
    <mergeCell ref="I170:Q170"/>
    <mergeCell ref="E171:F171"/>
    <mergeCell ref="G171:H171"/>
    <mergeCell ref="I171:Q171"/>
    <mergeCell ref="E172:F172"/>
    <mergeCell ref="G172:H172"/>
    <mergeCell ref="I172:Q172"/>
    <mergeCell ref="E173:F173"/>
    <mergeCell ref="G173:H173"/>
    <mergeCell ref="I173:Q173"/>
    <mergeCell ref="E174:F174"/>
    <mergeCell ref="G174:H174"/>
    <mergeCell ref="I174:Q174"/>
    <mergeCell ref="E175:F175"/>
    <mergeCell ref="G175:H175"/>
    <mergeCell ref="I175:Q175"/>
    <mergeCell ref="E176:F176"/>
    <mergeCell ref="G176:H176"/>
    <mergeCell ref="I176:Q176"/>
    <mergeCell ref="E177:F177"/>
    <mergeCell ref="G177:H177"/>
    <mergeCell ref="I177:Q177"/>
    <mergeCell ref="E178:F178"/>
    <mergeCell ref="G178:H178"/>
    <mergeCell ref="I178:Q178"/>
    <mergeCell ref="E179:F179"/>
    <mergeCell ref="G179:H179"/>
    <mergeCell ref="I179:Q179"/>
    <mergeCell ref="E180:F180"/>
    <mergeCell ref="G180:H180"/>
    <mergeCell ref="I180:Q180"/>
    <mergeCell ref="E181:F181"/>
    <mergeCell ref="G181:H181"/>
    <mergeCell ref="I181:Q181"/>
    <mergeCell ref="E182:F182"/>
    <mergeCell ref="G182:H182"/>
    <mergeCell ref="I182:Q182"/>
    <mergeCell ref="E183:F183"/>
    <mergeCell ref="G183:H183"/>
    <mergeCell ref="I183:Q183"/>
    <mergeCell ref="E184:F184"/>
    <mergeCell ref="G184:H184"/>
    <mergeCell ref="I184:Q184"/>
    <mergeCell ref="E185:F185"/>
    <mergeCell ref="G185:H185"/>
    <mergeCell ref="I185:Q185"/>
    <mergeCell ref="E186:F186"/>
    <mergeCell ref="G186:H186"/>
    <mergeCell ref="I186:Q186"/>
    <mergeCell ref="E187:F187"/>
    <mergeCell ref="G187:H187"/>
    <mergeCell ref="I187:Q187"/>
    <mergeCell ref="E188:F188"/>
    <mergeCell ref="G188:H188"/>
    <mergeCell ref="I188:Q188"/>
    <mergeCell ref="E189:F189"/>
    <mergeCell ref="G189:H189"/>
    <mergeCell ref="I189:Q189"/>
    <mergeCell ref="E190:F190"/>
    <mergeCell ref="G190:H190"/>
    <mergeCell ref="I190:Q190"/>
    <mergeCell ref="E191:F191"/>
    <mergeCell ref="G191:H191"/>
    <mergeCell ref="I191:Q191"/>
    <mergeCell ref="E192:F192"/>
    <mergeCell ref="G192:H192"/>
    <mergeCell ref="I192:Q192"/>
    <mergeCell ref="E193:F193"/>
    <mergeCell ref="G193:H193"/>
    <mergeCell ref="I193:Q193"/>
    <mergeCell ref="E194:F194"/>
    <mergeCell ref="G194:H194"/>
    <mergeCell ref="I194:Q194"/>
    <mergeCell ref="E195:F195"/>
    <mergeCell ref="G195:H195"/>
    <mergeCell ref="I195:Q195"/>
    <mergeCell ref="E196:F196"/>
    <mergeCell ref="G196:H196"/>
    <mergeCell ref="I196:Q196"/>
    <mergeCell ref="E197:F197"/>
    <mergeCell ref="G197:H197"/>
    <mergeCell ref="I197:Q197"/>
    <mergeCell ref="E198:F198"/>
    <mergeCell ref="G198:H198"/>
    <mergeCell ref="I198:Q198"/>
    <mergeCell ref="E199:F199"/>
    <mergeCell ref="G199:H199"/>
    <mergeCell ref="I199:Q199"/>
    <mergeCell ref="E200:F200"/>
    <mergeCell ref="G200:H200"/>
    <mergeCell ref="I200:Q200"/>
    <mergeCell ref="E201:F201"/>
    <mergeCell ref="G201:H201"/>
    <mergeCell ref="I201:Q201"/>
    <mergeCell ref="E202:F202"/>
    <mergeCell ref="G202:H202"/>
    <mergeCell ref="I202:Q202"/>
    <mergeCell ref="E203:F203"/>
    <mergeCell ref="G203:H203"/>
    <mergeCell ref="I203:Q203"/>
    <mergeCell ref="E204:F204"/>
    <mergeCell ref="G204:H204"/>
    <mergeCell ref="I204:Q204"/>
    <mergeCell ref="E205:F205"/>
    <mergeCell ref="G205:H205"/>
    <mergeCell ref="I205:Q205"/>
    <mergeCell ref="E206:F206"/>
    <mergeCell ref="G206:H206"/>
    <mergeCell ref="I206:Q206"/>
    <mergeCell ref="E207:F207"/>
    <mergeCell ref="G207:H207"/>
    <mergeCell ref="I207:Q207"/>
    <mergeCell ref="E208:F208"/>
    <mergeCell ref="G208:H208"/>
    <mergeCell ref="I208:Q208"/>
    <mergeCell ref="E209:F209"/>
    <mergeCell ref="G209:H209"/>
    <mergeCell ref="I209:Q209"/>
    <mergeCell ref="E210:F210"/>
    <mergeCell ref="G210:H210"/>
    <mergeCell ref="I210:Q210"/>
    <mergeCell ref="E211:F211"/>
    <mergeCell ref="G211:H211"/>
    <mergeCell ref="I211:Q211"/>
    <mergeCell ref="E212:F212"/>
    <mergeCell ref="G212:H212"/>
    <mergeCell ref="I212:Q212"/>
    <mergeCell ref="E213:F213"/>
    <mergeCell ref="G213:H213"/>
    <mergeCell ref="I213:Q213"/>
    <mergeCell ref="E214:F214"/>
    <mergeCell ref="G214:H214"/>
    <mergeCell ref="I214:Q214"/>
    <mergeCell ref="E215:F215"/>
    <mergeCell ref="G215:H215"/>
    <mergeCell ref="I215:Q215"/>
    <mergeCell ref="E216:F216"/>
    <mergeCell ref="G216:H216"/>
    <mergeCell ref="I216:Q216"/>
    <mergeCell ref="E217:F217"/>
    <mergeCell ref="G217:H217"/>
    <mergeCell ref="I217:Q217"/>
    <mergeCell ref="E218:F218"/>
    <mergeCell ref="G218:H218"/>
    <mergeCell ref="I218:Q218"/>
    <mergeCell ref="E219:F219"/>
    <mergeCell ref="G219:H219"/>
    <mergeCell ref="I219:Q219"/>
    <mergeCell ref="E220:F220"/>
    <mergeCell ref="G220:H220"/>
    <mergeCell ref="I220:Q220"/>
    <mergeCell ref="E221:F221"/>
    <mergeCell ref="G221:H221"/>
    <mergeCell ref="I221:Q221"/>
    <mergeCell ref="E222:F222"/>
    <mergeCell ref="G222:H222"/>
    <mergeCell ref="I222:Q222"/>
    <mergeCell ref="E223:F223"/>
    <mergeCell ref="G223:H223"/>
    <mergeCell ref="I223:Q223"/>
    <mergeCell ref="E224:F224"/>
    <mergeCell ref="G224:H224"/>
    <mergeCell ref="I224:Q224"/>
    <mergeCell ref="E225:F225"/>
    <mergeCell ref="G225:H225"/>
    <mergeCell ref="I225:Q225"/>
    <mergeCell ref="E226:F226"/>
    <mergeCell ref="G226:H226"/>
    <mergeCell ref="I226:Q226"/>
    <mergeCell ref="E227:F227"/>
    <mergeCell ref="G227:H227"/>
    <mergeCell ref="I227:Q227"/>
    <mergeCell ref="E228:F228"/>
    <mergeCell ref="G228:H228"/>
    <mergeCell ref="I228:Q228"/>
    <mergeCell ref="E229:F229"/>
    <mergeCell ref="G229:H229"/>
    <mergeCell ref="I229:Q229"/>
    <mergeCell ref="E230:F230"/>
    <mergeCell ref="G230:H230"/>
    <mergeCell ref="I230:Q230"/>
    <mergeCell ref="E231:F231"/>
    <mergeCell ref="G231:H231"/>
    <mergeCell ref="I231:Q231"/>
    <mergeCell ref="E232:F232"/>
    <mergeCell ref="G232:H232"/>
    <mergeCell ref="I232:Q232"/>
    <mergeCell ref="E233:F233"/>
    <mergeCell ref="G233:H233"/>
    <mergeCell ref="I233:Q233"/>
    <mergeCell ref="E234:F234"/>
    <mergeCell ref="G234:H234"/>
    <mergeCell ref="I234:Q234"/>
    <mergeCell ref="E235:F235"/>
    <mergeCell ref="G235:H235"/>
    <mergeCell ref="I235:Q235"/>
    <mergeCell ref="E236:F236"/>
    <mergeCell ref="G236:H236"/>
    <mergeCell ref="I236:Q236"/>
    <mergeCell ref="E237:F237"/>
    <mergeCell ref="G237:H237"/>
    <mergeCell ref="I237:Q237"/>
    <mergeCell ref="E238:F238"/>
    <mergeCell ref="G238:H238"/>
    <mergeCell ref="I238:Q238"/>
    <mergeCell ref="E239:F239"/>
    <mergeCell ref="G239:H239"/>
    <mergeCell ref="I239:Q239"/>
    <mergeCell ref="E240:F240"/>
    <mergeCell ref="G240:H240"/>
    <mergeCell ref="I240:Q240"/>
    <mergeCell ref="E241:F241"/>
    <mergeCell ref="G241:H241"/>
    <mergeCell ref="I241:Q241"/>
    <mergeCell ref="E242:F242"/>
    <mergeCell ref="G242:H242"/>
    <mergeCell ref="I242:Q242"/>
    <mergeCell ref="E243:F243"/>
    <mergeCell ref="G243:H243"/>
    <mergeCell ref="I243:Q243"/>
    <mergeCell ref="E244:F244"/>
    <mergeCell ref="G244:H244"/>
    <mergeCell ref="I244:Q244"/>
    <mergeCell ref="E245:F245"/>
    <mergeCell ref="G245:H245"/>
    <mergeCell ref="I245:Q245"/>
    <mergeCell ref="E246:F246"/>
    <mergeCell ref="G246:H246"/>
    <mergeCell ref="I246:Q246"/>
    <mergeCell ref="E247:F247"/>
    <mergeCell ref="G247:H247"/>
    <mergeCell ref="I247:Q247"/>
    <mergeCell ref="E248:F248"/>
    <mergeCell ref="G248:H248"/>
    <mergeCell ref="I248:Q248"/>
    <mergeCell ref="E249:F249"/>
    <mergeCell ref="G249:H249"/>
    <mergeCell ref="I249:Q249"/>
    <mergeCell ref="E250:F250"/>
    <mergeCell ref="G250:H250"/>
    <mergeCell ref="I250:Q250"/>
    <mergeCell ref="E251:F251"/>
    <mergeCell ref="G251:H251"/>
    <mergeCell ref="I251:Q251"/>
    <mergeCell ref="E252:F252"/>
    <mergeCell ref="G252:H252"/>
    <mergeCell ref="I252:Q252"/>
    <mergeCell ref="E253:F253"/>
    <mergeCell ref="G253:H253"/>
    <mergeCell ref="I253:Q253"/>
    <mergeCell ref="E254:F254"/>
    <mergeCell ref="G254:H254"/>
    <mergeCell ref="I254:Q254"/>
    <mergeCell ref="E255:F255"/>
    <mergeCell ref="G255:H255"/>
    <mergeCell ref="I255:Q255"/>
    <mergeCell ref="E256:F256"/>
    <mergeCell ref="G256:H256"/>
    <mergeCell ref="I256:Q256"/>
    <mergeCell ref="E257:F257"/>
    <mergeCell ref="G257:H257"/>
    <mergeCell ref="I257:Q257"/>
    <mergeCell ref="E258:F258"/>
    <mergeCell ref="G258:H258"/>
    <mergeCell ref="I258:Q258"/>
    <mergeCell ref="E259:F259"/>
    <mergeCell ref="G259:H259"/>
    <mergeCell ref="I259:Q259"/>
    <mergeCell ref="E260:F260"/>
    <mergeCell ref="G260:H260"/>
    <mergeCell ref="I260:Q260"/>
    <mergeCell ref="E261:F261"/>
    <mergeCell ref="G261:H261"/>
    <mergeCell ref="I261:Q261"/>
    <mergeCell ref="E262:F262"/>
    <mergeCell ref="G262:H262"/>
    <mergeCell ref="I262:Q262"/>
    <mergeCell ref="E263:F263"/>
    <mergeCell ref="G263:H263"/>
    <mergeCell ref="I263:Q263"/>
    <mergeCell ref="E264:F264"/>
    <mergeCell ref="G264:H264"/>
    <mergeCell ref="I264:Q264"/>
    <mergeCell ref="E265:F265"/>
    <mergeCell ref="G265:H265"/>
    <mergeCell ref="I265:Q265"/>
    <mergeCell ref="E266:F266"/>
    <mergeCell ref="G266:H266"/>
    <mergeCell ref="I266:Q266"/>
    <mergeCell ref="E267:F267"/>
    <mergeCell ref="G267:H267"/>
    <mergeCell ref="I267:Q267"/>
    <mergeCell ref="E268:F268"/>
    <mergeCell ref="G268:H268"/>
    <mergeCell ref="I268:Q268"/>
    <mergeCell ref="E269:F269"/>
    <mergeCell ref="G269:H269"/>
    <mergeCell ref="I269:Q269"/>
    <mergeCell ref="E270:F270"/>
    <mergeCell ref="G270:H270"/>
    <mergeCell ref="I270:Q270"/>
    <mergeCell ref="E271:F271"/>
    <mergeCell ref="G271:H271"/>
    <mergeCell ref="I271:Q271"/>
    <mergeCell ref="E272:F272"/>
    <mergeCell ref="G272:H272"/>
    <mergeCell ref="I272:Q272"/>
    <mergeCell ref="E273:F273"/>
    <mergeCell ref="G273:H273"/>
    <mergeCell ref="I273:Q273"/>
    <mergeCell ref="E274:F274"/>
    <mergeCell ref="G274:H274"/>
    <mergeCell ref="I274:Q274"/>
    <mergeCell ref="E275:F275"/>
    <mergeCell ref="G275:H275"/>
    <mergeCell ref="I275:Q275"/>
    <mergeCell ref="E276:F276"/>
    <mergeCell ref="G276:H276"/>
    <mergeCell ref="I276:Q276"/>
    <mergeCell ref="E277:F277"/>
    <mergeCell ref="G277:H277"/>
    <mergeCell ref="I277:Q277"/>
    <mergeCell ref="E278:F278"/>
    <mergeCell ref="G278:H278"/>
    <mergeCell ref="I278:Q278"/>
    <mergeCell ref="E279:F279"/>
    <mergeCell ref="G279:H279"/>
    <mergeCell ref="I279:Q279"/>
    <mergeCell ref="E280:F280"/>
    <mergeCell ref="G280:H280"/>
    <mergeCell ref="I280:Q280"/>
    <mergeCell ref="E281:F281"/>
    <mergeCell ref="G281:H281"/>
    <mergeCell ref="I281:Q281"/>
    <mergeCell ref="E282:F282"/>
    <mergeCell ref="G282:H282"/>
    <mergeCell ref="I282:Q282"/>
    <mergeCell ref="E283:F283"/>
    <mergeCell ref="G283:H283"/>
    <mergeCell ref="I283:Q283"/>
    <mergeCell ref="E284:F284"/>
    <mergeCell ref="G284:H284"/>
    <mergeCell ref="I284:Q284"/>
    <mergeCell ref="E285:F285"/>
    <mergeCell ref="G285:H285"/>
    <mergeCell ref="I285:Q285"/>
    <mergeCell ref="E286:F286"/>
    <mergeCell ref="G286:H286"/>
    <mergeCell ref="I286:Q286"/>
    <mergeCell ref="E287:F287"/>
    <mergeCell ref="G287:H287"/>
    <mergeCell ref="I287:Q287"/>
    <mergeCell ref="E288:F288"/>
    <mergeCell ref="G288:H288"/>
    <mergeCell ref="I288:Q288"/>
    <mergeCell ref="E289:F289"/>
    <mergeCell ref="G289:H289"/>
    <mergeCell ref="I289:Q289"/>
    <mergeCell ref="E290:F290"/>
    <mergeCell ref="G290:H290"/>
    <mergeCell ref="I290:Q290"/>
    <mergeCell ref="E291:F291"/>
    <mergeCell ref="G291:H291"/>
    <mergeCell ref="I291:Q291"/>
    <mergeCell ref="E292:F292"/>
    <mergeCell ref="G292:H292"/>
    <mergeCell ref="I292:Q292"/>
    <mergeCell ref="E293:F293"/>
    <mergeCell ref="G293:H293"/>
    <mergeCell ref="I293:Q293"/>
    <mergeCell ref="E294:F294"/>
    <mergeCell ref="G294:H294"/>
    <mergeCell ref="I294:Q294"/>
    <mergeCell ref="A1:Q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9"/>
  <sheetViews>
    <sheetView topLeftCell="A130" workbookViewId="0">
      <selection activeCell="H1" sqref="H$1:H$1048576"/>
    </sheetView>
  </sheetViews>
  <sheetFormatPr defaultColWidth="10.6637168141593" defaultRowHeight="11.6"/>
  <cols>
    <col min="1" max="1" width="6.07079646017699" style="90" customWidth="1"/>
    <col min="2" max="2" width="12.7433628318584" style="91" customWidth="1"/>
    <col min="3" max="3" width="14.070796460177" style="91" customWidth="1"/>
    <col min="4" max="4" width="11.8495575221239" style="91" customWidth="1"/>
    <col min="5" max="5" width="8.74336283185841" style="90" customWidth="1"/>
    <col min="6" max="6" width="9.1858407079646" style="90" customWidth="1"/>
    <col min="7" max="7" width="12.5929203539823" style="92" customWidth="1"/>
    <col min="8" max="8" width="14.8141592920354" style="90" customWidth="1"/>
    <col min="9" max="12" width="10.6637168141593" style="90" customWidth="1"/>
    <col min="13" max="16384" width="10.6637168141593" style="90"/>
  </cols>
  <sheetData>
    <row r="1" ht="21" customHeight="1" spans="1:8">
      <c r="A1" s="93" t="s">
        <v>711</v>
      </c>
      <c r="B1" s="94"/>
      <c r="C1" s="94"/>
      <c r="D1" s="94"/>
      <c r="E1" s="94"/>
      <c r="F1" s="94"/>
      <c r="G1" s="94"/>
      <c r="H1" s="94"/>
    </row>
    <row r="2" ht="41.1" customHeight="1" spans="1:8">
      <c r="A2" s="95" t="s">
        <v>712</v>
      </c>
      <c r="B2" s="96"/>
      <c r="C2" s="96"/>
      <c r="D2" s="96"/>
      <c r="E2" s="96"/>
      <c r="F2" s="96"/>
      <c r="G2" s="96"/>
      <c r="H2" s="96"/>
    </row>
    <row r="3" ht="17.6" spans="1:8">
      <c r="A3" s="97" t="s">
        <v>654</v>
      </c>
      <c r="B3" s="98"/>
      <c r="C3" s="98"/>
      <c r="D3" s="98"/>
      <c r="E3" s="98"/>
      <c r="F3" s="98"/>
      <c r="G3" s="98"/>
      <c r="H3" s="98"/>
    </row>
    <row r="4" ht="18.95" customHeight="1" spans="1:8">
      <c r="A4" s="99" t="s">
        <v>713</v>
      </c>
      <c r="B4" s="99"/>
      <c r="C4" s="99"/>
      <c r="D4" s="99"/>
      <c r="E4" s="99"/>
      <c r="F4" s="99"/>
      <c r="G4" s="99"/>
      <c r="H4" s="99"/>
    </row>
    <row r="5" ht="18" customHeight="1" spans="1:11">
      <c r="A5" s="100" t="s">
        <v>714</v>
      </c>
      <c r="B5" s="100"/>
      <c r="C5" s="100"/>
      <c r="D5" s="100"/>
      <c r="E5" s="100"/>
      <c r="F5" s="100"/>
      <c r="G5" s="100"/>
      <c r="H5" s="100"/>
      <c r="K5" s="130"/>
    </row>
    <row r="6" spans="1:10">
      <c r="A6" s="101" t="s">
        <v>715</v>
      </c>
      <c r="B6" s="101"/>
      <c r="C6" s="101"/>
      <c r="D6" s="101"/>
      <c r="E6" s="102" t="s">
        <v>716</v>
      </c>
      <c r="F6" s="102"/>
      <c r="G6" s="103" t="str">
        <f>报关单!A13</f>
        <v>JMBMT20210525S-73</v>
      </c>
      <c r="H6" s="103"/>
      <c r="I6" s="105"/>
      <c r="J6" s="105"/>
    </row>
    <row r="7" spans="1:8">
      <c r="A7" s="104" t="s">
        <v>717</v>
      </c>
      <c r="B7" s="104"/>
      <c r="C7" s="104"/>
      <c r="D7" s="104"/>
      <c r="E7" s="105" t="s">
        <v>718</v>
      </c>
      <c r="F7" s="105"/>
      <c r="G7" s="106" t="str">
        <f>G6</f>
        <v>JMBMT20210525S-73</v>
      </c>
      <c r="H7" s="106"/>
    </row>
    <row r="8" spans="1:8">
      <c r="A8" s="107" t="s">
        <v>719</v>
      </c>
      <c r="B8" s="108"/>
      <c r="C8" s="108"/>
      <c r="D8" s="108"/>
      <c r="E8" s="109" t="s">
        <v>720</v>
      </c>
      <c r="F8" s="109"/>
      <c r="G8" s="109"/>
      <c r="H8" s="202">
        <v>44348</v>
      </c>
    </row>
    <row r="9" spans="1:8">
      <c r="A9" s="108" t="str">
        <f>[2]报关发票!A9</f>
        <v>FROM：SHANGHAI  OF CHINA</v>
      </c>
      <c r="B9" s="108"/>
      <c r="C9" s="108"/>
      <c r="D9" s="108"/>
      <c r="E9" s="109" t="s">
        <v>721</v>
      </c>
      <c r="F9" s="109"/>
      <c r="G9" s="109"/>
      <c r="H9" s="202">
        <f>H8</f>
        <v>44348</v>
      </c>
    </row>
    <row r="10" ht="24" customHeight="1" spans="1:8">
      <c r="A10" s="104" t="s">
        <v>722</v>
      </c>
      <c r="B10" s="104"/>
      <c r="C10" s="104"/>
      <c r="D10" s="104"/>
      <c r="E10" s="111" t="s">
        <v>723</v>
      </c>
      <c r="F10" s="111"/>
      <c r="G10" s="112" t="s">
        <v>724</v>
      </c>
      <c r="H10" s="112"/>
    </row>
    <row r="11" ht="57" customHeight="1" spans="1:8">
      <c r="A11" s="108" t="s">
        <v>725</v>
      </c>
      <c r="B11" s="108"/>
      <c r="C11" s="108"/>
      <c r="D11" s="108"/>
      <c r="E11" s="105" t="s">
        <v>726</v>
      </c>
      <c r="F11" s="105"/>
      <c r="G11" s="105"/>
      <c r="H11" s="106" t="s">
        <v>727</v>
      </c>
    </row>
    <row r="12" ht="15" customHeight="1" spans="1:9">
      <c r="A12" s="104" t="s">
        <v>728</v>
      </c>
      <c r="B12" s="104"/>
      <c r="C12" s="104"/>
      <c r="D12" s="104"/>
      <c r="E12" s="109" t="s">
        <v>729</v>
      </c>
      <c r="F12" s="109"/>
      <c r="G12" s="113"/>
      <c r="H12" s="113"/>
      <c r="I12" s="131"/>
    </row>
    <row r="13" ht="15" customHeight="1" spans="1:9">
      <c r="A13" s="114" t="s">
        <v>730</v>
      </c>
      <c r="B13" s="115"/>
      <c r="C13" s="116"/>
      <c r="D13" s="116"/>
      <c r="E13" s="109" t="s">
        <v>731</v>
      </c>
      <c r="F13" s="109"/>
      <c r="G13" s="113"/>
      <c r="H13" s="113"/>
      <c r="I13" s="131"/>
    </row>
    <row r="14" ht="24" customHeight="1" spans="1:8">
      <c r="A14" s="108" t="s">
        <v>732</v>
      </c>
      <c r="B14" s="108"/>
      <c r="C14" s="108"/>
      <c r="D14" s="108"/>
      <c r="E14" s="108"/>
      <c r="F14" s="108"/>
      <c r="G14" s="108"/>
      <c r="H14" s="108"/>
    </row>
    <row r="15" ht="15" customHeight="1" spans="1:8">
      <c r="A15" s="117" t="s">
        <v>733</v>
      </c>
      <c r="B15" s="118"/>
      <c r="C15" s="117"/>
      <c r="D15" s="117"/>
      <c r="E15" s="117"/>
      <c r="F15" s="117"/>
      <c r="G15" s="117"/>
      <c r="H15" s="117"/>
    </row>
    <row r="16" s="87" customFormat="1" ht="15" customHeight="1" spans="1:8">
      <c r="A16" s="89" t="s">
        <v>734</v>
      </c>
      <c r="B16" s="119" t="s">
        <v>735</v>
      </c>
      <c r="C16" s="119" t="s">
        <v>709</v>
      </c>
      <c r="D16" s="119"/>
      <c r="E16" s="120" t="s">
        <v>736</v>
      </c>
      <c r="F16" s="120"/>
      <c r="G16" s="121" t="s">
        <v>737</v>
      </c>
      <c r="H16" s="89" t="s">
        <v>738</v>
      </c>
    </row>
    <row r="17" s="87" customFormat="1" ht="36.95" customHeight="1" spans="1:8">
      <c r="A17" s="122" t="s">
        <v>739</v>
      </c>
      <c r="B17" s="123" t="s">
        <v>740</v>
      </c>
      <c r="C17" s="124" t="s">
        <v>741</v>
      </c>
      <c r="D17" s="124"/>
      <c r="E17" s="122" t="s">
        <v>742</v>
      </c>
      <c r="F17" s="122"/>
      <c r="G17" s="125" t="s">
        <v>743</v>
      </c>
      <c r="H17" s="122" t="s">
        <v>744</v>
      </c>
    </row>
    <row r="18" s="88" customFormat="1" ht="21" customHeight="1" spans="1:8">
      <c r="A18" s="126">
        <v>1</v>
      </c>
      <c r="B18" s="127" t="str">
        <f>汇总!E2</f>
        <v>热缩管</v>
      </c>
      <c r="C18" s="178" t="str">
        <f>汇总!E2</f>
        <v>热缩管</v>
      </c>
      <c r="D18" s="178" t="str">
        <f>汇总!F2</f>
        <v>Heat shrink tube</v>
      </c>
      <c r="E18" s="127">
        <f>汇总!H2</f>
        <v>80</v>
      </c>
      <c r="F18" s="127" t="str">
        <f>汇总!I2</f>
        <v>米</v>
      </c>
      <c r="G18" s="129">
        <f>H18/E18</f>
        <v>0.773400345038338</v>
      </c>
      <c r="H18" s="129">
        <f>汇总!N2</f>
        <v>61.8720276030671</v>
      </c>
    </row>
    <row r="19" s="88" customFormat="1" ht="21" customHeight="1" spans="1:8">
      <c r="A19" s="126">
        <v>2</v>
      </c>
      <c r="B19" s="127" t="str">
        <f>汇总!E3</f>
        <v>半胶手套</v>
      </c>
      <c r="C19" s="178" t="str">
        <f>汇总!E3</f>
        <v>半胶手套</v>
      </c>
      <c r="D19" s="178" t="str">
        <f>汇总!F3</f>
        <v>Half rubber gloves</v>
      </c>
      <c r="E19" s="127">
        <f>汇总!H3</f>
        <v>5000</v>
      </c>
      <c r="F19" s="127" t="str">
        <f>汇总!I3</f>
        <v>双</v>
      </c>
      <c r="G19" s="129">
        <f t="shared" ref="G19:G50" si="0">H19/E19</f>
        <v>0.429557389091358</v>
      </c>
      <c r="H19" s="129">
        <f>汇总!N3</f>
        <v>2147.78694545679</v>
      </c>
    </row>
    <row r="20" s="88" customFormat="1" ht="21" customHeight="1" spans="1:8">
      <c r="A20" s="126">
        <v>3</v>
      </c>
      <c r="B20" s="127" t="str">
        <f>汇总!E4</f>
        <v>工具包</v>
      </c>
      <c r="C20" s="178" t="str">
        <f>汇总!E4</f>
        <v>工具包</v>
      </c>
      <c r="D20" s="178" t="str">
        <f>汇总!F4</f>
        <v>Toolkit</v>
      </c>
      <c r="E20" s="127">
        <f>汇总!H4</f>
        <v>50</v>
      </c>
      <c r="F20" s="127" t="str">
        <f>汇总!I4</f>
        <v>件</v>
      </c>
      <c r="G20" s="129">
        <f t="shared" si="0"/>
        <v>7.88178695580473</v>
      </c>
      <c r="H20" s="129">
        <f>汇总!N4</f>
        <v>394.089347790237</v>
      </c>
    </row>
    <row r="21" s="88" customFormat="1" ht="21" customHeight="1" spans="1:8">
      <c r="A21" s="126">
        <v>4</v>
      </c>
      <c r="B21" s="127" t="str">
        <f>汇总!E5</f>
        <v>电焊手套</v>
      </c>
      <c r="C21" s="178" t="str">
        <f>汇总!E5</f>
        <v>电焊手套</v>
      </c>
      <c r="D21" s="178" t="str">
        <f>汇总!F5</f>
        <v>Welding gloves</v>
      </c>
      <c r="E21" s="127">
        <f>汇总!H5</f>
        <v>120</v>
      </c>
      <c r="F21" s="127" t="str">
        <f>汇总!I5</f>
        <v>双</v>
      </c>
      <c r="G21" s="129">
        <f t="shared" si="0"/>
        <v>2.69933765654551</v>
      </c>
      <c r="H21" s="129">
        <f>汇总!N5</f>
        <v>323.920518785461</v>
      </c>
    </row>
    <row r="22" s="88" customFormat="1" ht="21" customHeight="1" spans="1:8">
      <c r="A22" s="126">
        <v>5</v>
      </c>
      <c r="B22" s="127" t="str">
        <f>汇总!E6</f>
        <v>帆布手套</v>
      </c>
      <c r="C22" s="178" t="str">
        <f>汇总!E6</f>
        <v>帆布手套</v>
      </c>
      <c r="D22" s="178" t="str">
        <f>汇总!F6</f>
        <v>Canvas gloves</v>
      </c>
      <c r="E22" s="127">
        <f>汇总!H6</f>
        <v>440</v>
      </c>
      <c r="F22" s="127" t="str">
        <f>汇总!I6</f>
        <v>双</v>
      </c>
      <c r="G22" s="129">
        <f t="shared" si="0"/>
        <v>0.935962201001812</v>
      </c>
      <c r="H22" s="129">
        <f>汇总!N6</f>
        <v>411.823368440797</v>
      </c>
    </row>
    <row r="23" s="88" customFormat="1" ht="21" customHeight="1" spans="1:8">
      <c r="A23" s="126">
        <v>6</v>
      </c>
      <c r="B23" s="127" t="str">
        <f>汇总!E7</f>
        <v>铜接线管子</v>
      </c>
      <c r="C23" s="178" t="str">
        <f>汇总!E7</f>
        <v>铜接线管子</v>
      </c>
      <c r="D23" s="178" t="str">
        <f>汇总!F7</f>
        <v>Copper wiring pipe</v>
      </c>
      <c r="E23" s="127">
        <f>汇总!H7</f>
        <v>300</v>
      </c>
      <c r="F23" s="127" t="str">
        <f>汇总!I7</f>
        <v>个</v>
      </c>
      <c r="G23" s="129">
        <f t="shared" si="0"/>
        <v>0.364532646705969</v>
      </c>
      <c r="H23" s="129">
        <f>汇总!N7</f>
        <v>109.359794011791</v>
      </c>
    </row>
    <row r="24" s="88" customFormat="1" ht="21" customHeight="1" spans="1:8">
      <c r="A24" s="126">
        <v>7</v>
      </c>
      <c r="B24" s="127" t="str">
        <f>汇总!E8</f>
        <v>铝接线管子</v>
      </c>
      <c r="C24" s="178" t="str">
        <f>汇总!E8</f>
        <v>铝接线管子</v>
      </c>
      <c r="D24" s="178" t="str">
        <f>汇总!F8</f>
        <v>Aluminum wiring pipe</v>
      </c>
      <c r="E24" s="127">
        <f>汇总!H8</f>
        <v>1735</v>
      </c>
      <c r="F24" s="127" t="str">
        <f>汇总!I8</f>
        <v>件</v>
      </c>
      <c r="G24" s="129">
        <f t="shared" si="0"/>
        <v>0.301218897933796</v>
      </c>
      <c r="H24" s="129">
        <f>汇总!N8</f>
        <v>522.614787915136</v>
      </c>
    </row>
    <row r="25" s="88" customFormat="1" ht="21" customHeight="1" spans="1:8">
      <c r="A25" s="126">
        <v>8</v>
      </c>
      <c r="B25" s="127" t="str">
        <f>汇总!E9</f>
        <v>铜接线鼻子</v>
      </c>
      <c r="C25" s="178" t="str">
        <f>汇总!E9</f>
        <v>铜接线鼻子</v>
      </c>
      <c r="D25" s="178" t="str">
        <f>汇总!F9</f>
        <v>Copper wiring nose</v>
      </c>
      <c r="E25" s="127">
        <f>汇总!H9</f>
        <v>2950</v>
      </c>
      <c r="F25" s="127" t="str">
        <f>汇总!I9</f>
        <v>个</v>
      </c>
      <c r="G25" s="129">
        <f t="shared" si="0"/>
        <v>1.63991944554407</v>
      </c>
      <c r="H25" s="129">
        <f>汇总!N9</f>
        <v>4837.76236435501</v>
      </c>
    </row>
    <row r="26" s="88" customFormat="1" ht="21" customHeight="1" spans="1:8">
      <c r="A26" s="126">
        <v>9</v>
      </c>
      <c r="B26" s="127" t="str">
        <f>汇总!E10</f>
        <v>钢丝绳</v>
      </c>
      <c r="C26" s="178" t="str">
        <f>汇总!E10</f>
        <v>钢丝绳</v>
      </c>
      <c r="D26" s="178" t="str">
        <f>汇总!F10</f>
        <v>Wire rope</v>
      </c>
      <c r="E26" s="127">
        <f>汇总!H10</f>
        <v>10000</v>
      </c>
      <c r="F26" s="127" t="str">
        <f>汇总!I10</f>
        <v>米</v>
      </c>
      <c r="G26" s="129">
        <f t="shared" si="0"/>
        <v>0.876761610924472</v>
      </c>
      <c r="H26" s="129">
        <f>汇总!N10</f>
        <v>8767.61610924472</v>
      </c>
    </row>
    <row r="27" s="88" customFormat="1" ht="21" customHeight="1" spans="1:8">
      <c r="A27" s="126">
        <v>10</v>
      </c>
      <c r="B27" s="127" t="str">
        <f>汇总!E11</f>
        <v>轴</v>
      </c>
      <c r="C27" s="178" t="str">
        <f>汇总!E11</f>
        <v>轴</v>
      </c>
      <c r="D27" s="178" t="str">
        <f>汇总!F11</f>
        <v>SHAFT</v>
      </c>
      <c r="E27" s="127">
        <f>汇总!H11</f>
        <v>10</v>
      </c>
      <c r="F27" s="127" t="str">
        <f>汇总!I11</f>
        <v>件</v>
      </c>
      <c r="G27" s="129">
        <f t="shared" si="0"/>
        <v>89.9779218848503</v>
      </c>
      <c r="H27" s="129">
        <f>汇总!N11</f>
        <v>899.779218848503</v>
      </c>
    </row>
    <row r="28" s="88" customFormat="1" ht="21" customHeight="1" spans="1:8">
      <c r="A28" s="126">
        <v>11</v>
      </c>
      <c r="B28" s="127" t="str">
        <f>汇总!E12</f>
        <v>垫片</v>
      </c>
      <c r="C28" s="178" t="str">
        <f>汇总!E12</f>
        <v>垫片</v>
      </c>
      <c r="D28" s="178" t="str">
        <f>汇总!F12</f>
        <v>SPACER</v>
      </c>
      <c r="E28" s="127">
        <f>汇总!H12</f>
        <v>10</v>
      </c>
      <c r="F28" s="127" t="str">
        <f>汇总!I12</f>
        <v>件</v>
      </c>
      <c r="G28" s="129">
        <f t="shared" si="0"/>
        <v>75.3303532059212</v>
      </c>
      <c r="H28" s="129">
        <f>汇总!N12</f>
        <v>753.303532059212</v>
      </c>
    </row>
    <row r="29" s="88" customFormat="1" ht="21" customHeight="1" spans="1:8">
      <c r="A29" s="126">
        <v>12</v>
      </c>
      <c r="B29" s="127" t="str">
        <f>汇总!E13</f>
        <v>滑杆</v>
      </c>
      <c r="C29" s="178" t="str">
        <f>汇总!E13</f>
        <v>滑杆</v>
      </c>
      <c r="D29" s="178" t="str">
        <f>汇总!F13</f>
        <v>Slider</v>
      </c>
      <c r="E29" s="127">
        <f>汇总!H13</f>
        <v>30</v>
      </c>
      <c r="F29" s="127" t="str">
        <f>汇总!I13</f>
        <v>件</v>
      </c>
      <c r="G29" s="129">
        <f t="shared" si="0"/>
        <v>173.678314335874</v>
      </c>
      <c r="H29" s="129">
        <f>汇总!N13</f>
        <v>5210.34943007622</v>
      </c>
    </row>
    <row r="30" s="88" customFormat="1" ht="21" customHeight="1" spans="1:8">
      <c r="A30" s="126">
        <v>13</v>
      </c>
      <c r="B30" s="127" t="str">
        <f>汇总!E14</f>
        <v>活动扳手6"</v>
      </c>
      <c r="C30" s="178" t="str">
        <f>汇总!E14</f>
        <v>活动扳手6"</v>
      </c>
      <c r="D30" s="178" t="str">
        <f>汇总!F14</f>
        <v>Adjustable wrench 6"</v>
      </c>
      <c r="E30" s="127">
        <f>汇总!H14</f>
        <v>10</v>
      </c>
      <c r="F30" s="127" t="str">
        <f>汇总!I14</f>
        <v>把</v>
      </c>
      <c r="G30" s="129">
        <f t="shared" si="0"/>
        <v>11.9273059242709</v>
      </c>
      <c r="H30" s="129">
        <f>汇总!N14</f>
        <v>119.273059242709</v>
      </c>
    </row>
    <row r="31" s="88" customFormat="1" ht="21" customHeight="1" spans="1:8">
      <c r="A31" s="126">
        <v>14</v>
      </c>
      <c r="B31" s="127" t="str">
        <f>汇总!E15</f>
        <v>活动扳手8"</v>
      </c>
      <c r="C31" s="178" t="str">
        <f>汇总!E15</f>
        <v>活动扳手8"</v>
      </c>
      <c r="D31" s="178" t="str">
        <f>汇总!F15</f>
        <v>Adjustable wrench 8"</v>
      </c>
      <c r="E31" s="127">
        <f>汇总!H15</f>
        <v>30</v>
      </c>
      <c r="F31" s="127" t="str">
        <f>汇总!I15</f>
        <v>把</v>
      </c>
      <c r="G31" s="129">
        <f t="shared" si="0"/>
        <v>12.9735608299087</v>
      </c>
      <c r="H31" s="129">
        <f>汇总!N15</f>
        <v>389.20682489726</v>
      </c>
    </row>
    <row r="32" s="88" customFormat="1" ht="21" customHeight="1" spans="1:8">
      <c r="A32" s="126">
        <v>15</v>
      </c>
      <c r="B32" s="127" t="str">
        <f>汇总!E16</f>
        <v>5件细牙断丝取出器组套</v>
      </c>
      <c r="C32" s="178" t="str">
        <f>汇总!E16</f>
        <v>5件细牙断丝取出器组套</v>
      </c>
      <c r="D32" s="178" t="str">
        <f>汇总!F16</f>
        <v>5-piece fine-tooth broken wire extractor set</v>
      </c>
      <c r="E32" s="127">
        <f>汇总!H16</f>
        <v>1</v>
      </c>
      <c r="F32" s="127" t="str">
        <f>汇总!I16</f>
        <v>把</v>
      </c>
      <c r="G32" s="129">
        <f t="shared" si="0"/>
        <v>9.2070431696126</v>
      </c>
      <c r="H32" s="129">
        <f>汇总!N16</f>
        <v>9.2070431696126</v>
      </c>
    </row>
    <row r="33" s="88" customFormat="1" ht="21" customHeight="1" spans="1:8">
      <c r="A33" s="126">
        <v>16</v>
      </c>
      <c r="B33" s="127" t="str">
        <f>汇总!E17</f>
        <v>充电冲击钻</v>
      </c>
      <c r="C33" s="178" t="str">
        <f>汇总!E17</f>
        <v>充电冲击钻</v>
      </c>
      <c r="D33" s="178" t="str">
        <f>汇总!F17</f>
        <v>Rechargeable hammer drill</v>
      </c>
      <c r="E33" s="127">
        <f>汇总!H17</f>
        <v>5</v>
      </c>
      <c r="F33" s="127" t="str">
        <f>汇总!I17</f>
        <v>台</v>
      </c>
      <c r="G33" s="129">
        <f t="shared" si="0"/>
        <v>312.830216785701</v>
      </c>
      <c r="H33" s="129">
        <f>汇总!N17</f>
        <v>1564.1510839285</v>
      </c>
    </row>
    <row r="34" s="88" customFormat="1" ht="21" customHeight="1" spans="1:8">
      <c r="A34" s="126">
        <v>17</v>
      </c>
      <c r="B34" s="127" t="str">
        <f>汇总!E18</f>
        <v>活动扳手12''</v>
      </c>
      <c r="C34" s="178" t="str">
        <f>汇总!E18</f>
        <v>活动扳手12''</v>
      </c>
      <c r="D34" s="178" t="str">
        <f>汇总!F18</f>
        <v>Adjustable wrench 12''</v>
      </c>
      <c r="E34" s="127">
        <f>汇总!H18</f>
        <v>20</v>
      </c>
      <c r="F34" s="127" t="str">
        <f>汇总!I18</f>
        <v>件</v>
      </c>
      <c r="G34" s="129">
        <f t="shared" si="0"/>
        <v>19.8788432071181</v>
      </c>
      <c r="H34" s="129">
        <f>汇总!N18</f>
        <v>397.576864142362</v>
      </c>
    </row>
    <row r="35" s="88" customFormat="1" ht="21" customHeight="1" spans="1:8">
      <c r="A35" s="126">
        <v>18</v>
      </c>
      <c r="B35" s="127" t="str">
        <f>汇总!E19</f>
        <v>12件英制特长球头内六角扳手组套</v>
      </c>
      <c r="C35" s="178" t="str">
        <f>汇总!E19</f>
        <v>12件英制特长球头内六角扳手组套</v>
      </c>
      <c r="D35" s="178" t="str">
        <f>汇总!F19</f>
        <v>Set of 12 inch extra long ball-end hexagon wrenches</v>
      </c>
      <c r="E35" s="127">
        <f>汇总!H19</f>
        <v>14</v>
      </c>
      <c r="F35" s="127" t="str">
        <f>汇总!I19</f>
        <v>套</v>
      </c>
      <c r="G35" s="129">
        <f t="shared" si="0"/>
        <v>28.0396314710929</v>
      </c>
      <c r="H35" s="129">
        <f>汇总!N19</f>
        <v>392.554840595301</v>
      </c>
    </row>
    <row r="36" s="88" customFormat="1" ht="21" customHeight="1" spans="1:8">
      <c r="A36" s="126">
        <v>19</v>
      </c>
      <c r="B36" s="127" t="str">
        <f>汇总!E20</f>
        <v>9件特长球头内六角扳手组套</v>
      </c>
      <c r="C36" s="178" t="str">
        <f>汇总!E20</f>
        <v>9件特长球头内六角扳手组套</v>
      </c>
      <c r="D36" s="178" t="str">
        <f>汇总!F20</f>
        <v>9 sets of special long ball-end hexagon wrenches</v>
      </c>
      <c r="E36" s="127">
        <f>汇总!H20</f>
        <v>24</v>
      </c>
      <c r="F36" s="127" t="str">
        <f>汇总!I20</f>
        <v>套</v>
      </c>
      <c r="G36" s="129">
        <f t="shared" si="0"/>
        <v>22.5991059617764</v>
      </c>
      <c r="H36" s="129">
        <f>汇总!N20</f>
        <v>542.378543082633</v>
      </c>
    </row>
    <row r="37" s="88" customFormat="1" ht="21" customHeight="1" spans="1:8">
      <c r="A37" s="126">
        <v>20</v>
      </c>
      <c r="B37" s="127" t="str">
        <f>汇总!E21</f>
        <v>自动剥线钳B型</v>
      </c>
      <c r="C37" s="178" t="str">
        <f>汇总!E21</f>
        <v>自动剥线钳B型</v>
      </c>
      <c r="D37" s="178" t="str">
        <f>汇总!F21</f>
        <v>Automatic wire stripper type B</v>
      </c>
      <c r="E37" s="127">
        <f>汇总!H21</f>
        <v>6</v>
      </c>
      <c r="F37" s="127" t="str">
        <f>汇总!I21</f>
        <v>把</v>
      </c>
      <c r="G37" s="129">
        <f t="shared" si="0"/>
        <v>15.0660706411842</v>
      </c>
      <c r="H37" s="129">
        <f>汇总!N21</f>
        <v>90.3964238471055</v>
      </c>
    </row>
    <row r="38" s="88" customFormat="1" ht="21" customHeight="1" spans="1:8">
      <c r="A38" s="126">
        <v>21</v>
      </c>
      <c r="B38" s="127" t="str">
        <f>汇总!E22</f>
        <v>活动扳手10''</v>
      </c>
      <c r="C38" s="178" t="str">
        <f>汇总!E22</f>
        <v>活动扳手10''</v>
      </c>
      <c r="D38" s="178" t="str">
        <f>汇总!F22</f>
        <v>Adjustable wrench 10''</v>
      </c>
      <c r="E38" s="127">
        <f>汇总!H22</f>
        <v>30</v>
      </c>
      <c r="F38" s="127" t="str">
        <f>汇总!I22</f>
        <v>把</v>
      </c>
      <c r="G38" s="129">
        <f t="shared" si="0"/>
        <v>15.4845726034394</v>
      </c>
      <c r="H38" s="129">
        <f>汇总!N22</f>
        <v>464.537178103181</v>
      </c>
    </row>
    <row r="39" s="88" customFormat="1" ht="21" customHeight="1" spans="1:8">
      <c r="A39" s="126">
        <v>22</v>
      </c>
      <c r="B39" s="127" t="str">
        <f>汇总!E23</f>
        <v>活动扳手15''</v>
      </c>
      <c r="C39" s="178" t="str">
        <f>汇总!E23</f>
        <v>活动扳手15''</v>
      </c>
      <c r="D39" s="178" t="str">
        <f>汇总!F23</f>
        <v>Adjustable wrench</v>
      </c>
      <c r="E39" s="127">
        <f>汇总!H23</f>
        <v>5</v>
      </c>
      <c r="F39" s="127" t="str">
        <f>汇总!I23</f>
        <v>件</v>
      </c>
      <c r="G39" s="129">
        <f t="shared" si="0"/>
        <v>30.9691452068787</v>
      </c>
      <c r="H39" s="129">
        <f>汇总!N23</f>
        <v>154.845726034393</v>
      </c>
    </row>
    <row r="40" s="88" customFormat="1" ht="21" customHeight="1" spans="1:8">
      <c r="A40" s="126">
        <v>23</v>
      </c>
      <c r="B40" s="127" t="str">
        <f>汇总!E24</f>
        <v>充电电锤</v>
      </c>
      <c r="C40" s="178" t="str">
        <f>汇总!E24</f>
        <v>充电电锤</v>
      </c>
      <c r="D40" s="178" t="str">
        <f>汇总!F24</f>
        <v>Electrical Hammer</v>
      </c>
      <c r="E40" s="127">
        <f>汇总!H24</f>
        <v>2</v>
      </c>
      <c r="F40" s="127" t="str">
        <f>汇总!I24</f>
        <v>台</v>
      </c>
      <c r="G40" s="129">
        <f t="shared" si="0"/>
        <v>1473.47565877323</v>
      </c>
      <c r="H40" s="129">
        <f>汇总!N24</f>
        <v>2946.95131754646</v>
      </c>
    </row>
    <row r="41" s="88" customFormat="1" ht="21" customHeight="1" spans="1:8">
      <c r="A41" s="126">
        <v>24</v>
      </c>
      <c r="B41" s="127" t="str">
        <f>汇总!E25</f>
        <v>高压清洗机</v>
      </c>
      <c r="C41" s="178" t="str">
        <f>汇总!E25</f>
        <v>高压清洗机</v>
      </c>
      <c r="D41" s="178" t="str">
        <f>汇总!F25</f>
        <v>High Pressure Washer</v>
      </c>
      <c r="E41" s="127">
        <f>汇总!H25</f>
        <v>6</v>
      </c>
      <c r="F41" s="127" t="str">
        <f>汇总!I25</f>
        <v>台</v>
      </c>
      <c r="G41" s="129">
        <f t="shared" si="0"/>
        <v>1224.11823959622</v>
      </c>
      <c r="H41" s="129">
        <f>汇总!N25</f>
        <v>7344.70943757732</v>
      </c>
    </row>
    <row r="42" s="88" customFormat="1" ht="21" customHeight="1" spans="1:8">
      <c r="A42" s="126">
        <v>25</v>
      </c>
      <c r="B42" s="127" t="str">
        <f>汇总!E26</f>
        <v>吊带</v>
      </c>
      <c r="C42" s="178" t="str">
        <f>汇总!E26</f>
        <v>吊带</v>
      </c>
      <c r="D42" s="178" t="str">
        <f>汇总!F26</f>
        <v>sling</v>
      </c>
      <c r="E42" s="127">
        <f>汇总!H26</f>
        <v>60</v>
      </c>
      <c r="F42" s="127" t="str">
        <f>汇总!I26</f>
        <v>条</v>
      </c>
      <c r="G42" s="129">
        <f t="shared" si="0"/>
        <v>16.7400784902047</v>
      </c>
      <c r="H42" s="129">
        <f>汇总!N26</f>
        <v>1004.40470941228</v>
      </c>
    </row>
    <row r="43" s="88" customFormat="1" ht="21" customHeight="1" spans="1:8">
      <c r="A43" s="126">
        <v>26</v>
      </c>
      <c r="B43" s="127" t="str">
        <f>汇总!E27</f>
        <v>卸扣</v>
      </c>
      <c r="C43" s="178" t="str">
        <f>汇总!E27</f>
        <v>卸扣</v>
      </c>
      <c r="D43" s="178" t="str">
        <f>汇总!F27</f>
        <v>Shackle</v>
      </c>
      <c r="E43" s="127">
        <f>汇总!H27</f>
        <v>52253</v>
      </c>
      <c r="F43" s="127" t="str">
        <f>汇总!I27</f>
        <v>个</v>
      </c>
      <c r="G43" s="129">
        <f t="shared" si="0"/>
        <v>0.629122107075623</v>
      </c>
      <c r="H43" s="129">
        <f>汇总!N27</f>
        <v>32873.5174610225</v>
      </c>
    </row>
    <row r="44" s="88" customFormat="1" ht="21" customHeight="1" spans="1:8">
      <c r="A44" s="126">
        <v>27</v>
      </c>
      <c r="B44" s="127" t="str">
        <f>汇总!E28</f>
        <v>钢丝绳卡</v>
      </c>
      <c r="C44" s="178" t="str">
        <f>汇总!E28</f>
        <v>钢丝绳卡</v>
      </c>
      <c r="D44" s="178" t="str">
        <f>汇总!F28</f>
        <v>Wire rope card</v>
      </c>
      <c r="E44" s="127">
        <f>汇总!H28</f>
        <v>1500</v>
      </c>
      <c r="F44" s="127" t="str">
        <f>汇总!I28</f>
        <v>件</v>
      </c>
      <c r="G44" s="129">
        <f t="shared" si="0"/>
        <v>0.125550588676535</v>
      </c>
      <c r="H44" s="129">
        <f>汇总!N28</f>
        <v>188.325883014803</v>
      </c>
    </row>
    <row r="45" s="88" customFormat="1" ht="21" customHeight="1" spans="1:8">
      <c r="A45" s="126">
        <v>28</v>
      </c>
      <c r="B45" s="127" t="str">
        <f>汇总!E29</f>
        <v>手拉葫芦</v>
      </c>
      <c r="C45" s="178" t="str">
        <f>汇总!E29</f>
        <v>手拉葫芦</v>
      </c>
      <c r="D45" s="178" t="str">
        <f>汇总!F29</f>
        <v>Chain hoist</v>
      </c>
      <c r="E45" s="127">
        <f>汇总!H29</f>
        <v>11</v>
      </c>
      <c r="F45" s="127" t="str">
        <f>汇总!I29</f>
        <v>个</v>
      </c>
      <c r="G45" s="129">
        <f t="shared" si="0"/>
        <v>92.6331900165827</v>
      </c>
      <c r="H45" s="129">
        <f>汇总!N29</f>
        <v>1018.96509018241</v>
      </c>
    </row>
    <row r="46" s="88" customFormat="1" ht="21" customHeight="1" spans="1:8">
      <c r="A46" s="126">
        <v>29</v>
      </c>
      <c r="B46" s="127" t="str">
        <f>汇总!E30</f>
        <v>球阀</v>
      </c>
      <c r="C46" s="178" t="str">
        <f>汇总!E30</f>
        <v>球阀</v>
      </c>
      <c r="D46" s="178" t="str">
        <f>汇总!F30</f>
        <v>BALL VALVE ball valve</v>
      </c>
      <c r="E46" s="127">
        <f>汇总!H30</f>
        <v>240</v>
      </c>
      <c r="F46" s="127" t="str">
        <f>汇总!I30</f>
        <v>个</v>
      </c>
      <c r="G46" s="129">
        <f t="shared" si="0"/>
        <v>6.18162273414331</v>
      </c>
      <c r="H46" s="129">
        <f>汇总!N30</f>
        <v>1483.58945619439</v>
      </c>
    </row>
    <row r="47" s="88" customFormat="1" ht="21" customHeight="1" spans="1:8">
      <c r="A47" s="126">
        <v>30</v>
      </c>
      <c r="B47" s="127" t="str">
        <f>汇总!E31</f>
        <v>球阀</v>
      </c>
      <c r="C47" s="178" t="str">
        <f>汇总!E31</f>
        <v>球阀</v>
      </c>
      <c r="D47" s="178" t="str">
        <f>汇总!F31</f>
        <v>BALL VALVE ball valve</v>
      </c>
      <c r="E47" s="127">
        <f>汇总!H31</f>
        <v>210</v>
      </c>
      <c r="F47" s="127" t="str">
        <f>汇总!I31</f>
        <v>个</v>
      </c>
      <c r="G47" s="129">
        <f t="shared" si="0"/>
        <v>10.6419070402016</v>
      </c>
      <c r="H47" s="129">
        <f>汇总!N31</f>
        <v>2234.80047844233</v>
      </c>
    </row>
    <row r="48" s="88" customFormat="1" ht="21" customHeight="1" spans="1:8">
      <c r="A48" s="126">
        <v>31</v>
      </c>
      <c r="B48" s="127" t="str">
        <f>汇总!E32</f>
        <v>凡士林</v>
      </c>
      <c r="C48" s="178" t="str">
        <f>汇总!E32</f>
        <v>凡士林</v>
      </c>
      <c r="D48" s="178" t="str">
        <f>汇总!F32</f>
        <v>Vaseline</v>
      </c>
      <c r="E48" s="127">
        <f>汇总!H32</f>
        <v>4</v>
      </c>
      <c r="F48" s="127" t="str">
        <f>汇总!I32</f>
        <v>件</v>
      </c>
      <c r="G48" s="129">
        <f t="shared" si="0"/>
        <v>6.89656358632915</v>
      </c>
      <c r="H48" s="129">
        <f>汇总!N32</f>
        <v>27.5862543453166</v>
      </c>
    </row>
    <row r="49" s="88" customFormat="1" ht="21" customHeight="1" spans="1:8">
      <c r="A49" s="126">
        <v>32</v>
      </c>
      <c r="B49" s="127" t="str">
        <f>汇总!E33</f>
        <v>电缆扎带</v>
      </c>
      <c r="C49" s="178" t="str">
        <f>汇总!E33</f>
        <v>电缆扎带</v>
      </c>
      <c r="D49" s="178" t="str">
        <f>汇总!F33</f>
        <v>CABLETIE</v>
      </c>
      <c r="E49" s="127">
        <f>汇总!H33</f>
        <v>40</v>
      </c>
      <c r="F49" s="127" t="str">
        <f>汇总!I33</f>
        <v>件</v>
      </c>
      <c r="G49" s="129">
        <f t="shared" si="0"/>
        <v>4.60352158480629</v>
      </c>
      <c r="H49" s="129">
        <f>汇总!N33</f>
        <v>184.140863392252</v>
      </c>
    </row>
    <row r="50" s="88" customFormat="1" ht="21" customHeight="1" spans="1:8">
      <c r="A50" s="126">
        <v>33</v>
      </c>
      <c r="B50" s="127" t="str">
        <f>汇总!E34</f>
        <v>反光条</v>
      </c>
      <c r="C50" s="178" t="str">
        <f>汇总!E34</f>
        <v>反光条</v>
      </c>
      <c r="D50" s="178" t="str">
        <f>汇总!F34</f>
        <v>Reflective strip</v>
      </c>
      <c r="E50" s="127">
        <f>汇总!H34</f>
        <v>2500</v>
      </c>
      <c r="F50" s="127" t="str">
        <f>汇总!I34</f>
        <v>米</v>
      </c>
      <c r="G50" s="129">
        <f t="shared" si="0"/>
        <v>0.837003924510237</v>
      </c>
      <c r="H50" s="129">
        <f>汇总!N34</f>
        <v>2092.50981127559</v>
      </c>
    </row>
    <row r="51" s="88" customFormat="1" ht="21" customHeight="1" spans="1:8">
      <c r="A51" s="126">
        <v>34</v>
      </c>
      <c r="B51" s="127" t="str">
        <f>汇总!E35</f>
        <v>百叶砂纸打磨抛光片</v>
      </c>
      <c r="C51" s="178" t="str">
        <f>汇总!E35</f>
        <v>百叶砂纸打磨抛光片</v>
      </c>
      <c r="D51" s="178" t="str">
        <f>汇总!F35</f>
        <v>Louver sandpaper polishing sheet</v>
      </c>
      <c r="E51" s="127">
        <f>汇总!H35</f>
        <v>100</v>
      </c>
      <c r="F51" s="127" t="str">
        <f>汇总!I35</f>
        <v>片</v>
      </c>
      <c r="G51" s="129">
        <f t="shared" ref="G51:G82" si="1">H51/E51</f>
        <v>0.177340206505607</v>
      </c>
      <c r="H51" s="129">
        <f>汇总!N35</f>
        <v>17.7340206505607</v>
      </c>
    </row>
    <row r="52" s="88" customFormat="1" ht="21" customHeight="1" spans="1:8">
      <c r="A52" s="126">
        <v>35</v>
      </c>
      <c r="B52" s="127" t="str">
        <f>汇总!E36</f>
        <v>铜排</v>
      </c>
      <c r="C52" s="178" t="str">
        <f>汇总!E36</f>
        <v>铜排</v>
      </c>
      <c r="D52" s="178" t="str">
        <f>汇总!F36</f>
        <v>Copper bar</v>
      </c>
      <c r="E52" s="127">
        <f>汇总!H36</f>
        <v>5</v>
      </c>
      <c r="F52" s="127" t="str">
        <f>汇总!I36</f>
        <v>米</v>
      </c>
      <c r="G52" s="129">
        <f t="shared" si="1"/>
        <v>36.2701700621102</v>
      </c>
      <c r="H52" s="129">
        <f>汇总!N36</f>
        <v>181.350850310551</v>
      </c>
    </row>
    <row r="53" s="88" customFormat="1" ht="21" customHeight="1" spans="1:8">
      <c r="A53" s="126">
        <v>36</v>
      </c>
      <c r="B53" s="127" t="str">
        <f>汇总!E37</f>
        <v>铁锹</v>
      </c>
      <c r="C53" s="178" t="str">
        <f>汇总!E37</f>
        <v>铁锹</v>
      </c>
      <c r="D53" s="178" t="str">
        <f>汇总!F37</f>
        <v>Shovel</v>
      </c>
      <c r="E53" s="127">
        <f>汇总!H37</f>
        <v>80</v>
      </c>
      <c r="F53" s="127" t="str">
        <f>汇总!I37</f>
        <v>把</v>
      </c>
      <c r="G53" s="129">
        <f t="shared" si="1"/>
        <v>4.53377125776378</v>
      </c>
      <c r="H53" s="129">
        <f>汇总!N37</f>
        <v>362.701700621102</v>
      </c>
    </row>
    <row r="54" s="88" customFormat="1" ht="21" customHeight="1" spans="1:8">
      <c r="A54" s="126">
        <v>37</v>
      </c>
      <c r="B54" s="127" t="str">
        <f>汇总!E38</f>
        <v>铁锹</v>
      </c>
      <c r="C54" s="178" t="str">
        <f>汇总!E38</f>
        <v>铁锹</v>
      </c>
      <c r="D54" s="178" t="str">
        <f>汇总!F38</f>
        <v>Shovel </v>
      </c>
      <c r="E54" s="127">
        <f>汇总!H38</f>
        <v>50</v>
      </c>
      <c r="F54" s="127" t="str">
        <f>汇总!I38</f>
        <v>把</v>
      </c>
      <c r="G54" s="129">
        <f t="shared" si="1"/>
        <v>4.53377125776378</v>
      </c>
      <c r="H54" s="129">
        <f>汇总!N38</f>
        <v>226.688562888189</v>
      </c>
    </row>
    <row r="55" s="88" customFormat="1" ht="21" customHeight="1" spans="1:8">
      <c r="A55" s="126">
        <v>38</v>
      </c>
      <c r="B55" s="127" t="str">
        <f>汇总!E39</f>
        <v>石笔</v>
      </c>
      <c r="C55" s="178" t="str">
        <f>汇总!E39</f>
        <v>石笔</v>
      </c>
      <c r="D55" s="178" t="str">
        <f>汇总!F39</f>
        <v>slate pencil</v>
      </c>
      <c r="E55" s="127">
        <f>汇总!H39</f>
        <v>41</v>
      </c>
      <c r="F55" s="127" t="str">
        <f>汇总!I39</f>
        <v>盒</v>
      </c>
      <c r="G55" s="129">
        <f t="shared" si="1"/>
        <v>1.15088039620158</v>
      </c>
      <c r="H55" s="129">
        <f>汇总!N39</f>
        <v>47.1860962442646</v>
      </c>
    </row>
    <row r="56" s="88" customFormat="1" ht="21" customHeight="1" spans="1:8">
      <c r="A56" s="126">
        <v>39</v>
      </c>
      <c r="B56" s="127" t="str">
        <f>汇总!E40</f>
        <v>配电箱锁</v>
      </c>
      <c r="C56" s="178" t="str">
        <f>汇总!E40</f>
        <v>配电箱锁</v>
      </c>
      <c r="D56" s="178" t="str">
        <f>汇总!F40</f>
        <v>Distribution box lock</v>
      </c>
      <c r="E56" s="127">
        <f>汇总!H40</f>
        <v>180</v>
      </c>
      <c r="F56" s="127" t="str">
        <f>汇总!I40</f>
        <v>个</v>
      </c>
      <c r="G56" s="129">
        <f t="shared" si="1"/>
        <v>0.985223369475593</v>
      </c>
      <c r="H56" s="129">
        <f>汇总!N40</f>
        <v>177.340206505607</v>
      </c>
    </row>
    <row r="57" s="88" customFormat="1" ht="21" customHeight="1" spans="1:8">
      <c r="A57" s="126">
        <v>40</v>
      </c>
      <c r="B57" s="127" t="str">
        <f>汇总!E41</f>
        <v>多功能钥匙</v>
      </c>
      <c r="C57" s="178" t="str">
        <f>汇总!E41</f>
        <v>多功能钥匙</v>
      </c>
      <c r="D57" s="178" t="str">
        <f>汇总!F41</f>
        <v>MULTI-TOOL KEY </v>
      </c>
      <c r="E57" s="127">
        <f>汇总!H41</f>
        <v>42</v>
      </c>
      <c r="F57" s="127" t="str">
        <f>汇总!I41</f>
        <v>件</v>
      </c>
      <c r="G57" s="129">
        <f t="shared" si="1"/>
        <v>8.37003924510236</v>
      </c>
      <c r="H57" s="129">
        <f>汇总!N41</f>
        <v>351.541648294299</v>
      </c>
    </row>
    <row r="58" s="88" customFormat="1" ht="21" customHeight="1" spans="1:8">
      <c r="A58" s="126">
        <v>41</v>
      </c>
      <c r="B58" s="127" t="str">
        <f>汇总!E42</f>
        <v>防水灯头</v>
      </c>
      <c r="C58" s="178" t="str">
        <f>汇总!E42</f>
        <v>防水灯头</v>
      </c>
      <c r="D58" s="178" t="str">
        <f>汇总!F42</f>
        <v>Waterproof lamp head</v>
      </c>
      <c r="E58" s="127">
        <f>汇总!H42</f>
        <v>50</v>
      </c>
      <c r="F58" s="127" t="str">
        <f>汇总!I42</f>
        <v>只</v>
      </c>
      <c r="G58" s="129">
        <f t="shared" si="1"/>
        <v>0.376651766029606</v>
      </c>
      <c r="H58" s="129">
        <f>汇总!N42</f>
        <v>18.8325883014803</v>
      </c>
    </row>
    <row r="59" s="88" customFormat="1" ht="21" customHeight="1" spans="1:8">
      <c r="A59" s="126">
        <v>42</v>
      </c>
      <c r="B59" s="127" t="str">
        <f>汇总!E43</f>
        <v>警戒带</v>
      </c>
      <c r="C59" s="178" t="str">
        <f>汇总!E43</f>
        <v>警戒带</v>
      </c>
      <c r="D59" s="178" t="str">
        <f>汇总!F43</f>
        <v>Warning zone</v>
      </c>
      <c r="E59" s="127">
        <f>汇总!H43</f>
        <v>50</v>
      </c>
      <c r="F59" s="127" t="str">
        <f>汇总!I43</f>
        <v>卷</v>
      </c>
      <c r="G59" s="129">
        <f t="shared" si="1"/>
        <v>3.76651766029606</v>
      </c>
      <c r="H59" s="129">
        <f>汇总!N43</f>
        <v>188.325883014803</v>
      </c>
    </row>
    <row r="60" s="88" customFormat="1" ht="21" customHeight="1" spans="1:8">
      <c r="A60" s="126">
        <v>43</v>
      </c>
      <c r="B60" s="127" t="str">
        <f>汇总!E44</f>
        <v>卷尺</v>
      </c>
      <c r="C60" s="178" t="str">
        <f>汇总!E44</f>
        <v>卷尺</v>
      </c>
      <c r="D60" s="178" t="str">
        <f>汇总!F44</f>
        <v>tape measure</v>
      </c>
      <c r="E60" s="127">
        <f>汇总!H44</f>
        <v>20</v>
      </c>
      <c r="F60" s="127" t="str">
        <f>汇总!I44</f>
        <v>把</v>
      </c>
      <c r="G60" s="129">
        <f t="shared" si="1"/>
        <v>1.42813794619559</v>
      </c>
      <c r="H60" s="129">
        <f>汇总!N44</f>
        <v>28.5627589239118</v>
      </c>
    </row>
    <row r="61" s="88" customFormat="1" ht="21" customHeight="1" spans="1:8">
      <c r="A61" s="126">
        <v>44</v>
      </c>
      <c r="B61" s="127" t="str">
        <f>汇总!E45</f>
        <v>卷尺</v>
      </c>
      <c r="C61" s="178" t="str">
        <f>汇总!E45</f>
        <v>卷尺</v>
      </c>
      <c r="D61" s="178" t="str">
        <f>汇总!F45</f>
        <v>tape measure</v>
      </c>
      <c r="E61" s="127">
        <f>汇总!H45</f>
        <v>40</v>
      </c>
      <c r="F61" s="127" t="str">
        <f>汇总!I45</f>
        <v>把</v>
      </c>
      <c r="G61" s="129">
        <f t="shared" si="1"/>
        <v>2.83360703610235</v>
      </c>
      <c r="H61" s="129">
        <f>汇总!N45</f>
        <v>113.344281444094</v>
      </c>
    </row>
    <row r="62" s="88" customFormat="1" ht="21" customHeight="1" spans="1:8">
      <c r="A62" s="126">
        <v>45</v>
      </c>
      <c r="B62" s="127" t="str">
        <f>汇总!E46</f>
        <v>卷尺</v>
      </c>
      <c r="C62" s="178" t="str">
        <f>汇总!E46</f>
        <v>卷尺</v>
      </c>
      <c r="D62" s="178" t="str">
        <f>汇总!F46</f>
        <v>tape measure</v>
      </c>
      <c r="E62" s="127">
        <f>汇总!H46</f>
        <v>5</v>
      </c>
      <c r="F62" s="127" t="str">
        <f>汇总!I46</f>
        <v>把</v>
      </c>
      <c r="G62" s="129">
        <f t="shared" si="1"/>
        <v>6.80065688664566</v>
      </c>
      <c r="H62" s="129">
        <f>汇总!N46</f>
        <v>34.0032844332283</v>
      </c>
    </row>
    <row r="63" s="88" customFormat="1" ht="21" customHeight="1" spans="1:8">
      <c r="A63" s="126">
        <v>46</v>
      </c>
      <c r="B63" s="127" t="str">
        <f>汇总!E47</f>
        <v>多功能数字万用表</v>
      </c>
      <c r="C63" s="178" t="str">
        <f>汇总!E47</f>
        <v>多功能数字万用表</v>
      </c>
      <c r="D63" s="178" t="str">
        <f>汇总!F47</f>
        <v>Multifunction digital multimeter</v>
      </c>
      <c r="E63" s="127">
        <f>汇总!H47</f>
        <v>1</v>
      </c>
      <c r="F63" s="127" t="str">
        <f>汇总!I47</f>
        <v>件</v>
      </c>
      <c r="G63" s="129">
        <f t="shared" si="1"/>
        <v>134.879694918472</v>
      </c>
      <c r="H63" s="129">
        <f>汇总!N47</f>
        <v>134.879694918472</v>
      </c>
    </row>
    <row r="64" s="88" customFormat="1" ht="21" customHeight="1" spans="1:8">
      <c r="A64" s="126">
        <v>47</v>
      </c>
      <c r="B64" s="127" t="str">
        <f>汇总!E48</f>
        <v>滚筒刷</v>
      </c>
      <c r="C64" s="178" t="str">
        <f>汇总!E48</f>
        <v>滚筒刷</v>
      </c>
      <c r="D64" s="178" t="str">
        <f>汇总!F48</f>
        <v>Roller brush</v>
      </c>
      <c r="E64" s="127">
        <f>汇总!H48</f>
        <v>85</v>
      </c>
      <c r="F64" s="127" t="str">
        <f>汇总!I48</f>
        <v>件</v>
      </c>
      <c r="G64" s="129">
        <f t="shared" si="1"/>
        <v>0.98522336947559</v>
      </c>
      <c r="H64" s="129">
        <f>汇总!N48</f>
        <v>83.7439864054252</v>
      </c>
    </row>
    <row r="65" s="88" customFormat="1" ht="21" customHeight="1" spans="1:8">
      <c r="A65" s="126">
        <v>48</v>
      </c>
      <c r="B65" s="127" t="str">
        <f>汇总!E49</f>
        <v>毛刷</v>
      </c>
      <c r="C65" s="178" t="str">
        <f>汇总!E49</f>
        <v>毛刷</v>
      </c>
      <c r="D65" s="178" t="str">
        <f>汇总!F49</f>
        <v>brush</v>
      </c>
      <c r="E65" s="127">
        <f>汇总!H49</f>
        <v>53</v>
      </c>
      <c r="F65" s="127" t="str">
        <f>汇总!I49</f>
        <v>件</v>
      </c>
      <c r="G65" s="129">
        <f t="shared" si="1"/>
        <v>0.236460188893675</v>
      </c>
      <c r="H65" s="129">
        <f>汇总!N49</f>
        <v>12.5323900113648</v>
      </c>
    </row>
    <row r="66" s="88" customFormat="1" ht="21" customHeight="1" spans="1:8">
      <c r="A66" s="126">
        <v>49</v>
      </c>
      <c r="B66" s="127" t="str">
        <f>汇总!E50</f>
        <v>滑杆</v>
      </c>
      <c r="C66" s="178" t="str">
        <f>汇总!E50</f>
        <v>滑杆</v>
      </c>
      <c r="D66" s="178" t="str">
        <f>汇总!F50</f>
        <v>Slider</v>
      </c>
      <c r="E66" s="127">
        <f>汇总!H50</f>
        <v>60</v>
      </c>
      <c r="F66" s="127" t="str">
        <f>汇总!I50</f>
        <v>件</v>
      </c>
      <c r="G66" s="129">
        <f t="shared" si="1"/>
        <v>79.5153728284724</v>
      </c>
      <c r="H66" s="129">
        <f>汇总!N50</f>
        <v>4770.92236970834</v>
      </c>
    </row>
    <row r="67" s="88" customFormat="1" ht="21" customHeight="1" spans="1:8">
      <c r="A67" s="126">
        <v>50</v>
      </c>
      <c r="B67" s="127" t="str">
        <f>汇总!E51</f>
        <v>踏板</v>
      </c>
      <c r="C67" s="178" t="str">
        <f>汇总!E51</f>
        <v>踏板</v>
      </c>
      <c r="D67" s="178" t="str">
        <f>汇总!F51</f>
        <v>pedal</v>
      </c>
      <c r="E67" s="127">
        <f>汇总!H51</f>
        <v>30</v>
      </c>
      <c r="F67" s="127" t="str">
        <f>汇总!I51</f>
        <v>件</v>
      </c>
      <c r="G67" s="129">
        <f t="shared" si="1"/>
        <v>123.45807886526</v>
      </c>
      <c r="H67" s="129">
        <f>汇总!N51</f>
        <v>3703.7423659578</v>
      </c>
    </row>
    <row r="68" s="88" customFormat="1" ht="21" customHeight="1" spans="1:8">
      <c r="A68" s="126">
        <v>51</v>
      </c>
      <c r="B68" s="127" t="str">
        <f>汇总!E52</f>
        <v>返回钢丝绳</v>
      </c>
      <c r="C68" s="178" t="str">
        <f>汇总!E52</f>
        <v>返回钢丝绳</v>
      </c>
      <c r="D68" s="178" t="str">
        <f>汇总!F52</f>
        <v>Return wire rope</v>
      </c>
      <c r="E68" s="127">
        <f>汇总!H52</f>
        <v>30</v>
      </c>
      <c r="F68" s="127" t="str">
        <f>汇总!I52</f>
        <v>件</v>
      </c>
      <c r="G68" s="129">
        <f t="shared" si="1"/>
        <v>35.572666791685</v>
      </c>
      <c r="H68" s="129">
        <f>汇总!N52</f>
        <v>1067.18000375055</v>
      </c>
    </row>
    <row r="69" s="88" customFormat="1" ht="21" customHeight="1" spans="1:8">
      <c r="A69" s="126">
        <v>52</v>
      </c>
      <c r="B69" s="127" t="str">
        <f>汇总!E53</f>
        <v>钢丝绳</v>
      </c>
      <c r="C69" s="178" t="str">
        <f>汇总!E53</f>
        <v>钢丝绳</v>
      </c>
      <c r="D69" s="178" t="str">
        <f>汇总!F53</f>
        <v>Wire rope</v>
      </c>
      <c r="E69" s="127">
        <f>汇总!H53</f>
        <v>15</v>
      </c>
      <c r="F69" s="127" t="str">
        <f>汇总!I53</f>
        <v>件</v>
      </c>
      <c r="G69" s="129">
        <f t="shared" si="1"/>
        <v>35.5726667916851</v>
      </c>
      <c r="H69" s="129">
        <f>汇总!N53</f>
        <v>533.590001875276</v>
      </c>
    </row>
    <row r="70" s="88" customFormat="1" ht="21" customHeight="1" spans="1:8">
      <c r="A70" s="126">
        <v>53</v>
      </c>
      <c r="B70" s="127" t="str">
        <f>汇总!E54</f>
        <v>推进钢丝绳</v>
      </c>
      <c r="C70" s="178" t="str">
        <f>汇总!E54</f>
        <v>推进钢丝绳</v>
      </c>
      <c r="D70" s="178" t="str">
        <f>汇总!F54</f>
        <v>Advance the wire rope</v>
      </c>
      <c r="E70" s="127">
        <f>汇总!H54</f>
        <v>30</v>
      </c>
      <c r="F70" s="127" t="str">
        <f>汇总!I54</f>
        <v>件</v>
      </c>
      <c r="G70" s="129">
        <f t="shared" si="1"/>
        <v>35.572666791685</v>
      </c>
      <c r="H70" s="129">
        <f>汇总!N54</f>
        <v>1067.18000375055</v>
      </c>
    </row>
    <row r="71" s="88" customFormat="1" ht="21" customHeight="1" spans="1:8">
      <c r="A71" s="126">
        <v>54</v>
      </c>
      <c r="B71" s="127" t="str">
        <f>汇总!E55</f>
        <v>推进钢丝绳</v>
      </c>
      <c r="C71" s="178" t="str">
        <f>汇总!E55</f>
        <v>推进钢丝绳</v>
      </c>
      <c r="D71" s="178" t="str">
        <f>汇总!F55</f>
        <v>Advance the wire rope</v>
      </c>
      <c r="E71" s="127">
        <f>汇总!H55</f>
        <v>30</v>
      </c>
      <c r="F71" s="127" t="str">
        <f>汇总!I55</f>
        <v>件</v>
      </c>
      <c r="G71" s="129">
        <f t="shared" si="1"/>
        <v>35.572666791685</v>
      </c>
      <c r="H71" s="129">
        <f>汇总!N55</f>
        <v>1067.18000375055</v>
      </c>
    </row>
    <row r="72" s="88" customFormat="1" ht="21" customHeight="1" spans="1:8">
      <c r="A72" s="126">
        <v>55</v>
      </c>
      <c r="B72" s="127" t="str">
        <f>汇总!E56</f>
        <v>KEY键</v>
      </c>
      <c r="C72" s="178" t="str">
        <f>汇总!E56</f>
        <v>KEY键</v>
      </c>
      <c r="D72" s="178" t="str">
        <f>汇总!F56</f>
        <v>KEY key</v>
      </c>
      <c r="E72" s="127">
        <f>汇总!H56</f>
        <v>50</v>
      </c>
      <c r="F72" s="127" t="str">
        <f>汇总!I56</f>
        <v>件</v>
      </c>
      <c r="G72" s="129">
        <f t="shared" si="1"/>
        <v>0.292951373578582</v>
      </c>
      <c r="H72" s="129">
        <f>汇总!N56</f>
        <v>14.6475686789291</v>
      </c>
    </row>
    <row r="73" s="88" customFormat="1" ht="21" customHeight="1" spans="1:8">
      <c r="A73" s="126">
        <v>56</v>
      </c>
      <c r="B73" s="127" t="str">
        <f>汇总!E57</f>
        <v>钻臂铜衬垫</v>
      </c>
      <c r="C73" s="178" t="str">
        <f>汇总!E57</f>
        <v>钻臂铜衬垫</v>
      </c>
      <c r="D73" s="178" t="str">
        <f>汇总!F57</f>
        <v>Drill arm copper liner</v>
      </c>
      <c r="E73" s="127">
        <f>汇总!H57</f>
        <v>25</v>
      </c>
      <c r="F73" s="127" t="str">
        <f>汇总!I57</f>
        <v>件</v>
      </c>
      <c r="G73" s="129">
        <f t="shared" si="1"/>
        <v>23.4361098862866</v>
      </c>
      <c r="H73" s="129">
        <f>汇总!N57</f>
        <v>585.902747157166</v>
      </c>
    </row>
    <row r="74" s="88" customFormat="1" ht="21" customHeight="1" spans="1:8">
      <c r="A74" s="126">
        <v>57</v>
      </c>
      <c r="B74" s="127" t="str">
        <f>汇总!E58</f>
        <v>衬套</v>
      </c>
      <c r="C74" s="178" t="str">
        <f>汇总!E58</f>
        <v>衬套</v>
      </c>
      <c r="D74" s="178" t="str">
        <f>汇总!F58</f>
        <v>BEARING BUSHING</v>
      </c>
      <c r="E74" s="127">
        <f>汇总!H58</f>
        <v>20</v>
      </c>
      <c r="F74" s="127" t="str">
        <f>汇总!I58</f>
        <v>件</v>
      </c>
      <c r="G74" s="129">
        <f t="shared" si="1"/>
        <v>4.53377125776378</v>
      </c>
      <c r="H74" s="129">
        <f>汇总!N58</f>
        <v>90.6754251552756</v>
      </c>
    </row>
    <row r="75" s="88" customFormat="1" ht="21" customHeight="1" spans="1:8">
      <c r="A75" s="126">
        <v>58</v>
      </c>
      <c r="B75" s="127" t="str">
        <f>汇总!E59</f>
        <v>钎杆</v>
      </c>
      <c r="C75" s="178" t="str">
        <f>汇总!E59</f>
        <v>钎杆</v>
      </c>
      <c r="D75" s="178" t="str">
        <f>汇总!F59</f>
        <v>drill rod</v>
      </c>
      <c r="E75" s="127">
        <f>汇总!H59</f>
        <v>100</v>
      </c>
      <c r="F75" s="127" t="str">
        <f>汇总!I59</f>
        <v>件</v>
      </c>
      <c r="G75" s="129">
        <f t="shared" si="1"/>
        <v>262.958732950299</v>
      </c>
      <c r="H75" s="129">
        <f>汇总!N59</f>
        <v>26295.8732950299</v>
      </c>
    </row>
    <row r="76" s="88" customFormat="1" ht="21" customHeight="1" spans="1:8">
      <c r="A76" s="126">
        <v>59</v>
      </c>
      <c r="B76" s="127" t="str">
        <f>汇总!E60</f>
        <v>钎杆</v>
      </c>
      <c r="C76" s="178" t="str">
        <f>汇总!E60</f>
        <v>钎杆</v>
      </c>
      <c r="D76" s="178" t="str">
        <f>汇总!F60</f>
        <v>drill rod</v>
      </c>
      <c r="E76" s="127">
        <f>汇总!H60</f>
        <v>50</v>
      </c>
      <c r="F76" s="127" t="str">
        <f>汇总!I60</f>
        <v>件</v>
      </c>
      <c r="G76" s="129">
        <f t="shared" si="1"/>
        <v>410.759675953399</v>
      </c>
      <c r="H76" s="129">
        <f>汇总!N60</f>
        <v>20537.9837976699</v>
      </c>
    </row>
    <row r="77" s="88" customFormat="1" ht="21" customHeight="1" spans="1:8">
      <c r="A77" s="126">
        <v>60</v>
      </c>
      <c r="B77" s="127" t="str">
        <f>汇总!E61</f>
        <v>钎头</v>
      </c>
      <c r="C77" s="178" t="str">
        <f>汇总!E61</f>
        <v>钎头</v>
      </c>
      <c r="D77" s="178" t="str">
        <f>汇总!F61</f>
        <v>Drill bit</v>
      </c>
      <c r="E77" s="127">
        <f>汇总!H61</f>
        <v>245</v>
      </c>
      <c r="F77" s="127" t="str">
        <f>汇总!I61</f>
        <v>件</v>
      </c>
      <c r="G77" s="129">
        <f t="shared" si="1"/>
        <v>31.0563331156819</v>
      </c>
      <c r="H77" s="129">
        <f>汇总!N61</f>
        <v>7608.80161334207</v>
      </c>
    </row>
    <row r="78" s="88" customFormat="1" ht="21" customHeight="1" spans="1:8">
      <c r="A78" s="126">
        <v>61</v>
      </c>
      <c r="B78" s="127" t="str">
        <f>汇总!E62</f>
        <v>钎头</v>
      </c>
      <c r="C78" s="178" t="str">
        <f>汇总!E62</f>
        <v>钎头</v>
      </c>
      <c r="D78" s="178" t="str">
        <f>汇总!F62</f>
        <v>Drill bit</v>
      </c>
      <c r="E78" s="127">
        <f>汇总!H62</f>
        <v>40</v>
      </c>
      <c r="F78" s="127" t="str">
        <f>汇总!I62</f>
        <v>件</v>
      </c>
      <c r="G78" s="129">
        <f t="shared" si="1"/>
        <v>163.215765279496</v>
      </c>
      <c r="H78" s="129">
        <f>汇总!N62</f>
        <v>6528.63061117984</v>
      </c>
    </row>
    <row r="79" s="88" customFormat="1" ht="21" customHeight="1" spans="1:8">
      <c r="A79" s="126">
        <v>62</v>
      </c>
      <c r="B79" s="127" t="str">
        <f>汇总!E63</f>
        <v>钎尾连接套</v>
      </c>
      <c r="C79" s="178" t="str">
        <f>汇总!E63</f>
        <v>钎尾连接套</v>
      </c>
      <c r="D79" s="178" t="str">
        <f>汇总!F63</f>
        <v>Connection sleeve</v>
      </c>
      <c r="E79" s="127">
        <f>汇总!H63</f>
        <v>50</v>
      </c>
      <c r="F79" s="127" t="str">
        <f>汇总!I63</f>
        <v>件</v>
      </c>
      <c r="G79" s="129">
        <f t="shared" si="1"/>
        <v>54.6319436560536</v>
      </c>
      <c r="H79" s="129">
        <f>汇总!N63</f>
        <v>2731.59718280268</v>
      </c>
    </row>
    <row r="80" s="88" customFormat="1" ht="21" customHeight="1" spans="1:8">
      <c r="A80" s="126">
        <v>63</v>
      </c>
      <c r="B80" s="127" t="str">
        <f>汇总!E64</f>
        <v>钎尾连接套</v>
      </c>
      <c r="C80" s="178" t="str">
        <f>汇总!E64</f>
        <v>钎尾连接套</v>
      </c>
      <c r="D80" s="178" t="str">
        <f>汇总!F64</f>
        <v>Connection sleeve</v>
      </c>
      <c r="E80" s="127">
        <f>汇总!H64</f>
        <v>125</v>
      </c>
      <c r="F80" s="127" t="str">
        <f>汇总!I64</f>
        <v>件</v>
      </c>
      <c r="G80" s="129">
        <f t="shared" si="1"/>
        <v>38.5370556909921</v>
      </c>
      <c r="H80" s="129">
        <f>汇总!N64</f>
        <v>4817.13196137401</v>
      </c>
    </row>
    <row r="81" s="88" customFormat="1" ht="21" customHeight="1" spans="1:8">
      <c r="A81" s="126">
        <v>64</v>
      </c>
      <c r="B81" s="127" t="str">
        <f>汇总!E65</f>
        <v>反光背心</v>
      </c>
      <c r="C81" s="178" t="str">
        <f>汇总!E65</f>
        <v>反光背心</v>
      </c>
      <c r="D81" s="178" t="str">
        <f>汇总!F65</f>
        <v>Reflective vests</v>
      </c>
      <c r="E81" s="127">
        <f>汇总!H65</f>
        <v>75</v>
      </c>
      <c r="F81" s="127" t="str">
        <f>汇总!I65</f>
        <v>件</v>
      </c>
      <c r="G81" s="129">
        <f t="shared" si="1"/>
        <v>4.13793815179748</v>
      </c>
      <c r="H81" s="129">
        <f>汇总!N65</f>
        <v>310.345361384811</v>
      </c>
    </row>
    <row r="82" s="88" customFormat="1" ht="21" customHeight="1" spans="1:8">
      <c r="A82" s="126">
        <v>65</v>
      </c>
      <c r="B82" s="127" t="str">
        <f>汇总!E66</f>
        <v>顶盘</v>
      </c>
      <c r="C82" s="178" t="str">
        <f>汇总!E66</f>
        <v>顶盘</v>
      </c>
      <c r="D82" s="178" t="str">
        <f>汇总!F66</f>
        <v>Top plate</v>
      </c>
      <c r="E82" s="127">
        <f>汇总!H66</f>
        <v>20</v>
      </c>
      <c r="F82" s="127" t="str">
        <f>汇总!I66</f>
        <v>件</v>
      </c>
      <c r="G82" s="129">
        <f t="shared" si="1"/>
        <v>67.5531917406803</v>
      </c>
      <c r="H82" s="129">
        <f>汇总!N66</f>
        <v>1351.06383481361</v>
      </c>
    </row>
    <row r="83" s="88" customFormat="1" ht="21" customHeight="1" spans="1:8">
      <c r="A83" s="126">
        <v>66</v>
      </c>
      <c r="B83" s="127" t="str">
        <f>汇总!E67</f>
        <v>滑片</v>
      </c>
      <c r="C83" s="178" t="str">
        <f>汇总!E67</f>
        <v>滑片</v>
      </c>
      <c r="D83" s="178" t="str">
        <f>汇总!F67</f>
        <v>Slide</v>
      </c>
      <c r="E83" s="127">
        <f>汇总!H67</f>
        <v>60</v>
      </c>
      <c r="F83" s="127" t="str">
        <f>汇总!I67</f>
        <v>件</v>
      </c>
      <c r="G83" s="129">
        <f t="shared" ref="G83:G109" si="2">H83/E83</f>
        <v>19.6695922259905</v>
      </c>
      <c r="H83" s="129">
        <f>汇总!N67</f>
        <v>1180.17553355943</v>
      </c>
    </row>
    <row r="84" s="88" customFormat="1" ht="21" customHeight="1" spans="1:8">
      <c r="A84" s="126">
        <v>67</v>
      </c>
      <c r="B84" s="127" t="str">
        <f>汇总!E68</f>
        <v>滑片</v>
      </c>
      <c r="C84" s="178" t="str">
        <f>汇总!E68</f>
        <v>滑片</v>
      </c>
      <c r="D84" s="178" t="str">
        <f>汇总!F68</f>
        <v>Slide</v>
      </c>
      <c r="E84" s="127">
        <f>汇总!H68</f>
        <v>50</v>
      </c>
      <c r="F84" s="127" t="str">
        <f>汇总!I68</f>
        <v>件</v>
      </c>
      <c r="G84" s="129">
        <f t="shared" si="2"/>
        <v>21.343600075011</v>
      </c>
      <c r="H84" s="129">
        <f>汇总!N68</f>
        <v>1067.18000375055</v>
      </c>
    </row>
    <row r="85" s="88" customFormat="1" ht="21" customHeight="1" spans="1:8">
      <c r="A85" s="126">
        <v>68</v>
      </c>
      <c r="B85" s="127" t="str">
        <f>汇总!E69</f>
        <v>保护套</v>
      </c>
      <c r="C85" s="178" t="str">
        <f>汇总!E69</f>
        <v>保护套</v>
      </c>
      <c r="D85" s="178" t="str">
        <f>汇总!F69</f>
        <v>protective case</v>
      </c>
      <c r="E85" s="127">
        <f>汇总!H69</f>
        <v>5</v>
      </c>
      <c r="F85" s="127" t="str">
        <f>汇总!I69</f>
        <v>件</v>
      </c>
      <c r="G85" s="129">
        <f t="shared" si="2"/>
        <v>78.2598669417072</v>
      </c>
      <c r="H85" s="129">
        <f>汇总!N69</f>
        <v>391.299334708536</v>
      </c>
    </row>
    <row r="86" s="88" customFormat="1" ht="21" customHeight="1" spans="1:8">
      <c r="A86" s="126">
        <v>69</v>
      </c>
      <c r="B86" s="127" t="str">
        <f>汇总!E70</f>
        <v>膨胀轴</v>
      </c>
      <c r="C86" s="178" t="str">
        <f>汇总!E70</f>
        <v>膨胀轴</v>
      </c>
      <c r="D86" s="178" t="str">
        <f>汇总!F70</f>
        <v>Expansion shaft</v>
      </c>
      <c r="E86" s="127">
        <f>汇总!H70</f>
        <v>15</v>
      </c>
      <c r="F86" s="127" t="str">
        <f>汇总!I70</f>
        <v>件</v>
      </c>
      <c r="G86" s="129">
        <f t="shared" si="2"/>
        <v>58.5902747157165</v>
      </c>
      <c r="H86" s="129">
        <f>汇总!N70</f>
        <v>878.854120735748</v>
      </c>
    </row>
    <row r="87" s="88" customFormat="1" ht="21" customHeight="1" spans="1:8">
      <c r="A87" s="126">
        <v>70</v>
      </c>
      <c r="B87" s="127" t="str">
        <f>汇总!E71</f>
        <v>导向轮销</v>
      </c>
      <c r="C87" s="178" t="str">
        <f>汇总!E71</f>
        <v>导向轮销</v>
      </c>
      <c r="D87" s="178" t="str">
        <f>汇总!F71</f>
        <v>Guide wheel pin</v>
      </c>
      <c r="E87" s="127">
        <f>汇总!H71</f>
        <v>10</v>
      </c>
      <c r="F87" s="127" t="str">
        <f>汇总!I71</f>
        <v>件</v>
      </c>
      <c r="G87" s="129">
        <f t="shared" si="2"/>
        <v>17.3259812373619</v>
      </c>
      <c r="H87" s="129">
        <f>汇总!N71</f>
        <v>173.259812373619</v>
      </c>
    </row>
    <row r="88" s="88" customFormat="1" ht="21" customHeight="1" spans="1:8">
      <c r="A88" s="126">
        <v>71</v>
      </c>
      <c r="B88" s="127" t="str">
        <f>汇总!E72</f>
        <v>导向轮</v>
      </c>
      <c r="C88" s="178" t="str">
        <f>汇总!E72</f>
        <v>导向轮</v>
      </c>
      <c r="D88" s="178" t="str">
        <f>汇总!F72</f>
        <v>Guide wheel</v>
      </c>
      <c r="E88" s="127">
        <f>汇总!H72</f>
        <v>10</v>
      </c>
      <c r="F88" s="127" t="str">
        <f>汇总!I72</f>
        <v>件</v>
      </c>
      <c r="G88" s="129">
        <f t="shared" si="2"/>
        <v>49.4634444222028</v>
      </c>
      <c r="H88" s="129">
        <f>汇总!N72</f>
        <v>494.634444222028</v>
      </c>
    </row>
    <row r="89" s="88" customFormat="1" ht="21" customHeight="1" spans="1:8">
      <c r="A89" s="126">
        <v>72</v>
      </c>
      <c r="B89" s="127" t="str">
        <f>汇总!E73</f>
        <v>导向轮座</v>
      </c>
      <c r="C89" s="178" t="str">
        <f>汇总!E73</f>
        <v>导向轮座</v>
      </c>
      <c r="D89" s="178" t="str">
        <f>汇总!F73</f>
        <v>Guide wheel seat</v>
      </c>
      <c r="E89" s="127">
        <f>汇总!H73</f>
        <v>10</v>
      </c>
      <c r="F89" s="127" t="str">
        <f>汇总!I73</f>
        <v>件</v>
      </c>
      <c r="G89" s="129">
        <f t="shared" si="2"/>
        <v>182.166929136949</v>
      </c>
      <c r="H89" s="129">
        <f>汇总!N73</f>
        <v>1821.66929136949</v>
      </c>
    </row>
    <row r="90" s="88" customFormat="1" ht="21" customHeight="1" spans="1:8">
      <c r="A90" s="126">
        <v>73</v>
      </c>
      <c r="B90" s="127" t="str">
        <f>汇总!E74</f>
        <v>垫圈</v>
      </c>
      <c r="C90" s="178" t="str">
        <f>汇总!E74</f>
        <v>垫圈</v>
      </c>
      <c r="D90" s="178" t="str">
        <f>汇总!F74</f>
        <v>washer</v>
      </c>
      <c r="E90" s="127">
        <f>汇总!H74</f>
        <v>10</v>
      </c>
      <c r="F90" s="127" t="str">
        <f>汇总!I74</f>
        <v>件</v>
      </c>
      <c r="G90" s="129">
        <f t="shared" si="2"/>
        <v>2.72026275465827</v>
      </c>
      <c r="H90" s="129">
        <f>汇总!N74</f>
        <v>27.2026275465827</v>
      </c>
    </row>
    <row r="91" s="88" customFormat="1" ht="21" customHeight="1" spans="1:8">
      <c r="A91" s="126">
        <v>74</v>
      </c>
      <c r="B91" s="127" t="str">
        <f>汇总!E75</f>
        <v>衬套</v>
      </c>
      <c r="C91" s="178" t="str">
        <f>汇总!E75</f>
        <v>衬套</v>
      </c>
      <c r="D91" s="178" t="str">
        <f>汇总!F75</f>
        <v>bushing</v>
      </c>
      <c r="E91" s="127">
        <f>汇总!H75</f>
        <v>10</v>
      </c>
      <c r="F91" s="127" t="str">
        <f>汇总!I75</f>
        <v>件</v>
      </c>
      <c r="G91" s="129">
        <f t="shared" si="2"/>
        <v>19.4952164083842</v>
      </c>
      <c r="H91" s="129">
        <f>汇总!N75</f>
        <v>194.952164083842</v>
      </c>
    </row>
    <row r="92" s="88" customFormat="1" ht="21" customHeight="1" spans="1:8">
      <c r="A92" s="126">
        <v>75</v>
      </c>
      <c r="B92" s="127" t="str">
        <f>汇总!E76</f>
        <v>滑轮（国产件）</v>
      </c>
      <c r="C92" s="178" t="str">
        <f>汇总!E76</f>
        <v>滑轮（国产件）</v>
      </c>
      <c r="D92" s="178" t="str">
        <f>汇总!F76</f>
        <v>Pulley (domestic parts)</v>
      </c>
      <c r="E92" s="127">
        <f>汇总!H76</f>
        <v>24</v>
      </c>
      <c r="F92" s="127" t="str">
        <f>汇总!I76</f>
        <v>件</v>
      </c>
      <c r="G92" s="129">
        <f t="shared" si="2"/>
        <v>65.8303586627301</v>
      </c>
      <c r="H92" s="129">
        <f>汇总!N76</f>
        <v>1579.92860790552</v>
      </c>
    </row>
    <row r="93" s="88" customFormat="1" ht="21" customHeight="1" spans="1:8">
      <c r="A93" s="126">
        <v>76</v>
      </c>
      <c r="B93" s="127" t="str">
        <f>汇总!E77</f>
        <v>油管拖轮</v>
      </c>
      <c r="C93" s="178" t="str">
        <f>汇总!E77</f>
        <v>油管拖轮</v>
      </c>
      <c r="D93" s="178" t="str">
        <f>汇总!F77</f>
        <v>Tubing Tug</v>
      </c>
      <c r="E93" s="127">
        <f>汇总!H77</f>
        <v>10</v>
      </c>
      <c r="F93" s="127" t="str">
        <f>汇总!I77</f>
        <v>件</v>
      </c>
      <c r="G93" s="129">
        <f t="shared" si="2"/>
        <v>129.84023378965</v>
      </c>
      <c r="H93" s="129">
        <f>汇总!N77</f>
        <v>1298.4023378965</v>
      </c>
    </row>
    <row r="94" s="88" customFormat="1" ht="21" customHeight="1" spans="1:8">
      <c r="A94" s="126">
        <v>77</v>
      </c>
      <c r="B94" s="127" t="str">
        <f>汇总!E78</f>
        <v>支架</v>
      </c>
      <c r="C94" s="178" t="str">
        <f>汇总!E78</f>
        <v>支架</v>
      </c>
      <c r="D94" s="178" t="str">
        <f>汇总!F78</f>
        <v>Bracket</v>
      </c>
      <c r="E94" s="127">
        <f>汇总!H78</f>
        <v>20</v>
      </c>
      <c r="F94" s="127" t="str">
        <f>汇总!I78</f>
        <v>件</v>
      </c>
      <c r="G94" s="129">
        <f t="shared" si="2"/>
        <v>23.1222334145953</v>
      </c>
      <c r="H94" s="129">
        <f>汇总!N78</f>
        <v>462.444668291906</v>
      </c>
    </row>
    <row r="95" s="88" customFormat="1" ht="21" customHeight="1" spans="1:8">
      <c r="A95" s="126">
        <v>78</v>
      </c>
      <c r="B95" s="127" t="str">
        <f>汇总!E79</f>
        <v>支架</v>
      </c>
      <c r="C95" s="178" t="str">
        <f>汇总!E79</f>
        <v>支架</v>
      </c>
      <c r="D95" s="178" t="str">
        <f>汇总!F79</f>
        <v>Bracket</v>
      </c>
      <c r="E95" s="127">
        <f>汇总!H79</f>
        <v>15</v>
      </c>
      <c r="F95" s="127" t="str">
        <f>汇总!I79</f>
        <v>件</v>
      </c>
      <c r="G95" s="129">
        <f t="shared" si="2"/>
        <v>23.1222334145953</v>
      </c>
      <c r="H95" s="129">
        <f>汇总!N79</f>
        <v>346.833501218929</v>
      </c>
    </row>
    <row r="96" s="88" customFormat="1" ht="21" customHeight="1" spans="1:8">
      <c r="A96" s="126">
        <v>79</v>
      </c>
      <c r="B96" s="127" t="str">
        <f>汇总!E80</f>
        <v>3M5N11 N95颗粒物预过滤棉</v>
      </c>
      <c r="C96" s="178" t="str">
        <f>汇总!E80</f>
        <v>3M5N11 N95颗粒物预过滤棉</v>
      </c>
      <c r="D96" s="178" t="str">
        <f>汇总!F80</f>
        <v>3M 5N11 filter cotton</v>
      </c>
      <c r="E96" s="127">
        <f>汇总!H80</f>
        <v>1500</v>
      </c>
      <c r="F96" s="127" t="str">
        <f>汇总!I80</f>
        <v>片</v>
      </c>
      <c r="G96" s="129">
        <f t="shared" si="2"/>
        <v>1.15837855635865</v>
      </c>
      <c r="H96" s="129">
        <f>汇总!N80</f>
        <v>1737.56783453797</v>
      </c>
    </row>
    <row r="97" s="88" customFormat="1" ht="21" customHeight="1" spans="1:8">
      <c r="A97" s="126">
        <v>80</v>
      </c>
      <c r="B97" s="127" t="str">
        <f>汇总!E81</f>
        <v>3M5N11 N95颗粒物预过滤棉</v>
      </c>
      <c r="C97" s="178" t="str">
        <f>汇总!E81</f>
        <v>3M5N11 N95颗粒物预过滤棉</v>
      </c>
      <c r="D97" s="178" t="str">
        <f>汇总!F81</f>
        <v>3M 5N12 filter cotton</v>
      </c>
      <c r="E97" s="127">
        <f>汇总!H81</f>
        <v>400</v>
      </c>
      <c r="F97" s="127" t="str">
        <f>汇总!I81</f>
        <v>片</v>
      </c>
      <c r="G97" s="129">
        <f t="shared" si="2"/>
        <v>1.36579859140134</v>
      </c>
      <c r="H97" s="129">
        <f>汇总!N81</f>
        <v>546.319436560536</v>
      </c>
    </row>
    <row r="98" s="88" customFormat="1" ht="21" customHeight="1" spans="1:8">
      <c r="A98" s="126">
        <v>81</v>
      </c>
      <c r="B98" s="127" t="str">
        <f>汇总!E82</f>
        <v>3M6001CN有机蒸汽滤毒盒</v>
      </c>
      <c r="C98" s="178" t="str">
        <f>汇总!E82</f>
        <v>3M6001CN有机蒸汽滤毒盒</v>
      </c>
      <c r="D98" s="178" t="str">
        <f>汇总!F82</f>
        <v>3M6001CN organic vapor filter cartridge</v>
      </c>
      <c r="E98" s="127">
        <f>汇总!H82</f>
        <v>200</v>
      </c>
      <c r="F98" s="127" t="str">
        <f>汇总!I82</f>
        <v>对</v>
      </c>
      <c r="G98" s="129">
        <f t="shared" si="2"/>
        <v>8.74564475622635</v>
      </c>
      <c r="H98" s="129">
        <f>汇总!N82</f>
        <v>1749.12895124527</v>
      </c>
    </row>
    <row r="99" s="88" customFormat="1" ht="21" customHeight="1" spans="1:8">
      <c r="A99" s="126">
        <v>82</v>
      </c>
      <c r="B99" s="127" t="str">
        <f>汇总!E83</f>
        <v>3M6200半面型防护面具（中号）</v>
      </c>
      <c r="C99" s="178" t="str">
        <f>汇总!E83</f>
        <v>3M6200半面型防护面具（中号）</v>
      </c>
      <c r="D99" s="178" t="str">
        <f>汇总!F83</f>
        <v>3M6200 half face protective mask (medium size)</v>
      </c>
      <c r="E99" s="127">
        <f>汇总!H83</f>
        <v>200</v>
      </c>
      <c r="F99" s="127" t="str">
        <f>汇总!I83</f>
        <v>个</v>
      </c>
      <c r="G99" s="129">
        <f t="shared" si="2"/>
        <v>15.0793232033223</v>
      </c>
      <c r="H99" s="129">
        <f>汇总!N83</f>
        <v>3015.86464066447</v>
      </c>
    </row>
    <row r="100" s="88" customFormat="1" ht="21" customHeight="1" spans="1:8">
      <c r="A100" s="126">
        <v>83</v>
      </c>
      <c r="B100" s="127" t="str">
        <f>汇总!E84</f>
        <v>3M501滤棉盖</v>
      </c>
      <c r="C100" s="178" t="str">
        <f>汇总!E84</f>
        <v>3M501滤棉盖</v>
      </c>
      <c r="D100" s="178" t="str">
        <f>汇总!F84</f>
        <v>3M501 filter cotton cover</v>
      </c>
      <c r="E100" s="127">
        <f>汇总!H84</f>
        <v>400</v>
      </c>
      <c r="F100" s="127" t="str">
        <f>汇总!I84</f>
        <v>个</v>
      </c>
      <c r="G100" s="129">
        <f t="shared" si="2"/>
        <v>0.408039413198741</v>
      </c>
      <c r="H100" s="129">
        <f>汇总!N84</f>
        <v>163.215765279496</v>
      </c>
    </row>
    <row r="101" s="88" customFormat="1" ht="21" customHeight="1" spans="1:8">
      <c r="A101" s="126">
        <v>84</v>
      </c>
      <c r="B101" s="127" t="str">
        <f>汇总!E85</f>
        <v>3M1110防噪声带线弹性耳塞</v>
      </c>
      <c r="C101" s="178" t="str">
        <f>汇总!E85</f>
        <v>3M1110防噪声带线弹性耳塞</v>
      </c>
      <c r="D101" s="178" t="str">
        <f>汇总!F85</f>
        <v>3M 1110 earplugs</v>
      </c>
      <c r="E101" s="127">
        <f>汇总!H85</f>
        <v>4000</v>
      </c>
      <c r="F101" s="127" t="str">
        <f>汇总!I85</f>
        <v>付</v>
      </c>
      <c r="G101" s="129">
        <f t="shared" si="2"/>
        <v>0.154148222763968</v>
      </c>
      <c r="H101" s="129">
        <f>汇总!N85</f>
        <v>616.592891055873</v>
      </c>
    </row>
    <row r="102" s="88" customFormat="1" ht="21" customHeight="1" spans="1:8">
      <c r="A102" s="126">
        <v>85</v>
      </c>
      <c r="B102" s="127" t="str">
        <f>汇总!E86</f>
        <v>3M501滤棉盖</v>
      </c>
      <c r="C102" s="178" t="str">
        <f>汇总!E86</f>
        <v>3M501滤棉盖</v>
      </c>
      <c r="D102" s="178" t="str">
        <f>汇总!F86</f>
        <v>3M 501 plastic cover</v>
      </c>
      <c r="E102" s="127">
        <f>汇总!H86</f>
        <v>200</v>
      </c>
      <c r="F102" s="127" t="str">
        <f>汇总!I86</f>
        <v>个</v>
      </c>
      <c r="G102" s="129">
        <f t="shared" si="2"/>
        <v>0.337765958703401</v>
      </c>
      <c r="H102" s="129">
        <f>汇总!N86</f>
        <v>67.5531917406803</v>
      </c>
    </row>
    <row r="103" s="88" customFormat="1" ht="21" customHeight="1" spans="1:8">
      <c r="A103" s="126">
        <v>86</v>
      </c>
      <c r="B103" s="127" t="str">
        <f>汇总!E87</f>
        <v>3M11394舒适型防护眼镜（防雾）</v>
      </c>
      <c r="C103" s="178" t="str">
        <f>汇总!E87</f>
        <v>3M11394舒适型防护眼镜（防雾）</v>
      </c>
      <c r="D103" s="178" t="str">
        <f>汇总!F87</f>
        <v>protective glasses</v>
      </c>
      <c r="E103" s="127">
        <f>汇总!H87</f>
        <v>4000</v>
      </c>
      <c r="F103" s="127" t="str">
        <f>汇总!I87</f>
        <v>副</v>
      </c>
      <c r="G103" s="129">
        <f t="shared" si="2"/>
        <v>4.1937384134315</v>
      </c>
      <c r="H103" s="129">
        <f>汇总!N87</f>
        <v>16774.953653726</v>
      </c>
    </row>
    <row r="104" s="88" customFormat="1" ht="21" customHeight="1" spans="1:8">
      <c r="A104" s="126">
        <v>87</v>
      </c>
      <c r="B104" s="127" t="str">
        <f>汇总!E88</f>
        <v>铁链</v>
      </c>
      <c r="C104" s="178" t="str">
        <f>汇总!E88</f>
        <v>铁链</v>
      </c>
      <c r="D104" s="178" t="str">
        <f>汇总!F88</f>
        <v>Iron chain</v>
      </c>
      <c r="E104" s="127">
        <f>汇总!H88</f>
        <v>6180</v>
      </c>
      <c r="F104" s="127" t="str">
        <f>汇总!I88</f>
        <v>米</v>
      </c>
      <c r="G104" s="129">
        <f t="shared" si="2"/>
        <v>1.94442918977667</v>
      </c>
      <c r="H104" s="129">
        <f>汇总!N88</f>
        <v>12016.5723928198</v>
      </c>
    </row>
    <row r="105" s="88" customFormat="1" ht="21" customHeight="1" spans="1:8">
      <c r="A105" s="126">
        <v>88</v>
      </c>
      <c r="B105" s="127" t="str">
        <f>汇总!E89</f>
        <v>吊带</v>
      </c>
      <c r="C105" s="178" t="str">
        <f>汇总!E89</f>
        <v>吊带</v>
      </c>
      <c r="D105" s="178" t="str">
        <f>汇总!F89</f>
        <v>Sling</v>
      </c>
      <c r="E105" s="127">
        <f>汇总!H89</f>
        <v>30</v>
      </c>
      <c r="F105" s="127" t="str">
        <f>汇总!I89</f>
        <v>条</v>
      </c>
      <c r="G105" s="129">
        <f t="shared" si="2"/>
        <v>17.7863333958425</v>
      </c>
      <c r="H105" s="129">
        <f>汇总!N89</f>
        <v>533.590001875276</v>
      </c>
    </row>
    <row r="106" s="88" customFormat="1" ht="21" customHeight="1" spans="1:8">
      <c r="A106" s="126">
        <v>89</v>
      </c>
      <c r="B106" s="127" t="str">
        <f>汇总!E90</f>
        <v>千斤顶（卧式气动）</v>
      </c>
      <c r="C106" s="178" t="str">
        <f>汇总!E90</f>
        <v>千斤顶（卧式气动）</v>
      </c>
      <c r="D106" s="178" t="str">
        <f>汇总!F90</f>
        <v>Jack (horizontal pneumatic)</v>
      </c>
      <c r="E106" s="127">
        <f>汇总!H90</f>
        <v>2</v>
      </c>
      <c r="F106" s="127" t="str">
        <f>汇总!I90</f>
        <v>台</v>
      </c>
      <c r="G106" s="129">
        <f t="shared" si="2"/>
        <v>476.045982065197</v>
      </c>
      <c r="H106" s="129">
        <f>汇总!N90</f>
        <v>952.091964130393</v>
      </c>
    </row>
    <row r="107" s="88" customFormat="1" ht="21" customHeight="1" spans="1:8">
      <c r="A107" s="126">
        <v>90</v>
      </c>
      <c r="B107" s="127" t="str">
        <f>汇总!E91</f>
        <v>高压胶管</v>
      </c>
      <c r="C107" s="178" t="str">
        <f>汇总!E91</f>
        <v>高压胶管</v>
      </c>
      <c r="D107" s="178" t="str">
        <f>汇总!F91</f>
        <v>High-pressure hose</v>
      </c>
      <c r="E107" s="127">
        <f>汇总!H91</f>
        <v>2820</v>
      </c>
      <c r="F107" s="127" t="str">
        <f>汇总!I91</f>
        <v>米</v>
      </c>
      <c r="G107" s="129">
        <f t="shared" si="2"/>
        <v>10.4566437760299</v>
      </c>
      <c r="H107" s="129">
        <f>汇总!N91</f>
        <v>29487.7354484044</v>
      </c>
    </row>
    <row r="108" s="88" customFormat="1" ht="21" customHeight="1" spans="1:8">
      <c r="A108" s="126">
        <v>91</v>
      </c>
      <c r="B108" s="127" t="str">
        <f>汇总!E92</f>
        <v>木材切割片</v>
      </c>
      <c r="C108" s="178" t="str">
        <f>汇总!E92</f>
        <v>木材切割片</v>
      </c>
      <c r="D108" s="178" t="str">
        <f>汇总!F92</f>
        <v>Wood cutting piece</v>
      </c>
      <c r="E108" s="127">
        <f>汇总!H92</f>
        <v>5</v>
      </c>
      <c r="F108" s="127" t="str">
        <f>汇总!I92</f>
        <v>片</v>
      </c>
      <c r="G108" s="129">
        <f t="shared" ref="G108:G126" si="3">H108/E108</f>
        <v>3.55726667916851</v>
      </c>
      <c r="H108" s="129">
        <f>汇总!N92</f>
        <v>17.7863333958426</v>
      </c>
    </row>
    <row r="109" s="88" customFormat="1" ht="21" customHeight="1" spans="1:8">
      <c r="A109" s="126">
        <v>92</v>
      </c>
      <c r="B109" s="127" t="str">
        <f>汇总!E93</f>
        <v>切割片</v>
      </c>
      <c r="C109" s="178" t="str">
        <f>汇总!E93</f>
        <v>切割片</v>
      </c>
      <c r="D109" s="178" t="str">
        <f>汇总!F93</f>
        <v>Cutting disc</v>
      </c>
      <c r="E109" s="127">
        <f>汇总!H93</f>
        <v>292</v>
      </c>
      <c r="F109" s="127" t="str">
        <f>汇总!I93</f>
        <v>片</v>
      </c>
      <c r="G109" s="129">
        <f t="shared" si="3"/>
        <v>0.330615355826628</v>
      </c>
      <c r="H109" s="129">
        <f>汇总!N93</f>
        <v>96.5396839013755</v>
      </c>
    </row>
    <row r="110" s="88" customFormat="1" ht="21" customHeight="1" spans="1:8">
      <c r="A110" s="126">
        <v>93</v>
      </c>
      <c r="B110" s="127" t="str">
        <f>汇总!E94</f>
        <v>切割片</v>
      </c>
      <c r="C110" s="178" t="str">
        <f>汇总!E94</f>
        <v>切割片</v>
      </c>
      <c r="D110" s="178" t="str">
        <f>汇总!F94</f>
        <v>Cutting disc</v>
      </c>
      <c r="E110" s="127">
        <f>汇总!H94</f>
        <v>29</v>
      </c>
      <c r="F110" s="127" t="str">
        <f>汇总!I94</f>
        <v>片</v>
      </c>
      <c r="G110" s="129">
        <f t="shared" si="3"/>
        <v>2.82488824522205</v>
      </c>
      <c r="H110" s="129">
        <f>汇总!N94</f>
        <v>81.9217591114393</v>
      </c>
    </row>
    <row r="111" s="88" customFormat="1" ht="21" customHeight="1" spans="1:8">
      <c r="A111" s="126">
        <v>94</v>
      </c>
      <c r="B111" s="127" t="str">
        <f>汇总!E95</f>
        <v>断线钳</v>
      </c>
      <c r="C111" s="178" t="str">
        <f>汇总!E95</f>
        <v>断线钳</v>
      </c>
      <c r="D111" s="178" t="str">
        <f>汇总!F95</f>
        <v>Bolt cutters</v>
      </c>
      <c r="E111" s="127">
        <f>汇总!H95</f>
        <v>10</v>
      </c>
      <c r="F111" s="127" t="str">
        <f>汇总!I95</f>
        <v>把</v>
      </c>
      <c r="G111" s="129">
        <f t="shared" si="3"/>
        <v>19.8788432071181</v>
      </c>
      <c r="H111" s="129">
        <f>汇总!N95</f>
        <v>198.788432071181</v>
      </c>
    </row>
    <row r="112" s="88" customFormat="1" ht="21" customHeight="1" spans="1:8">
      <c r="A112" s="126">
        <v>95</v>
      </c>
      <c r="B112" s="127" t="str">
        <f>汇总!E96</f>
        <v>尖嘴钳</v>
      </c>
      <c r="C112" s="178" t="str">
        <f>汇总!E96</f>
        <v>尖嘴钳</v>
      </c>
      <c r="D112" s="178" t="str">
        <f>汇总!F96</f>
        <v>Needle nose pliers</v>
      </c>
      <c r="E112" s="127">
        <f>汇总!H96</f>
        <v>30</v>
      </c>
      <c r="F112" s="127" t="str">
        <f>汇总!I96</f>
        <v>件</v>
      </c>
      <c r="G112" s="129">
        <f t="shared" si="3"/>
        <v>3.22246510936441</v>
      </c>
      <c r="H112" s="129">
        <f>汇总!N96</f>
        <v>96.6739532809322</v>
      </c>
    </row>
    <row r="113" s="88" customFormat="1" ht="21" customHeight="1" spans="1:8">
      <c r="A113" s="126">
        <v>96</v>
      </c>
      <c r="B113" s="127" t="str">
        <f>汇总!E97</f>
        <v>水泵钳</v>
      </c>
      <c r="C113" s="178" t="str">
        <f>汇总!E97</f>
        <v>水泵钳</v>
      </c>
      <c r="D113" s="178" t="str">
        <f>汇总!F97</f>
        <v>Water pump pliers</v>
      </c>
      <c r="E113" s="127">
        <f>汇总!H97</f>
        <v>4</v>
      </c>
      <c r="F113" s="127" t="str">
        <f>汇总!I97</f>
        <v>把</v>
      </c>
      <c r="G113" s="129">
        <f t="shared" si="3"/>
        <v>4.26872001500221</v>
      </c>
      <c r="H113" s="129">
        <f>汇总!N97</f>
        <v>17.0748800600088</v>
      </c>
    </row>
    <row r="114" s="88" customFormat="1" ht="21" customHeight="1" spans="1:8">
      <c r="A114" s="126">
        <v>97</v>
      </c>
      <c r="B114" s="127" t="str">
        <f>汇总!E98</f>
        <v>手动棘轮式线缆剪</v>
      </c>
      <c r="C114" s="178" t="str">
        <f>汇总!E98</f>
        <v>手动棘轮式线缆剪</v>
      </c>
      <c r="D114" s="178" t="str">
        <f>汇总!F98</f>
        <v>Manual ratchet cable cutter</v>
      </c>
      <c r="E114" s="127">
        <f>汇总!H98</f>
        <v>4</v>
      </c>
      <c r="F114" s="127" t="str">
        <f>汇总!I98</f>
        <v>把</v>
      </c>
      <c r="G114" s="129">
        <f t="shared" si="3"/>
        <v>97.9294591676976</v>
      </c>
      <c r="H114" s="129">
        <f>汇总!N98</f>
        <v>391.71783667079</v>
      </c>
    </row>
    <row r="115" s="88" customFormat="1" ht="21" customHeight="1" spans="1:8">
      <c r="A115" s="126">
        <v>98</v>
      </c>
      <c r="B115" s="127" t="str">
        <f>汇总!E99</f>
        <v>大锤</v>
      </c>
      <c r="C115" s="178" t="str">
        <f>汇总!E99</f>
        <v>大锤</v>
      </c>
      <c r="D115" s="178" t="str">
        <f>汇总!F99</f>
        <v>Sledgehammer</v>
      </c>
      <c r="E115" s="127">
        <f>汇总!H99</f>
        <v>15</v>
      </c>
      <c r="F115" s="127" t="str">
        <f>汇总!I99</f>
        <v>把</v>
      </c>
      <c r="G115" s="129">
        <f t="shared" si="3"/>
        <v>7.53303532059211</v>
      </c>
      <c r="H115" s="129">
        <f>汇总!N99</f>
        <v>112.995529808882</v>
      </c>
    </row>
    <row r="116" s="88" customFormat="1" ht="21" customHeight="1" spans="1:8">
      <c r="A116" s="126">
        <v>99</v>
      </c>
      <c r="B116" s="127" t="str">
        <f>汇总!E100</f>
        <v>两用扳手</v>
      </c>
      <c r="C116" s="178" t="str">
        <f>汇总!E100</f>
        <v>两用扳手</v>
      </c>
      <c r="D116" s="178" t="str">
        <f>汇总!F100</f>
        <v>Wrench (plum blossom opening)</v>
      </c>
      <c r="E116" s="127">
        <f>汇总!H100</f>
        <v>90</v>
      </c>
      <c r="F116" s="127" t="str">
        <f>汇总!I100</f>
        <v>把</v>
      </c>
      <c r="G116" s="129">
        <f t="shared" si="3"/>
        <v>1.64122519531048</v>
      </c>
      <c r="H116" s="129">
        <f>汇总!N100</f>
        <v>147.710267577944</v>
      </c>
    </row>
    <row r="117" s="88" customFormat="1" ht="21" customHeight="1" spans="1:8">
      <c r="A117" s="126">
        <v>100</v>
      </c>
      <c r="B117" s="127" t="str">
        <f>汇总!E101</f>
        <v>两用扳手</v>
      </c>
      <c r="C117" s="178" t="str">
        <f>汇总!E101</f>
        <v>两用扳手</v>
      </c>
      <c r="D117" s="178" t="str">
        <f>汇总!F101</f>
        <v>Wrench (plum blossom opening)</v>
      </c>
      <c r="E117" s="127">
        <f>汇总!H101</f>
        <v>25</v>
      </c>
      <c r="F117" s="127" t="str">
        <f>汇总!I101</f>
        <v>把</v>
      </c>
      <c r="G117" s="129">
        <f t="shared" si="3"/>
        <v>1.08810510186331</v>
      </c>
      <c r="H117" s="129">
        <f>汇总!N101</f>
        <v>27.2026275465827</v>
      </c>
    </row>
    <row r="118" s="88" customFormat="1" ht="21" customHeight="1" spans="1:8">
      <c r="A118" s="126">
        <v>101</v>
      </c>
      <c r="B118" s="127" t="str">
        <f>汇总!E102</f>
        <v>螺丝刀</v>
      </c>
      <c r="C118" s="178" t="str">
        <f>汇总!E102</f>
        <v>螺丝刀</v>
      </c>
      <c r="D118" s="178" t="str">
        <f>汇总!F102</f>
        <v>screwdriver</v>
      </c>
      <c r="E118" s="127">
        <f>汇总!H102</f>
        <v>10</v>
      </c>
      <c r="F118" s="127" t="str">
        <f>汇总!I102</f>
        <v>套</v>
      </c>
      <c r="G118" s="129">
        <f t="shared" si="3"/>
        <v>7.7841364979452</v>
      </c>
      <c r="H118" s="129">
        <f>汇总!N102</f>
        <v>77.841364979452</v>
      </c>
    </row>
    <row r="119" s="88" customFormat="1" ht="21" customHeight="1" spans="1:8">
      <c r="A119" s="126">
        <v>102</v>
      </c>
      <c r="B119" s="127" t="str">
        <f>汇总!E103</f>
        <v>斜口钳</v>
      </c>
      <c r="C119" s="178" t="str">
        <f>汇总!E103</f>
        <v>斜口钳</v>
      </c>
      <c r="D119" s="178" t="str">
        <f>汇总!F103</f>
        <v>Diagonal pliers</v>
      </c>
      <c r="E119" s="127">
        <f>汇总!H103</f>
        <v>100</v>
      </c>
      <c r="F119" s="127" t="str">
        <f>汇总!I103</f>
        <v>把</v>
      </c>
      <c r="G119" s="129">
        <f t="shared" si="3"/>
        <v>3.59911687539401</v>
      </c>
      <c r="H119" s="129">
        <f>汇总!N103</f>
        <v>359.911687539401</v>
      </c>
    </row>
    <row r="120" s="88" customFormat="1" ht="21" customHeight="1" spans="1:8">
      <c r="A120" s="126">
        <v>103</v>
      </c>
      <c r="B120" s="127" t="str">
        <f>汇总!E104</f>
        <v>角磨片</v>
      </c>
      <c r="C120" s="178" t="str">
        <f>汇总!E104</f>
        <v>角磨片</v>
      </c>
      <c r="D120" s="178" t="str">
        <f>汇总!F104</f>
        <v>Angle Grinding Disc</v>
      </c>
      <c r="E120" s="127">
        <f>汇总!H104</f>
        <v>23</v>
      </c>
      <c r="F120" s="127" t="str">
        <f>汇总!I104</f>
        <v>片</v>
      </c>
      <c r="G120" s="129">
        <f t="shared" si="3"/>
        <v>0.753303532059213</v>
      </c>
      <c r="H120" s="129">
        <f>汇总!N104</f>
        <v>17.3259812373619</v>
      </c>
    </row>
    <row r="121" s="88" customFormat="1" ht="21" customHeight="1" spans="1:8">
      <c r="A121" s="126">
        <v>104</v>
      </c>
      <c r="B121" s="127" t="str">
        <f>汇总!E105</f>
        <v>锯条</v>
      </c>
      <c r="C121" s="178" t="str">
        <f>汇总!E105</f>
        <v>锯条</v>
      </c>
      <c r="D121" s="178" t="str">
        <f>汇总!F105</f>
        <v>Saw blade</v>
      </c>
      <c r="E121" s="127">
        <f>汇总!H105</f>
        <v>866</v>
      </c>
      <c r="F121" s="127" t="str">
        <f>汇总!I105</f>
        <v>片</v>
      </c>
      <c r="G121" s="129">
        <f t="shared" si="3"/>
        <v>0.0837003924510236</v>
      </c>
      <c r="H121" s="129">
        <f>汇总!N105</f>
        <v>72.4845398625864</v>
      </c>
    </row>
    <row r="122" s="88" customFormat="1" ht="21" customHeight="1" spans="1:8">
      <c r="A122" s="126">
        <v>105</v>
      </c>
      <c r="B122" s="127" t="str">
        <f>汇总!E106</f>
        <v>电烙铁</v>
      </c>
      <c r="C122" s="178" t="str">
        <f>汇总!E106</f>
        <v>电烙铁</v>
      </c>
      <c r="D122" s="178" t="str">
        <f>汇总!F106</f>
        <v>Electric soldering iron</v>
      </c>
      <c r="E122" s="127">
        <f>汇总!H106</f>
        <v>2</v>
      </c>
      <c r="F122" s="127" t="str">
        <f>汇总!I106</f>
        <v>件</v>
      </c>
      <c r="G122" s="129">
        <f t="shared" si="3"/>
        <v>7.9340997010866</v>
      </c>
      <c r="H122" s="129">
        <f>汇总!N106</f>
        <v>15.8681994021732</v>
      </c>
    </row>
    <row r="123" s="88" customFormat="1" ht="21" customHeight="1" spans="1:8">
      <c r="A123" s="126">
        <v>106</v>
      </c>
      <c r="B123" s="127" t="str">
        <f>汇总!E107</f>
        <v>摇表线</v>
      </c>
      <c r="C123" s="178" t="str">
        <f>汇总!E107</f>
        <v>摇表线</v>
      </c>
      <c r="D123" s="178" t="str">
        <f>汇总!F107</f>
        <v>Waving Watch Tester</v>
      </c>
      <c r="E123" s="127">
        <f>汇总!H107</f>
        <v>9</v>
      </c>
      <c r="F123" s="127" t="str">
        <f>汇总!I107</f>
        <v>件</v>
      </c>
      <c r="G123" s="129">
        <f t="shared" si="3"/>
        <v>5.23127452818898</v>
      </c>
      <c r="H123" s="129">
        <f>汇总!N107</f>
        <v>47.0814707537008</v>
      </c>
    </row>
    <row r="124" s="88" customFormat="1" ht="21" customHeight="1" spans="1:8">
      <c r="A124" s="126">
        <v>107</v>
      </c>
      <c r="B124" s="127" t="str">
        <f>汇总!E108</f>
        <v>数字钳式万用表</v>
      </c>
      <c r="C124" s="178" t="str">
        <f>汇总!E108</f>
        <v>数字钳式万用表</v>
      </c>
      <c r="D124" s="178" t="str">
        <f>汇总!F108</f>
        <v>Digital clamp multimeter</v>
      </c>
      <c r="E124" s="127">
        <f>汇总!H108</f>
        <v>20</v>
      </c>
      <c r="F124" s="127" t="str">
        <f>汇总!I108</f>
        <v>套</v>
      </c>
      <c r="G124" s="129">
        <f t="shared" si="3"/>
        <v>26.7841255843276</v>
      </c>
      <c r="H124" s="129">
        <f>汇总!N108</f>
        <v>535.682511686551</v>
      </c>
    </row>
    <row r="125" s="88" customFormat="1" ht="21" customHeight="1" spans="1:8">
      <c r="A125" s="126">
        <v>108</v>
      </c>
      <c r="B125" s="127" t="str">
        <f>汇总!E109</f>
        <v>万用表笔</v>
      </c>
      <c r="C125" s="178" t="str">
        <f>汇总!E109</f>
        <v>万用表笔</v>
      </c>
      <c r="D125" s="178" t="str">
        <f>汇总!F109</f>
        <v>Multimeter pen</v>
      </c>
      <c r="E125" s="127">
        <f>汇总!H109</f>
        <v>10</v>
      </c>
      <c r="F125" s="127" t="str">
        <f>汇总!I109</f>
        <v>对</v>
      </c>
      <c r="G125" s="129">
        <f t="shared" si="3"/>
        <v>3.13876471691339</v>
      </c>
      <c r="H125" s="129">
        <f>汇总!N109</f>
        <v>31.3876471691339</v>
      </c>
    </row>
    <row r="126" s="88" customFormat="1" ht="21" customHeight="1" spans="1:8">
      <c r="A126" s="126">
        <v>109</v>
      </c>
      <c r="B126" s="127" t="str">
        <f>汇总!E110</f>
        <v> 熄火电磁阀</v>
      </c>
      <c r="C126" s="178" t="str">
        <f>汇总!E110</f>
        <v> 熄火电磁阀</v>
      </c>
      <c r="D126" s="178" t="str">
        <f>汇总!F110</f>
        <v>Flameout solenoid valve</v>
      </c>
      <c r="E126" s="127">
        <f>汇总!H110</f>
        <v>3</v>
      </c>
      <c r="F126" s="127" t="str">
        <f>汇总!I110</f>
        <v>件</v>
      </c>
      <c r="G126" s="129">
        <f t="shared" ref="G126:G140" si="4">H126/E126</f>
        <v>19.2685278454961</v>
      </c>
      <c r="H126" s="129">
        <f>汇总!N110</f>
        <v>57.8055835364882</v>
      </c>
    </row>
    <row r="127" s="88" customFormat="1" ht="21" customHeight="1" spans="1:8">
      <c r="A127" s="126">
        <v>110</v>
      </c>
      <c r="B127" s="127" t="str">
        <f>汇总!E111</f>
        <v> 发电机</v>
      </c>
      <c r="C127" s="178" t="str">
        <f>汇总!E111</f>
        <v> 发电机</v>
      </c>
      <c r="D127" s="178" t="str">
        <f>汇总!F111</f>
        <v>generator</v>
      </c>
      <c r="E127" s="127">
        <f>汇总!H111</f>
        <v>2</v>
      </c>
      <c r="F127" s="127" t="str">
        <f>汇总!I111</f>
        <v>件</v>
      </c>
      <c r="G127" s="129">
        <f t="shared" si="4"/>
        <v>133.397500468819</v>
      </c>
      <c r="H127" s="129">
        <f>汇总!N111</f>
        <v>266.795000937638</v>
      </c>
    </row>
    <row r="128" s="88" customFormat="1" ht="21" customHeight="1" spans="1:8">
      <c r="A128" s="126">
        <v>111</v>
      </c>
      <c r="B128" s="127" t="str">
        <f>汇总!E112</f>
        <v>起动机</v>
      </c>
      <c r="C128" s="178" t="str">
        <f>汇总!E112</f>
        <v>起动机</v>
      </c>
      <c r="D128" s="178" t="str">
        <f>汇总!F112</f>
        <v>starter</v>
      </c>
      <c r="E128" s="127">
        <f>汇总!H112</f>
        <v>2</v>
      </c>
      <c r="F128" s="127" t="str">
        <f>汇总!I112</f>
        <v>件</v>
      </c>
      <c r="G128" s="129">
        <f t="shared" si="4"/>
        <v>163.04138946189</v>
      </c>
      <c r="H128" s="129">
        <f>汇总!N112</f>
        <v>326.08277892378</v>
      </c>
    </row>
    <row r="129" s="88" customFormat="1" ht="21" customHeight="1" spans="1:8">
      <c r="A129" s="126">
        <v>112</v>
      </c>
      <c r="B129" s="127" t="str">
        <f>汇总!E113</f>
        <v> 轴承</v>
      </c>
      <c r="C129" s="178" t="str">
        <f>汇总!E113</f>
        <v> 轴承</v>
      </c>
      <c r="D129" s="178" t="str">
        <f>汇总!F113</f>
        <v>Bearing</v>
      </c>
      <c r="E129" s="127">
        <f>汇总!H113</f>
        <v>1</v>
      </c>
      <c r="F129" s="127" t="str">
        <f>汇总!I113</f>
        <v>件</v>
      </c>
      <c r="G129" s="129">
        <f t="shared" si="4"/>
        <v>24.0638628296693</v>
      </c>
      <c r="H129" s="129">
        <f>汇总!N113</f>
        <v>24.0638628296693</v>
      </c>
    </row>
    <row r="130" s="88" customFormat="1" ht="21" customHeight="1" spans="1:8">
      <c r="A130" s="126">
        <v>113</v>
      </c>
      <c r="B130" s="127" t="str">
        <f>汇总!E114</f>
        <v> 拉杆球头</v>
      </c>
      <c r="C130" s="178" t="str">
        <f>汇总!E114</f>
        <v> 拉杆球头</v>
      </c>
      <c r="D130" s="178" t="str">
        <f>汇总!F114</f>
        <v>Tie rod</v>
      </c>
      <c r="E130" s="127">
        <f>汇总!H114</f>
        <v>2</v>
      </c>
      <c r="F130" s="127" t="str">
        <f>汇总!I114</f>
        <v>件</v>
      </c>
      <c r="G130" s="129">
        <f t="shared" si="4"/>
        <v>21.7969772007874</v>
      </c>
      <c r="H130" s="129">
        <f>汇总!N114</f>
        <v>43.5939544015748</v>
      </c>
    </row>
    <row r="131" s="88" customFormat="1" ht="21" customHeight="1" spans="1:8">
      <c r="A131" s="126">
        <v>114</v>
      </c>
      <c r="B131" s="127" t="str">
        <f>汇总!E115</f>
        <v> 拉杆球头</v>
      </c>
      <c r="C131" s="178" t="str">
        <f>汇总!E115</f>
        <v> 拉杆球头</v>
      </c>
      <c r="D131" s="178" t="str">
        <f>汇总!F115</f>
        <v>Tie rod</v>
      </c>
      <c r="E131" s="127">
        <f>汇总!H115</f>
        <v>2</v>
      </c>
      <c r="F131" s="127" t="str">
        <f>汇总!I115</f>
        <v>件</v>
      </c>
      <c r="G131" s="129">
        <f t="shared" si="4"/>
        <v>25.8076210057323</v>
      </c>
      <c r="H131" s="129">
        <f>汇总!N115</f>
        <v>51.6152420114646</v>
      </c>
    </row>
    <row r="132" s="88" customFormat="1" ht="21" customHeight="1" spans="1:8">
      <c r="A132" s="126">
        <v>115</v>
      </c>
      <c r="B132" s="127" t="str">
        <f>汇总!E116</f>
        <v>灯泡</v>
      </c>
      <c r="C132" s="178" t="str">
        <f>汇总!E116</f>
        <v>灯泡</v>
      </c>
      <c r="D132" s="178" t="str">
        <f>汇总!F116</f>
        <v>light bulb</v>
      </c>
      <c r="E132" s="127">
        <f>汇总!H116</f>
        <v>136</v>
      </c>
      <c r="F132" s="127" t="str">
        <f>汇总!I116</f>
        <v>件</v>
      </c>
      <c r="G132" s="129">
        <f t="shared" si="4"/>
        <v>0.523127452818898</v>
      </c>
      <c r="H132" s="129">
        <f>汇总!N116</f>
        <v>71.1453335833701</v>
      </c>
    </row>
    <row r="133" s="88" customFormat="1" ht="21" customHeight="1" spans="1:8">
      <c r="A133" s="126">
        <v>116</v>
      </c>
      <c r="B133" s="127" t="str">
        <f>汇总!E117</f>
        <v>灯泡</v>
      </c>
      <c r="C133" s="178" t="str">
        <f>汇总!E117</f>
        <v>灯泡</v>
      </c>
      <c r="D133" s="178" t="str">
        <f>汇总!F117</f>
        <v>light bulb</v>
      </c>
      <c r="E133" s="127">
        <f>汇总!H117</f>
        <v>98</v>
      </c>
      <c r="F133" s="127" t="str">
        <f>汇总!I117</f>
        <v>件</v>
      </c>
      <c r="G133" s="129">
        <f t="shared" si="4"/>
        <v>1.39500654085039</v>
      </c>
      <c r="H133" s="129">
        <f>汇总!N117</f>
        <v>136.710641003339</v>
      </c>
    </row>
    <row r="134" s="88" customFormat="1" ht="21" customHeight="1" spans="1:8">
      <c r="A134" s="126">
        <v>117</v>
      </c>
      <c r="B134" s="127" t="str">
        <f>汇总!E118</f>
        <v>灯泡</v>
      </c>
      <c r="C134" s="178" t="str">
        <f>汇总!E118</f>
        <v>灯泡</v>
      </c>
      <c r="D134" s="178" t="str">
        <f>汇总!F118</f>
        <v>light bulb</v>
      </c>
      <c r="E134" s="127">
        <f>汇总!H118</f>
        <v>27</v>
      </c>
      <c r="F134" s="127" t="str">
        <f>汇总!I118</f>
        <v>件</v>
      </c>
      <c r="G134" s="129">
        <f t="shared" si="4"/>
        <v>3.20851504395591</v>
      </c>
      <c r="H134" s="129">
        <f>汇总!N118</f>
        <v>86.6299061868094</v>
      </c>
    </row>
    <row r="135" s="88" customFormat="1" ht="21" customHeight="1" spans="1:8">
      <c r="A135" s="126">
        <v>118</v>
      </c>
      <c r="B135" s="127" t="str">
        <f>汇总!E119</f>
        <v>汽车灯泡</v>
      </c>
      <c r="C135" s="178" t="str">
        <f>汇总!E119</f>
        <v>汽车灯泡</v>
      </c>
      <c r="D135" s="178" t="str">
        <f>汇总!F119</f>
        <v>Car bulb</v>
      </c>
      <c r="E135" s="127">
        <f>汇总!H119</f>
        <v>50</v>
      </c>
      <c r="F135" s="127" t="str">
        <f>汇总!I119</f>
        <v>件</v>
      </c>
      <c r="G135" s="129">
        <f t="shared" si="4"/>
        <v>0.523127452818898</v>
      </c>
      <c r="H135" s="129">
        <f>汇总!N119</f>
        <v>26.1563726409449</v>
      </c>
    </row>
    <row r="136" s="88" customFormat="1" ht="21" customHeight="1" spans="1:8">
      <c r="A136" s="126">
        <v>119</v>
      </c>
      <c r="B136" s="127" t="str">
        <f>汇总!E120</f>
        <v>小灯泡</v>
      </c>
      <c r="C136" s="178" t="str">
        <f>汇总!E120</f>
        <v>小灯泡</v>
      </c>
      <c r="D136" s="178" t="str">
        <f>汇总!F120</f>
        <v>Small bulbs</v>
      </c>
      <c r="E136" s="127">
        <f>汇总!H120</f>
        <v>71</v>
      </c>
      <c r="F136" s="127" t="str">
        <f>汇总!I120</f>
        <v>件</v>
      </c>
      <c r="G136" s="129">
        <f t="shared" si="4"/>
        <v>3.20851504395591</v>
      </c>
      <c r="H136" s="129">
        <f>汇总!N120</f>
        <v>227.804568120869</v>
      </c>
    </row>
    <row r="137" s="88" customFormat="1" ht="21" customHeight="1" spans="1:8">
      <c r="A137" s="126">
        <v>120</v>
      </c>
      <c r="B137" s="127" t="str">
        <f>汇总!E121</f>
        <v> 对中杆棱镜组</v>
      </c>
      <c r="C137" s="178" t="str">
        <f>汇总!E121</f>
        <v> 对中杆棱镜组</v>
      </c>
      <c r="D137" s="178" t="str">
        <f>汇总!F121</f>
        <v>Centering rod prism group</v>
      </c>
      <c r="E137" s="127">
        <f>汇总!H121</f>
        <v>10</v>
      </c>
      <c r="F137" s="127" t="str">
        <f>汇总!I121</f>
        <v>件</v>
      </c>
      <c r="G137" s="129">
        <f t="shared" si="4"/>
        <v>69.7503270425197</v>
      </c>
      <c r="H137" s="129">
        <f>汇总!N121</f>
        <v>697.503270425197</v>
      </c>
    </row>
    <row r="138" s="88" customFormat="1" ht="21" customHeight="1" spans="1:8">
      <c r="A138" s="126">
        <v>121</v>
      </c>
      <c r="B138" s="127" t="str">
        <f>汇总!E122</f>
        <v> 脚架</v>
      </c>
      <c r="C138" s="178" t="str">
        <f>汇总!E122</f>
        <v> 脚架</v>
      </c>
      <c r="D138" s="178" t="str">
        <f>汇总!F122</f>
        <v>Tripod</v>
      </c>
      <c r="E138" s="127">
        <f>汇总!H122</f>
        <v>2</v>
      </c>
      <c r="F138" s="127" t="str">
        <f>汇总!I122</f>
        <v>件</v>
      </c>
      <c r="G138" s="129">
        <f t="shared" si="4"/>
        <v>49.6971080177953</v>
      </c>
      <c r="H138" s="129">
        <f>汇总!N122</f>
        <v>99.3942160355906</v>
      </c>
    </row>
    <row r="139" s="88" customFormat="1" ht="21" customHeight="1" spans="1:8">
      <c r="A139" s="126">
        <v>122</v>
      </c>
      <c r="B139" s="127" t="str">
        <f>汇总!E123</f>
        <v>潜水泵</v>
      </c>
      <c r="C139" s="178" t="str">
        <f>汇总!E123</f>
        <v>潜水泵</v>
      </c>
      <c r="D139" s="178" t="str">
        <f>汇总!F123</f>
        <v>Submersible pump</v>
      </c>
      <c r="E139" s="127">
        <f>汇总!H123</f>
        <v>2</v>
      </c>
      <c r="F139" s="127" t="str">
        <f>汇总!I123</f>
        <v>台</v>
      </c>
      <c r="G139" s="129">
        <f t="shared" si="4"/>
        <v>153.450719493543</v>
      </c>
      <c r="H139" s="129">
        <f>汇总!N123</f>
        <v>306.901438987087</v>
      </c>
    </row>
    <row r="140" s="88" customFormat="1" ht="21" customHeight="1" spans="1:8">
      <c r="A140" s="126">
        <v>123</v>
      </c>
      <c r="B140" s="127" t="str">
        <f>汇总!E124</f>
        <v>潜水泵</v>
      </c>
      <c r="C140" s="178" t="str">
        <f>汇总!E124</f>
        <v>潜水泵</v>
      </c>
      <c r="D140" s="178" t="str">
        <f>汇总!F124</f>
        <v>Submersible pump</v>
      </c>
      <c r="E140" s="127">
        <f>汇总!H124</f>
        <v>2</v>
      </c>
      <c r="F140" s="127" t="str">
        <f>汇总!I124</f>
        <v>台</v>
      </c>
      <c r="G140" s="129">
        <f t="shared" si="4"/>
        <v>164.43639600274</v>
      </c>
      <c r="H140" s="129">
        <f>汇总!N124</f>
        <v>328.87279200548</v>
      </c>
    </row>
    <row r="141" s="88" customFormat="1" ht="21" customHeight="1" spans="1:8">
      <c r="A141" s="126"/>
      <c r="B141" s="127"/>
      <c r="C141" s="178"/>
      <c r="D141" s="178"/>
      <c r="E141" s="127"/>
      <c r="F141" s="127"/>
      <c r="G141" s="129"/>
      <c r="H141" s="129"/>
    </row>
    <row r="142" s="88" customFormat="1" ht="24.95" customHeight="1" spans="2:8">
      <c r="B142" s="132"/>
      <c r="C142" s="132"/>
      <c r="D142" s="132"/>
      <c r="E142" s="132"/>
      <c r="F142" s="132"/>
      <c r="G142" s="133"/>
      <c r="H142" s="133"/>
    </row>
    <row r="143" s="89" customFormat="1" ht="17.1" customHeight="1" spans="1:13">
      <c r="A143" s="118" t="s">
        <v>745</v>
      </c>
      <c r="B143" s="134"/>
      <c r="C143" s="135"/>
      <c r="D143" s="135"/>
      <c r="E143" s="118">
        <f>SUM(E18:E142)</f>
        <v>101628</v>
      </c>
      <c r="F143" s="118"/>
      <c r="G143" s="136"/>
      <c r="H143" s="137">
        <f>SUM(H18:H142)</f>
        <v>247700.214181772</v>
      </c>
      <c r="M143" s="151"/>
    </row>
    <row r="144" s="87" customFormat="1" ht="12.35" spans="2:8">
      <c r="B144" s="138"/>
      <c r="C144" s="139"/>
      <c r="D144" s="140"/>
      <c r="G144" s="141" t="s">
        <v>746</v>
      </c>
      <c r="H144" s="142"/>
    </row>
    <row r="145" s="87" customFormat="1" spans="2:13">
      <c r="B145" s="138"/>
      <c r="C145" s="139"/>
      <c r="D145" s="140"/>
      <c r="G145" s="141" t="s">
        <v>747</v>
      </c>
      <c r="H145" s="142">
        <v>24000</v>
      </c>
      <c r="M145" s="146"/>
    </row>
    <row r="146" s="87" customFormat="1" spans="2:13">
      <c r="B146" s="138"/>
      <c r="C146" s="139"/>
      <c r="D146" s="140"/>
      <c r="G146" s="141"/>
      <c r="H146" s="142"/>
      <c r="M146" s="146"/>
    </row>
    <row r="147" s="87" customFormat="1" spans="2:13">
      <c r="B147" s="143" t="s">
        <v>748</v>
      </c>
      <c r="C147" s="139"/>
      <c r="D147" s="140"/>
      <c r="G147" s="121" t="s">
        <v>11</v>
      </c>
      <c r="H147" s="144">
        <f>H143-H145-H146</f>
        <v>223700.214181772</v>
      </c>
      <c r="M147" s="146"/>
    </row>
    <row r="148" s="87" customFormat="1" spans="2:14">
      <c r="B148" s="139" t="s">
        <v>749</v>
      </c>
      <c r="G148" s="145"/>
      <c r="H148" s="146"/>
      <c r="N148" s="146"/>
    </row>
    <row r="149" s="87" customFormat="1" spans="2:8">
      <c r="B149" s="138"/>
      <c r="G149" s="147">
        <f>H8</f>
        <v>44348</v>
      </c>
      <c r="H149" s="147"/>
    </row>
    <row r="150" s="87" customFormat="1" ht="12.35" spans="2:8">
      <c r="B150" s="138"/>
      <c r="C150" s="140"/>
      <c r="D150" s="140"/>
      <c r="G150" s="121"/>
      <c r="H150" s="121"/>
    </row>
    <row r="151" s="87" customFormat="1" ht="16.1" spans="1:9">
      <c r="A151" s="148"/>
      <c r="B151" s="148"/>
      <c r="C151" s="149"/>
      <c r="D151" s="149"/>
      <c r="E151" s="148"/>
      <c r="F151" s="149"/>
      <c r="G151" s="148"/>
      <c r="H151" s="148"/>
      <c r="I151" s="152"/>
    </row>
    <row r="152" spans="3:4">
      <c r="C152" s="150"/>
      <c r="D152" s="150"/>
    </row>
    <row r="153" spans="3:4">
      <c r="C153" s="150"/>
      <c r="D153" s="150"/>
    </row>
    <row r="154" spans="3:4">
      <c r="C154" s="150"/>
      <c r="D154" s="150"/>
    </row>
    <row r="155" spans="3:4">
      <c r="C155" s="150"/>
      <c r="D155" s="150"/>
    </row>
    <row r="156" spans="3:4">
      <c r="C156" s="150"/>
      <c r="D156" s="150"/>
    </row>
    <row r="157" spans="3:4">
      <c r="C157" s="150"/>
      <c r="D157" s="150"/>
    </row>
    <row r="158" spans="3:4">
      <c r="C158" s="150"/>
      <c r="D158" s="150"/>
    </row>
    <row r="159" spans="3:4">
      <c r="C159" s="150"/>
      <c r="D159" s="150"/>
    </row>
    <row r="160" spans="3:4">
      <c r="C160" s="150"/>
      <c r="D160" s="150"/>
    </row>
    <row r="161" spans="3:4">
      <c r="C161" s="150"/>
      <c r="D161" s="150"/>
    </row>
    <row r="162" spans="3:4">
      <c r="C162" s="150"/>
      <c r="D162" s="150"/>
    </row>
    <row r="163" spans="3:4">
      <c r="C163" s="150"/>
      <c r="D163" s="150"/>
    </row>
    <row r="164" spans="3:4">
      <c r="C164" s="150"/>
      <c r="D164" s="150"/>
    </row>
    <row r="165" spans="3:4">
      <c r="C165" s="150"/>
      <c r="D165" s="150"/>
    </row>
    <row r="166" spans="3:4">
      <c r="C166" s="150"/>
      <c r="D166" s="150"/>
    </row>
    <row r="167" spans="3:4">
      <c r="C167" s="150"/>
      <c r="D167" s="150"/>
    </row>
    <row r="168" spans="3:4">
      <c r="C168" s="150"/>
      <c r="D168" s="150"/>
    </row>
    <row r="169" spans="3:4">
      <c r="C169" s="150"/>
      <c r="D169" s="150"/>
    </row>
    <row r="170" spans="3:4">
      <c r="C170" s="150"/>
      <c r="D170" s="150"/>
    </row>
    <row r="171" spans="3:4">
      <c r="C171" s="150"/>
      <c r="D171" s="150"/>
    </row>
    <row r="172" spans="3:4">
      <c r="C172" s="150"/>
      <c r="D172" s="150"/>
    </row>
    <row r="173" spans="3:4">
      <c r="C173" s="150"/>
      <c r="D173" s="150"/>
    </row>
    <row r="174" spans="3:4">
      <c r="C174" s="150"/>
      <c r="D174" s="150"/>
    </row>
    <row r="175" spans="3:4">
      <c r="C175" s="150"/>
      <c r="D175" s="150"/>
    </row>
    <row r="176" spans="3:4">
      <c r="C176" s="150"/>
      <c r="D176" s="150"/>
    </row>
    <row r="177" spans="3:4">
      <c r="C177" s="150"/>
      <c r="D177" s="150"/>
    </row>
    <row r="178" spans="3:4">
      <c r="C178" s="150"/>
      <c r="D178" s="150"/>
    </row>
    <row r="179" spans="3:4">
      <c r="C179" s="150"/>
      <c r="D179" s="150"/>
    </row>
    <row r="180" spans="3:4">
      <c r="C180" s="150"/>
      <c r="D180" s="150"/>
    </row>
    <row r="181" spans="3:4">
      <c r="C181" s="150"/>
      <c r="D181" s="150"/>
    </row>
    <row r="182" spans="3:4">
      <c r="C182" s="150"/>
      <c r="D182" s="150"/>
    </row>
    <row r="183" spans="3:4">
      <c r="C183" s="150"/>
      <c r="D183" s="150"/>
    </row>
    <row r="184" spans="3:4">
      <c r="C184" s="150"/>
      <c r="D184" s="150"/>
    </row>
    <row r="185" spans="3:4">
      <c r="C185" s="150"/>
      <c r="D185" s="150"/>
    </row>
    <row r="186" spans="3:4">
      <c r="C186" s="150"/>
      <c r="D186" s="150"/>
    </row>
    <row r="187" spans="3:4">
      <c r="C187" s="150"/>
      <c r="D187" s="150"/>
    </row>
    <row r="188" spans="3:4">
      <c r="C188" s="150"/>
      <c r="D188" s="150"/>
    </row>
    <row r="189" spans="3:4">
      <c r="C189" s="150"/>
      <c r="D189" s="150"/>
    </row>
    <row r="190" spans="3:4">
      <c r="C190" s="150"/>
      <c r="D190" s="150"/>
    </row>
    <row r="191" spans="3:4">
      <c r="C191" s="150"/>
      <c r="D191" s="150"/>
    </row>
    <row r="192" spans="3:4">
      <c r="C192" s="150"/>
      <c r="D192" s="150"/>
    </row>
    <row r="193" spans="3:4">
      <c r="C193" s="150"/>
      <c r="D193" s="150"/>
    </row>
    <row r="194" spans="3:4">
      <c r="C194" s="150"/>
      <c r="D194" s="150"/>
    </row>
    <row r="195" spans="3:4">
      <c r="C195" s="150"/>
      <c r="D195" s="150"/>
    </row>
    <row r="196" spans="3:4">
      <c r="C196" s="150"/>
      <c r="D196" s="150"/>
    </row>
    <row r="197" spans="3:4">
      <c r="C197" s="150"/>
      <c r="D197" s="150"/>
    </row>
    <row r="198" spans="3:4">
      <c r="C198" s="150"/>
      <c r="D198" s="150"/>
    </row>
    <row r="199" spans="3:4">
      <c r="C199" s="150"/>
      <c r="D199" s="150"/>
    </row>
    <row r="200" spans="3:4">
      <c r="C200" s="150"/>
      <c r="D200" s="150"/>
    </row>
    <row r="201" spans="3:4">
      <c r="C201" s="150"/>
      <c r="D201" s="150"/>
    </row>
    <row r="202" spans="3:4">
      <c r="C202" s="150"/>
      <c r="D202" s="150"/>
    </row>
    <row r="203" spans="3:4">
      <c r="C203" s="150"/>
      <c r="D203" s="150"/>
    </row>
    <row r="204" spans="3:4">
      <c r="C204" s="150"/>
      <c r="D204" s="150"/>
    </row>
    <row r="205" spans="3:4">
      <c r="C205" s="150"/>
      <c r="D205" s="150"/>
    </row>
    <row r="206" spans="3:4">
      <c r="C206" s="150"/>
      <c r="D206" s="150"/>
    </row>
    <row r="207" spans="3:4">
      <c r="C207" s="150"/>
      <c r="D207" s="150"/>
    </row>
    <row r="208" spans="3:4">
      <c r="C208" s="150"/>
      <c r="D208" s="150"/>
    </row>
    <row r="209" spans="3:4">
      <c r="C209" s="150"/>
      <c r="D209" s="150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149:H149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9"/>
  <sheetViews>
    <sheetView topLeftCell="A142" workbookViewId="0">
      <selection activeCell="H1" sqref="H$1:H$1048576"/>
    </sheetView>
  </sheetViews>
  <sheetFormatPr defaultColWidth="7.70796460176991" defaultRowHeight="11.25"/>
  <cols>
    <col min="1" max="1" width="5.7787610619469" style="154" customWidth="1"/>
    <col min="2" max="2" width="13.929203539823" style="154" customWidth="1"/>
    <col min="3" max="3" width="12.1504424778761" style="154" customWidth="1"/>
    <col min="4" max="4" width="12.5929203539823" style="154" customWidth="1"/>
    <col min="5" max="5" width="12.1504424778761" style="154" customWidth="1"/>
    <col min="6" max="6" width="9.1858407079646" style="155" customWidth="1"/>
    <col min="7" max="7" width="9.03539823008849" style="155" customWidth="1"/>
    <col min="8" max="8" width="8.44247787610619" style="154" customWidth="1"/>
    <col min="9" max="9" width="10.070796460177" style="156" customWidth="1"/>
    <col min="10" max="16384" width="7.70796460176991" style="154"/>
  </cols>
  <sheetData>
    <row r="1" ht="17.25" spans="1:9">
      <c r="A1" s="94" t="str">
        <f>报关发票!A1</f>
        <v>BEIJING MENERGY TRADING LIMITED</v>
      </c>
      <c r="B1" s="94"/>
      <c r="C1" s="94"/>
      <c r="D1" s="94"/>
      <c r="E1" s="157"/>
      <c r="F1" s="158"/>
      <c r="G1" s="157"/>
      <c r="H1" s="94"/>
      <c r="I1" s="94"/>
    </row>
    <row r="2" ht="36" customHeight="1" spans="1:9">
      <c r="A2" s="95" t="str">
        <f>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5"/>
      <c r="C2" s="95"/>
      <c r="D2" s="95"/>
      <c r="E2" s="159"/>
      <c r="F2" s="159"/>
      <c r="G2" s="159"/>
      <c r="H2" s="95"/>
      <c r="I2" s="95"/>
    </row>
    <row r="3" ht="17.6" spans="1:9">
      <c r="A3" s="160" t="str">
        <f>报关发票!A3</f>
        <v>北京众诚城商贸有限公司</v>
      </c>
      <c r="B3" s="94"/>
      <c r="C3" s="94"/>
      <c r="D3" s="94"/>
      <c r="E3" s="157"/>
      <c r="F3" s="158"/>
      <c r="G3" s="157"/>
      <c r="H3" s="94"/>
      <c r="I3" s="94"/>
    </row>
    <row r="4" ht="17.25" spans="1:9">
      <c r="A4" s="94" t="s">
        <v>750</v>
      </c>
      <c r="B4" s="94"/>
      <c r="C4" s="94"/>
      <c r="D4" s="94"/>
      <c r="E4" s="157"/>
      <c r="F4" s="158"/>
      <c r="G4" s="157"/>
      <c r="H4" s="94"/>
      <c r="I4" s="94"/>
    </row>
    <row r="5" ht="18.35" spans="1:9">
      <c r="A5" s="160" t="s">
        <v>751</v>
      </c>
      <c r="B5" s="94"/>
      <c r="C5" s="94"/>
      <c r="D5" s="94"/>
      <c r="E5" s="157"/>
      <c r="F5" s="158"/>
      <c r="G5" s="157"/>
      <c r="H5" s="94"/>
      <c r="I5" s="94"/>
    </row>
    <row r="6" spans="1:9">
      <c r="A6" s="101" t="s">
        <v>715</v>
      </c>
      <c r="B6" s="101"/>
      <c r="C6" s="101"/>
      <c r="D6" s="101"/>
      <c r="E6" s="161" t="s">
        <v>752</v>
      </c>
      <c r="F6" s="162"/>
      <c r="G6" s="163" t="str">
        <f>报关发票!G6</f>
        <v>JMBMT20210525S-73</v>
      </c>
      <c r="H6" s="164"/>
      <c r="I6" s="180"/>
    </row>
    <row r="7" spans="1:9">
      <c r="A7" s="104" t="s">
        <v>717</v>
      </c>
      <c r="B7" s="104"/>
      <c r="C7" s="104"/>
      <c r="D7" s="104"/>
      <c r="E7" s="165" t="s">
        <v>718</v>
      </c>
      <c r="F7" s="166"/>
      <c r="G7" s="167" t="str">
        <f>G6</f>
        <v>JMBMT20210525S-73</v>
      </c>
      <c r="H7" s="106"/>
      <c r="I7" s="122"/>
    </row>
    <row r="8" spans="1:9">
      <c r="A8" s="107" t="s">
        <v>719</v>
      </c>
      <c r="B8" s="108"/>
      <c r="C8" s="108"/>
      <c r="D8" s="108"/>
      <c r="E8" s="165" t="s">
        <v>753</v>
      </c>
      <c r="F8" s="166"/>
      <c r="G8" s="166"/>
      <c r="H8" s="168">
        <f>报关发票!H8</f>
        <v>44348</v>
      </c>
      <c r="I8" s="181"/>
    </row>
    <row r="9" spans="1:9">
      <c r="A9" s="108" t="str">
        <f>[2]报关发票!A9</f>
        <v>FROM：SHANGHAI  OF CHINA</v>
      </c>
      <c r="B9" s="108"/>
      <c r="C9" s="108"/>
      <c r="D9" s="108"/>
      <c r="E9" s="165" t="s">
        <v>721</v>
      </c>
      <c r="F9" s="166"/>
      <c r="G9" s="166"/>
      <c r="H9" s="168">
        <f>H8</f>
        <v>44348</v>
      </c>
      <c r="I9" s="181"/>
    </row>
    <row r="10" spans="1:9">
      <c r="A10" s="104" t="s">
        <v>722</v>
      </c>
      <c r="B10" s="104"/>
      <c r="C10" s="104"/>
      <c r="D10" s="104"/>
      <c r="E10" s="165" t="s">
        <v>723</v>
      </c>
      <c r="F10" s="166"/>
      <c r="G10" s="166"/>
      <c r="H10" s="168" t="s">
        <v>727</v>
      </c>
      <c r="I10" s="181"/>
    </row>
    <row r="11" ht="81" customHeight="1" spans="1:9">
      <c r="A11" s="108" t="s">
        <v>725</v>
      </c>
      <c r="B11" s="108"/>
      <c r="C11" s="108"/>
      <c r="D11" s="108"/>
      <c r="E11" s="169" t="s">
        <v>754</v>
      </c>
      <c r="F11" s="166"/>
      <c r="G11" s="166"/>
      <c r="H11" s="168" t="s">
        <v>727</v>
      </c>
      <c r="I11" s="181"/>
    </row>
    <row r="12" ht="12.75" spans="1:9">
      <c r="A12" s="108" t="s">
        <v>728</v>
      </c>
      <c r="B12" s="108"/>
      <c r="C12" s="108"/>
      <c r="D12" s="108"/>
      <c r="E12" s="165" t="s">
        <v>729</v>
      </c>
      <c r="F12" s="166"/>
      <c r="G12" s="170"/>
      <c r="H12" s="171"/>
      <c r="I12" s="182"/>
    </row>
    <row r="13" ht="12.75" spans="1:9">
      <c r="A13" s="108" t="s">
        <v>730</v>
      </c>
      <c r="B13" s="108"/>
      <c r="C13" s="108"/>
      <c r="D13" s="108"/>
      <c r="E13" s="165" t="s">
        <v>731</v>
      </c>
      <c r="F13" s="166"/>
      <c r="G13" s="170"/>
      <c r="H13" s="171"/>
      <c r="I13" s="182"/>
    </row>
    <row r="14" spans="1:9">
      <c r="A14" s="109" t="s">
        <v>755</v>
      </c>
      <c r="B14" s="109"/>
      <c r="C14" s="122"/>
      <c r="D14" s="122"/>
      <c r="E14" s="122"/>
      <c r="F14" s="167"/>
      <c r="G14" s="167"/>
      <c r="H14" s="122"/>
      <c r="I14" s="122"/>
    </row>
    <row r="15" ht="12" spans="1:9">
      <c r="A15" s="109" t="s">
        <v>733</v>
      </c>
      <c r="B15" s="109"/>
      <c r="C15" s="109"/>
      <c r="D15" s="109"/>
      <c r="E15" s="172"/>
      <c r="F15" s="173"/>
      <c r="G15" s="174"/>
      <c r="H15" s="117"/>
      <c r="I15" s="118"/>
    </row>
    <row r="16" ht="12" spans="1:9">
      <c r="A16" s="175" t="s">
        <v>756</v>
      </c>
      <c r="B16" s="176" t="s">
        <v>709</v>
      </c>
      <c r="C16" s="176"/>
      <c r="D16" s="177" t="s">
        <v>757</v>
      </c>
      <c r="E16" s="166" t="s">
        <v>758</v>
      </c>
      <c r="F16" s="167" t="s">
        <v>759</v>
      </c>
      <c r="G16" s="166" t="s">
        <v>760</v>
      </c>
      <c r="H16" s="120" t="s">
        <v>736</v>
      </c>
      <c r="I16" s="120"/>
    </row>
    <row r="17" ht="22.5" spans="1:9">
      <c r="A17" s="122" t="s">
        <v>739</v>
      </c>
      <c r="B17" s="124" t="s">
        <v>741</v>
      </c>
      <c r="C17" s="124"/>
      <c r="D17" s="166" t="s">
        <v>761</v>
      </c>
      <c r="E17" s="166" t="s">
        <v>762</v>
      </c>
      <c r="F17" s="167" t="s">
        <v>763</v>
      </c>
      <c r="G17" s="167" t="s">
        <v>764</v>
      </c>
      <c r="H17" s="89" t="s">
        <v>742</v>
      </c>
      <c r="I17" s="89"/>
    </row>
    <row r="18" s="153" customFormat="1" ht="20" customHeight="1" spans="1:9">
      <c r="A18" s="126">
        <v>1</v>
      </c>
      <c r="B18" s="178" t="str">
        <f>汇总!E2</f>
        <v>热缩管</v>
      </c>
      <c r="C18" s="178" t="str">
        <f>汇总!F2</f>
        <v>Heat shrink tube</v>
      </c>
      <c r="D18" s="179">
        <f>汇总!P2</f>
        <v>3.73</v>
      </c>
      <c r="E18" s="179">
        <f>汇总!O2</f>
        <v>3.25</v>
      </c>
      <c r="F18" s="37">
        <f>汇总!X2</f>
        <v>0.013</v>
      </c>
      <c r="G18" s="37">
        <f>汇总!W2</f>
        <v>1</v>
      </c>
      <c r="H18" s="179">
        <f>汇总!H2</f>
        <v>80</v>
      </c>
      <c r="I18" s="183" t="str">
        <f>汇总!I2&amp;汇总!J2</f>
        <v>米meter</v>
      </c>
    </row>
    <row r="19" s="153" customFormat="1" ht="20" customHeight="1" spans="1:9">
      <c r="A19" s="126">
        <v>2</v>
      </c>
      <c r="B19" s="178" t="str">
        <f>汇总!E3</f>
        <v>半胶手套</v>
      </c>
      <c r="C19" s="178" t="str">
        <f>汇总!F3</f>
        <v>Half rubber gloves</v>
      </c>
      <c r="D19" s="179">
        <f>汇总!P3</f>
        <v>225</v>
      </c>
      <c r="E19" s="179">
        <f>汇总!O3</f>
        <v>215</v>
      </c>
      <c r="F19" s="37">
        <f>汇总!X3</f>
        <v>1.62</v>
      </c>
      <c r="G19" s="37">
        <f>汇总!W3</f>
        <v>7</v>
      </c>
      <c r="H19" s="179">
        <f>汇总!H3</f>
        <v>5000</v>
      </c>
      <c r="I19" s="183" t="str">
        <f>汇总!I3&amp;汇总!J3</f>
        <v>双pair</v>
      </c>
    </row>
    <row r="20" s="153" customFormat="1" ht="20" customHeight="1" spans="1:9">
      <c r="A20" s="126">
        <v>3</v>
      </c>
      <c r="B20" s="178" t="str">
        <f>汇总!E4</f>
        <v>工具包</v>
      </c>
      <c r="C20" s="178" t="str">
        <f>汇总!F4</f>
        <v>Toolkit</v>
      </c>
      <c r="D20" s="179">
        <f>汇总!P4</f>
        <v>30</v>
      </c>
      <c r="E20" s="179">
        <f>汇总!O4</f>
        <v>28</v>
      </c>
      <c r="F20" s="39"/>
      <c r="G20" s="39"/>
      <c r="H20" s="179">
        <f>汇总!H4</f>
        <v>50</v>
      </c>
      <c r="I20" s="183" t="str">
        <f>汇总!I4&amp;汇总!J4</f>
        <v>件pc</v>
      </c>
    </row>
    <row r="21" s="153" customFormat="1" ht="20" customHeight="1" spans="1:9">
      <c r="A21" s="126">
        <v>4</v>
      </c>
      <c r="B21" s="178" t="str">
        <f>汇总!E5</f>
        <v>电焊手套</v>
      </c>
      <c r="C21" s="178" t="str">
        <f>汇总!F5</f>
        <v>Welding gloves</v>
      </c>
      <c r="D21" s="179">
        <f>汇总!P5</f>
        <v>20.53</v>
      </c>
      <c r="E21" s="179">
        <f>汇总!O5</f>
        <v>20</v>
      </c>
      <c r="F21" s="39"/>
      <c r="G21" s="39"/>
      <c r="H21" s="179">
        <f>汇总!H5</f>
        <v>120</v>
      </c>
      <c r="I21" s="183" t="str">
        <f>汇总!I5&amp;汇总!J5</f>
        <v>双pair</v>
      </c>
    </row>
    <row r="22" s="153" customFormat="1" ht="20" customHeight="1" spans="1:9">
      <c r="A22" s="126">
        <v>5</v>
      </c>
      <c r="B22" s="178" t="str">
        <f>汇总!E6</f>
        <v>帆布手套</v>
      </c>
      <c r="C22" s="178" t="str">
        <f>汇总!F6</f>
        <v>Canvas gloves</v>
      </c>
      <c r="D22" s="179">
        <f>汇总!P6</f>
        <v>56.47</v>
      </c>
      <c r="E22" s="179">
        <f>汇总!O6</f>
        <v>55</v>
      </c>
      <c r="F22" s="39"/>
      <c r="G22" s="39"/>
      <c r="H22" s="179">
        <f>汇总!H6</f>
        <v>440</v>
      </c>
      <c r="I22" s="183" t="str">
        <f>汇总!I6&amp;汇总!J6</f>
        <v>双pair</v>
      </c>
    </row>
    <row r="23" s="153" customFormat="1" ht="20" customHeight="1" spans="1:9">
      <c r="A23" s="126">
        <v>6</v>
      </c>
      <c r="B23" s="178" t="str">
        <f>汇总!E7</f>
        <v>铜接线管子</v>
      </c>
      <c r="C23" s="178" t="str">
        <f>汇总!F7</f>
        <v>Copper wiring pipe</v>
      </c>
      <c r="D23" s="179">
        <f>汇总!P7</f>
        <v>2.04</v>
      </c>
      <c r="E23" s="179">
        <f>汇总!O7</f>
        <v>2</v>
      </c>
      <c r="F23" s="37">
        <f>汇总!X7</f>
        <v>0.05</v>
      </c>
      <c r="G23" s="37">
        <f>汇总!W7</f>
        <v>2</v>
      </c>
      <c r="H23" s="179">
        <f>汇总!H7</f>
        <v>300</v>
      </c>
      <c r="I23" s="183" t="str">
        <f>汇总!I7&amp;汇总!J7</f>
        <v>个pc</v>
      </c>
    </row>
    <row r="24" s="153" customFormat="1" ht="20" customHeight="1" spans="1:9">
      <c r="A24" s="126">
        <v>7</v>
      </c>
      <c r="B24" s="178" t="str">
        <f>汇总!E8</f>
        <v>铝接线管子</v>
      </c>
      <c r="C24" s="178" t="str">
        <f>汇总!F8</f>
        <v>Aluminum wiring pipe</v>
      </c>
      <c r="D24" s="179">
        <f>汇总!P8</f>
        <v>35.76</v>
      </c>
      <c r="E24" s="179">
        <f>汇总!O8</f>
        <v>35</v>
      </c>
      <c r="F24" s="39"/>
      <c r="G24" s="39"/>
      <c r="H24" s="179">
        <f>汇总!H8</f>
        <v>1735</v>
      </c>
      <c r="I24" s="183" t="str">
        <f>汇总!I8&amp;汇总!J8</f>
        <v>件pc</v>
      </c>
    </row>
    <row r="25" s="153" customFormat="1" ht="20" customHeight="1" spans="1:9">
      <c r="A25" s="126">
        <v>8</v>
      </c>
      <c r="B25" s="178" t="str">
        <f>汇总!E9</f>
        <v>铜接线鼻子</v>
      </c>
      <c r="C25" s="178" t="str">
        <f>汇总!F9</f>
        <v>Copper wiring nose</v>
      </c>
      <c r="D25" s="179">
        <f>汇总!P9</f>
        <v>216.9</v>
      </c>
      <c r="E25" s="179">
        <f>汇总!O9</f>
        <v>214.4</v>
      </c>
      <c r="F25" s="37">
        <f>汇总!X9</f>
        <v>0.11</v>
      </c>
      <c r="G25" s="37">
        <f>汇总!W9</f>
        <v>5</v>
      </c>
      <c r="H25" s="179">
        <f>汇总!H9</f>
        <v>2950</v>
      </c>
      <c r="I25" s="183" t="str">
        <f>汇总!I9&amp;汇总!J9</f>
        <v>个pc</v>
      </c>
    </row>
    <row r="26" s="153" customFormat="1" ht="20" customHeight="1" spans="1:9">
      <c r="A26" s="126">
        <v>9</v>
      </c>
      <c r="B26" s="178" t="str">
        <f>汇总!E10</f>
        <v>钢丝绳</v>
      </c>
      <c r="C26" s="178" t="str">
        <f>汇总!F10</f>
        <v>Wire rope</v>
      </c>
      <c r="D26" s="179">
        <f>汇总!P10</f>
        <v>1800</v>
      </c>
      <c r="E26" s="179">
        <f>汇总!O10</f>
        <v>1690</v>
      </c>
      <c r="F26" s="37">
        <f>汇总!X10</f>
        <v>1.26</v>
      </c>
      <c r="G26" s="37">
        <f>汇总!W10</f>
        <v>10</v>
      </c>
      <c r="H26" s="179">
        <f>汇总!H10</f>
        <v>10000</v>
      </c>
      <c r="I26" s="183" t="str">
        <f>汇总!I10&amp;汇总!J10</f>
        <v>米meter</v>
      </c>
    </row>
    <row r="27" s="153" customFormat="1" ht="20" customHeight="1" spans="1:9">
      <c r="A27" s="126">
        <v>10</v>
      </c>
      <c r="B27" s="178" t="str">
        <f>汇总!E11</f>
        <v>轴</v>
      </c>
      <c r="C27" s="178" t="str">
        <f>汇总!F11</f>
        <v>SHAFT</v>
      </c>
      <c r="D27" s="179">
        <f>汇总!P11</f>
        <v>46.5</v>
      </c>
      <c r="E27" s="179">
        <f>汇总!O11</f>
        <v>44</v>
      </c>
      <c r="F27" s="37">
        <f>汇总!X11</f>
        <v>0.04</v>
      </c>
      <c r="G27" s="37">
        <f>汇总!W11</f>
        <v>2</v>
      </c>
      <c r="H27" s="179">
        <f>汇总!H11</f>
        <v>10</v>
      </c>
      <c r="I27" s="183" t="str">
        <f>汇总!I11&amp;汇总!J11</f>
        <v>件pc</v>
      </c>
    </row>
    <row r="28" s="153" customFormat="1" ht="20" customHeight="1" spans="1:9">
      <c r="A28" s="126">
        <v>11</v>
      </c>
      <c r="B28" s="178" t="str">
        <f>汇总!E12</f>
        <v>垫片</v>
      </c>
      <c r="C28" s="178" t="str">
        <f>汇总!F12</f>
        <v>SPACER</v>
      </c>
      <c r="D28" s="179">
        <f>汇总!P12</f>
        <v>61</v>
      </c>
      <c r="E28" s="179">
        <f>汇总!O12</f>
        <v>57</v>
      </c>
      <c r="F28" s="39"/>
      <c r="G28" s="39"/>
      <c r="H28" s="179">
        <f>汇总!H12</f>
        <v>10</v>
      </c>
      <c r="I28" s="183" t="str">
        <f>汇总!I12&amp;汇总!J12</f>
        <v>件pc</v>
      </c>
    </row>
    <row r="29" s="153" customFormat="1" ht="20" customHeight="1" spans="1:9">
      <c r="A29" s="126">
        <v>12</v>
      </c>
      <c r="B29" s="178" t="str">
        <f>汇总!E13</f>
        <v>滑杆</v>
      </c>
      <c r="C29" s="178" t="str">
        <f>汇总!F13</f>
        <v>Slider</v>
      </c>
      <c r="D29" s="179">
        <f>汇总!P13</f>
        <v>209</v>
      </c>
      <c r="E29" s="179">
        <f>汇总!O13</f>
        <v>151</v>
      </c>
      <c r="F29" s="37">
        <f>汇总!X13</f>
        <v>0.4</v>
      </c>
      <c r="G29" s="37">
        <f>汇总!W13</f>
        <v>5</v>
      </c>
      <c r="H29" s="179">
        <f>汇总!H13</f>
        <v>30</v>
      </c>
      <c r="I29" s="183" t="str">
        <f>汇总!I13&amp;汇总!J13</f>
        <v>件pc</v>
      </c>
    </row>
    <row r="30" s="153" customFormat="1" ht="20" customHeight="1" spans="1:9">
      <c r="A30" s="126">
        <v>13</v>
      </c>
      <c r="B30" s="178" t="str">
        <f>汇总!E14</f>
        <v>活动扳手6"</v>
      </c>
      <c r="C30" s="178" t="str">
        <f>汇总!F14</f>
        <v>Adjustable wrench 6"</v>
      </c>
      <c r="D30" s="179">
        <f>汇总!P14</f>
        <v>2.12</v>
      </c>
      <c r="E30" s="179">
        <f>汇总!O14</f>
        <v>2</v>
      </c>
      <c r="F30" s="37">
        <f>汇总!X14</f>
        <v>0.079</v>
      </c>
      <c r="G30" s="37">
        <f>汇总!W14</f>
        <v>1</v>
      </c>
      <c r="H30" s="179">
        <f>汇总!H14</f>
        <v>10</v>
      </c>
      <c r="I30" s="183" t="str">
        <f>汇总!I14&amp;汇总!J14</f>
        <v>把pc</v>
      </c>
    </row>
    <row r="31" s="153" customFormat="1" ht="20" customHeight="1" spans="1:9">
      <c r="A31" s="126">
        <v>14</v>
      </c>
      <c r="B31" s="178" t="str">
        <f>汇总!E15</f>
        <v>活动扳手8"</v>
      </c>
      <c r="C31" s="178" t="str">
        <f>汇总!F15</f>
        <v>Adjustable wrench 8"</v>
      </c>
      <c r="D31" s="179">
        <f>汇总!P15</f>
        <v>9.52</v>
      </c>
      <c r="E31" s="179">
        <f>汇总!O15</f>
        <v>9</v>
      </c>
      <c r="F31" s="39"/>
      <c r="G31" s="39"/>
      <c r="H31" s="179">
        <f>汇总!H15</f>
        <v>30</v>
      </c>
      <c r="I31" s="183" t="str">
        <f>汇总!I15&amp;汇总!J15</f>
        <v>把pc</v>
      </c>
    </row>
    <row r="32" s="153" customFormat="1" ht="20" customHeight="1" spans="1:9">
      <c r="A32" s="126">
        <v>15</v>
      </c>
      <c r="B32" s="178" t="str">
        <f>汇总!E16</f>
        <v>5件细牙断丝取出器组套</v>
      </c>
      <c r="C32" s="178" t="str">
        <f>汇总!F16</f>
        <v>5-piece fine-tooth broken wire extractor set</v>
      </c>
      <c r="D32" s="179">
        <f>汇总!P16</f>
        <v>0.1</v>
      </c>
      <c r="E32" s="179">
        <f>汇总!O16</f>
        <v>0.1</v>
      </c>
      <c r="F32" s="39"/>
      <c r="G32" s="39"/>
      <c r="H32" s="179">
        <f>汇总!H16</f>
        <v>1</v>
      </c>
      <c r="I32" s="183" t="str">
        <f>汇总!I16&amp;汇总!J16</f>
        <v>把pc</v>
      </c>
    </row>
    <row r="33" s="153" customFormat="1" ht="20" customHeight="1" spans="1:9">
      <c r="A33" s="126">
        <v>16</v>
      </c>
      <c r="B33" s="178" t="str">
        <f>汇总!E17</f>
        <v>充电冲击钻</v>
      </c>
      <c r="C33" s="178" t="str">
        <f>汇总!F17</f>
        <v>Rechargeable hammer drill</v>
      </c>
      <c r="D33" s="179">
        <f>汇总!P17</f>
        <v>15.76</v>
      </c>
      <c r="E33" s="179">
        <f>汇总!O17</f>
        <v>14.9</v>
      </c>
      <c r="F33" s="39"/>
      <c r="G33" s="39"/>
      <c r="H33" s="179">
        <f>汇总!H17</f>
        <v>5</v>
      </c>
      <c r="I33" s="183" t="str">
        <f>汇总!I17&amp;汇总!J17</f>
        <v>台set</v>
      </c>
    </row>
    <row r="34" s="153" customFormat="1" ht="20" customHeight="1" spans="1:9">
      <c r="A34" s="126">
        <v>17</v>
      </c>
      <c r="B34" s="178" t="str">
        <f>汇总!E18</f>
        <v>活动扳手12''</v>
      </c>
      <c r="C34" s="178" t="str">
        <f>汇总!F18</f>
        <v>Adjustable wrench 12''</v>
      </c>
      <c r="D34" s="179">
        <f>汇总!P18</f>
        <v>17</v>
      </c>
      <c r="E34" s="179">
        <f>汇总!O18</f>
        <v>16</v>
      </c>
      <c r="F34" s="37">
        <f>汇总!X18</f>
        <v>0.02</v>
      </c>
      <c r="G34" s="37">
        <f>汇总!W18</f>
        <v>1</v>
      </c>
      <c r="H34" s="179">
        <f>汇总!H18</f>
        <v>20</v>
      </c>
      <c r="I34" s="183" t="str">
        <f>汇总!I18&amp;汇总!J18</f>
        <v>件pc</v>
      </c>
    </row>
    <row r="35" s="153" customFormat="1" ht="20" customHeight="1" spans="1:9">
      <c r="A35" s="126">
        <v>18</v>
      </c>
      <c r="B35" s="178" t="str">
        <f>汇总!E19</f>
        <v>12件英制特长球头内六角扳手组套</v>
      </c>
      <c r="C35" s="178" t="str">
        <f>汇总!F19</f>
        <v>Set of 12 inch extra long ball-end hexagon wrenches</v>
      </c>
      <c r="D35" s="179">
        <f>汇总!P19</f>
        <v>6.48</v>
      </c>
      <c r="E35" s="179">
        <f>汇总!O19</f>
        <v>6.2</v>
      </c>
      <c r="F35" s="37">
        <f>汇总!X19</f>
        <v>0.078</v>
      </c>
      <c r="G35" s="37">
        <f>汇总!W19</f>
        <v>1</v>
      </c>
      <c r="H35" s="179">
        <f>汇总!H19</f>
        <v>14</v>
      </c>
      <c r="I35" s="183" t="str">
        <f>汇总!I19&amp;汇总!J19</f>
        <v>套set</v>
      </c>
    </row>
    <row r="36" s="153" customFormat="1" ht="20" customHeight="1" spans="1:9">
      <c r="A36" s="126">
        <v>19</v>
      </c>
      <c r="B36" s="178" t="str">
        <f>汇总!E20</f>
        <v>9件特长球头内六角扳手组套</v>
      </c>
      <c r="C36" s="178" t="str">
        <f>汇总!F20</f>
        <v>9 sets of special long ball-end hexagon wrenches</v>
      </c>
      <c r="D36" s="179">
        <f>汇总!P20</f>
        <v>11.81</v>
      </c>
      <c r="E36" s="179">
        <f>汇总!O20</f>
        <v>11.3</v>
      </c>
      <c r="F36" s="39"/>
      <c r="G36" s="39"/>
      <c r="H36" s="179">
        <f>汇总!H20</f>
        <v>24</v>
      </c>
      <c r="I36" s="183" t="str">
        <f>汇总!I20&amp;汇总!J20</f>
        <v>套set</v>
      </c>
    </row>
    <row r="37" s="153" customFormat="1" ht="20" customHeight="1" spans="1:9">
      <c r="A37" s="126">
        <v>20</v>
      </c>
      <c r="B37" s="178" t="str">
        <f>汇总!E21</f>
        <v>自动剥线钳B型</v>
      </c>
      <c r="C37" s="178" t="str">
        <f>汇总!F21</f>
        <v>Automatic wire stripper type B</v>
      </c>
      <c r="D37" s="179">
        <f>汇总!P21</f>
        <v>2.4</v>
      </c>
      <c r="E37" s="179">
        <f>汇总!O21</f>
        <v>2.3</v>
      </c>
      <c r="F37" s="39"/>
      <c r="G37" s="39"/>
      <c r="H37" s="179">
        <f>汇总!H21</f>
        <v>6</v>
      </c>
      <c r="I37" s="183" t="str">
        <f>汇总!I21&amp;汇总!J21</f>
        <v>把pc</v>
      </c>
    </row>
    <row r="38" s="153" customFormat="1" ht="20" customHeight="1" spans="1:9">
      <c r="A38" s="126">
        <v>21</v>
      </c>
      <c r="B38" s="178" t="str">
        <f>汇总!E22</f>
        <v>活动扳手10''</v>
      </c>
      <c r="C38" s="178" t="str">
        <f>汇总!F22</f>
        <v>Adjustable wrench 10''</v>
      </c>
      <c r="D38" s="179">
        <f>汇总!P22</f>
        <v>13.8</v>
      </c>
      <c r="E38" s="179">
        <f>汇总!O22</f>
        <v>13.2</v>
      </c>
      <c r="F38" s="39"/>
      <c r="G38" s="39"/>
      <c r="H38" s="179">
        <f>汇总!H22</f>
        <v>30</v>
      </c>
      <c r="I38" s="183" t="str">
        <f>汇总!I22&amp;汇总!J22</f>
        <v>把pc</v>
      </c>
    </row>
    <row r="39" s="153" customFormat="1" ht="20" customHeight="1" spans="1:9">
      <c r="A39" s="126">
        <v>22</v>
      </c>
      <c r="B39" s="178" t="str">
        <f>汇总!E23</f>
        <v>活动扳手15''</v>
      </c>
      <c r="C39" s="178" t="str">
        <f>汇总!F23</f>
        <v>Adjustable wrench</v>
      </c>
      <c r="D39" s="179">
        <f>汇总!P23</f>
        <v>11.51</v>
      </c>
      <c r="E39" s="179">
        <f>汇总!O23</f>
        <v>11</v>
      </c>
      <c r="F39" s="39"/>
      <c r="G39" s="39"/>
      <c r="H39" s="179">
        <f>汇总!H23</f>
        <v>5</v>
      </c>
      <c r="I39" s="183" t="str">
        <f>汇总!I23&amp;汇总!J23</f>
        <v>件pc</v>
      </c>
    </row>
    <row r="40" s="153" customFormat="1" ht="20" customHeight="1" spans="1:9">
      <c r="A40" s="126">
        <v>23</v>
      </c>
      <c r="B40" s="178" t="str">
        <f>汇总!E24</f>
        <v>充电电锤</v>
      </c>
      <c r="C40" s="178" t="str">
        <f>汇总!F24</f>
        <v>Electrical Hammer</v>
      </c>
      <c r="D40" s="179">
        <f>汇总!P24</f>
        <v>22</v>
      </c>
      <c r="E40" s="179">
        <f>汇总!O24</f>
        <v>20</v>
      </c>
      <c r="F40" s="37">
        <f>汇总!X24</f>
        <v>0.085</v>
      </c>
      <c r="G40" s="37">
        <f>汇总!W24</f>
        <v>1</v>
      </c>
      <c r="H40" s="179">
        <f>汇总!H24</f>
        <v>2</v>
      </c>
      <c r="I40" s="183" t="str">
        <f>汇总!I24&amp;汇总!J24</f>
        <v>台set</v>
      </c>
    </row>
    <row r="41" s="153" customFormat="1" ht="20" customHeight="1" spans="1:9">
      <c r="A41" s="126">
        <v>24</v>
      </c>
      <c r="B41" s="178" t="str">
        <f>汇总!E25</f>
        <v>高压清洗机</v>
      </c>
      <c r="C41" s="178" t="str">
        <f>汇总!F25</f>
        <v>High Pressure Washer</v>
      </c>
      <c r="D41" s="179">
        <f>汇总!P25</f>
        <v>192</v>
      </c>
      <c r="E41" s="179">
        <f>汇总!O25</f>
        <v>186</v>
      </c>
      <c r="F41" s="37">
        <f>汇总!X25</f>
        <v>1.06</v>
      </c>
      <c r="G41" s="37">
        <f>汇总!W25</f>
        <v>6</v>
      </c>
      <c r="H41" s="179">
        <f>汇总!H25</f>
        <v>6</v>
      </c>
      <c r="I41" s="183" t="str">
        <f>汇总!I25&amp;汇总!J25</f>
        <v>台set</v>
      </c>
    </row>
    <row r="42" s="153" customFormat="1" ht="20" customHeight="1" spans="1:9">
      <c r="A42" s="126">
        <v>25</v>
      </c>
      <c r="B42" s="178" t="str">
        <f>汇总!E26</f>
        <v>吊带</v>
      </c>
      <c r="C42" s="178" t="str">
        <f>汇总!F26</f>
        <v>sling</v>
      </c>
      <c r="D42" s="179">
        <f>汇总!P26</f>
        <v>51.71</v>
      </c>
      <c r="E42" s="179">
        <f>汇总!O26</f>
        <v>50</v>
      </c>
      <c r="F42" s="37">
        <f>汇总!X26</f>
        <v>3.06</v>
      </c>
      <c r="G42" s="37">
        <f>汇总!W26</f>
        <v>10</v>
      </c>
      <c r="H42" s="179">
        <f>汇总!H26</f>
        <v>60</v>
      </c>
      <c r="I42" s="183" t="str">
        <f>汇总!I26&amp;汇总!J26</f>
        <v>条pc</v>
      </c>
    </row>
    <row r="43" s="153" customFormat="1" ht="20" customHeight="1" spans="1:9">
      <c r="A43" s="126">
        <v>26</v>
      </c>
      <c r="B43" s="178" t="str">
        <f>汇总!E27</f>
        <v>卸扣</v>
      </c>
      <c r="C43" s="178" t="str">
        <f>汇总!F27</f>
        <v>Shackle</v>
      </c>
      <c r="D43" s="179">
        <f>汇总!P27</f>
        <v>2306.55</v>
      </c>
      <c r="E43" s="179">
        <f>汇总!O27</f>
        <v>2285</v>
      </c>
      <c r="F43" s="39"/>
      <c r="G43" s="39"/>
      <c r="H43" s="179">
        <f>汇总!H27</f>
        <v>52253</v>
      </c>
      <c r="I43" s="183" t="str">
        <f>汇总!I27&amp;汇总!J27</f>
        <v>个pc</v>
      </c>
    </row>
    <row r="44" s="153" customFormat="1" ht="20" customHeight="1" spans="1:9">
      <c r="A44" s="126">
        <v>27</v>
      </c>
      <c r="B44" s="178" t="str">
        <f>汇总!E28</f>
        <v>钢丝绳卡</v>
      </c>
      <c r="C44" s="178" t="str">
        <f>汇总!F28</f>
        <v>Wire rope card</v>
      </c>
      <c r="D44" s="179">
        <f>汇总!P28</f>
        <v>308.45</v>
      </c>
      <c r="E44" s="179">
        <f>汇总!O28</f>
        <v>305</v>
      </c>
      <c r="F44" s="39"/>
      <c r="G44" s="39"/>
      <c r="H44" s="179">
        <f>汇总!H28</f>
        <v>1500</v>
      </c>
      <c r="I44" s="183" t="str">
        <f>汇总!I28&amp;汇总!J28</f>
        <v>件pc</v>
      </c>
    </row>
    <row r="45" s="153" customFormat="1" ht="20" customHeight="1" spans="1:9">
      <c r="A45" s="126">
        <v>28</v>
      </c>
      <c r="B45" s="178" t="str">
        <f>汇总!E29</f>
        <v>手拉葫芦</v>
      </c>
      <c r="C45" s="178" t="str">
        <f>汇总!F29</f>
        <v>Chain hoist</v>
      </c>
      <c r="D45" s="179">
        <f>汇总!P29</f>
        <v>343.29</v>
      </c>
      <c r="E45" s="179">
        <f>汇总!O29</f>
        <v>332</v>
      </c>
      <c r="F45" s="39"/>
      <c r="G45" s="39"/>
      <c r="H45" s="179">
        <f>汇总!H29</f>
        <v>11</v>
      </c>
      <c r="I45" s="183" t="str">
        <f>汇总!I29&amp;汇总!J29</f>
        <v>个pc</v>
      </c>
    </row>
    <row r="46" s="153" customFormat="1" ht="20" customHeight="1" spans="1:9">
      <c r="A46" s="126">
        <v>29</v>
      </c>
      <c r="B46" s="178" t="str">
        <f>汇总!E30</f>
        <v>球阀</v>
      </c>
      <c r="C46" s="178" t="str">
        <f>汇总!F30</f>
        <v>BALL VALVE ball valve</v>
      </c>
      <c r="D46" s="179">
        <f>汇总!P30</f>
        <v>125.45</v>
      </c>
      <c r="E46" s="179">
        <f>汇总!O30</f>
        <v>113.5</v>
      </c>
      <c r="F46" s="39"/>
      <c r="G46" s="39"/>
      <c r="H46" s="179">
        <f>汇总!H30</f>
        <v>240</v>
      </c>
      <c r="I46" s="183" t="str">
        <f>汇总!I30&amp;汇总!J30</f>
        <v>个pc</v>
      </c>
    </row>
    <row r="47" s="153" customFormat="1" ht="20" customHeight="1" spans="1:9">
      <c r="A47" s="126">
        <v>30</v>
      </c>
      <c r="B47" s="178" t="str">
        <f>汇总!E31</f>
        <v>球阀</v>
      </c>
      <c r="C47" s="178" t="str">
        <f>汇总!F31</f>
        <v>BALL VALVE ball valve</v>
      </c>
      <c r="D47" s="179">
        <f>汇总!P31</f>
        <v>184.55</v>
      </c>
      <c r="E47" s="179">
        <f>汇总!O31</f>
        <v>166.5</v>
      </c>
      <c r="F47" s="39"/>
      <c r="G47" s="39"/>
      <c r="H47" s="179">
        <f>汇总!H31</f>
        <v>210</v>
      </c>
      <c r="I47" s="183" t="str">
        <f>汇总!I31&amp;汇总!J31</f>
        <v>个pc</v>
      </c>
    </row>
    <row r="48" s="153" customFormat="1" ht="20" customHeight="1" spans="1:9">
      <c r="A48" s="126">
        <v>31</v>
      </c>
      <c r="B48" s="178" t="str">
        <f>汇总!E32</f>
        <v>凡士林</v>
      </c>
      <c r="C48" s="178" t="str">
        <f>汇总!F32</f>
        <v>Vaseline</v>
      </c>
      <c r="D48" s="179">
        <f>汇总!P32</f>
        <v>2.06</v>
      </c>
      <c r="E48" s="179">
        <f>汇总!O32</f>
        <v>2</v>
      </c>
      <c r="F48" s="37">
        <f>汇总!X32</f>
        <v>1.43</v>
      </c>
      <c r="G48" s="37">
        <f>汇总!W32</f>
        <v>1</v>
      </c>
      <c r="H48" s="179">
        <f>汇总!H32</f>
        <v>4</v>
      </c>
      <c r="I48" s="183" t="str">
        <f>汇总!I32&amp;汇总!J32</f>
        <v>件pc</v>
      </c>
    </row>
    <row r="49" s="153" customFormat="1" ht="20" customHeight="1" spans="1:9">
      <c r="A49" s="126">
        <v>32</v>
      </c>
      <c r="B49" s="178" t="str">
        <f>汇总!E33</f>
        <v>电缆扎带</v>
      </c>
      <c r="C49" s="178" t="str">
        <f>汇总!F33</f>
        <v>CABLETIE</v>
      </c>
      <c r="D49" s="179">
        <f>汇总!P33</f>
        <v>2.07</v>
      </c>
      <c r="E49" s="179">
        <f>汇总!O33</f>
        <v>2</v>
      </c>
      <c r="F49" s="39"/>
      <c r="G49" s="39"/>
      <c r="H49" s="179">
        <f>汇总!H33</f>
        <v>40</v>
      </c>
      <c r="I49" s="183" t="str">
        <f>汇总!I33&amp;汇总!J33</f>
        <v>件pc</v>
      </c>
    </row>
    <row r="50" s="153" customFormat="1" ht="20" customHeight="1" spans="1:9">
      <c r="A50" s="126">
        <v>33</v>
      </c>
      <c r="B50" s="178" t="str">
        <f>汇总!E34</f>
        <v>反光条</v>
      </c>
      <c r="C50" s="178" t="str">
        <f>汇总!F34</f>
        <v>Reflective strip</v>
      </c>
      <c r="D50" s="179">
        <f>汇总!P34</f>
        <v>46.43</v>
      </c>
      <c r="E50" s="179">
        <f>汇总!O34</f>
        <v>45</v>
      </c>
      <c r="F50" s="39"/>
      <c r="G50" s="39"/>
      <c r="H50" s="179">
        <f>汇总!H34</f>
        <v>2500</v>
      </c>
      <c r="I50" s="183" t="str">
        <f>汇总!I34&amp;汇总!J34</f>
        <v>米meter</v>
      </c>
    </row>
    <row r="51" s="153" customFormat="1" ht="20" customHeight="1" spans="1:9">
      <c r="A51" s="126">
        <v>34</v>
      </c>
      <c r="B51" s="178" t="str">
        <f>汇总!E35</f>
        <v>百叶砂纸打磨抛光片</v>
      </c>
      <c r="C51" s="178" t="str">
        <f>汇总!F35</f>
        <v>Louver sandpaper polishing sheet</v>
      </c>
      <c r="D51" s="179">
        <f>汇总!P35</f>
        <v>1.03</v>
      </c>
      <c r="E51" s="179">
        <f>汇总!O35</f>
        <v>1</v>
      </c>
      <c r="F51" s="39"/>
      <c r="G51" s="39"/>
      <c r="H51" s="179">
        <f>汇总!H35</f>
        <v>100</v>
      </c>
      <c r="I51" s="183" t="str">
        <f>汇总!I35&amp;汇总!J35</f>
        <v>片pc</v>
      </c>
    </row>
    <row r="52" s="153" customFormat="1" ht="20" customHeight="1" spans="1:9">
      <c r="A52" s="126">
        <v>35</v>
      </c>
      <c r="B52" s="178" t="str">
        <f>汇总!E36</f>
        <v>铜排</v>
      </c>
      <c r="C52" s="178" t="str">
        <f>汇总!F36</f>
        <v>Copper bar</v>
      </c>
      <c r="D52" s="179">
        <f>汇总!P36</f>
        <v>6.19</v>
      </c>
      <c r="E52" s="179">
        <f>汇总!O36</f>
        <v>6</v>
      </c>
      <c r="F52" s="39"/>
      <c r="G52" s="39"/>
      <c r="H52" s="179">
        <f>汇总!H36</f>
        <v>5</v>
      </c>
      <c r="I52" s="183" t="str">
        <f>汇总!I36&amp;汇总!J36</f>
        <v>米meter</v>
      </c>
    </row>
    <row r="53" s="153" customFormat="1" ht="20" customHeight="1" spans="1:9">
      <c r="A53" s="126">
        <v>36</v>
      </c>
      <c r="B53" s="178" t="str">
        <f>汇总!E37</f>
        <v>铁锹</v>
      </c>
      <c r="C53" s="178" t="str">
        <f>汇总!F37</f>
        <v>Shovel</v>
      </c>
      <c r="D53" s="179">
        <f>汇总!P37</f>
        <v>72.22</v>
      </c>
      <c r="E53" s="179">
        <f>汇总!O37</f>
        <v>70</v>
      </c>
      <c r="F53" s="39"/>
      <c r="G53" s="39"/>
      <c r="H53" s="179">
        <f>汇总!H37</f>
        <v>80</v>
      </c>
      <c r="I53" s="183" t="str">
        <f>汇总!I37&amp;汇总!J37</f>
        <v>把pc</v>
      </c>
    </row>
    <row r="54" s="153" customFormat="1" ht="20" customHeight="1" spans="1:9">
      <c r="A54" s="126">
        <v>37</v>
      </c>
      <c r="B54" s="178" t="str">
        <f>汇总!E38</f>
        <v>铁锹</v>
      </c>
      <c r="C54" s="178" t="str">
        <f>汇总!F38</f>
        <v>Shovel </v>
      </c>
      <c r="D54" s="179">
        <f>汇总!P38</f>
        <v>56.75</v>
      </c>
      <c r="E54" s="179">
        <f>汇总!O38</f>
        <v>55</v>
      </c>
      <c r="F54" s="39"/>
      <c r="G54" s="39"/>
      <c r="H54" s="179">
        <f>汇总!H38</f>
        <v>50</v>
      </c>
      <c r="I54" s="183" t="str">
        <f>汇总!I38&amp;汇总!J38</f>
        <v>把pc</v>
      </c>
    </row>
    <row r="55" s="153" customFormat="1" ht="20" customHeight="1" spans="1:9">
      <c r="A55" s="126">
        <v>38</v>
      </c>
      <c r="B55" s="178" t="str">
        <f>汇总!E39</f>
        <v>石笔</v>
      </c>
      <c r="C55" s="178" t="str">
        <f>汇总!F39</f>
        <v>slate pencil</v>
      </c>
      <c r="D55" s="179">
        <f>汇总!P39</f>
        <v>2.06</v>
      </c>
      <c r="E55" s="179">
        <f>汇总!O39</f>
        <v>2</v>
      </c>
      <c r="F55" s="39"/>
      <c r="G55" s="39"/>
      <c r="H55" s="179">
        <f>汇总!H39</f>
        <v>41</v>
      </c>
      <c r="I55" s="183" t="str">
        <f>汇总!I39&amp;汇总!J39</f>
        <v>盒box</v>
      </c>
    </row>
    <row r="56" s="153" customFormat="1" ht="20" customHeight="1" spans="1:9">
      <c r="A56" s="126">
        <v>39</v>
      </c>
      <c r="B56" s="178" t="str">
        <f>汇总!E40</f>
        <v>配电箱锁</v>
      </c>
      <c r="C56" s="178" t="str">
        <f>汇总!F40</f>
        <v>Distribution box lock</v>
      </c>
      <c r="D56" s="179">
        <f>汇总!P40</f>
        <v>1.03</v>
      </c>
      <c r="E56" s="179">
        <f>汇总!O40</f>
        <v>1</v>
      </c>
      <c r="F56" s="39"/>
      <c r="G56" s="39"/>
      <c r="H56" s="179">
        <f>汇总!H40</f>
        <v>180</v>
      </c>
      <c r="I56" s="183" t="str">
        <f>汇总!I40&amp;汇总!J40</f>
        <v>个pc</v>
      </c>
    </row>
    <row r="57" s="153" customFormat="1" ht="20" customHeight="1" spans="1:9">
      <c r="A57" s="126">
        <v>40</v>
      </c>
      <c r="B57" s="178" t="str">
        <f>汇总!E41</f>
        <v>多功能钥匙</v>
      </c>
      <c r="C57" s="178" t="str">
        <f>汇总!F41</f>
        <v>MULTI-TOOL KEY </v>
      </c>
      <c r="D57" s="179">
        <f>汇总!P41</f>
        <v>1.03</v>
      </c>
      <c r="E57" s="179">
        <f>汇总!O41</f>
        <v>1</v>
      </c>
      <c r="F57" s="39"/>
      <c r="G57" s="39"/>
      <c r="H57" s="179">
        <f>汇总!H41</f>
        <v>42</v>
      </c>
      <c r="I57" s="183" t="str">
        <f>汇总!I41&amp;汇总!J41</f>
        <v>件pc</v>
      </c>
    </row>
    <row r="58" s="153" customFormat="1" ht="20" customHeight="1" spans="1:9">
      <c r="A58" s="126">
        <v>41</v>
      </c>
      <c r="B58" s="178" t="str">
        <f>汇总!E42</f>
        <v>防水灯头</v>
      </c>
      <c r="C58" s="178" t="str">
        <f>汇总!F42</f>
        <v>Waterproof lamp head</v>
      </c>
      <c r="D58" s="179">
        <f>汇总!P42</f>
        <v>5.16</v>
      </c>
      <c r="E58" s="179">
        <f>汇总!O42</f>
        <v>5</v>
      </c>
      <c r="F58" s="39"/>
      <c r="G58" s="39"/>
      <c r="H58" s="179">
        <f>汇总!H42</f>
        <v>50</v>
      </c>
      <c r="I58" s="183" t="str">
        <f>汇总!I42&amp;汇总!J42</f>
        <v>只pc</v>
      </c>
    </row>
    <row r="59" s="153" customFormat="1" ht="20" customHeight="1" spans="1:9">
      <c r="A59" s="126">
        <v>42</v>
      </c>
      <c r="B59" s="178" t="str">
        <f>汇总!E43</f>
        <v>警戒带</v>
      </c>
      <c r="C59" s="178" t="str">
        <f>汇总!F43</f>
        <v>Warning zone</v>
      </c>
      <c r="D59" s="179">
        <f>汇总!P43</f>
        <v>20.63</v>
      </c>
      <c r="E59" s="179">
        <f>汇总!O43</f>
        <v>20</v>
      </c>
      <c r="F59" s="39"/>
      <c r="G59" s="39"/>
      <c r="H59" s="179">
        <f>汇总!H43</f>
        <v>50</v>
      </c>
      <c r="I59" s="183" t="str">
        <f>汇总!I43&amp;汇总!J43</f>
        <v>卷pc</v>
      </c>
    </row>
    <row r="60" s="153" customFormat="1" ht="20" customHeight="1" spans="1:9">
      <c r="A60" s="126">
        <v>43</v>
      </c>
      <c r="B60" s="178" t="str">
        <f>汇总!E44</f>
        <v>卷尺</v>
      </c>
      <c r="C60" s="178" t="str">
        <f>汇总!F44</f>
        <v>tape measure</v>
      </c>
      <c r="D60" s="179">
        <f>汇总!P44</f>
        <v>10.32</v>
      </c>
      <c r="E60" s="179">
        <f>汇总!O44</f>
        <v>10</v>
      </c>
      <c r="F60" s="39"/>
      <c r="G60" s="39"/>
      <c r="H60" s="179">
        <f>汇总!H44</f>
        <v>20</v>
      </c>
      <c r="I60" s="183" t="str">
        <f>汇总!I44&amp;汇总!J44</f>
        <v>把pc</v>
      </c>
    </row>
    <row r="61" s="153" customFormat="1" ht="20" customHeight="1" spans="1:9">
      <c r="A61" s="126">
        <v>44</v>
      </c>
      <c r="B61" s="178" t="str">
        <f>汇总!E45</f>
        <v>卷尺</v>
      </c>
      <c r="C61" s="178" t="str">
        <f>汇总!F45</f>
        <v>tape measure</v>
      </c>
      <c r="D61" s="179">
        <f>汇总!P45</f>
        <v>15.48</v>
      </c>
      <c r="E61" s="179">
        <f>汇总!O45</f>
        <v>15</v>
      </c>
      <c r="F61" s="39"/>
      <c r="G61" s="39"/>
      <c r="H61" s="179">
        <f>汇总!H45</f>
        <v>40</v>
      </c>
      <c r="I61" s="183" t="str">
        <f>汇总!I45&amp;汇总!J45</f>
        <v>把pc</v>
      </c>
    </row>
    <row r="62" s="153" customFormat="1" ht="20" customHeight="1" spans="1:9">
      <c r="A62" s="126">
        <v>45</v>
      </c>
      <c r="B62" s="178" t="str">
        <f>汇总!E46</f>
        <v>卷尺</v>
      </c>
      <c r="C62" s="178" t="str">
        <f>汇总!F46</f>
        <v>tape measure</v>
      </c>
      <c r="D62" s="179">
        <f>汇总!P46</f>
        <v>1.03</v>
      </c>
      <c r="E62" s="179">
        <f>汇总!O46</f>
        <v>1</v>
      </c>
      <c r="F62" s="39"/>
      <c r="G62" s="39"/>
      <c r="H62" s="179">
        <f>汇总!H46</f>
        <v>5</v>
      </c>
      <c r="I62" s="183" t="str">
        <f>汇总!I46&amp;汇总!J46</f>
        <v>把pc</v>
      </c>
    </row>
    <row r="63" s="153" customFormat="1" ht="20" customHeight="1" spans="1:9">
      <c r="A63" s="126">
        <v>46</v>
      </c>
      <c r="B63" s="178" t="str">
        <f>汇总!E47</f>
        <v>多功能数字万用表</v>
      </c>
      <c r="C63" s="178" t="str">
        <f>汇总!F47</f>
        <v>Multifunction digital multimeter</v>
      </c>
      <c r="D63" s="179">
        <f>汇总!P47</f>
        <v>1.03</v>
      </c>
      <c r="E63" s="179">
        <f>汇总!O47</f>
        <v>1</v>
      </c>
      <c r="F63" s="39"/>
      <c r="G63" s="39"/>
      <c r="H63" s="179">
        <f>汇总!H47</f>
        <v>1</v>
      </c>
      <c r="I63" s="183" t="str">
        <f>汇总!I47&amp;汇总!J47</f>
        <v>件pc</v>
      </c>
    </row>
    <row r="64" s="153" customFormat="1" ht="20" customHeight="1" spans="1:9">
      <c r="A64" s="126">
        <v>47</v>
      </c>
      <c r="B64" s="178" t="str">
        <f>汇总!E48</f>
        <v>滚筒刷</v>
      </c>
      <c r="C64" s="178" t="str">
        <f>汇总!F48</f>
        <v>Roller brush</v>
      </c>
      <c r="D64" s="179">
        <f>汇总!P48</f>
        <v>10.32</v>
      </c>
      <c r="E64" s="179">
        <f>汇总!O48</f>
        <v>10</v>
      </c>
      <c r="F64" s="39"/>
      <c r="G64" s="39"/>
      <c r="H64" s="179">
        <f>汇总!H48</f>
        <v>85</v>
      </c>
      <c r="I64" s="183" t="str">
        <f>汇总!I48&amp;汇总!J48</f>
        <v>件pc</v>
      </c>
    </row>
    <row r="65" s="153" customFormat="1" ht="20" customHeight="1" spans="1:9">
      <c r="A65" s="126">
        <v>48</v>
      </c>
      <c r="B65" s="178" t="str">
        <f>汇总!E49</f>
        <v>毛刷</v>
      </c>
      <c r="C65" s="178" t="str">
        <f>汇总!F49</f>
        <v>brush</v>
      </c>
      <c r="D65" s="179">
        <f>汇总!P49</f>
        <v>5.16</v>
      </c>
      <c r="E65" s="179">
        <f>汇总!O49</f>
        <v>5</v>
      </c>
      <c r="F65" s="39"/>
      <c r="G65" s="39"/>
      <c r="H65" s="179">
        <f>汇总!H49</f>
        <v>53</v>
      </c>
      <c r="I65" s="183" t="str">
        <f>汇总!I49&amp;汇总!J49</f>
        <v>件pc</v>
      </c>
    </row>
    <row r="66" s="153" customFormat="1" ht="20" customHeight="1" spans="1:9">
      <c r="A66" s="126">
        <v>49</v>
      </c>
      <c r="B66" s="178" t="str">
        <f>汇总!E50</f>
        <v>滑杆</v>
      </c>
      <c r="C66" s="178" t="str">
        <f>汇总!F50</f>
        <v>Slider</v>
      </c>
      <c r="D66" s="179">
        <f>汇总!P50</f>
        <v>255</v>
      </c>
      <c r="E66" s="179">
        <f>汇总!O50</f>
        <v>240</v>
      </c>
      <c r="F66" s="37">
        <f>汇总!X50</f>
        <v>1.01</v>
      </c>
      <c r="G66" s="37">
        <f>汇总!W50</f>
        <v>8</v>
      </c>
      <c r="H66" s="179">
        <f>汇总!H50</f>
        <v>60</v>
      </c>
      <c r="I66" s="183" t="str">
        <f>汇总!I50&amp;汇总!J50</f>
        <v>件pc</v>
      </c>
    </row>
    <row r="67" s="153" customFormat="1" ht="20" customHeight="1" spans="1:9">
      <c r="A67" s="126">
        <v>50</v>
      </c>
      <c r="B67" s="178" t="str">
        <f>汇总!E51</f>
        <v>踏板</v>
      </c>
      <c r="C67" s="178" t="str">
        <f>汇总!F51</f>
        <v>pedal</v>
      </c>
      <c r="D67" s="179">
        <f>汇总!P51</f>
        <v>231</v>
      </c>
      <c r="E67" s="179">
        <f>汇总!O51</f>
        <v>225</v>
      </c>
      <c r="F67" s="39"/>
      <c r="G67" s="39"/>
      <c r="H67" s="179">
        <f>汇总!H51</f>
        <v>30</v>
      </c>
      <c r="I67" s="183" t="str">
        <f>汇总!I51&amp;汇总!J51</f>
        <v>件pc</v>
      </c>
    </row>
    <row r="68" s="153" customFormat="1" ht="20" customHeight="1" spans="1:9">
      <c r="A68" s="126">
        <v>51</v>
      </c>
      <c r="B68" s="178" t="str">
        <f>汇总!E52</f>
        <v>返回钢丝绳</v>
      </c>
      <c r="C68" s="178" t="str">
        <f>汇总!F52</f>
        <v>Return wire rope</v>
      </c>
      <c r="D68" s="179">
        <f>汇总!P52</f>
        <v>68</v>
      </c>
      <c r="E68" s="179">
        <f>汇总!O52</f>
        <v>66</v>
      </c>
      <c r="F68" s="39"/>
      <c r="G68" s="39"/>
      <c r="H68" s="179">
        <f>汇总!H52</f>
        <v>30</v>
      </c>
      <c r="I68" s="183" t="str">
        <f>汇总!I52&amp;汇总!J52</f>
        <v>件pc</v>
      </c>
    </row>
    <row r="69" s="153" customFormat="1" ht="20" customHeight="1" spans="1:9">
      <c r="A69" s="126">
        <v>52</v>
      </c>
      <c r="B69" s="178" t="str">
        <f>汇总!E53</f>
        <v>钢丝绳</v>
      </c>
      <c r="C69" s="178" t="str">
        <f>汇总!F53</f>
        <v>Wire rope</v>
      </c>
      <c r="D69" s="179">
        <f>汇总!P53</f>
        <v>31.32</v>
      </c>
      <c r="E69" s="179">
        <f>汇总!O53</f>
        <v>30</v>
      </c>
      <c r="F69" s="39"/>
      <c r="G69" s="39"/>
      <c r="H69" s="179">
        <f>汇总!H53</f>
        <v>15</v>
      </c>
      <c r="I69" s="183" t="str">
        <f>汇总!I53&amp;汇总!J53</f>
        <v>件pc</v>
      </c>
    </row>
    <row r="70" s="153" customFormat="1" ht="20" customHeight="1" spans="1:9">
      <c r="A70" s="126">
        <v>53</v>
      </c>
      <c r="B70" s="178" t="str">
        <f>汇总!E54</f>
        <v>推进钢丝绳</v>
      </c>
      <c r="C70" s="178" t="str">
        <f>汇总!F54</f>
        <v>Advance the wire rope</v>
      </c>
      <c r="D70" s="179">
        <f>汇总!P54</f>
        <v>77</v>
      </c>
      <c r="E70" s="179">
        <f>汇总!O54</f>
        <v>75</v>
      </c>
      <c r="F70" s="39"/>
      <c r="G70" s="39"/>
      <c r="H70" s="179">
        <f>汇总!H54</f>
        <v>30</v>
      </c>
      <c r="I70" s="183" t="str">
        <f>汇总!I54&amp;汇总!J54</f>
        <v>件pc</v>
      </c>
    </row>
    <row r="71" s="153" customFormat="1" ht="20" customHeight="1" spans="1:9">
      <c r="A71" s="126">
        <v>54</v>
      </c>
      <c r="B71" s="178" t="str">
        <f>汇总!E55</f>
        <v>推进钢丝绳</v>
      </c>
      <c r="C71" s="178" t="str">
        <f>汇总!F55</f>
        <v>Advance the wire rope</v>
      </c>
      <c r="D71" s="179">
        <f>汇总!P55</f>
        <v>56</v>
      </c>
      <c r="E71" s="179">
        <f>汇总!O55</f>
        <v>54</v>
      </c>
      <c r="F71" s="39"/>
      <c r="G71" s="39"/>
      <c r="H71" s="179">
        <f>汇总!H55</f>
        <v>30</v>
      </c>
      <c r="I71" s="183" t="str">
        <f>汇总!I55&amp;汇总!J55</f>
        <v>件pc</v>
      </c>
    </row>
    <row r="72" s="153" customFormat="1" ht="20" customHeight="1" spans="1:9">
      <c r="A72" s="126">
        <v>55</v>
      </c>
      <c r="B72" s="178" t="str">
        <f>汇总!E56</f>
        <v>KEY键</v>
      </c>
      <c r="C72" s="178" t="str">
        <f>汇总!F56</f>
        <v>KEY key</v>
      </c>
      <c r="D72" s="179">
        <f>汇总!P56</f>
        <v>2.09</v>
      </c>
      <c r="E72" s="179">
        <f>汇总!O56</f>
        <v>2</v>
      </c>
      <c r="F72" s="39"/>
      <c r="G72" s="39"/>
      <c r="H72" s="179">
        <f>汇总!H56</f>
        <v>50</v>
      </c>
      <c r="I72" s="183" t="str">
        <f>汇总!I56&amp;汇总!J56</f>
        <v>件pc</v>
      </c>
    </row>
    <row r="73" s="153" customFormat="1" ht="20" customHeight="1" spans="1:9">
      <c r="A73" s="126">
        <v>56</v>
      </c>
      <c r="B73" s="178" t="str">
        <f>汇总!E57</f>
        <v>钻臂铜衬垫</v>
      </c>
      <c r="C73" s="178" t="str">
        <f>汇总!F57</f>
        <v>Drill arm copper liner</v>
      </c>
      <c r="D73" s="179">
        <f>汇总!P57</f>
        <v>7.41</v>
      </c>
      <c r="E73" s="179">
        <f>汇总!O57</f>
        <v>7.1</v>
      </c>
      <c r="F73" s="39"/>
      <c r="G73" s="39"/>
      <c r="H73" s="179">
        <f>汇总!H57</f>
        <v>25</v>
      </c>
      <c r="I73" s="183" t="str">
        <f>汇总!I57&amp;汇总!J57</f>
        <v>件pc</v>
      </c>
    </row>
    <row r="74" s="153" customFormat="1" ht="20" customHeight="1" spans="1:9">
      <c r="A74" s="126">
        <v>57</v>
      </c>
      <c r="B74" s="178" t="str">
        <f>汇总!E58</f>
        <v>衬套</v>
      </c>
      <c r="C74" s="178" t="str">
        <f>汇总!F58</f>
        <v>BEARING BUSHING</v>
      </c>
      <c r="D74" s="179">
        <f>汇总!P58</f>
        <v>4.18</v>
      </c>
      <c r="E74" s="179">
        <f>汇总!O58</f>
        <v>4</v>
      </c>
      <c r="F74" s="39"/>
      <c r="G74" s="39"/>
      <c r="H74" s="179">
        <f>汇总!H58</f>
        <v>20</v>
      </c>
      <c r="I74" s="183" t="str">
        <f>汇总!I58&amp;汇总!J58</f>
        <v>件pc</v>
      </c>
    </row>
    <row r="75" s="153" customFormat="1" ht="20" customHeight="1" spans="1:9">
      <c r="A75" s="126">
        <v>58</v>
      </c>
      <c r="B75" s="178" t="str">
        <f>汇总!E59</f>
        <v>钎杆</v>
      </c>
      <c r="C75" s="178" t="str">
        <f>汇总!F59</f>
        <v>drill rod</v>
      </c>
      <c r="D75" s="179">
        <f>汇总!P59</f>
        <v>2910</v>
      </c>
      <c r="E75" s="179">
        <f>汇总!O59</f>
        <v>2897.5</v>
      </c>
      <c r="F75" s="37">
        <f>汇总!X59</f>
        <v>3.47</v>
      </c>
      <c r="G75" s="37">
        <f>汇总!W59</f>
        <v>9</v>
      </c>
      <c r="H75" s="179">
        <f>汇总!H59</f>
        <v>100</v>
      </c>
      <c r="I75" s="183" t="str">
        <f>汇总!I59&amp;汇总!J59</f>
        <v>件pc</v>
      </c>
    </row>
    <row r="76" s="153" customFormat="1" ht="20" customHeight="1" spans="1:9">
      <c r="A76" s="126">
        <v>59</v>
      </c>
      <c r="B76" s="178" t="str">
        <f>汇总!E60</f>
        <v>钎杆</v>
      </c>
      <c r="C76" s="178" t="str">
        <f>汇总!F60</f>
        <v>drill rod</v>
      </c>
      <c r="D76" s="179">
        <f>汇总!P60</f>
        <v>2191</v>
      </c>
      <c r="E76" s="179">
        <f>汇总!O60</f>
        <v>2182.5</v>
      </c>
      <c r="F76" s="39"/>
      <c r="G76" s="39"/>
      <c r="H76" s="179">
        <f>汇总!H60</f>
        <v>50</v>
      </c>
      <c r="I76" s="183" t="str">
        <f>汇总!I60&amp;汇总!J60</f>
        <v>件pc</v>
      </c>
    </row>
    <row r="77" s="153" customFormat="1" ht="20" customHeight="1" spans="1:9">
      <c r="A77" s="126">
        <v>60</v>
      </c>
      <c r="B77" s="178" t="str">
        <f>汇总!E61</f>
        <v>钎头</v>
      </c>
      <c r="C77" s="178" t="str">
        <f>汇总!F61</f>
        <v>Drill bit</v>
      </c>
      <c r="D77" s="179">
        <f>汇总!P61</f>
        <v>145.02</v>
      </c>
      <c r="E77" s="179">
        <f>汇总!O61</f>
        <v>140</v>
      </c>
      <c r="F77" s="39"/>
      <c r="G77" s="39"/>
      <c r="H77" s="179">
        <f>汇总!H61</f>
        <v>245</v>
      </c>
      <c r="I77" s="183" t="str">
        <f>汇总!I61&amp;汇总!J61</f>
        <v>件pc</v>
      </c>
    </row>
    <row r="78" s="153" customFormat="1" ht="20" customHeight="1" spans="1:9">
      <c r="A78" s="126">
        <v>61</v>
      </c>
      <c r="B78" s="178" t="str">
        <f>汇总!E62</f>
        <v>钎头</v>
      </c>
      <c r="C78" s="178" t="str">
        <f>汇总!F62</f>
        <v>Drill bit</v>
      </c>
      <c r="D78" s="179">
        <f>汇总!P62</f>
        <v>198.89</v>
      </c>
      <c r="E78" s="179">
        <f>汇总!O62</f>
        <v>192</v>
      </c>
      <c r="F78" s="39"/>
      <c r="G78" s="39"/>
      <c r="H78" s="179">
        <f>汇总!H62</f>
        <v>40</v>
      </c>
      <c r="I78" s="183" t="str">
        <f>汇总!I62&amp;汇总!J62</f>
        <v>件pc</v>
      </c>
    </row>
    <row r="79" s="153" customFormat="1" ht="20" customHeight="1" spans="1:9">
      <c r="A79" s="126">
        <v>62</v>
      </c>
      <c r="B79" s="178" t="str">
        <f>汇总!E63</f>
        <v>钎尾连接套</v>
      </c>
      <c r="C79" s="178" t="str">
        <f>汇总!F63</f>
        <v>Connection sleeve</v>
      </c>
      <c r="D79" s="179">
        <f>汇总!P63</f>
        <v>105.66</v>
      </c>
      <c r="E79" s="179">
        <f>汇总!O63</f>
        <v>102</v>
      </c>
      <c r="F79" s="39"/>
      <c r="G79" s="39"/>
      <c r="H79" s="179">
        <f>汇总!H63</f>
        <v>50</v>
      </c>
      <c r="I79" s="183" t="str">
        <f>汇总!I63&amp;汇总!J63</f>
        <v>件pc</v>
      </c>
    </row>
    <row r="80" s="153" customFormat="1" ht="20" customHeight="1" spans="1:9">
      <c r="A80" s="126">
        <v>63</v>
      </c>
      <c r="B80" s="178" t="str">
        <f>汇总!E64</f>
        <v>钎尾连接套</v>
      </c>
      <c r="C80" s="178" t="str">
        <f>汇总!F64</f>
        <v>Connection sleeve</v>
      </c>
      <c r="D80" s="179">
        <f>汇总!P64</f>
        <v>272.43</v>
      </c>
      <c r="E80" s="179">
        <f>汇总!O64</f>
        <v>263</v>
      </c>
      <c r="F80" s="39"/>
      <c r="G80" s="39"/>
      <c r="H80" s="179">
        <f>汇总!H64</f>
        <v>125</v>
      </c>
      <c r="I80" s="183" t="str">
        <f>汇总!I64&amp;汇总!J64</f>
        <v>件pc</v>
      </c>
    </row>
    <row r="81" s="153" customFormat="1" ht="20" customHeight="1" spans="1:9">
      <c r="A81" s="126">
        <v>64</v>
      </c>
      <c r="B81" s="178" t="str">
        <f>汇总!E65</f>
        <v>反光背心</v>
      </c>
      <c r="C81" s="178" t="str">
        <f>汇总!F65</f>
        <v>Reflective vests</v>
      </c>
      <c r="D81" s="179">
        <f>汇总!P65</f>
        <v>12.35</v>
      </c>
      <c r="E81" s="179">
        <f>汇总!O65</f>
        <v>11.35</v>
      </c>
      <c r="F81" s="37">
        <f>汇总!X65</f>
        <v>0.1</v>
      </c>
      <c r="G81" s="37">
        <f>汇总!W65</f>
        <v>1</v>
      </c>
      <c r="H81" s="179">
        <f>汇总!H65</f>
        <v>75</v>
      </c>
      <c r="I81" s="183" t="str">
        <f>汇总!I65&amp;汇总!J65</f>
        <v>件pc</v>
      </c>
    </row>
    <row r="82" s="153" customFormat="1" ht="20" customHeight="1" spans="1:9">
      <c r="A82" s="126">
        <v>65</v>
      </c>
      <c r="B82" s="178" t="str">
        <f>汇总!E66</f>
        <v>顶盘</v>
      </c>
      <c r="C82" s="178" t="str">
        <f>汇总!F66</f>
        <v>Top plate</v>
      </c>
      <c r="D82" s="179">
        <f>汇总!P66</f>
        <v>100.15</v>
      </c>
      <c r="E82" s="179">
        <f>汇总!O66</f>
        <v>92</v>
      </c>
      <c r="F82" s="37">
        <f>汇总!X66</f>
        <v>1.452</v>
      </c>
      <c r="G82" s="37">
        <f>汇总!W66</f>
        <v>1</v>
      </c>
      <c r="H82" s="179">
        <f>汇总!H66</f>
        <v>20</v>
      </c>
      <c r="I82" s="183" t="str">
        <f>汇总!I66&amp;汇总!J66</f>
        <v>件pc</v>
      </c>
    </row>
    <row r="83" s="153" customFormat="1" ht="20" customHeight="1" spans="1:9">
      <c r="A83" s="126">
        <v>66</v>
      </c>
      <c r="B83" s="178" t="str">
        <f>汇总!E67</f>
        <v>滑片</v>
      </c>
      <c r="C83" s="178" t="str">
        <f>汇总!F67</f>
        <v>Slide</v>
      </c>
      <c r="D83" s="179">
        <f>汇总!P67</f>
        <v>5.68</v>
      </c>
      <c r="E83" s="179">
        <f>汇总!O67</f>
        <v>5.22</v>
      </c>
      <c r="F83" s="39"/>
      <c r="G83" s="39"/>
      <c r="H83" s="179">
        <f>汇总!H67</f>
        <v>60</v>
      </c>
      <c r="I83" s="183" t="str">
        <f>汇总!I67&amp;汇总!J67</f>
        <v>件pc</v>
      </c>
    </row>
    <row r="84" s="153" customFormat="1" ht="20" customHeight="1" spans="1:9">
      <c r="A84" s="126">
        <v>67</v>
      </c>
      <c r="B84" s="178" t="str">
        <f>汇总!E68</f>
        <v>滑片</v>
      </c>
      <c r="C84" s="178" t="str">
        <f>汇总!F68</f>
        <v>Slide</v>
      </c>
      <c r="D84" s="179">
        <f>汇总!P68</f>
        <v>4.74</v>
      </c>
      <c r="E84" s="179">
        <f>汇总!O68</f>
        <v>4.35</v>
      </c>
      <c r="F84" s="39"/>
      <c r="G84" s="39"/>
      <c r="H84" s="179">
        <f>汇总!H68</f>
        <v>50</v>
      </c>
      <c r="I84" s="183" t="str">
        <f>汇总!I68&amp;汇总!J68</f>
        <v>件pc</v>
      </c>
    </row>
    <row r="85" s="153" customFormat="1" ht="20" customHeight="1" spans="1:9">
      <c r="A85" s="126">
        <v>68</v>
      </c>
      <c r="B85" s="178" t="str">
        <f>汇总!E69</f>
        <v>保护套</v>
      </c>
      <c r="C85" s="178" t="str">
        <f>汇总!F69</f>
        <v>protective case</v>
      </c>
      <c r="D85" s="179">
        <f>汇总!P69</f>
        <v>16.44</v>
      </c>
      <c r="E85" s="179">
        <f>汇总!O69</f>
        <v>15.1</v>
      </c>
      <c r="F85" s="39"/>
      <c r="G85" s="39"/>
      <c r="H85" s="179">
        <f>汇总!H69</f>
        <v>5</v>
      </c>
      <c r="I85" s="183" t="str">
        <f>汇总!I69&amp;汇总!J69</f>
        <v>件pc</v>
      </c>
    </row>
    <row r="86" s="153" customFormat="1" ht="20" customHeight="1" spans="1:9">
      <c r="A86" s="126">
        <v>69</v>
      </c>
      <c r="B86" s="178" t="str">
        <f>汇总!E70</f>
        <v>膨胀轴</v>
      </c>
      <c r="C86" s="178" t="str">
        <f>汇总!F70</f>
        <v>Expansion shaft</v>
      </c>
      <c r="D86" s="179">
        <f>汇总!P70</f>
        <v>11.68</v>
      </c>
      <c r="E86" s="179">
        <f>汇总!O70</f>
        <v>10.73</v>
      </c>
      <c r="F86" s="39"/>
      <c r="G86" s="39"/>
      <c r="H86" s="179">
        <f>汇总!H70</f>
        <v>15</v>
      </c>
      <c r="I86" s="183" t="str">
        <f>汇总!I70&amp;汇总!J70</f>
        <v>件pc</v>
      </c>
    </row>
    <row r="87" s="153" customFormat="1" ht="20" customHeight="1" spans="1:9">
      <c r="A87" s="126">
        <v>70</v>
      </c>
      <c r="B87" s="178" t="str">
        <f>汇总!E71</f>
        <v>导向轮销</v>
      </c>
      <c r="C87" s="178" t="str">
        <f>汇总!F71</f>
        <v>Guide wheel pin</v>
      </c>
      <c r="D87" s="179">
        <f>汇总!P71</f>
        <v>7.4</v>
      </c>
      <c r="E87" s="179">
        <f>汇总!O71</f>
        <v>6.8</v>
      </c>
      <c r="F87" s="39"/>
      <c r="G87" s="39"/>
      <c r="H87" s="179">
        <f>汇总!H71</f>
        <v>10</v>
      </c>
      <c r="I87" s="183" t="str">
        <f>汇总!I71&amp;汇总!J71</f>
        <v>件pc</v>
      </c>
    </row>
    <row r="88" s="153" customFormat="1" ht="20" customHeight="1" spans="1:9">
      <c r="A88" s="126">
        <v>71</v>
      </c>
      <c r="B88" s="178" t="str">
        <f>汇总!E72</f>
        <v>导向轮</v>
      </c>
      <c r="C88" s="178" t="str">
        <f>汇总!F72</f>
        <v>Guide wheel</v>
      </c>
      <c r="D88" s="179">
        <f>汇总!P72</f>
        <v>22.09</v>
      </c>
      <c r="E88" s="179">
        <f>汇总!O72</f>
        <v>20.29</v>
      </c>
      <c r="F88" s="39"/>
      <c r="G88" s="39"/>
      <c r="H88" s="179">
        <f>汇总!H72</f>
        <v>10</v>
      </c>
      <c r="I88" s="183" t="str">
        <f>汇总!I72&amp;汇总!J72</f>
        <v>件pc</v>
      </c>
    </row>
    <row r="89" s="153" customFormat="1" ht="20" customHeight="1" spans="1:9">
      <c r="A89" s="126">
        <v>72</v>
      </c>
      <c r="B89" s="178" t="str">
        <f>汇总!E73</f>
        <v>导向轮座</v>
      </c>
      <c r="C89" s="178" t="str">
        <f>汇总!F73</f>
        <v>Guide wheel seat</v>
      </c>
      <c r="D89" s="179">
        <f>汇总!P73</f>
        <v>25.69</v>
      </c>
      <c r="E89" s="179">
        <f>汇总!O73</f>
        <v>23.6</v>
      </c>
      <c r="F89" s="39"/>
      <c r="G89" s="39"/>
      <c r="H89" s="179">
        <f>汇总!H73</f>
        <v>10</v>
      </c>
      <c r="I89" s="183" t="str">
        <f>汇总!I73&amp;汇总!J73</f>
        <v>件pc</v>
      </c>
    </row>
    <row r="90" s="153" customFormat="1" ht="20" customHeight="1" spans="1:9">
      <c r="A90" s="126">
        <v>73</v>
      </c>
      <c r="B90" s="178" t="str">
        <f>汇总!E74</f>
        <v>垫圈</v>
      </c>
      <c r="C90" s="178" t="str">
        <f>汇总!F74</f>
        <v>washer</v>
      </c>
      <c r="D90" s="179">
        <f>汇总!P74</f>
        <v>0.01</v>
      </c>
      <c r="E90" s="179">
        <f>汇总!O74</f>
        <v>0.01</v>
      </c>
      <c r="F90" s="39"/>
      <c r="G90" s="39"/>
      <c r="H90" s="179">
        <f>汇总!H74</f>
        <v>10</v>
      </c>
      <c r="I90" s="183" t="str">
        <f>汇总!I74&amp;汇总!J74</f>
        <v>件pc</v>
      </c>
    </row>
    <row r="91" s="153" customFormat="1" ht="20" customHeight="1" spans="1:9">
      <c r="A91" s="126">
        <v>74</v>
      </c>
      <c r="B91" s="178" t="str">
        <f>汇总!E75</f>
        <v>衬套</v>
      </c>
      <c r="C91" s="178" t="str">
        <f>汇总!F75</f>
        <v>bushing</v>
      </c>
      <c r="D91" s="179">
        <f>汇总!P75</f>
        <v>16.65</v>
      </c>
      <c r="E91" s="179">
        <f>汇总!O75</f>
        <v>15.3</v>
      </c>
      <c r="F91" s="39"/>
      <c r="G91" s="39"/>
      <c r="H91" s="179">
        <f>汇总!H75</f>
        <v>10</v>
      </c>
      <c r="I91" s="183" t="str">
        <f>汇总!I75&amp;汇总!J75</f>
        <v>件pc</v>
      </c>
    </row>
    <row r="92" s="153" customFormat="1" ht="20" customHeight="1" spans="1:9">
      <c r="A92" s="126">
        <v>75</v>
      </c>
      <c r="B92" s="178" t="str">
        <f>汇总!E76</f>
        <v>滑轮（国产件）</v>
      </c>
      <c r="C92" s="178" t="str">
        <f>汇总!F76</f>
        <v>Pulley (domestic parts)</v>
      </c>
      <c r="D92" s="179">
        <f>汇总!P76</f>
        <v>38.14</v>
      </c>
      <c r="E92" s="179">
        <f>汇总!O76</f>
        <v>35.04</v>
      </c>
      <c r="F92" s="39"/>
      <c r="G92" s="39"/>
      <c r="H92" s="179">
        <f>汇总!H76</f>
        <v>24</v>
      </c>
      <c r="I92" s="183" t="str">
        <f>汇总!I76&amp;汇总!J76</f>
        <v>件pc</v>
      </c>
    </row>
    <row r="93" s="153" customFormat="1" ht="20" customHeight="1" spans="1:9">
      <c r="A93" s="126">
        <v>76</v>
      </c>
      <c r="B93" s="178" t="str">
        <f>汇总!E77</f>
        <v>油管拖轮</v>
      </c>
      <c r="C93" s="178" t="str">
        <f>汇总!F77</f>
        <v>Tubing Tug</v>
      </c>
      <c r="D93" s="179">
        <f>汇总!P77</f>
        <v>21.55</v>
      </c>
      <c r="E93" s="179">
        <f>汇总!O77</f>
        <v>19.8</v>
      </c>
      <c r="F93" s="39"/>
      <c r="G93" s="39"/>
      <c r="H93" s="179">
        <f>汇总!H77</f>
        <v>10</v>
      </c>
      <c r="I93" s="183" t="str">
        <f>汇总!I77&amp;汇总!J77</f>
        <v>件pc</v>
      </c>
    </row>
    <row r="94" s="153" customFormat="1" ht="20" customHeight="1" spans="1:9">
      <c r="A94" s="126">
        <v>77</v>
      </c>
      <c r="B94" s="178" t="str">
        <f>汇总!E78</f>
        <v>支架</v>
      </c>
      <c r="C94" s="178" t="str">
        <f>汇总!F78</f>
        <v>Bracket</v>
      </c>
      <c r="D94" s="179">
        <f>汇总!P78</f>
        <v>16.3</v>
      </c>
      <c r="E94" s="179">
        <f>汇总!O78</f>
        <v>14.97</v>
      </c>
      <c r="F94" s="39"/>
      <c r="G94" s="39"/>
      <c r="H94" s="179">
        <f>汇总!H78</f>
        <v>20</v>
      </c>
      <c r="I94" s="183" t="str">
        <f>汇总!I78&amp;汇总!J78</f>
        <v>件pc</v>
      </c>
    </row>
    <row r="95" s="153" customFormat="1" ht="20" customHeight="1" spans="1:9">
      <c r="A95" s="126">
        <v>78</v>
      </c>
      <c r="B95" s="178" t="str">
        <f>汇总!E79</f>
        <v>支架</v>
      </c>
      <c r="C95" s="178" t="str">
        <f>汇总!F79</f>
        <v>Bracket</v>
      </c>
      <c r="D95" s="179">
        <f>汇总!P79</f>
        <v>12.19</v>
      </c>
      <c r="E95" s="179">
        <f>汇总!O79</f>
        <v>11.2</v>
      </c>
      <c r="F95" s="39"/>
      <c r="G95" s="39"/>
      <c r="H95" s="179">
        <f>汇总!H79</f>
        <v>15</v>
      </c>
      <c r="I95" s="183" t="str">
        <f>汇总!I79&amp;汇总!J79</f>
        <v>件pc</v>
      </c>
    </row>
    <row r="96" s="153" customFormat="1" ht="20" customHeight="1" spans="1:9">
      <c r="A96" s="126">
        <v>79</v>
      </c>
      <c r="B96" s="178" t="str">
        <f>汇总!E80</f>
        <v>3M5N11 N95颗粒物预过滤棉</v>
      </c>
      <c r="C96" s="178" t="str">
        <f>汇总!F80</f>
        <v>3M 5N11 filter cotton</v>
      </c>
      <c r="D96" s="179">
        <f>汇总!P80</f>
        <v>9.96</v>
      </c>
      <c r="E96" s="179">
        <f>汇总!O80</f>
        <v>9</v>
      </c>
      <c r="F96" s="37">
        <f>汇总!X80</f>
        <v>3.7</v>
      </c>
      <c r="G96" s="37">
        <f>汇总!W80</f>
        <v>2</v>
      </c>
      <c r="H96" s="179">
        <f>汇总!H80</f>
        <v>1500</v>
      </c>
      <c r="I96" s="183" t="str">
        <f>汇总!I80&amp;汇总!J80</f>
        <v>片pc</v>
      </c>
    </row>
    <row r="97" s="153" customFormat="1" ht="20" customHeight="1" spans="1:9">
      <c r="A97" s="126">
        <v>80</v>
      </c>
      <c r="B97" s="178" t="str">
        <f>汇总!E81</f>
        <v>3M5N11 N95颗粒物预过滤棉</v>
      </c>
      <c r="C97" s="178" t="str">
        <f>汇总!F81</f>
        <v>3M 5N12 filter cotton</v>
      </c>
      <c r="D97" s="37">
        <f>汇总!P81</f>
        <v>105.18</v>
      </c>
      <c r="E97" s="37">
        <f>汇总!O81</f>
        <v>95</v>
      </c>
      <c r="F97" s="39"/>
      <c r="G97" s="39"/>
      <c r="H97" s="179">
        <f>汇总!H81</f>
        <v>400</v>
      </c>
      <c r="I97" s="183" t="str">
        <f>汇总!I81&amp;汇总!J81</f>
        <v>片pc</v>
      </c>
    </row>
    <row r="98" s="153" customFormat="1" ht="20" customHeight="1" spans="1:9">
      <c r="A98" s="126">
        <v>81</v>
      </c>
      <c r="B98" s="178" t="str">
        <f>汇总!E82</f>
        <v>3M6001CN有机蒸汽滤毒盒</v>
      </c>
      <c r="C98" s="178" t="str">
        <f>汇总!F82</f>
        <v>3M6001CN organic vapor filter cartridge</v>
      </c>
      <c r="D98" s="39"/>
      <c r="E98" s="39"/>
      <c r="F98" s="39"/>
      <c r="G98" s="39"/>
      <c r="H98" s="179">
        <f>汇总!H82</f>
        <v>200</v>
      </c>
      <c r="I98" s="183" t="str">
        <f>汇总!I82&amp;汇总!J82</f>
        <v>对pair</v>
      </c>
    </row>
    <row r="99" s="153" customFormat="1" ht="20" customHeight="1" spans="1:9">
      <c r="A99" s="126">
        <v>82</v>
      </c>
      <c r="B99" s="178" t="str">
        <f>汇总!E83</f>
        <v>3M6200半面型防护面具（中号）</v>
      </c>
      <c r="C99" s="178" t="str">
        <f>汇总!F83</f>
        <v>3M6200 half face protective mask (medium size)</v>
      </c>
      <c r="D99" s="39"/>
      <c r="E99" s="39"/>
      <c r="F99" s="39"/>
      <c r="G99" s="39"/>
      <c r="H99" s="179">
        <f>汇总!H83</f>
        <v>200</v>
      </c>
      <c r="I99" s="183" t="str">
        <f>汇总!I83&amp;汇总!J83</f>
        <v>个pc</v>
      </c>
    </row>
    <row r="100" s="153" customFormat="1" ht="20" customHeight="1" spans="1:9">
      <c r="A100" s="126">
        <v>83</v>
      </c>
      <c r="B100" s="178" t="str">
        <f>汇总!E84</f>
        <v>3M501滤棉盖</v>
      </c>
      <c r="C100" s="178" t="str">
        <f>汇总!F84</f>
        <v>3M501 filter cotton cover</v>
      </c>
      <c r="D100" s="184"/>
      <c r="E100" s="184"/>
      <c r="F100" s="39"/>
      <c r="G100" s="39"/>
      <c r="H100" s="179">
        <f>汇总!H84</f>
        <v>400</v>
      </c>
      <c r="I100" s="183" t="str">
        <f>汇总!I84&amp;汇总!J84</f>
        <v>个pc</v>
      </c>
    </row>
    <row r="101" s="153" customFormat="1" ht="20" customHeight="1" spans="1:9">
      <c r="A101" s="126">
        <v>84</v>
      </c>
      <c r="B101" s="178" t="str">
        <f>汇总!E85</f>
        <v>3M1110防噪声带线弹性耳塞</v>
      </c>
      <c r="C101" s="178" t="str">
        <f>汇总!F85</f>
        <v>3M 1110 earplugs</v>
      </c>
      <c r="D101" s="179">
        <f>汇总!P85</f>
        <v>16.61</v>
      </c>
      <c r="E101" s="179">
        <f>汇总!O85</f>
        <v>15</v>
      </c>
      <c r="F101" s="39"/>
      <c r="G101" s="39"/>
      <c r="H101" s="179">
        <f>汇总!H85</f>
        <v>4000</v>
      </c>
      <c r="I101" s="183" t="str">
        <f>汇总!I85&amp;汇总!J85</f>
        <v>付pc</v>
      </c>
    </row>
    <row r="102" s="153" customFormat="1" ht="20" customHeight="1" spans="1:9">
      <c r="A102" s="126">
        <v>85</v>
      </c>
      <c r="B102" s="178" t="str">
        <f>汇总!E86</f>
        <v>3M501滤棉盖</v>
      </c>
      <c r="C102" s="178" t="str">
        <f>汇总!F86</f>
        <v>3M 501 plastic cover</v>
      </c>
      <c r="D102" s="179">
        <f>汇总!P86</f>
        <v>4.43</v>
      </c>
      <c r="E102" s="179">
        <f>汇总!O86</f>
        <v>4</v>
      </c>
      <c r="F102" s="39"/>
      <c r="G102" s="39"/>
      <c r="H102" s="179">
        <f>汇总!H86</f>
        <v>200</v>
      </c>
      <c r="I102" s="183" t="str">
        <f>汇总!I86&amp;汇总!J86</f>
        <v>个pc</v>
      </c>
    </row>
    <row r="103" s="153" customFormat="1" ht="20" customHeight="1" spans="1:9">
      <c r="A103" s="126">
        <v>86</v>
      </c>
      <c r="B103" s="178" t="str">
        <f>汇总!E87</f>
        <v>3M11394舒适型防护眼镜（防雾）</v>
      </c>
      <c r="C103" s="178" t="str">
        <f>汇总!F87</f>
        <v>protective glasses</v>
      </c>
      <c r="D103" s="179">
        <f>汇总!P87</f>
        <v>188.82</v>
      </c>
      <c r="E103" s="179">
        <f>汇总!O87</f>
        <v>167</v>
      </c>
      <c r="F103" s="39"/>
      <c r="G103" s="39"/>
      <c r="H103" s="179">
        <f>汇总!H87</f>
        <v>4000</v>
      </c>
      <c r="I103" s="183" t="str">
        <f>汇总!I87&amp;汇总!J87</f>
        <v>副pc</v>
      </c>
    </row>
    <row r="104" s="153" customFormat="1" ht="20" customHeight="1" spans="1:9">
      <c r="A104" s="126">
        <v>87</v>
      </c>
      <c r="B104" s="178" t="str">
        <f>汇总!E88</f>
        <v>铁链</v>
      </c>
      <c r="C104" s="178" t="str">
        <f>汇总!F88</f>
        <v>Iron chain</v>
      </c>
      <c r="D104" s="179">
        <f>汇总!P88</f>
        <v>5825</v>
      </c>
      <c r="E104" s="179">
        <f>汇总!O88</f>
        <v>5675</v>
      </c>
      <c r="F104" s="37">
        <f>汇总!X88</f>
        <v>3.37</v>
      </c>
      <c r="G104" s="37">
        <f>汇总!W88</f>
        <v>3</v>
      </c>
      <c r="H104" s="179">
        <f>汇总!H88</f>
        <v>6180</v>
      </c>
      <c r="I104" s="183" t="str">
        <f>汇总!I88&amp;汇总!J88</f>
        <v>米meter</v>
      </c>
    </row>
    <row r="105" s="153" customFormat="1" ht="20" customHeight="1" spans="1:9">
      <c r="A105" s="126">
        <v>88</v>
      </c>
      <c r="B105" s="178" t="str">
        <f>汇总!E89</f>
        <v>吊带</v>
      </c>
      <c r="C105" s="178" t="str">
        <f>汇总!F89</f>
        <v>Sling</v>
      </c>
      <c r="D105" s="179">
        <f>汇总!P89</f>
        <v>60</v>
      </c>
      <c r="E105" s="179">
        <f>汇总!O89</f>
        <v>54</v>
      </c>
      <c r="F105" s="37">
        <f>汇总!X89</f>
        <v>0.18</v>
      </c>
      <c r="G105" s="37">
        <f>汇总!W89</f>
        <v>2</v>
      </c>
      <c r="H105" s="179">
        <f>汇总!H89</f>
        <v>30</v>
      </c>
      <c r="I105" s="183" t="str">
        <f>汇总!I89&amp;汇总!J89</f>
        <v>条meter</v>
      </c>
    </row>
    <row r="106" s="153" customFormat="1" ht="20" customHeight="1" spans="1:9">
      <c r="A106" s="126">
        <v>89</v>
      </c>
      <c r="B106" s="178" t="str">
        <f>汇总!E90</f>
        <v>千斤顶（卧式气动）</v>
      </c>
      <c r="C106" s="178" t="str">
        <f>汇总!F90</f>
        <v>Jack (horizontal pneumatic)</v>
      </c>
      <c r="D106" s="179">
        <f>汇总!P90</f>
        <v>110</v>
      </c>
      <c r="E106" s="179">
        <f>汇总!O90</f>
        <v>100</v>
      </c>
      <c r="F106" s="37">
        <f>汇总!X90</f>
        <v>0.27</v>
      </c>
      <c r="G106" s="37">
        <f>汇总!W90</f>
        <v>2</v>
      </c>
      <c r="H106" s="179">
        <f>汇总!H90</f>
        <v>2</v>
      </c>
      <c r="I106" s="183" t="str">
        <f>汇总!I90&amp;汇总!J90</f>
        <v>台set</v>
      </c>
    </row>
    <row r="107" s="153" customFormat="1" ht="20" customHeight="1" spans="1:9">
      <c r="A107" s="126">
        <v>90</v>
      </c>
      <c r="B107" s="178" t="str">
        <f>汇总!E91</f>
        <v>高压胶管</v>
      </c>
      <c r="C107" s="178" t="str">
        <f>汇总!F91</f>
        <v>High-pressure hose</v>
      </c>
      <c r="D107" s="179">
        <f>汇总!P91</f>
        <v>9579</v>
      </c>
      <c r="E107" s="179">
        <f>汇总!O91</f>
        <v>8668</v>
      </c>
      <c r="F107" s="37">
        <f>汇总!X91</f>
        <v>43.79</v>
      </c>
      <c r="G107" s="37">
        <f>汇总!W91</f>
        <v>23</v>
      </c>
      <c r="H107" s="179">
        <f>汇总!H91</f>
        <v>2820</v>
      </c>
      <c r="I107" s="183" t="str">
        <f>汇总!I91&amp;汇总!J91</f>
        <v>米meter</v>
      </c>
    </row>
    <row r="108" s="153" customFormat="1" ht="20" customHeight="1" spans="1:9">
      <c r="A108" s="126">
        <v>91</v>
      </c>
      <c r="B108" s="178" t="str">
        <f>汇总!E92</f>
        <v>木材切割片</v>
      </c>
      <c r="C108" s="178" t="str">
        <f>汇总!F92</f>
        <v>Wood cutting piece</v>
      </c>
      <c r="D108" s="179">
        <f>汇总!P92</f>
        <v>0.52</v>
      </c>
      <c r="E108" s="179">
        <f>汇总!O92</f>
        <v>0.5</v>
      </c>
      <c r="F108" s="37">
        <f>汇总!X92</f>
        <v>0.23</v>
      </c>
      <c r="G108" s="37">
        <f>汇总!W92</f>
        <v>4</v>
      </c>
      <c r="H108" s="179">
        <f>汇总!H92</f>
        <v>5</v>
      </c>
      <c r="I108" s="183" t="str">
        <f>汇总!I92&amp;汇总!J92</f>
        <v>片pc</v>
      </c>
    </row>
    <row r="109" s="153" customFormat="1" ht="20" customHeight="1" spans="1:9">
      <c r="A109" s="126">
        <v>92</v>
      </c>
      <c r="B109" s="178" t="str">
        <f>汇总!E93</f>
        <v>切割片</v>
      </c>
      <c r="C109" s="178" t="str">
        <f>汇总!F93</f>
        <v>Cutting disc</v>
      </c>
      <c r="D109" s="179">
        <f>汇总!P93</f>
        <v>9.32</v>
      </c>
      <c r="E109" s="179">
        <f>汇总!O93</f>
        <v>9</v>
      </c>
      <c r="F109" s="39"/>
      <c r="G109" s="39"/>
      <c r="H109" s="179">
        <f>汇总!H93</f>
        <v>292</v>
      </c>
      <c r="I109" s="183" t="str">
        <f>汇总!I93&amp;汇总!J93</f>
        <v>片pc</v>
      </c>
    </row>
    <row r="110" s="153" customFormat="1" ht="20" customHeight="1" spans="1:9">
      <c r="A110" s="126">
        <v>93</v>
      </c>
      <c r="B110" s="178" t="str">
        <f>汇总!E94</f>
        <v>切割片</v>
      </c>
      <c r="C110" s="178" t="str">
        <f>汇总!F94</f>
        <v>Cutting disc</v>
      </c>
      <c r="D110" s="179">
        <f>汇总!P94</f>
        <v>8.8</v>
      </c>
      <c r="E110" s="179">
        <f>汇总!O94</f>
        <v>8.5</v>
      </c>
      <c r="F110" s="39"/>
      <c r="G110" s="39"/>
      <c r="H110" s="179">
        <f>汇总!H94</f>
        <v>29</v>
      </c>
      <c r="I110" s="183" t="str">
        <f>汇总!I94&amp;汇总!J94</f>
        <v>片pc</v>
      </c>
    </row>
    <row r="111" s="153" customFormat="1" ht="20" customHeight="1" spans="1:9">
      <c r="A111" s="126">
        <v>94</v>
      </c>
      <c r="B111" s="178" t="str">
        <f>汇总!E95</f>
        <v>断线钳</v>
      </c>
      <c r="C111" s="178" t="str">
        <f>汇总!F95</f>
        <v>Bolt cutters</v>
      </c>
      <c r="D111" s="179">
        <f>汇总!P95</f>
        <v>27.5</v>
      </c>
      <c r="E111" s="179">
        <f>汇总!O95</f>
        <v>26</v>
      </c>
      <c r="F111" s="39"/>
      <c r="G111" s="39"/>
      <c r="H111" s="179">
        <f>汇总!H95</f>
        <v>10</v>
      </c>
      <c r="I111" s="183" t="str">
        <f>汇总!I95&amp;汇总!J95</f>
        <v>把pc</v>
      </c>
    </row>
    <row r="112" s="153" customFormat="1" ht="20" customHeight="1" spans="1:9">
      <c r="A112" s="126">
        <v>95</v>
      </c>
      <c r="B112" s="178" t="str">
        <f>汇总!E96</f>
        <v>尖嘴钳</v>
      </c>
      <c r="C112" s="178" t="str">
        <f>汇总!F96</f>
        <v>Needle nose pliers</v>
      </c>
      <c r="D112" s="179">
        <f>汇总!P96</f>
        <v>6.8</v>
      </c>
      <c r="E112" s="179">
        <f>汇总!O96</f>
        <v>6.5</v>
      </c>
      <c r="F112" s="39"/>
      <c r="G112" s="39"/>
      <c r="H112" s="179">
        <f>汇总!H96</f>
        <v>30</v>
      </c>
      <c r="I112" s="183" t="str">
        <f>汇总!I96&amp;汇总!J96</f>
        <v>件pc</v>
      </c>
    </row>
    <row r="113" s="153" customFormat="1" ht="20" customHeight="1" spans="1:9">
      <c r="A113" s="126">
        <v>96</v>
      </c>
      <c r="B113" s="178" t="str">
        <f>汇总!E97</f>
        <v>水泵钳</v>
      </c>
      <c r="C113" s="178" t="str">
        <f>汇总!F97</f>
        <v>Water pump pliers</v>
      </c>
      <c r="D113" s="179">
        <f>汇总!P97</f>
        <v>0.52</v>
      </c>
      <c r="E113" s="179">
        <f>汇总!O97</f>
        <v>0.5</v>
      </c>
      <c r="F113" s="39"/>
      <c r="G113" s="39"/>
      <c r="H113" s="179">
        <f>汇总!H97</f>
        <v>4</v>
      </c>
      <c r="I113" s="183" t="str">
        <f>汇总!I97&amp;汇总!J97</f>
        <v>把pc</v>
      </c>
    </row>
    <row r="114" s="153" customFormat="1" ht="20" customHeight="1" spans="1:9">
      <c r="A114" s="126">
        <v>97</v>
      </c>
      <c r="B114" s="178" t="str">
        <f>汇总!E98</f>
        <v>手动棘轮式线缆剪</v>
      </c>
      <c r="C114" s="178" t="str">
        <f>汇总!F98</f>
        <v>Manual ratchet cable cutter</v>
      </c>
      <c r="D114" s="179">
        <f>汇总!P98</f>
        <v>15.53</v>
      </c>
      <c r="E114" s="179">
        <f>汇总!O98</f>
        <v>15</v>
      </c>
      <c r="F114" s="39"/>
      <c r="G114" s="39"/>
      <c r="H114" s="179">
        <f>汇总!H98</f>
        <v>4</v>
      </c>
      <c r="I114" s="183" t="str">
        <f>汇总!I98&amp;汇总!J98</f>
        <v>把pc</v>
      </c>
    </row>
    <row r="115" s="153" customFormat="1" ht="20" customHeight="1" spans="1:9">
      <c r="A115" s="126">
        <v>98</v>
      </c>
      <c r="B115" s="178" t="str">
        <f>汇总!E99</f>
        <v>大锤</v>
      </c>
      <c r="C115" s="178" t="str">
        <f>汇总!F99</f>
        <v>Sledgehammer</v>
      </c>
      <c r="D115" s="179">
        <f>汇总!P99</f>
        <v>23.26</v>
      </c>
      <c r="E115" s="179">
        <f>汇总!O99</f>
        <v>22</v>
      </c>
      <c r="F115" s="39"/>
      <c r="G115" s="39"/>
      <c r="H115" s="179">
        <f>汇总!H99</f>
        <v>15</v>
      </c>
      <c r="I115" s="183" t="str">
        <f>汇总!I99&amp;汇总!J99</f>
        <v>把pc</v>
      </c>
    </row>
    <row r="116" s="153" customFormat="1" ht="20" customHeight="1" spans="1:9">
      <c r="A116" s="126">
        <v>99</v>
      </c>
      <c r="B116" s="178" t="str">
        <f>汇总!E100</f>
        <v>两用扳手</v>
      </c>
      <c r="C116" s="178" t="str">
        <f>汇总!F100</f>
        <v>Wrench (plum blossom opening)</v>
      </c>
      <c r="D116" s="179">
        <f>汇总!P100</f>
        <v>9.37</v>
      </c>
      <c r="E116" s="179">
        <f>汇总!O100</f>
        <v>9.04</v>
      </c>
      <c r="F116" s="39"/>
      <c r="G116" s="39"/>
      <c r="H116" s="179">
        <f>汇总!H100</f>
        <v>90</v>
      </c>
      <c r="I116" s="183" t="str">
        <f>汇总!I100&amp;汇总!J100</f>
        <v>把pc</v>
      </c>
    </row>
    <row r="117" s="153" customFormat="1" ht="20" customHeight="1" spans="1:9">
      <c r="A117" s="126">
        <v>100</v>
      </c>
      <c r="B117" s="178" t="str">
        <f>汇总!E101</f>
        <v>两用扳手</v>
      </c>
      <c r="C117" s="178" t="str">
        <f>汇总!F101</f>
        <v>Wrench (plum blossom opening)</v>
      </c>
      <c r="D117" s="179">
        <f>汇总!P101</f>
        <v>0.88</v>
      </c>
      <c r="E117" s="179">
        <f>汇总!O101</f>
        <v>0.85</v>
      </c>
      <c r="F117" s="39"/>
      <c r="G117" s="39"/>
      <c r="H117" s="179">
        <f>汇总!H101</f>
        <v>25</v>
      </c>
      <c r="I117" s="183" t="str">
        <f>汇总!I101&amp;汇总!J101</f>
        <v>把pc</v>
      </c>
    </row>
    <row r="118" s="153" customFormat="1" ht="20" customHeight="1" spans="1:9">
      <c r="A118" s="126">
        <v>101</v>
      </c>
      <c r="B118" s="178" t="str">
        <f>汇总!E102</f>
        <v>螺丝刀</v>
      </c>
      <c r="C118" s="178" t="str">
        <f>汇总!F102</f>
        <v>screwdriver</v>
      </c>
      <c r="D118" s="179">
        <f>汇总!P102</f>
        <v>3.66</v>
      </c>
      <c r="E118" s="179">
        <f>汇总!O102</f>
        <v>3.5</v>
      </c>
      <c r="F118" s="39"/>
      <c r="G118" s="39"/>
      <c r="H118" s="179">
        <f>汇总!H102</f>
        <v>10</v>
      </c>
      <c r="I118" s="183" t="str">
        <f>汇总!I102&amp;汇总!J102</f>
        <v>套set</v>
      </c>
    </row>
    <row r="119" s="153" customFormat="1" ht="20" customHeight="1" spans="1:9">
      <c r="A119" s="126">
        <v>102</v>
      </c>
      <c r="B119" s="178" t="str">
        <f>汇总!E103</f>
        <v>斜口钳</v>
      </c>
      <c r="C119" s="178" t="str">
        <f>汇总!F103</f>
        <v>Diagonal pliers</v>
      </c>
      <c r="D119" s="179">
        <f>汇总!P103</f>
        <v>23.02</v>
      </c>
      <c r="E119" s="179">
        <f>汇总!O103</f>
        <v>22</v>
      </c>
      <c r="F119" s="39"/>
      <c r="G119" s="39"/>
      <c r="H119" s="179">
        <f>汇总!H103</f>
        <v>100</v>
      </c>
      <c r="I119" s="183" t="str">
        <f>汇总!I103&amp;汇总!J103</f>
        <v>把pc</v>
      </c>
    </row>
    <row r="120" s="153" customFormat="1" ht="20" customHeight="1" spans="1:9">
      <c r="A120" s="126">
        <v>103</v>
      </c>
      <c r="B120" s="178" t="str">
        <f>汇总!E104</f>
        <v>角磨片</v>
      </c>
      <c r="C120" s="178" t="str">
        <f>汇总!F104</f>
        <v>Angle Grinding Disc</v>
      </c>
      <c r="D120" s="179">
        <f>汇总!P104</f>
        <v>1.24</v>
      </c>
      <c r="E120" s="179">
        <f>汇总!O104</f>
        <v>1.2</v>
      </c>
      <c r="F120" s="39"/>
      <c r="G120" s="39"/>
      <c r="H120" s="179">
        <f>汇总!H104</f>
        <v>23</v>
      </c>
      <c r="I120" s="183" t="str">
        <f>汇总!I104&amp;汇总!J104</f>
        <v>片pc</v>
      </c>
    </row>
    <row r="121" s="153" customFormat="1" ht="20" customHeight="1" spans="1:9">
      <c r="A121" s="126">
        <v>104</v>
      </c>
      <c r="B121" s="178" t="str">
        <f>汇总!E105</f>
        <v>锯条</v>
      </c>
      <c r="C121" s="178" t="str">
        <f>汇总!F105</f>
        <v>Saw blade</v>
      </c>
      <c r="D121" s="179">
        <f>汇总!P105</f>
        <v>13.74</v>
      </c>
      <c r="E121" s="179">
        <f>汇总!O105</f>
        <v>13</v>
      </c>
      <c r="F121" s="39"/>
      <c r="G121" s="39"/>
      <c r="H121" s="179">
        <f>汇总!H105</f>
        <v>866</v>
      </c>
      <c r="I121" s="183" t="str">
        <f>汇总!I105&amp;汇总!J105</f>
        <v>片pc</v>
      </c>
    </row>
    <row r="122" s="153" customFormat="1" ht="20" customHeight="1" spans="1:9">
      <c r="A122" s="126">
        <v>105</v>
      </c>
      <c r="B122" s="178" t="str">
        <f>汇总!E106</f>
        <v>电烙铁</v>
      </c>
      <c r="C122" s="178" t="str">
        <f>汇总!F106</f>
        <v>Electric soldering iron</v>
      </c>
      <c r="D122" s="179">
        <f>汇总!P106</f>
        <v>1.04</v>
      </c>
      <c r="E122" s="179">
        <f>汇总!O106</f>
        <v>1</v>
      </c>
      <c r="F122" s="39"/>
      <c r="G122" s="39"/>
      <c r="H122" s="179">
        <f>汇总!H106</f>
        <v>2</v>
      </c>
      <c r="I122" s="183" t="str">
        <f>汇总!I106&amp;汇总!J106</f>
        <v>件pc</v>
      </c>
    </row>
    <row r="123" s="153" customFormat="1" ht="20" customHeight="1" spans="1:9">
      <c r="A123" s="126">
        <v>106</v>
      </c>
      <c r="B123" s="178" t="str">
        <f>汇总!E107</f>
        <v>摇表线</v>
      </c>
      <c r="C123" s="178" t="str">
        <f>汇总!F107</f>
        <v>Waving Watch Tester</v>
      </c>
      <c r="D123" s="179">
        <f>汇总!P107</f>
        <v>0.05</v>
      </c>
      <c r="E123" s="179">
        <f>汇总!O107</f>
        <v>0.05</v>
      </c>
      <c r="F123" s="39"/>
      <c r="G123" s="39"/>
      <c r="H123" s="179">
        <f>汇总!H107</f>
        <v>9</v>
      </c>
      <c r="I123" s="183" t="str">
        <f>汇总!I107&amp;汇总!J107</f>
        <v>件pc</v>
      </c>
    </row>
    <row r="124" s="153" customFormat="1" ht="20" customHeight="1" spans="1:9">
      <c r="A124" s="126">
        <v>107</v>
      </c>
      <c r="B124" s="178" t="str">
        <f>汇总!E108</f>
        <v>数字钳式万用表</v>
      </c>
      <c r="C124" s="178" t="str">
        <f>汇总!F108</f>
        <v>Digital clamp multimeter</v>
      </c>
      <c r="D124" s="179">
        <f>汇总!P108</f>
        <v>5.18</v>
      </c>
      <c r="E124" s="179">
        <f>汇总!O108</f>
        <v>5</v>
      </c>
      <c r="F124" s="39"/>
      <c r="G124" s="39"/>
      <c r="H124" s="179">
        <f>汇总!H108</f>
        <v>20</v>
      </c>
      <c r="I124" s="183" t="str">
        <f>汇总!I108&amp;汇总!J108</f>
        <v>套set</v>
      </c>
    </row>
    <row r="125" s="153" customFormat="1" ht="20" customHeight="1" spans="1:9">
      <c r="A125" s="126">
        <v>108</v>
      </c>
      <c r="B125" s="178" t="str">
        <f>汇总!E109</f>
        <v>万用表笔</v>
      </c>
      <c r="C125" s="178" t="str">
        <f>汇总!F109</f>
        <v>Multimeter pen</v>
      </c>
      <c r="D125" s="179">
        <f>汇总!P109</f>
        <v>0.07</v>
      </c>
      <c r="E125" s="179">
        <f>汇总!O109</f>
        <v>0.07</v>
      </c>
      <c r="F125" s="39"/>
      <c r="G125" s="39"/>
      <c r="H125" s="179">
        <f>汇总!H109</f>
        <v>10</v>
      </c>
      <c r="I125" s="183" t="str">
        <f>汇总!I109&amp;汇总!J109</f>
        <v>对pair</v>
      </c>
    </row>
    <row r="126" s="153" customFormat="1" ht="20" customHeight="1" spans="1:9">
      <c r="A126" s="126">
        <v>109</v>
      </c>
      <c r="B126" s="178" t="str">
        <f>汇总!E110</f>
        <v> 熄火电磁阀</v>
      </c>
      <c r="C126" s="178" t="str">
        <f>汇总!F110</f>
        <v>Flameout solenoid valve</v>
      </c>
      <c r="D126" s="179">
        <f>汇总!P110</f>
        <v>1.14</v>
      </c>
      <c r="E126" s="179">
        <f>汇总!O110</f>
        <v>0.9</v>
      </c>
      <c r="F126" s="37">
        <f>汇总!X110</f>
        <v>0.078</v>
      </c>
      <c r="G126" s="37">
        <f>汇总!W110</f>
        <v>1</v>
      </c>
      <c r="H126" s="179">
        <f>汇总!H110</f>
        <v>3</v>
      </c>
      <c r="I126" s="183" t="str">
        <f>汇总!I110&amp;汇总!J110</f>
        <v>件pc</v>
      </c>
    </row>
    <row r="127" s="153" customFormat="1" ht="20" customHeight="1" spans="1:9">
      <c r="A127" s="126">
        <v>110</v>
      </c>
      <c r="B127" s="178" t="str">
        <f>汇总!E111</f>
        <v> 发电机</v>
      </c>
      <c r="C127" s="178" t="str">
        <f>汇总!F111</f>
        <v>generator</v>
      </c>
      <c r="D127" s="179">
        <f>汇总!P111</f>
        <v>16.3</v>
      </c>
      <c r="E127" s="179">
        <f>汇总!O111</f>
        <v>12.9</v>
      </c>
      <c r="F127" s="39"/>
      <c r="G127" s="39"/>
      <c r="H127" s="179">
        <f>汇总!H111</f>
        <v>2</v>
      </c>
      <c r="I127" s="183" t="str">
        <f>汇总!I111&amp;汇总!J111</f>
        <v>件pc</v>
      </c>
    </row>
    <row r="128" s="153" customFormat="1" ht="20" customHeight="1" spans="1:9">
      <c r="A128" s="126">
        <v>111</v>
      </c>
      <c r="B128" s="178" t="str">
        <f>汇总!E112</f>
        <v>起动机</v>
      </c>
      <c r="C128" s="178" t="str">
        <f>汇总!F112</f>
        <v>starter</v>
      </c>
      <c r="D128" s="179">
        <f>汇总!P112</f>
        <v>23.76</v>
      </c>
      <c r="E128" s="179">
        <f>汇总!O112</f>
        <v>18.8</v>
      </c>
      <c r="F128" s="39"/>
      <c r="G128" s="39"/>
      <c r="H128" s="179">
        <f>汇总!H112</f>
        <v>2</v>
      </c>
      <c r="I128" s="183" t="str">
        <f>汇总!I112&amp;汇总!J112</f>
        <v>件pc</v>
      </c>
    </row>
    <row r="129" s="153" customFormat="1" ht="20" customHeight="1" spans="1:9">
      <c r="A129" s="126">
        <v>112</v>
      </c>
      <c r="B129" s="178" t="str">
        <f>汇总!E113</f>
        <v> 轴承</v>
      </c>
      <c r="C129" s="178" t="str">
        <f>汇总!F113</f>
        <v>Bearing</v>
      </c>
      <c r="D129" s="179">
        <f>汇总!P113</f>
        <v>0.08</v>
      </c>
      <c r="E129" s="179">
        <f>汇总!O113</f>
        <v>0.05</v>
      </c>
      <c r="F129" s="37">
        <f>汇总!X113</f>
        <v>0.085</v>
      </c>
      <c r="G129" s="37">
        <f>汇总!W113</f>
        <v>1</v>
      </c>
      <c r="H129" s="179">
        <f>汇总!H113</f>
        <v>1</v>
      </c>
      <c r="I129" s="183" t="str">
        <f>汇总!I113&amp;汇总!J113</f>
        <v>件pc</v>
      </c>
    </row>
    <row r="130" s="153" customFormat="1" ht="20" customHeight="1" spans="1:9">
      <c r="A130" s="126">
        <v>113</v>
      </c>
      <c r="B130" s="178" t="str">
        <f>汇总!E114</f>
        <v> 拉杆球头</v>
      </c>
      <c r="C130" s="178" t="str">
        <f>汇总!F114</f>
        <v>Tie rod</v>
      </c>
      <c r="D130" s="179">
        <f>汇总!P114</f>
        <v>3.33</v>
      </c>
      <c r="E130" s="179">
        <f>汇总!O114</f>
        <v>2</v>
      </c>
      <c r="F130" s="39"/>
      <c r="G130" s="39"/>
      <c r="H130" s="179">
        <f>汇总!H114</f>
        <v>2</v>
      </c>
      <c r="I130" s="183" t="str">
        <f>汇总!I114&amp;汇总!J114</f>
        <v>件pc</v>
      </c>
    </row>
    <row r="131" s="153" customFormat="1" ht="20" customHeight="1" spans="1:9">
      <c r="A131" s="126">
        <v>114</v>
      </c>
      <c r="B131" s="178" t="str">
        <f>汇总!E115</f>
        <v> 拉杆球头</v>
      </c>
      <c r="C131" s="178" t="str">
        <f>汇总!F115</f>
        <v>Tie rod</v>
      </c>
      <c r="D131" s="179">
        <f>汇总!P115</f>
        <v>4.66</v>
      </c>
      <c r="E131" s="179">
        <f>汇总!O115</f>
        <v>2.8</v>
      </c>
      <c r="F131" s="39"/>
      <c r="G131" s="39"/>
      <c r="H131" s="179">
        <f>汇总!H115</f>
        <v>2</v>
      </c>
      <c r="I131" s="183" t="str">
        <f>汇总!I115&amp;汇总!J115</f>
        <v>件pc</v>
      </c>
    </row>
    <row r="132" s="153" customFormat="1" ht="20" customHeight="1" spans="1:9">
      <c r="A132" s="126">
        <v>115</v>
      </c>
      <c r="B132" s="178" t="str">
        <f>汇总!E116</f>
        <v>灯泡</v>
      </c>
      <c r="C132" s="178" t="str">
        <f>汇总!F116</f>
        <v>light bulb</v>
      </c>
      <c r="D132" s="179">
        <f>汇总!P116</f>
        <v>2.26</v>
      </c>
      <c r="E132" s="179">
        <f>汇总!O116</f>
        <v>1.36</v>
      </c>
      <c r="F132" s="39"/>
      <c r="G132" s="39"/>
      <c r="H132" s="179">
        <f>汇总!H116</f>
        <v>136</v>
      </c>
      <c r="I132" s="183" t="str">
        <f>汇总!I116&amp;汇总!J116</f>
        <v>件pc</v>
      </c>
    </row>
    <row r="133" s="153" customFormat="1" ht="20" customHeight="1" spans="1:9">
      <c r="A133" s="126">
        <v>116</v>
      </c>
      <c r="B133" s="178" t="str">
        <f>汇总!E117</f>
        <v>灯泡</v>
      </c>
      <c r="C133" s="178" t="str">
        <f>汇总!F117</f>
        <v>light bulb</v>
      </c>
      <c r="D133" s="179">
        <f>汇总!P117</f>
        <v>1.63</v>
      </c>
      <c r="E133" s="179">
        <f>汇总!O117</f>
        <v>0.98</v>
      </c>
      <c r="F133" s="39"/>
      <c r="G133" s="39"/>
      <c r="H133" s="179">
        <f>汇总!H117</f>
        <v>98</v>
      </c>
      <c r="I133" s="183" t="str">
        <f>汇总!I117&amp;汇总!J117</f>
        <v>件pc</v>
      </c>
    </row>
    <row r="134" s="153" customFormat="1" ht="20" customHeight="1" spans="1:9">
      <c r="A134" s="126">
        <v>117</v>
      </c>
      <c r="B134" s="178" t="str">
        <f>汇总!E118</f>
        <v>灯泡</v>
      </c>
      <c r="C134" s="178" t="str">
        <f>汇总!F118</f>
        <v>light bulb</v>
      </c>
      <c r="D134" s="179">
        <f>汇总!P118</f>
        <v>2.25</v>
      </c>
      <c r="E134" s="179">
        <f>汇总!O118</f>
        <v>1.35</v>
      </c>
      <c r="F134" s="39"/>
      <c r="G134" s="39"/>
      <c r="H134" s="179">
        <f>汇总!H118</f>
        <v>27</v>
      </c>
      <c r="I134" s="183" t="str">
        <f>汇总!I118&amp;汇总!J118</f>
        <v>件pc</v>
      </c>
    </row>
    <row r="135" s="153" customFormat="1" ht="20" customHeight="1" spans="1:9">
      <c r="A135" s="126">
        <v>118</v>
      </c>
      <c r="B135" s="178" t="str">
        <f>汇总!E119</f>
        <v>汽车灯泡</v>
      </c>
      <c r="C135" s="178" t="str">
        <f>汇总!F119</f>
        <v>Car bulb</v>
      </c>
      <c r="D135" s="179">
        <f>汇总!P119</f>
        <v>0.83</v>
      </c>
      <c r="E135" s="179">
        <f>汇总!O119</f>
        <v>0.5</v>
      </c>
      <c r="F135" s="39"/>
      <c r="G135" s="39"/>
      <c r="H135" s="179">
        <f>汇总!H119</f>
        <v>50</v>
      </c>
      <c r="I135" s="183" t="str">
        <f>汇总!I119&amp;汇总!J119</f>
        <v>件pc</v>
      </c>
    </row>
    <row r="136" s="153" customFormat="1" ht="20" customHeight="1" spans="1:9">
      <c r="A136" s="126">
        <v>119</v>
      </c>
      <c r="B136" s="178" t="str">
        <f>汇总!E120</f>
        <v>小灯泡</v>
      </c>
      <c r="C136" s="178" t="str">
        <f>汇总!F120</f>
        <v>Small bulbs</v>
      </c>
      <c r="D136" s="179">
        <f>汇总!P120</f>
        <v>5.91</v>
      </c>
      <c r="E136" s="179">
        <f>汇总!O120</f>
        <v>3.55</v>
      </c>
      <c r="F136" s="39"/>
      <c r="G136" s="39"/>
      <c r="H136" s="179">
        <f>汇总!H120</f>
        <v>71</v>
      </c>
      <c r="I136" s="183" t="str">
        <f>汇总!I120&amp;汇总!J120</f>
        <v>件pc</v>
      </c>
    </row>
    <row r="137" s="153" customFormat="1" ht="20" customHeight="1" spans="1:9">
      <c r="A137" s="126">
        <v>120</v>
      </c>
      <c r="B137" s="178" t="str">
        <f>汇总!E121</f>
        <v> 对中杆棱镜组</v>
      </c>
      <c r="C137" s="178" t="str">
        <f>汇总!F121</f>
        <v>Centering rod prism group</v>
      </c>
      <c r="D137" s="179">
        <f>汇总!P121</f>
        <v>9</v>
      </c>
      <c r="E137" s="179">
        <f>汇总!O121</f>
        <v>8</v>
      </c>
      <c r="F137" s="37">
        <f>汇总!X121</f>
        <v>0.15</v>
      </c>
      <c r="G137" s="37">
        <f>汇总!W121</f>
        <v>2</v>
      </c>
      <c r="H137" s="179">
        <f>汇总!H121</f>
        <v>10</v>
      </c>
      <c r="I137" s="183" t="str">
        <f>汇总!I121&amp;汇总!J121</f>
        <v>件pc</v>
      </c>
    </row>
    <row r="138" s="153" customFormat="1" ht="20" customHeight="1" spans="1:9">
      <c r="A138" s="126">
        <v>121</v>
      </c>
      <c r="B138" s="178" t="str">
        <f>汇总!E122</f>
        <v> 脚架</v>
      </c>
      <c r="C138" s="178" t="str">
        <f>汇总!F122</f>
        <v>Tripod</v>
      </c>
      <c r="D138" s="179">
        <f>汇总!P122</f>
        <v>11</v>
      </c>
      <c r="E138" s="179">
        <f>汇总!O122</f>
        <v>10</v>
      </c>
      <c r="F138" s="39"/>
      <c r="G138" s="39"/>
      <c r="H138" s="179">
        <f>汇总!H122</f>
        <v>2</v>
      </c>
      <c r="I138" s="183" t="str">
        <f>汇总!I122&amp;汇总!J122</f>
        <v>件pc</v>
      </c>
    </row>
    <row r="139" s="153" customFormat="1" ht="20" customHeight="1" spans="1:9">
      <c r="A139" s="126">
        <v>122</v>
      </c>
      <c r="B139" s="178" t="str">
        <f>汇总!E123</f>
        <v>潜水泵</v>
      </c>
      <c r="C139" s="178" t="str">
        <f>汇总!F123</f>
        <v>Submersible pump</v>
      </c>
      <c r="D139" s="179">
        <f>汇总!P123</f>
        <v>38</v>
      </c>
      <c r="E139" s="179">
        <f>汇总!O123</f>
        <v>34</v>
      </c>
      <c r="F139" s="37">
        <f>汇总!X123</f>
        <v>0.13</v>
      </c>
      <c r="G139" s="37">
        <f>汇总!W123</f>
        <v>4</v>
      </c>
      <c r="H139" s="179">
        <f>汇总!H123</f>
        <v>2</v>
      </c>
      <c r="I139" s="183" t="str">
        <f>汇总!I123&amp;汇总!J123</f>
        <v>台set</v>
      </c>
    </row>
    <row r="140" s="153" customFormat="1" ht="20" customHeight="1" spans="1:9">
      <c r="A140" s="126">
        <v>123</v>
      </c>
      <c r="B140" s="178" t="str">
        <f>汇总!E124</f>
        <v>潜水泵</v>
      </c>
      <c r="C140" s="178" t="str">
        <f>汇总!F124</f>
        <v>Submersible pump</v>
      </c>
      <c r="D140" s="179">
        <f>汇总!P124</f>
        <v>74</v>
      </c>
      <c r="E140" s="179">
        <f>汇总!O124</f>
        <v>68</v>
      </c>
      <c r="F140" s="39"/>
      <c r="G140" s="39"/>
      <c r="H140" s="179">
        <f>汇总!H124</f>
        <v>2</v>
      </c>
      <c r="I140" s="183" t="str">
        <f>汇总!I124&amp;汇总!J124</f>
        <v>台set</v>
      </c>
    </row>
    <row r="141" s="153" customFormat="1" ht="20" customHeight="1" spans="1:9">
      <c r="A141" s="126"/>
      <c r="B141" s="178"/>
      <c r="C141" s="178"/>
      <c r="D141" s="179"/>
      <c r="E141" s="179"/>
      <c r="F141" s="185"/>
      <c r="G141" s="185"/>
      <c r="H141" s="179"/>
      <c r="I141" s="183"/>
    </row>
    <row r="142" ht="11.6" spans="1:9">
      <c r="A142" s="88"/>
      <c r="B142" s="132"/>
      <c r="C142" s="132"/>
      <c r="D142" s="186"/>
      <c r="E142" s="186"/>
      <c r="F142" s="186"/>
      <c r="G142" s="186"/>
      <c r="H142" s="187"/>
      <c r="I142" s="201"/>
    </row>
    <row r="143" ht="23.25" spans="1:9">
      <c r="A143" s="188" t="s">
        <v>745</v>
      </c>
      <c r="B143" s="135"/>
      <c r="C143" s="135"/>
      <c r="D143" s="173">
        <f>SUM(D18:D142)</f>
        <v>29701.14</v>
      </c>
      <c r="E143" s="173">
        <f>SUM(E18:E142)</f>
        <v>28172.41</v>
      </c>
      <c r="F143" s="173">
        <f>SUM(F18:F142)</f>
        <v>67.32</v>
      </c>
      <c r="G143" s="173">
        <f>SUM(G18:G142)</f>
        <v>116</v>
      </c>
      <c r="H143" s="173">
        <f>SUM(H18:H142)</f>
        <v>101628</v>
      </c>
      <c r="I143" s="118"/>
    </row>
    <row r="144" ht="33" customHeight="1" spans="1:9">
      <c r="A144" s="189"/>
      <c r="B144" s="190"/>
      <c r="C144" s="132"/>
      <c r="D144" s="186"/>
      <c r="E144" s="186"/>
      <c r="F144" s="186"/>
      <c r="G144" s="186"/>
      <c r="H144" s="88"/>
      <c r="I144" s="186"/>
    </row>
    <row r="145" ht="18" customHeight="1" spans="1:9">
      <c r="A145" s="189"/>
      <c r="B145" s="132"/>
      <c r="C145" s="132"/>
      <c r="D145" s="186"/>
      <c r="E145" s="186"/>
      <c r="F145" s="186"/>
      <c r="G145" s="186"/>
      <c r="H145" s="88"/>
      <c r="I145" s="186"/>
    </row>
    <row r="146" spans="1:9">
      <c r="A146" s="89"/>
      <c r="B146" s="139" t="s">
        <v>748</v>
      </c>
      <c r="C146" s="139"/>
      <c r="D146" s="167"/>
      <c r="E146" s="167"/>
      <c r="F146" s="167"/>
      <c r="G146" s="191"/>
      <c r="H146" s="192"/>
      <c r="I146" s="192"/>
    </row>
    <row r="147" spans="1:9">
      <c r="A147" s="89"/>
      <c r="B147" s="139" t="s">
        <v>749</v>
      </c>
      <c r="C147" s="139"/>
      <c r="D147" s="167"/>
      <c r="E147" s="167"/>
      <c r="F147" s="193">
        <f>H8</f>
        <v>44348</v>
      </c>
      <c r="G147" s="193"/>
      <c r="H147" s="193"/>
      <c r="I147" s="193"/>
    </row>
    <row r="148" ht="12.35" spans="1:9">
      <c r="A148" s="194"/>
      <c r="B148" s="195"/>
      <c r="C148" s="195"/>
      <c r="D148" s="194"/>
      <c r="E148" s="196"/>
      <c r="F148" s="197"/>
      <c r="G148" s="196"/>
      <c r="H148" s="194"/>
      <c r="I148" s="194"/>
    </row>
    <row r="149" ht="16.1" spans="1:9">
      <c r="A149" s="152"/>
      <c r="B149" s="198"/>
      <c r="C149" s="198"/>
      <c r="D149" s="152"/>
      <c r="E149" s="199"/>
      <c r="F149" s="200"/>
      <c r="G149" s="199"/>
      <c r="H149" s="152"/>
      <c r="I149" s="152"/>
    </row>
  </sheetData>
  <autoFilter ref="A17:I141">
    <extLst/>
  </autoFilter>
  <mergeCells count="72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146:E146"/>
    <mergeCell ref="D147:E147"/>
    <mergeCell ref="F147:I147"/>
    <mergeCell ref="D97:D100"/>
    <mergeCell ref="E97:E100"/>
    <mergeCell ref="F19:F22"/>
    <mergeCell ref="F23:F24"/>
    <mergeCell ref="F27:F28"/>
    <mergeCell ref="F30:F33"/>
    <mergeCell ref="F35:F39"/>
    <mergeCell ref="F42:F47"/>
    <mergeCell ref="F48:F65"/>
    <mergeCell ref="F66:F74"/>
    <mergeCell ref="F75:F80"/>
    <mergeCell ref="F82:F95"/>
    <mergeCell ref="F96:F103"/>
    <mergeCell ref="F108:F125"/>
    <mergeCell ref="F126:F128"/>
    <mergeCell ref="F129:F136"/>
    <mergeCell ref="F137:F138"/>
    <mergeCell ref="F139:F140"/>
    <mergeCell ref="G19:G22"/>
    <mergeCell ref="G23:G24"/>
    <mergeCell ref="G27:G28"/>
    <mergeCell ref="G30:G33"/>
    <mergeCell ref="G35:G39"/>
    <mergeCell ref="G42:G47"/>
    <mergeCell ref="G48:G65"/>
    <mergeCell ref="G66:G74"/>
    <mergeCell ref="G75:G80"/>
    <mergeCell ref="G82:G95"/>
    <mergeCell ref="G96:G103"/>
    <mergeCell ref="G108:G125"/>
    <mergeCell ref="G126:G128"/>
    <mergeCell ref="G129:G136"/>
    <mergeCell ref="G137:G138"/>
    <mergeCell ref="G139:G140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09"/>
  <sheetViews>
    <sheetView topLeftCell="A130" workbookViewId="0">
      <selection activeCell="H1" sqref="H$1:H$1048576"/>
    </sheetView>
  </sheetViews>
  <sheetFormatPr defaultColWidth="10.6637168141593" defaultRowHeight="11.6"/>
  <cols>
    <col min="1" max="1" width="6.07079646017699" style="90" customWidth="1"/>
    <col min="2" max="2" width="12.7433628318584" style="91" customWidth="1"/>
    <col min="3" max="3" width="14.070796460177" style="91" customWidth="1"/>
    <col min="4" max="4" width="11.8495575221239" style="91" customWidth="1"/>
    <col min="5" max="5" width="8.74336283185841" style="90" customWidth="1"/>
    <col min="6" max="6" width="9.1858407079646" style="90" customWidth="1"/>
    <col min="7" max="7" width="12.5929203539823" style="92" customWidth="1"/>
    <col min="8" max="8" width="14.8141592920354" style="90" customWidth="1"/>
    <col min="9" max="12" width="10.6637168141593" style="90" customWidth="1"/>
    <col min="13" max="16384" width="10.6637168141593" style="90"/>
  </cols>
  <sheetData>
    <row r="1" ht="21" customHeight="1" spans="1:8">
      <c r="A1" s="93" t="s">
        <v>711</v>
      </c>
      <c r="B1" s="94"/>
      <c r="C1" s="94"/>
      <c r="D1" s="94"/>
      <c r="E1" s="94"/>
      <c r="F1" s="94"/>
      <c r="G1" s="94"/>
      <c r="H1" s="94"/>
    </row>
    <row r="2" ht="41.1" customHeight="1" spans="1:8">
      <c r="A2" s="95" t="s">
        <v>765</v>
      </c>
      <c r="B2" s="96"/>
      <c r="C2" s="96"/>
      <c r="D2" s="96"/>
      <c r="E2" s="96"/>
      <c r="F2" s="96"/>
      <c r="G2" s="96"/>
      <c r="H2" s="96"/>
    </row>
    <row r="3" ht="17.6" spans="1:8">
      <c r="A3" s="97" t="s">
        <v>654</v>
      </c>
      <c r="B3" s="98"/>
      <c r="C3" s="98"/>
      <c r="D3" s="98"/>
      <c r="E3" s="98"/>
      <c r="F3" s="98"/>
      <c r="G3" s="98"/>
      <c r="H3" s="98"/>
    </row>
    <row r="4" ht="18.95" customHeight="1" spans="1:8">
      <c r="A4" s="99" t="s">
        <v>713</v>
      </c>
      <c r="B4" s="99"/>
      <c r="C4" s="99"/>
      <c r="D4" s="99"/>
      <c r="E4" s="99"/>
      <c r="F4" s="99"/>
      <c r="G4" s="99"/>
      <c r="H4" s="99"/>
    </row>
    <row r="5" ht="18" customHeight="1" spans="1:11">
      <c r="A5" s="100" t="s">
        <v>714</v>
      </c>
      <c r="B5" s="100"/>
      <c r="C5" s="100"/>
      <c r="D5" s="100"/>
      <c r="E5" s="100"/>
      <c r="F5" s="100"/>
      <c r="G5" s="100"/>
      <c r="H5" s="100"/>
      <c r="K5" s="130"/>
    </row>
    <row r="6" ht="15.75" customHeight="1" spans="1:10">
      <c r="A6" s="101" t="s">
        <v>715</v>
      </c>
      <c r="B6" s="101"/>
      <c r="C6" s="101"/>
      <c r="D6" s="101"/>
      <c r="E6" s="102" t="s">
        <v>716</v>
      </c>
      <c r="F6" s="102"/>
      <c r="G6" s="103" t="str">
        <f>报关单!A13</f>
        <v>JMBMT20210525S-73</v>
      </c>
      <c r="H6" s="103"/>
      <c r="I6" s="105"/>
      <c r="J6" s="105"/>
    </row>
    <row r="7" ht="15.75" customHeight="1" spans="1:8">
      <c r="A7" s="104" t="s">
        <v>717</v>
      </c>
      <c r="B7" s="104"/>
      <c r="C7" s="104"/>
      <c r="D7" s="104"/>
      <c r="E7" s="105" t="s">
        <v>718</v>
      </c>
      <c r="F7" s="105"/>
      <c r="G7" s="106" t="str">
        <f>G6</f>
        <v>JMBMT20210525S-73</v>
      </c>
      <c r="H7" s="106"/>
    </row>
    <row r="8" ht="15.75" customHeight="1" spans="1:8">
      <c r="A8" s="107" t="s">
        <v>719</v>
      </c>
      <c r="B8" s="108"/>
      <c r="C8" s="108"/>
      <c r="D8" s="108"/>
      <c r="E8" s="109" t="s">
        <v>720</v>
      </c>
      <c r="F8" s="109"/>
      <c r="G8" s="109"/>
      <c r="H8" s="110">
        <f>报关发票!H8</f>
        <v>44348</v>
      </c>
    </row>
    <row r="9" ht="15.75" customHeight="1" spans="1:8">
      <c r="A9" s="108" t="str">
        <f>[2]报关发票!A9</f>
        <v>FROM：SHANGHAI  OF CHINA</v>
      </c>
      <c r="B9" s="108"/>
      <c r="C9" s="108"/>
      <c r="D9" s="108"/>
      <c r="E9" s="109" t="s">
        <v>721</v>
      </c>
      <c r="F9" s="109"/>
      <c r="G9" s="109"/>
      <c r="H9" s="110">
        <f>H8</f>
        <v>44348</v>
      </c>
    </row>
    <row r="10" ht="27" customHeight="1" spans="1:8">
      <c r="A10" s="104" t="s">
        <v>722</v>
      </c>
      <c r="B10" s="104"/>
      <c r="C10" s="104"/>
      <c r="D10" s="104"/>
      <c r="E10" s="111" t="s">
        <v>723</v>
      </c>
      <c r="F10" s="111"/>
      <c r="G10" s="112" t="s">
        <v>724</v>
      </c>
      <c r="H10" s="112"/>
    </row>
    <row r="11" ht="75" customHeight="1" spans="1:8">
      <c r="A11" s="108" t="s">
        <v>725</v>
      </c>
      <c r="B11" s="108"/>
      <c r="C11" s="108"/>
      <c r="D11" s="108"/>
      <c r="E11" s="105" t="s">
        <v>754</v>
      </c>
      <c r="F11" s="105"/>
      <c r="G11" s="105"/>
      <c r="H11" s="106" t="s">
        <v>727</v>
      </c>
    </row>
    <row r="12" ht="15" customHeight="1" spans="1:9">
      <c r="A12" s="104" t="s">
        <v>728</v>
      </c>
      <c r="B12" s="104"/>
      <c r="C12" s="104"/>
      <c r="D12" s="104"/>
      <c r="E12" s="109" t="s">
        <v>729</v>
      </c>
      <c r="F12" s="109"/>
      <c r="G12" s="113"/>
      <c r="H12" s="113"/>
      <c r="I12" s="131"/>
    </row>
    <row r="13" ht="15" customHeight="1" spans="1:9">
      <c r="A13" s="114" t="s">
        <v>730</v>
      </c>
      <c r="B13" s="115"/>
      <c r="C13" s="116"/>
      <c r="D13" s="116"/>
      <c r="E13" s="109" t="s">
        <v>731</v>
      </c>
      <c r="F13" s="109"/>
      <c r="G13" s="113"/>
      <c r="H13" s="113"/>
      <c r="I13" s="131"/>
    </row>
    <row r="14" ht="24" customHeight="1" spans="1:8">
      <c r="A14" s="108" t="s">
        <v>732</v>
      </c>
      <c r="B14" s="108"/>
      <c r="C14" s="108"/>
      <c r="D14" s="108"/>
      <c r="E14" s="108"/>
      <c r="F14" s="108"/>
      <c r="G14" s="108"/>
      <c r="H14" s="108"/>
    </row>
    <row r="15" ht="15" customHeight="1" spans="1:8">
      <c r="A15" s="117" t="s">
        <v>733</v>
      </c>
      <c r="B15" s="118"/>
      <c r="C15" s="117"/>
      <c r="D15" s="117"/>
      <c r="E15" s="117"/>
      <c r="F15" s="117"/>
      <c r="G15" s="117"/>
      <c r="H15" s="117"/>
    </row>
    <row r="16" s="87" customFormat="1" ht="15" customHeight="1" spans="1:8">
      <c r="A16" s="89" t="s">
        <v>734</v>
      </c>
      <c r="B16" s="119" t="s">
        <v>735</v>
      </c>
      <c r="C16" s="119" t="s">
        <v>709</v>
      </c>
      <c r="D16" s="119"/>
      <c r="E16" s="120" t="s">
        <v>736</v>
      </c>
      <c r="F16" s="120"/>
      <c r="G16" s="121" t="s">
        <v>737</v>
      </c>
      <c r="H16" s="89" t="s">
        <v>738</v>
      </c>
    </row>
    <row r="17" s="87" customFormat="1" ht="36.95" customHeight="1" spans="1:8">
      <c r="A17" s="122" t="s">
        <v>739</v>
      </c>
      <c r="B17" s="123" t="s">
        <v>740</v>
      </c>
      <c r="C17" s="124" t="s">
        <v>741</v>
      </c>
      <c r="D17" s="124"/>
      <c r="E17" s="122" t="s">
        <v>742</v>
      </c>
      <c r="F17" s="122"/>
      <c r="G17" s="125" t="s">
        <v>766</v>
      </c>
      <c r="H17" s="122" t="s">
        <v>767</v>
      </c>
    </row>
    <row r="18" s="88" customFormat="1" ht="21" customHeight="1" spans="1:8">
      <c r="A18" s="126">
        <v>1</v>
      </c>
      <c r="B18" s="127" t="str">
        <f>汇总!D2</f>
        <v>3917210000</v>
      </c>
      <c r="C18" s="127" t="str">
        <f>汇总!E2</f>
        <v>热缩管</v>
      </c>
      <c r="D18" s="127" t="str">
        <f>汇总!F2</f>
        <v>Heat shrink tube</v>
      </c>
      <c r="E18" s="127">
        <f>汇总!H2</f>
        <v>80</v>
      </c>
      <c r="F18" s="128" t="str">
        <f>汇总!J2</f>
        <v>meter</v>
      </c>
      <c r="G18" s="129">
        <f>H18/E18</f>
        <v>0.698464566929134</v>
      </c>
      <c r="H18" s="129">
        <f>汇总!M2</f>
        <v>55.8771653543307</v>
      </c>
    </row>
    <row r="19" s="88" customFormat="1" ht="21" customHeight="1" spans="1:8">
      <c r="A19" s="126">
        <v>2</v>
      </c>
      <c r="B19" s="127" t="str">
        <f>汇总!D3</f>
        <v>3926201900</v>
      </c>
      <c r="C19" s="127" t="str">
        <f>汇总!E3</f>
        <v>半胶手套</v>
      </c>
      <c r="D19" s="127" t="str">
        <f>汇总!F3</f>
        <v>Half rubber gloves</v>
      </c>
      <c r="E19" s="127">
        <f>汇总!H3</f>
        <v>5000</v>
      </c>
      <c r="F19" s="128" t="str">
        <f>汇总!J3</f>
        <v>pair</v>
      </c>
      <c r="G19" s="129">
        <f t="shared" ref="G19:G50" si="0">H19/E19</f>
        <v>0.387937007874016</v>
      </c>
      <c r="H19" s="129">
        <f>汇总!M3</f>
        <v>1939.68503937008</v>
      </c>
    </row>
    <row r="20" s="88" customFormat="1" ht="21" customHeight="1" spans="1:8">
      <c r="A20" s="126">
        <v>3</v>
      </c>
      <c r="B20" s="127" t="str">
        <f>汇总!D4</f>
        <v>4202129000</v>
      </c>
      <c r="C20" s="127" t="str">
        <f>汇总!E4</f>
        <v>工具包</v>
      </c>
      <c r="D20" s="127" t="str">
        <f>汇总!F4</f>
        <v>Toolkit</v>
      </c>
      <c r="E20" s="127">
        <f>汇总!H4</f>
        <v>50</v>
      </c>
      <c r="F20" s="128" t="str">
        <f>汇总!J4</f>
        <v>pc</v>
      </c>
      <c r="G20" s="129">
        <f t="shared" si="0"/>
        <v>7.11811023622047</v>
      </c>
      <c r="H20" s="129">
        <f>汇总!M4</f>
        <v>355.905511811024</v>
      </c>
    </row>
    <row r="21" s="88" customFormat="1" ht="21" customHeight="1" spans="1:8">
      <c r="A21" s="126">
        <v>4</v>
      </c>
      <c r="B21" s="127" t="str">
        <f>汇总!D5</f>
        <v>4203291090</v>
      </c>
      <c r="C21" s="127" t="str">
        <f>汇总!E5</f>
        <v>电焊手套</v>
      </c>
      <c r="D21" s="127" t="str">
        <f>汇总!F5</f>
        <v>Welding gloves</v>
      </c>
      <c r="E21" s="127">
        <f>汇总!H5</f>
        <v>120</v>
      </c>
      <c r="F21" s="128" t="str">
        <f>汇总!J5</f>
        <v>pair</v>
      </c>
      <c r="G21" s="129">
        <f t="shared" si="0"/>
        <v>2.43779527559055</v>
      </c>
      <c r="H21" s="129">
        <f>汇总!M5</f>
        <v>292.535433070866</v>
      </c>
    </row>
    <row r="22" s="88" customFormat="1" ht="21" customHeight="1" spans="1:8">
      <c r="A22" s="126">
        <v>5</v>
      </c>
      <c r="B22" s="127" t="str">
        <f>汇总!D6</f>
        <v>6116990000</v>
      </c>
      <c r="C22" s="127" t="str">
        <f>汇总!E6</f>
        <v>帆布手套</v>
      </c>
      <c r="D22" s="127" t="str">
        <f>汇总!F6</f>
        <v>Canvas gloves</v>
      </c>
      <c r="E22" s="127">
        <f>汇总!H6</f>
        <v>440</v>
      </c>
      <c r="F22" s="128" t="str">
        <f>汇总!J6</f>
        <v>pair</v>
      </c>
      <c r="G22" s="129">
        <f t="shared" si="0"/>
        <v>0.845275590551181</v>
      </c>
      <c r="H22" s="129">
        <f>汇总!M6</f>
        <v>371.92125984252</v>
      </c>
    </row>
    <row r="23" s="88" customFormat="1" ht="21" customHeight="1" spans="1:8">
      <c r="A23" s="126">
        <v>6</v>
      </c>
      <c r="B23" s="127" t="str">
        <f>汇总!D7</f>
        <v>7419999100</v>
      </c>
      <c r="C23" s="127" t="str">
        <f>汇总!E7</f>
        <v>铜接线管子</v>
      </c>
      <c r="D23" s="127" t="str">
        <f>汇总!F7</f>
        <v>Copper wiring pipe</v>
      </c>
      <c r="E23" s="127">
        <f>汇总!H7</f>
        <v>300</v>
      </c>
      <c r="F23" s="128" t="str">
        <f>汇总!J7</f>
        <v>pc</v>
      </c>
      <c r="G23" s="129">
        <f t="shared" si="0"/>
        <v>0.329212598425197</v>
      </c>
      <c r="H23" s="129">
        <f>汇总!M7</f>
        <v>98.7637795275591</v>
      </c>
    </row>
    <row r="24" s="88" customFormat="1" ht="21" customHeight="1" spans="1:8">
      <c r="A24" s="126">
        <v>7</v>
      </c>
      <c r="B24" s="127" t="str">
        <f>汇总!D8</f>
        <v>8547901000</v>
      </c>
      <c r="C24" s="127" t="str">
        <f>汇总!E8</f>
        <v>铝接线管子</v>
      </c>
      <c r="D24" s="127" t="str">
        <f>汇总!F8</f>
        <v>Aluminum wiring pipe</v>
      </c>
      <c r="E24" s="127">
        <f>汇总!H8</f>
        <v>1735</v>
      </c>
      <c r="F24" s="128" t="str">
        <f>汇总!J8</f>
        <v>pc</v>
      </c>
      <c r="G24" s="129">
        <f t="shared" si="0"/>
        <v>0.272033402164787</v>
      </c>
      <c r="H24" s="129">
        <f>汇总!M8</f>
        <v>471.977952755906</v>
      </c>
    </row>
    <row r="25" s="88" customFormat="1" ht="21" customHeight="1" spans="1:8">
      <c r="A25" s="126">
        <v>8</v>
      </c>
      <c r="B25" s="127" t="str">
        <f>汇总!D9</f>
        <v>7419999100</v>
      </c>
      <c r="C25" s="127" t="str">
        <f>汇总!E9</f>
        <v>铜接线鼻子</v>
      </c>
      <c r="D25" s="127" t="str">
        <f>汇总!F9</f>
        <v>Copper wiring nose</v>
      </c>
      <c r="E25" s="127">
        <f>汇总!H9</f>
        <v>2950</v>
      </c>
      <c r="F25" s="128" t="str">
        <f>汇总!J9</f>
        <v>pc</v>
      </c>
      <c r="G25" s="129">
        <f t="shared" si="0"/>
        <v>1.48102549045776</v>
      </c>
      <c r="H25" s="129">
        <f>汇总!M9</f>
        <v>4369.02519685039</v>
      </c>
    </row>
    <row r="26" s="88" customFormat="1" ht="21" customHeight="1" spans="1:8">
      <c r="A26" s="126">
        <v>9</v>
      </c>
      <c r="B26" s="127" t="str">
        <f>汇总!D10</f>
        <v>7312100000</v>
      </c>
      <c r="C26" s="127" t="str">
        <f>汇总!E10</f>
        <v>钢丝绳</v>
      </c>
      <c r="D26" s="127" t="str">
        <f>汇总!F10</f>
        <v>Wire rope</v>
      </c>
      <c r="E26" s="127">
        <f>汇总!H10</f>
        <v>10000</v>
      </c>
      <c r="F26" s="128" t="str">
        <f>汇总!J10</f>
        <v>meter</v>
      </c>
      <c r="G26" s="129">
        <f t="shared" si="0"/>
        <v>0.791811023622047</v>
      </c>
      <c r="H26" s="129">
        <f>汇总!M10</f>
        <v>7918.11023622047</v>
      </c>
    </row>
    <row r="27" s="88" customFormat="1" ht="21" customHeight="1" spans="1:8">
      <c r="A27" s="126">
        <v>10</v>
      </c>
      <c r="B27" s="127" t="str">
        <f>汇总!D11</f>
        <v>7307190000</v>
      </c>
      <c r="C27" s="127" t="str">
        <f>汇总!E11</f>
        <v>轴</v>
      </c>
      <c r="D27" s="127" t="str">
        <f>汇总!F11</f>
        <v>SHAFT</v>
      </c>
      <c r="E27" s="127">
        <f>汇总!H11</f>
        <v>10</v>
      </c>
      <c r="F27" s="128" t="str">
        <f>汇总!J11</f>
        <v>pc</v>
      </c>
      <c r="G27" s="129">
        <f t="shared" si="0"/>
        <v>81.2598425196851</v>
      </c>
      <c r="H27" s="129">
        <f>汇总!M11</f>
        <v>812.59842519685</v>
      </c>
    </row>
    <row r="28" s="88" customFormat="1" ht="21" customHeight="1" spans="1:8">
      <c r="A28" s="126">
        <v>11</v>
      </c>
      <c r="B28" s="127" t="str">
        <f>汇总!D12</f>
        <v>7318240000</v>
      </c>
      <c r="C28" s="127" t="str">
        <f>汇总!E12</f>
        <v>垫片</v>
      </c>
      <c r="D28" s="127" t="str">
        <f>汇总!F12</f>
        <v>SPACER</v>
      </c>
      <c r="E28" s="127">
        <f>汇总!H12</f>
        <v>10</v>
      </c>
      <c r="F28" s="128" t="str">
        <f>汇总!J12</f>
        <v>pc</v>
      </c>
      <c r="G28" s="129">
        <f t="shared" si="0"/>
        <v>68.0314960629921</v>
      </c>
      <c r="H28" s="129">
        <f>汇总!M12</f>
        <v>680.314960629921</v>
      </c>
    </row>
    <row r="29" s="88" customFormat="1" ht="21" customHeight="1" spans="1:8">
      <c r="A29" s="126">
        <v>12</v>
      </c>
      <c r="B29" s="127" t="str">
        <f>汇总!D13</f>
        <v>7220202000</v>
      </c>
      <c r="C29" s="127" t="str">
        <f>汇总!E13</f>
        <v>滑杆</v>
      </c>
      <c r="D29" s="127" t="str">
        <f>汇总!F13</f>
        <v>Slider</v>
      </c>
      <c r="E29" s="127">
        <f>汇总!H13</f>
        <v>30</v>
      </c>
      <c r="F29" s="128" t="str">
        <f>汇总!J13</f>
        <v>pc</v>
      </c>
      <c r="G29" s="129">
        <f t="shared" si="0"/>
        <v>156.850393700787</v>
      </c>
      <c r="H29" s="129">
        <f>汇总!M13</f>
        <v>4705.51181102362</v>
      </c>
    </row>
    <row r="30" s="88" customFormat="1" ht="21" customHeight="1" spans="1:8">
      <c r="A30" s="126">
        <v>13</v>
      </c>
      <c r="B30" s="127" t="str">
        <f>汇总!D14</f>
        <v>8204120000</v>
      </c>
      <c r="C30" s="127" t="str">
        <f>汇总!E14</f>
        <v>活动扳手6"</v>
      </c>
      <c r="D30" s="127" t="str">
        <f>汇总!F14</f>
        <v>Adjustable wrench 6"</v>
      </c>
      <c r="E30" s="127">
        <f>汇总!H14</f>
        <v>10</v>
      </c>
      <c r="F30" s="128" t="str">
        <f>汇总!J14</f>
        <v>pc</v>
      </c>
      <c r="G30" s="129">
        <f t="shared" si="0"/>
        <v>10.7716535433071</v>
      </c>
      <c r="H30" s="129">
        <f>汇总!M14</f>
        <v>107.716535433071</v>
      </c>
    </row>
    <row r="31" s="88" customFormat="1" ht="21" customHeight="1" spans="1:8">
      <c r="A31" s="126">
        <v>14</v>
      </c>
      <c r="B31" s="127" t="str">
        <f>汇总!D15</f>
        <v>8204120000</v>
      </c>
      <c r="C31" s="127" t="str">
        <f>汇总!E15</f>
        <v>活动扳手8"</v>
      </c>
      <c r="D31" s="127" t="str">
        <f>汇总!F15</f>
        <v>Adjustable wrench 8"</v>
      </c>
      <c r="E31" s="127">
        <f>汇总!H15</f>
        <v>30</v>
      </c>
      <c r="F31" s="128" t="str">
        <f>汇总!J15</f>
        <v>pc</v>
      </c>
      <c r="G31" s="129">
        <f t="shared" si="0"/>
        <v>11.7165354330709</v>
      </c>
      <c r="H31" s="129">
        <f>汇总!M15</f>
        <v>351.496062992126</v>
      </c>
    </row>
    <row r="32" s="88" customFormat="1" ht="21" customHeight="1" spans="1:8">
      <c r="A32" s="126">
        <v>15</v>
      </c>
      <c r="B32" s="127" t="str">
        <f>汇总!D16</f>
        <v>8205590000</v>
      </c>
      <c r="C32" s="127" t="str">
        <f>汇总!E16</f>
        <v>5件细牙断丝取出器组套</v>
      </c>
      <c r="D32" s="127" t="str">
        <f>汇总!F16</f>
        <v>5-piece fine-tooth broken wire extractor set</v>
      </c>
      <c r="E32" s="127">
        <f>汇总!H16</f>
        <v>1</v>
      </c>
      <c r="F32" s="128" t="str">
        <f>汇总!J16</f>
        <v>pc</v>
      </c>
      <c r="G32" s="129">
        <f t="shared" si="0"/>
        <v>8.31496062992126</v>
      </c>
      <c r="H32" s="129">
        <f>汇总!M16</f>
        <v>8.31496062992126</v>
      </c>
    </row>
    <row r="33" s="88" customFormat="1" ht="21" customHeight="1" spans="1:8">
      <c r="A33" s="126">
        <v>16</v>
      </c>
      <c r="B33" s="127" t="str">
        <f>汇总!D17</f>
        <v>8467210000</v>
      </c>
      <c r="C33" s="127" t="str">
        <f>汇总!E17</f>
        <v>充电冲击钻</v>
      </c>
      <c r="D33" s="127" t="str">
        <f>汇总!F17</f>
        <v>Rechargeable hammer drill</v>
      </c>
      <c r="E33" s="127">
        <f>汇总!H17</f>
        <v>5</v>
      </c>
      <c r="F33" s="128" t="str">
        <f>汇总!J17</f>
        <v>set</v>
      </c>
      <c r="G33" s="129">
        <f t="shared" si="0"/>
        <v>282.51968503937</v>
      </c>
      <c r="H33" s="129">
        <f>汇总!M17</f>
        <v>1412.59842519685</v>
      </c>
    </row>
    <row r="34" s="88" customFormat="1" ht="21" customHeight="1" spans="1:8">
      <c r="A34" s="126">
        <v>17</v>
      </c>
      <c r="B34" s="127" t="str">
        <f>汇总!D18</f>
        <v>8204120000</v>
      </c>
      <c r="C34" s="127" t="str">
        <f>汇总!E18</f>
        <v>活动扳手12''</v>
      </c>
      <c r="D34" s="127" t="str">
        <f>汇总!F18</f>
        <v>Adjustable wrench 12''</v>
      </c>
      <c r="E34" s="127">
        <f>汇总!H18</f>
        <v>20</v>
      </c>
      <c r="F34" s="128" t="str">
        <f>汇总!J18</f>
        <v>pc</v>
      </c>
      <c r="G34" s="129">
        <f t="shared" si="0"/>
        <v>17.9527559055118</v>
      </c>
      <c r="H34" s="129">
        <f>汇总!M18</f>
        <v>359.055118110236</v>
      </c>
    </row>
    <row r="35" s="88" customFormat="1" ht="21" customHeight="1" spans="1:8">
      <c r="A35" s="126">
        <v>18</v>
      </c>
      <c r="B35" s="127" t="str">
        <f>汇总!D19</f>
        <v>8204110000</v>
      </c>
      <c r="C35" s="127" t="str">
        <f>汇总!E19</f>
        <v>12件英制特长球头内六角扳手组套</v>
      </c>
      <c r="D35" s="127" t="str">
        <f>汇总!F19</f>
        <v>Set of 12 inch extra long ball-end hexagon wrenches</v>
      </c>
      <c r="E35" s="127">
        <f>汇总!H19</f>
        <v>14</v>
      </c>
      <c r="F35" s="128" t="str">
        <f>汇总!J19</f>
        <v>set</v>
      </c>
      <c r="G35" s="129">
        <f t="shared" si="0"/>
        <v>25.3228346456693</v>
      </c>
      <c r="H35" s="129">
        <f>汇总!M19</f>
        <v>354.51968503937</v>
      </c>
    </row>
    <row r="36" s="88" customFormat="1" ht="21" customHeight="1" spans="1:8">
      <c r="A36" s="126">
        <v>19</v>
      </c>
      <c r="B36" s="127" t="str">
        <f>汇总!D20</f>
        <v>8204110000</v>
      </c>
      <c r="C36" s="127" t="str">
        <f>汇总!E20</f>
        <v>9件特长球头内六角扳手组套</v>
      </c>
      <c r="D36" s="127" t="str">
        <f>汇总!F20</f>
        <v>9 sets of special long ball-end hexagon wrenches</v>
      </c>
      <c r="E36" s="127">
        <f>汇总!H20</f>
        <v>24</v>
      </c>
      <c r="F36" s="128" t="str">
        <f>汇总!J20</f>
        <v>set</v>
      </c>
      <c r="G36" s="129">
        <f t="shared" si="0"/>
        <v>20.4094488188976</v>
      </c>
      <c r="H36" s="129">
        <f>汇总!M20</f>
        <v>489.826771653543</v>
      </c>
    </row>
    <row r="37" s="88" customFormat="1" ht="21" customHeight="1" spans="1:8">
      <c r="A37" s="126">
        <v>20</v>
      </c>
      <c r="B37" s="127" t="str">
        <f>汇总!D21</f>
        <v>8204110000</v>
      </c>
      <c r="C37" s="127" t="str">
        <f>汇总!E21</f>
        <v>自动剥线钳B型</v>
      </c>
      <c r="D37" s="127" t="str">
        <f>汇总!F21</f>
        <v>Automatic wire stripper type B</v>
      </c>
      <c r="E37" s="127">
        <f>汇总!H21</f>
        <v>6</v>
      </c>
      <c r="F37" s="128" t="str">
        <f>汇总!J21</f>
        <v>pc</v>
      </c>
      <c r="G37" s="129">
        <f t="shared" si="0"/>
        <v>13.6062992125984</v>
      </c>
      <c r="H37" s="129">
        <f>汇总!M21</f>
        <v>81.6377952755905</v>
      </c>
    </row>
    <row r="38" s="88" customFormat="1" ht="21" customHeight="1" spans="1:8">
      <c r="A38" s="126">
        <v>21</v>
      </c>
      <c r="B38" s="127" t="str">
        <f>汇总!D22</f>
        <v>8204120000</v>
      </c>
      <c r="C38" s="127" t="str">
        <f>汇总!E22</f>
        <v>活动扳手10''</v>
      </c>
      <c r="D38" s="127" t="str">
        <f>汇总!F22</f>
        <v>Adjustable wrench 10''</v>
      </c>
      <c r="E38" s="127">
        <f>汇总!H22</f>
        <v>30</v>
      </c>
      <c r="F38" s="128" t="str">
        <f>汇总!J22</f>
        <v>pc</v>
      </c>
      <c r="G38" s="129">
        <f t="shared" si="0"/>
        <v>13.9842519685039</v>
      </c>
      <c r="H38" s="129">
        <f>汇总!M22</f>
        <v>419.527559055118</v>
      </c>
    </row>
    <row r="39" s="88" customFormat="1" ht="21" customHeight="1" spans="1:8">
      <c r="A39" s="126">
        <v>22</v>
      </c>
      <c r="B39" s="127" t="str">
        <f>汇总!D23</f>
        <v>8204120000</v>
      </c>
      <c r="C39" s="127" t="str">
        <f>汇总!E23</f>
        <v>活动扳手15''</v>
      </c>
      <c r="D39" s="127" t="str">
        <f>汇总!F23</f>
        <v>Adjustable wrench</v>
      </c>
      <c r="E39" s="127">
        <f>汇总!H23</f>
        <v>5</v>
      </c>
      <c r="F39" s="128" t="str">
        <f>汇总!J23</f>
        <v>pc</v>
      </c>
      <c r="G39" s="129">
        <f t="shared" si="0"/>
        <v>27.9685039370079</v>
      </c>
      <c r="H39" s="129">
        <f>汇总!M23</f>
        <v>139.842519685039</v>
      </c>
    </row>
    <row r="40" s="88" customFormat="1" ht="21" customHeight="1" spans="1:8">
      <c r="A40" s="126">
        <v>23</v>
      </c>
      <c r="B40" s="127" t="str">
        <f>汇总!D24</f>
        <v>8467299000</v>
      </c>
      <c r="C40" s="127" t="str">
        <f>汇总!E24</f>
        <v>充电电锤</v>
      </c>
      <c r="D40" s="127" t="str">
        <f>汇总!F24</f>
        <v>Electrical Hammer</v>
      </c>
      <c r="E40" s="127">
        <f>汇总!H24</f>
        <v>2</v>
      </c>
      <c r="F40" s="128" t="str">
        <f>汇总!J24</f>
        <v>set</v>
      </c>
      <c r="G40" s="129">
        <f t="shared" si="0"/>
        <v>1330.70866141732</v>
      </c>
      <c r="H40" s="129">
        <f>汇总!M24</f>
        <v>2661.41732283465</v>
      </c>
    </row>
    <row r="41" s="88" customFormat="1" ht="21" customHeight="1" spans="1:8">
      <c r="A41" s="126">
        <v>24</v>
      </c>
      <c r="B41" s="127" t="str">
        <f>汇总!D25</f>
        <v>8424899990</v>
      </c>
      <c r="C41" s="127" t="str">
        <f>汇总!E25</f>
        <v>高压清洗机</v>
      </c>
      <c r="D41" s="127" t="str">
        <f>汇总!F25</f>
        <v>High Pressure Washer</v>
      </c>
      <c r="E41" s="127">
        <f>汇总!H25</f>
        <v>6</v>
      </c>
      <c r="F41" s="128" t="str">
        <f>汇总!J25</f>
        <v>set</v>
      </c>
      <c r="G41" s="129">
        <f t="shared" si="0"/>
        <v>1105.51181102362</v>
      </c>
      <c r="H41" s="129">
        <f>汇总!M25</f>
        <v>6633.07086614173</v>
      </c>
    </row>
    <row r="42" s="88" customFormat="1" ht="21" customHeight="1" spans="1:8">
      <c r="A42" s="126">
        <v>25</v>
      </c>
      <c r="B42" s="127" t="str">
        <f>汇总!D26</f>
        <v>7312100000</v>
      </c>
      <c r="C42" s="127" t="str">
        <f>汇总!E26</f>
        <v>吊带</v>
      </c>
      <c r="D42" s="127" t="str">
        <f>汇总!F26</f>
        <v>sling</v>
      </c>
      <c r="E42" s="127">
        <f>汇总!H26</f>
        <v>60</v>
      </c>
      <c r="F42" s="128" t="str">
        <f>汇总!J26</f>
        <v>pc</v>
      </c>
      <c r="G42" s="129">
        <f t="shared" si="0"/>
        <v>15.1181102362205</v>
      </c>
      <c r="H42" s="129">
        <f>汇总!M26</f>
        <v>907.086614173228</v>
      </c>
    </row>
    <row r="43" s="88" customFormat="1" ht="21" customHeight="1" spans="1:8">
      <c r="A43" s="126">
        <v>26</v>
      </c>
      <c r="B43" s="127" t="str">
        <f>汇总!D27</f>
        <v>7318290000</v>
      </c>
      <c r="C43" s="127" t="str">
        <f>汇总!E27</f>
        <v>卸扣</v>
      </c>
      <c r="D43" s="127" t="str">
        <f>汇总!F27</f>
        <v>Shackle</v>
      </c>
      <c r="E43" s="127">
        <f>汇总!H27</f>
        <v>52253</v>
      </c>
      <c r="F43" s="128" t="str">
        <f>汇总!J27</f>
        <v>pc</v>
      </c>
      <c r="G43" s="129">
        <f t="shared" si="0"/>
        <v>0.568165637477621</v>
      </c>
      <c r="H43" s="129">
        <f>汇总!M27</f>
        <v>29688.3590551181</v>
      </c>
    </row>
    <row r="44" s="88" customFormat="1" ht="21" customHeight="1" spans="1:8">
      <c r="A44" s="126">
        <v>27</v>
      </c>
      <c r="B44" s="127" t="str">
        <f>汇总!D28</f>
        <v>8308100000</v>
      </c>
      <c r="C44" s="127" t="str">
        <f>汇总!E28</f>
        <v>钢丝绳卡</v>
      </c>
      <c r="D44" s="127" t="str">
        <f>汇总!F28</f>
        <v>Wire rope card</v>
      </c>
      <c r="E44" s="127">
        <f>汇总!H28</f>
        <v>1500</v>
      </c>
      <c r="F44" s="128" t="str">
        <f>汇总!J28</f>
        <v>pc</v>
      </c>
      <c r="G44" s="129">
        <f t="shared" si="0"/>
        <v>0.113385826771654</v>
      </c>
      <c r="H44" s="129">
        <f>汇总!M28</f>
        <v>170.07874015748</v>
      </c>
    </row>
    <row r="45" s="88" customFormat="1" ht="21" customHeight="1" spans="1:8">
      <c r="A45" s="126">
        <v>28</v>
      </c>
      <c r="B45" s="127" t="str">
        <f>汇总!D29</f>
        <v>8425190000</v>
      </c>
      <c r="C45" s="127" t="str">
        <f>汇总!E29</f>
        <v>手拉葫芦</v>
      </c>
      <c r="D45" s="127" t="str">
        <f>汇总!F29</f>
        <v>Chain hoist</v>
      </c>
      <c r="E45" s="127">
        <f>汇总!H29</f>
        <v>11</v>
      </c>
      <c r="F45" s="128" t="str">
        <f>汇总!J29</f>
        <v>pc</v>
      </c>
      <c r="G45" s="129">
        <f t="shared" si="0"/>
        <v>83.6578382247674</v>
      </c>
      <c r="H45" s="129">
        <f>汇总!M29</f>
        <v>920.236220472441</v>
      </c>
    </row>
    <row r="46" s="88" customFormat="1" ht="21" customHeight="1" spans="1:8">
      <c r="A46" s="126">
        <v>29</v>
      </c>
      <c r="B46" s="127" t="str">
        <f>汇总!D30</f>
        <v>8481400000</v>
      </c>
      <c r="C46" s="127" t="str">
        <f>汇总!E30</f>
        <v>球阀</v>
      </c>
      <c r="D46" s="127" t="str">
        <f>汇总!F30</f>
        <v>BALL VALVE ball valve</v>
      </c>
      <c r="E46" s="127">
        <f>汇总!H30</f>
        <v>240</v>
      </c>
      <c r="F46" s="128" t="str">
        <f>汇总!J30</f>
        <v>pc</v>
      </c>
      <c r="G46" s="129">
        <f t="shared" si="0"/>
        <v>5.58267716535433</v>
      </c>
      <c r="H46" s="129">
        <f>汇总!M30</f>
        <v>1339.84251968504</v>
      </c>
    </row>
    <row r="47" s="88" customFormat="1" ht="21" customHeight="1" spans="1:8">
      <c r="A47" s="126">
        <v>30</v>
      </c>
      <c r="B47" s="127" t="str">
        <f>汇总!D31</f>
        <v>8481400000</v>
      </c>
      <c r="C47" s="127" t="str">
        <f>汇总!E31</f>
        <v>球阀</v>
      </c>
      <c r="D47" s="127" t="str">
        <f>汇总!F31</f>
        <v>BALL VALVE ball valve</v>
      </c>
      <c r="E47" s="127">
        <f>汇总!H31</f>
        <v>210</v>
      </c>
      <c r="F47" s="128" t="str">
        <f>汇总!J31</f>
        <v>pc</v>
      </c>
      <c r="G47" s="129">
        <f t="shared" si="0"/>
        <v>9.61079865016873</v>
      </c>
      <c r="H47" s="129">
        <f>汇总!M31</f>
        <v>2018.26771653543</v>
      </c>
    </row>
    <row r="48" s="88" customFormat="1" ht="21" customHeight="1" spans="1:8">
      <c r="A48" s="126">
        <v>31</v>
      </c>
      <c r="B48" s="127" t="str">
        <f>汇总!D32</f>
        <v>3403990000</v>
      </c>
      <c r="C48" s="127" t="str">
        <f>汇总!E32</f>
        <v>凡士林</v>
      </c>
      <c r="D48" s="127" t="str">
        <f>汇总!F32</f>
        <v>Vaseline</v>
      </c>
      <c r="E48" s="127">
        <f>汇总!H32</f>
        <v>4</v>
      </c>
      <c r="F48" s="128" t="str">
        <f>汇总!J32</f>
        <v>pc</v>
      </c>
      <c r="G48" s="129">
        <f t="shared" si="0"/>
        <v>6.22834645669291</v>
      </c>
      <c r="H48" s="129">
        <f>汇总!M32</f>
        <v>24.9133858267717</v>
      </c>
    </row>
    <row r="49" s="88" customFormat="1" ht="21" customHeight="1" spans="1:8">
      <c r="A49" s="126">
        <v>32</v>
      </c>
      <c r="B49" s="127" t="str">
        <f>汇总!D33</f>
        <v>3920920000</v>
      </c>
      <c r="C49" s="127" t="str">
        <f>汇总!E33</f>
        <v>电缆扎带</v>
      </c>
      <c r="D49" s="127" t="str">
        <f>汇总!F33</f>
        <v>CABLETIE</v>
      </c>
      <c r="E49" s="127">
        <f>汇总!H33</f>
        <v>40</v>
      </c>
      <c r="F49" s="128" t="str">
        <f>汇总!J33</f>
        <v>pc</v>
      </c>
      <c r="G49" s="129">
        <f t="shared" si="0"/>
        <v>4.15748031496063</v>
      </c>
      <c r="H49" s="129">
        <f>汇总!M33</f>
        <v>166.299212598425</v>
      </c>
    </row>
    <row r="50" s="88" customFormat="1" ht="21" customHeight="1" spans="1:8">
      <c r="A50" s="126">
        <v>33</v>
      </c>
      <c r="B50" s="127" t="str">
        <f>汇总!D34</f>
        <v>5906101000</v>
      </c>
      <c r="C50" s="127" t="str">
        <f>汇总!E34</f>
        <v>反光条</v>
      </c>
      <c r="D50" s="127" t="str">
        <f>汇总!F34</f>
        <v>Reflective strip</v>
      </c>
      <c r="E50" s="127">
        <f>汇总!H34</f>
        <v>2500</v>
      </c>
      <c r="F50" s="128" t="str">
        <f>汇总!J34</f>
        <v>meter</v>
      </c>
      <c r="G50" s="129">
        <f t="shared" si="0"/>
        <v>0.755905511811024</v>
      </c>
      <c r="H50" s="129">
        <f>汇总!M34</f>
        <v>1889.76377952756</v>
      </c>
    </row>
    <row r="51" s="88" customFormat="1" ht="21" customHeight="1" spans="1:8">
      <c r="A51" s="126">
        <v>34</v>
      </c>
      <c r="B51" s="127" t="str">
        <f>汇总!D35</f>
        <v>6805200000</v>
      </c>
      <c r="C51" s="127" t="str">
        <f>汇总!E35</f>
        <v>百叶砂纸打磨抛光片</v>
      </c>
      <c r="D51" s="127" t="str">
        <f>汇总!F35</f>
        <v>Louver sandpaper polishing sheet</v>
      </c>
      <c r="E51" s="127">
        <f>汇总!H35</f>
        <v>100</v>
      </c>
      <c r="F51" s="128" t="str">
        <f>汇总!J35</f>
        <v>pc</v>
      </c>
      <c r="G51" s="129">
        <f t="shared" ref="G51:G82" si="1">H51/E51</f>
        <v>0.160157480314961</v>
      </c>
      <c r="H51" s="129">
        <f>汇总!M35</f>
        <v>16.0157480314961</v>
      </c>
    </row>
    <row r="52" s="88" customFormat="1" ht="21" customHeight="1" spans="1:8">
      <c r="A52" s="126">
        <v>35</v>
      </c>
      <c r="B52" s="127" t="str">
        <f>汇总!D36</f>
        <v>7407211100</v>
      </c>
      <c r="C52" s="127" t="str">
        <f>汇总!E36</f>
        <v>铜排</v>
      </c>
      <c r="D52" s="127" t="str">
        <f>汇总!F36</f>
        <v>Copper bar</v>
      </c>
      <c r="E52" s="127">
        <f>汇总!H36</f>
        <v>5</v>
      </c>
      <c r="F52" s="128" t="str">
        <f>汇总!J36</f>
        <v>meter</v>
      </c>
      <c r="G52" s="129">
        <f t="shared" si="1"/>
        <v>32.755905511811</v>
      </c>
      <c r="H52" s="129">
        <f>汇总!M36</f>
        <v>163.779527559055</v>
      </c>
    </row>
    <row r="53" s="88" customFormat="1" ht="21" customHeight="1" spans="1:8">
      <c r="A53" s="126">
        <v>36</v>
      </c>
      <c r="B53" s="127" t="str">
        <f>汇总!D37</f>
        <v>8201100090</v>
      </c>
      <c r="C53" s="127" t="str">
        <f>汇总!E37</f>
        <v>铁锹</v>
      </c>
      <c r="D53" s="127" t="str">
        <f>汇总!F37</f>
        <v>Shovel</v>
      </c>
      <c r="E53" s="127">
        <f>汇总!H37</f>
        <v>80</v>
      </c>
      <c r="F53" s="128" t="str">
        <f>汇总!J37</f>
        <v>pc</v>
      </c>
      <c r="G53" s="129">
        <f t="shared" si="1"/>
        <v>4.09448818897638</v>
      </c>
      <c r="H53" s="129">
        <f>汇总!M37</f>
        <v>327.55905511811</v>
      </c>
    </row>
    <row r="54" s="88" customFormat="1" ht="21" customHeight="1" spans="1:8">
      <c r="A54" s="126">
        <v>37</v>
      </c>
      <c r="B54" s="127" t="str">
        <f>汇总!D38</f>
        <v>8201100090</v>
      </c>
      <c r="C54" s="127" t="str">
        <f>汇总!E38</f>
        <v>铁锹</v>
      </c>
      <c r="D54" s="127" t="str">
        <f>汇总!F38</f>
        <v>Shovel </v>
      </c>
      <c r="E54" s="127">
        <f>汇总!H38</f>
        <v>50</v>
      </c>
      <c r="F54" s="128" t="str">
        <f>汇总!J38</f>
        <v>pc</v>
      </c>
      <c r="G54" s="129">
        <f t="shared" si="1"/>
        <v>4.09448818897638</v>
      </c>
      <c r="H54" s="129">
        <f>汇总!M38</f>
        <v>204.724409448819</v>
      </c>
    </row>
    <row r="55" s="88" customFormat="1" ht="21" customHeight="1" spans="1:8">
      <c r="A55" s="126">
        <v>38</v>
      </c>
      <c r="B55" s="127" t="str">
        <f>汇总!D39</f>
        <v>8204110000</v>
      </c>
      <c r="C55" s="127" t="str">
        <f>汇总!E39</f>
        <v>石笔</v>
      </c>
      <c r="D55" s="127" t="str">
        <f>汇总!F39</f>
        <v>slate pencil</v>
      </c>
      <c r="E55" s="127">
        <f>汇总!H39</f>
        <v>41</v>
      </c>
      <c r="F55" s="128" t="str">
        <f>汇总!J39</f>
        <v>box</v>
      </c>
      <c r="G55" s="129">
        <f t="shared" si="1"/>
        <v>1.03937007874016</v>
      </c>
      <c r="H55" s="129">
        <f>汇总!M39</f>
        <v>42.6141732283465</v>
      </c>
    </row>
    <row r="56" s="88" customFormat="1" ht="21" customHeight="1" spans="1:8">
      <c r="A56" s="126">
        <v>39</v>
      </c>
      <c r="B56" s="127" t="str">
        <f>汇总!D40</f>
        <v>8301100000</v>
      </c>
      <c r="C56" s="127" t="str">
        <f>汇总!E40</f>
        <v>配电箱锁</v>
      </c>
      <c r="D56" s="127" t="str">
        <f>汇总!F40</f>
        <v>Distribution box lock</v>
      </c>
      <c r="E56" s="127">
        <f>汇总!H40</f>
        <v>180</v>
      </c>
      <c r="F56" s="128" t="str">
        <f>汇总!J40</f>
        <v>pc</v>
      </c>
      <c r="G56" s="129">
        <f t="shared" si="1"/>
        <v>0.889763779527559</v>
      </c>
      <c r="H56" s="129">
        <f>汇总!M40</f>
        <v>160.157480314961</v>
      </c>
    </row>
    <row r="57" s="88" customFormat="1" ht="21" customHeight="1" spans="1:8">
      <c r="A57" s="126">
        <v>40</v>
      </c>
      <c r="B57" s="127" t="str">
        <f>汇总!D41</f>
        <v>8536500000</v>
      </c>
      <c r="C57" s="127" t="str">
        <f>汇总!E41</f>
        <v>多功能钥匙</v>
      </c>
      <c r="D57" s="127" t="str">
        <f>汇总!F41</f>
        <v>MULTI-TOOL KEY </v>
      </c>
      <c r="E57" s="127">
        <f>汇总!H41</f>
        <v>42</v>
      </c>
      <c r="F57" s="128" t="str">
        <f>汇总!J41</f>
        <v>pc</v>
      </c>
      <c r="G57" s="129">
        <f t="shared" si="1"/>
        <v>7.55905511811024</v>
      </c>
      <c r="H57" s="129">
        <f>汇总!M41</f>
        <v>317.48031496063</v>
      </c>
    </row>
    <row r="58" s="88" customFormat="1" ht="21" customHeight="1" spans="1:8">
      <c r="A58" s="126">
        <v>41</v>
      </c>
      <c r="B58" s="127" t="str">
        <f>汇总!D42</f>
        <v>8536610000</v>
      </c>
      <c r="C58" s="127" t="str">
        <f>汇总!E42</f>
        <v>防水灯头</v>
      </c>
      <c r="D58" s="127" t="str">
        <f>汇总!F42</f>
        <v>Waterproof lamp head</v>
      </c>
      <c r="E58" s="127">
        <f>汇总!H42</f>
        <v>50</v>
      </c>
      <c r="F58" s="128" t="str">
        <f>汇总!J42</f>
        <v>pc</v>
      </c>
      <c r="G58" s="129">
        <f t="shared" si="1"/>
        <v>0.340157480314961</v>
      </c>
      <c r="H58" s="129">
        <f>汇总!M42</f>
        <v>17.007874015748</v>
      </c>
    </row>
    <row r="59" s="88" customFormat="1" ht="21" customHeight="1" spans="1:8">
      <c r="A59" s="126">
        <v>42</v>
      </c>
      <c r="B59" s="127" t="str">
        <f>汇总!D43</f>
        <v>8708995900</v>
      </c>
      <c r="C59" s="127" t="str">
        <f>汇总!E43</f>
        <v>警戒带</v>
      </c>
      <c r="D59" s="127" t="str">
        <f>汇总!F43</f>
        <v>Warning zone</v>
      </c>
      <c r="E59" s="127">
        <f>汇总!H43</f>
        <v>50</v>
      </c>
      <c r="F59" s="128" t="str">
        <f>汇总!J43</f>
        <v>pc</v>
      </c>
      <c r="G59" s="129">
        <f t="shared" si="1"/>
        <v>3.40157480314961</v>
      </c>
      <c r="H59" s="129">
        <f>汇总!M43</f>
        <v>170.07874015748</v>
      </c>
    </row>
    <row r="60" s="88" customFormat="1" ht="21" customHeight="1" spans="1:8">
      <c r="A60" s="126">
        <v>43</v>
      </c>
      <c r="B60" s="127" t="str">
        <f>汇总!D44</f>
        <v>9017800000</v>
      </c>
      <c r="C60" s="127" t="str">
        <f>汇总!E44</f>
        <v>卷尺</v>
      </c>
      <c r="D60" s="127" t="str">
        <f>汇总!F44</f>
        <v>tape measure</v>
      </c>
      <c r="E60" s="127">
        <f>汇总!H44</f>
        <v>20</v>
      </c>
      <c r="F60" s="128" t="str">
        <f>汇总!J44</f>
        <v>pc</v>
      </c>
      <c r="G60" s="129">
        <f t="shared" si="1"/>
        <v>1.28976377952756</v>
      </c>
      <c r="H60" s="129">
        <f>汇总!M44</f>
        <v>25.7952755905512</v>
      </c>
    </row>
    <row r="61" s="88" customFormat="1" ht="21" customHeight="1" spans="1:8">
      <c r="A61" s="126">
        <v>44</v>
      </c>
      <c r="B61" s="127" t="str">
        <f>汇总!D45</f>
        <v>9017800000</v>
      </c>
      <c r="C61" s="127" t="str">
        <f>汇总!E45</f>
        <v>卷尺</v>
      </c>
      <c r="D61" s="127" t="str">
        <f>汇总!F45</f>
        <v>tape measure</v>
      </c>
      <c r="E61" s="127">
        <f>汇总!H45</f>
        <v>40</v>
      </c>
      <c r="F61" s="128" t="str">
        <f>汇总!J45</f>
        <v>pc</v>
      </c>
      <c r="G61" s="129">
        <f t="shared" si="1"/>
        <v>2.55905511811024</v>
      </c>
      <c r="H61" s="129">
        <f>汇总!M45</f>
        <v>102.362204724409</v>
      </c>
    </row>
    <row r="62" s="88" customFormat="1" ht="21" customHeight="1" spans="1:8">
      <c r="A62" s="126">
        <v>45</v>
      </c>
      <c r="B62" s="127" t="str">
        <f>汇总!D46</f>
        <v>9017800000</v>
      </c>
      <c r="C62" s="127" t="str">
        <f>汇总!E46</f>
        <v>卷尺</v>
      </c>
      <c r="D62" s="127" t="str">
        <f>汇总!F46</f>
        <v>tape measure</v>
      </c>
      <c r="E62" s="127">
        <f>汇总!H46</f>
        <v>5</v>
      </c>
      <c r="F62" s="128" t="str">
        <f>汇总!J46</f>
        <v>pc</v>
      </c>
      <c r="G62" s="129">
        <f t="shared" si="1"/>
        <v>6.14173228346457</v>
      </c>
      <c r="H62" s="129">
        <f>汇总!M46</f>
        <v>30.7086614173228</v>
      </c>
    </row>
    <row r="63" s="88" customFormat="1" ht="21" customHeight="1" spans="1:8">
      <c r="A63" s="126">
        <v>46</v>
      </c>
      <c r="B63" s="127" t="str">
        <f>汇总!D47</f>
        <v>9030311000</v>
      </c>
      <c r="C63" s="127" t="str">
        <f>汇总!E47</f>
        <v>多功能数字万用表</v>
      </c>
      <c r="D63" s="127" t="str">
        <f>汇总!F47</f>
        <v>Multifunction digital multimeter</v>
      </c>
      <c r="E63" s="127">
        <f>汇总!H47</f>
        <v>1</v>
      </c>
      <c r="F63" s="128" t="str">
        <f>汇总!J47</f>
        <v>pc</v>
      </c>
      <c r="G63" s="129">
        <f t="shared" si="1"/>
        <v>121.811023622047</v>
      </c>
      <c r="H63" s="129">
        <f>汇总!M47</f>
        <v>121.811023622047</v>
      </c>
    </row>
    <row r="64" s="88" customFormat="1" ht="21" customHeight="1" spans="1:8">
      <c r="A64" s="126">
        <v>47</v>
      </c>
      <c r="B64" s="127" t="str">
        <f>汇总!D48</f>
        <v>9603401900</v>
      </c>
      <c r="C64" s="127" t="str">
        <f>汇总!E48</f>
        <v>滚筒刷</v>
      </c>
      <c r="D64" s="127" t="str">
        <f>汇总!F48</f>
        <v>Roller brush</v>
      </c>
      <c r="E64" s="127">
        <f>汇总!H48</f>
        <v>85</v>
      </c>
      <c r="F64" s="128" t="str">
        <f>汇总!J48</f>
        <v>pc</v>
      </c>
      <c r="G64" s="129">
        <f t="shared" si="1"/>
        <v>0.889763779527559</v>
      </c>
      <c r="H64" s="129">
        <f>汇总!M48</f>
        <v>75.6299212598425</v>
      </c>
    </row>
    <row r="65" s="88" customFormat="1" ht="21" customHeight="1" spans="1:8">
      <c r="A65" s="126">
        <v>48</v>
      </c>
      <c r="B65" s="127" t="str">
        <f>汇总!D49</f>
        <v>9603509190</v>
      </c>
      <c r="C65" s="127" t="str">
        <f>汇总!E49</f>
        <v>毛刷</v>
      </c>
      <c r="D65" s="127" t="str">
        <f>汇总!F49</f>
        <v>brush</v>
      </c>
      <c r="E65" s="127">
        <f>汇总!H49</f>
        <v>53</v>
      </c>
      <c r="F65" s="128" t="str">
        <f>汇总!J49</f>
        <v>pc</v>
      </c>
      <c r="G65" s="129">
        <f t="shared" si="1"/>
        <v>0.213549249740009</v>
      </c>
      <c r="H65" s="129">
        <f>汇总!M49</f>
        <v>11.3181102362205</v>
      </c>
    </row>
    <row r="66" s="88" customFormat="1" ht="21" customHeight="1" spans="1:8">
      <c r="A66" s="126">
        <v>49</v>
      </c>
      <c r="B66" s="127" t="str">
        <f>汇总!D50</f>
        <v>7220202000</v>
      </c>
      <c r="C66" s="127" t="str">
        <f>汇总!E50</f>
        <v>滑杆</v>
      </c>
      <c r="D66" s="127" t="str">
        <f>汇总!F50</f>
        <v>Slider</v>
      </c>
      <c r="E66" s="127">
        <f>汇总!H50</f>
        <v>60</v>
      </c>
      <c r="F66" s="128" t="str">
        <f>汇总!J50</f>
        <v>pc</v>
      </c>
      <c r="G66" s="129">
        <f t="shared" si="1"/>
        <v>71.8110236220472</v>
      </c>
      <c r="H66" s="129">
        <f>汇总!M50</f>
        <v>4308.66141732283</v>
      </c>
    </row>
    <row r="67" s="88" customFormat="1" ht="21" customHeight="1" spans="1:8">
      <c r="A67" s="126">
        <v>50</v>
      </c>
      <c r="B67" s="127" t="str">
        <f>汇总!D51</f>
        <v>7308900000</v>
      </c>
      <c r="C67" s="127" t="str">
        <f>汇总!E51</f>
        <v>踏板</v>
      </c>
      <c r="D67" s="127" t="str">
        <f>汇总!F51</f>
        <v>pedal</v>
      </c>
      <c r="E67" s="127">
        <f>汇总!H51</f>
        <v>30</v>
      </c>
      <c r="F67" s="128" t="str">
        <f>汇总!J51</f>
        <v>pc</v>
      </c>
      <c r="G67" s="129">
        <f t="shared" si="1"/>
        <v>111.496062992126</v>
      </c>
      <c r="H67" s="129">
        <f>汇总!M51</f>
        <v>3344.88188976378</v>
      </c>
    </row>
    <row r="68" s="88" customFormat="1" ht="21" customHeight="1" spans="1:8">
      <c r="A68" s="126">
        <v>51</v>
      </c>
      <c r="B68" s="127" t="str">
        <f>汇总!D52</f>
        <v>7312100000</v>
      </c>
      <c r="C68" s="127" t="str">
        <f>汇总!E52</f>
        <v>返回钢丝绳</v>
      </c>
      <c r="D68" s="127" t="str">
        <f>汇总!F52</f>
        <v>Return wire rope</v>
      </c>
      <c r="E68" s="127">
        <f>汇总!H52</f>
        <v>30</v>
      </c>
      <c r="F68" s="128" t="str">
        <f>汇总!J52</f>
        <v>pc</v>
      </c>
      <c r="G68" s="129">
        <f t="shared" si="1"/>
        <v>32.1259842519685</v>
      </c>
      <c r="H68" s="129">
        <f>汇总!M52</f>
        <v>963.779527559055</v>
      </c>
    </row>
    <row r="69" s="88" customFormat="1" ht="21" customHeight="1" spans="1:8">
      <c r="A69" s="126">
        <v>52</v>
      </c>
      <c r="B69" s="127" t="str">
        <f>汇总!D53</f>
        <v>7312100000</v>
      </c>
      <c r="C69" s="127" t="str">
        <f>汇总!E53</f>
        <v>钢丝绳</v>
      </c>
      <c r="D69" s="127" t="str">
        <f>汇总!F53</f>
        <v>Wire rope</v>
      </c>
      <c r="E69" s="127">
        <f>汇总!H53</f>
        <v>15</v>
      </c>
      <c r="F69" s="128" t="str">
        <f>汇总!J53</f>
        <v>pc</v>
      </c>
      <c r="G69" s="129">
        <f t="shared" si="1"/>
        <v>32.1259842519685</v>
      </c>
      <c r="H69" s="129">
        <f>汇总!M53</f>
        <v>481.889763779528</v>
      </c>
    </row>
    <row r="70" s="88" customFormat="1" ht="21" customHeight="1" spans="1:8">
      <c r="A70" s="126">
        <v>53</v>
      </c>
      <c r="B70" s="127" t="str">
        <f>汇总!D54</f>
        <v>7312100000</v>
      </c>
      <c r="C70" s="127" t="str">
        <f>汇总!E54</f>
        <v>推进钢丝绳</v>
      </c>
      <c r="D70" s="127" t="str">
        <f>汇总!F54</f>
        <v>Advance the wire rope</v>
      </c>
      <c r="E70" s="127">
        <f>汇总!H54</f>
        <v>30</v>
      </c>
      <c r="F70" s="128" t="str">
        <f>汇总!J54</f>
        <v>pc</v>
      </c>
      <c r="G70" s="129">
        <f t="shared" si="1"/>
        <v>32.1259842519685</v>
      </c>
      <c r="H70" s="129">
        <f>汇总!M54</f>
        <v>963.779527559055</v>
      </c>
    </row>
    <row r="71" s="88" customFormat="1" ht="21" customHeight="1" spans="1:8">
      <c r="A71" s="126">
        <v>54</v>
      </c>
      <c r="B71" s="127" t="str">
        <f>汇总!D55</f>
        <v>7312100000</v>
      </c>
      <c r="C71" s="127" t="str">
        <f>汇总!E55</f>
        <v>推进钢丝绳</v>
      </c>
      <c r="D71" s="127" t="str">
        <f>汇总!F55</f>
        <v>Advance the wire rope</v>
      </c>
      <c r="E71" s="127">
        <f>汇总!H55</f>
        <v>30</v>
      </c>
      <c r="F71" s="128" t="str">
        <f>汇总!J55</f>
        <v>pc</v>
      </c>
      <c r="G71" s="129">
        <f t="shared" si="1"/>
        <v>32.1259842519685</v>
      </c>
      <c r="H71" s="129">
        <f>汇总!M55</f>
        <v>963.779527559055</v>
      </c>
    </row>
    <row r="72" s="88" customFormat="1" ht="21" customHeight="1" spans="1:8">
      <c r="A72" s="126">
        <v>55</v>
      </c>
      <c r="B72" s="127" t="str">
        <f>汇总!D56</f>
        <v>7318220001</v>
      </c>
      <c r="C72" s="127" t="str">
        <f>汇总!E56</f>
        <v>KEY键</v>
      </c>
      <c r="D72" s="127" t="str">
        <f>汇总!F56</f>
        <v>KEY key</v>
      </c>
      <c r="E72" s="127">
        <f>汇总!H56</f>
        <v>50</v>
      </c>
      <c r="F72" s="128" t="str">
        <f>汇总!J56</f>
        <v>pc</v>
      </c>
      <c r="G72" s="129">
        <f t="shared" si="1"/>
        <v>0.264566929133858</v>
      </c>
      <c r="H72" s="129">
        <f>汇总!M56</f>
        <v>13.2283464566929</v>
      </c>
    </row>
    <row r="73" s="88" customFormat="1" ht="21" customHeight="1" spans="1:8">
      <c r="A73" s="126">
        <v>56</v>
      </c>
      <c r="B73" s="127" t="str">
        <f>汇总!D57</f>
        <v>7415210000</v>
      </c>
      <c r="C73" s="127" t="str">
        <f>汇总!E57</f>
        <v>钻臂铜衬垫</v>
      </c>
      <c r="D73" s="127" t="str">
        <f>汇总!F57</f>
        <v>Drill arm copper liner</v>
      </c>
      <c r="E73" s="127">
        <f>汇总!H57</f>
        <v>25</v>
      </c>
      <c r="F73" s="128" t="str">
        <f>汇总!J57</f>
        <v>pc</v>
      </c>
      <c r="G73" s="129">
        <f t="shared" si="1"/>
        <v>21.1653543307087</v>
      </c>
      <c r="H73" s="129">
        <f>汇总!M57</f>
        <v>529.133858267717</v>
      </c>
    </row>
    <row r="74" s="88" customFormat="1" ht="21" customHeight="1" spans="1:8">
      <c r="A74" s="126">
        <v>57</v>
      </c>
      <c r="B74" s="127" t="str">
        <f>汇总!D58</f>
        <v>8467999000</v>
      </c>
      <c r="C74" s="127" t="str">
        <f>汇总!E58</f>
        <v>衬套</v>
      </c>
      <c r="D74" s="127" t="str">
        <f>汇总!F58</f>
        <v>BEARING BUSHING</v>
      </c>
      <c r="E74" s="127">
        <f>汇总!H58</f>
        <v>20</v>
      </c>
      <c r="F74" s="128" t="str">
        <f>汇总!J58</f>
        <v>pc</v>
      </c>
      <c r="G74" s="129">
        <f t="shared" si="1"/>
        <v>4.09448818897638</v>
      </c>
      <c r="H74" s="129">
        <f>汇总!M58</f>
        <v>81.8897637795276</v>
      </c>
    </row>
    <row r="75" s="88" customFormat="1" ht="21" customHeight="1" spans="1:8">
      <c r="A75" s="126">
        <v>58</v>
      </c>
      <c r="B75" s="127" t="str">
        <f>汇总!D59</f>
        <v>8431432000</v>
      </c>
      <c r="C75" s="127" t="str">
        <f>汇总!E59</f>
        <v>钎杆</v>
      </c>
      <c r="D75" s="127" t="str">
        <f>汇总!F59</f>
        <v>drill rod</v>
      </c>
      <c r="E75" s="127">
        <f>汇总!H59</f>
        <v>100</v>
      </c>
      <c r="F75" s="128" t="str">
        <f>汇总!J59</f>
        <v>pc</v>
      </c>
      <c r="G75" s="129">
        <f t="shared" si="1"/>
        <v>237.48031496063</v>
      </c>
      <c r="H75" s="129">
        <f>汇总!M59</f>
        <v>23748.031496063</v>
      </c>
    </row>
    <row r="76" s="88" customFormat="1" ht="21" customHeight="1" spans="1:8">
      <c r="A76" s="126">
        <v>59</v>
      </c>
      <c r="B76" s="127" t="str">
        <f>汇总!D60</f>
        <v>8431432000</v>
      </c>
      <c r="C76" s="127" t="str">
        <f>汇总!E60</f>
        <v>钎杆</v>
      </c>
      <c r="D76" s="127" t="str">
        <f>汇总!F60</f>
        <v>drill rod</v>
      </c>
      <c r="E76" s="127">
        <f>汇总!H60</f>
        <v>50</v>
      </c>
      <c r="F76" s="128" t="str">
        <f>汇总!J60</f>
        <v>pc</v>
      </c>
      <c r="G76" s="129">
        <f t="shared" si="1"/>
        <v>370.96062992126</v>
      </c>
      <c r="H76" s="129">
        <f>汇总!M60</f>
        <v>18548.031496063</v>
      </c>
    </row>
    <row r="77" s="88" customFormat="1" ht="21" customHeight="1" spans="1:8">
      <c r="A77" s="126">
        <v>60</v>
      </c>
      <c r="B77" s="127" t="str">
        <f>汇总!D61</f>
        <v>8431432000</v>
      </c>
      <c r="C77" s="127" t="str">
        <f>汇总!E61</f>
        <v>钎头</v>
      </c>
      <c r="D77" s="127" t="str">
        <f>汇总!F61</f>
        <v>Drill bit</v>
      </c>
      <c r="E77" s="127">
        <f>汇总!H61</f>
        <v>245</v>
      </c>
      <c r="F77" s="128" t="str">
        <f>汇总!J61</f>
        <v>pc</v>
      </c>
      <c r="G77" s="129">
        <f t="shared" si="1"/>
        <v>28.0472440944882</v>
      </c>
      <c r="H77" s="129">
        <f>汇总!M61</f>
        <v>6871.57480314961</v>
      </c>
    </row>
    <row r="78" s="88" customFormat="1" ht="21" customHeight="1" spans="1:8">
      <c r="A78" s="126">
        <v>61</v>
      </c>
      <c r="B78" s="127" t="str">
        <f>汇总!D62</f>
        <v>8431432000</v>
      </c>
      <c r="C78" s="127" t="str">
        <f>汇总!E62</f>
        <v>钎头</v>
      </c>
      <c r="D78" s="127" t="str">
        <f>汇总!F62</f>
        <v>Drill bit</v>
      </c>
      <c r="E78" s="127">
        <f>汇总!H62</f>
        <v>40</v>
      </c>
      <c r="F78" s="128" t="str">
        <f>汇总!J62</f>
        <v>pc</v>
      </c>
      <c r="G78" s="129">
        <f t="shared" si="1"/>
        <v>147.40157480315</v>
      </c>
      <c r="H78" s="129">
        <f>汇总!M62</f>
        <v>5896.06299212598</v>
      </c>
    </row>
    <row r="79" s="88" customFormat="1" ht="21" customHeight="1" spans="1:8">
      <c r="A79" s="126">
        <v>62</v>
      </c>
      <c r="B79" s="127" t="str">
        <f>汇总!D63</f>
        <v>8431432000</v>
      </c>
      <c r="C79" s="127" t="str">
        <f>汇总!E63</f>
        <v>钎尾连接套</v>
      </c>
      <c r="D79" s="127" t="str">
        <f>汇总!F63</f>
        <v>Connection sleeve</v>
      </c>
      <c r="E79" s="127">
        <f>汇总!H63</f>
        <v>50</v>
      </c>
      <c r="F79" s="128" t="str">
        <f>汇总!J63</f>
        <v>pc</v>
      </c>
      <c r="G79" s="129">
        <f t="shared" si="1"/>
        <v>49.3385826771654</v>
      </c>
      <c r="H79" s="129">
        <f>汇总!M63</f>
        <v>2466.92913385827</v>
      </c>
    </row>
    <row r="80" s="88" customFormat="1" ht="21" customHeight="1" spans="1:8">
      <c r="A80" s="126">
        <v>63</v>
      </c>
      <c r="B80" s="127" t="str">
        <f>汇总!D64</f>
        <v>8431432000</v>
      </c>
      <c r="C80" s="127" t="str">
        <f>汇总!E64</f>
        <v>钎尾连接套</v>
      </c>
      <c r="D80" s="127" t="str">
        <f>汇总!F64</f>
        <v>Connection sleeve</v>
      </c>
      <c r="E80" s="127">
        <f>汇总!H64</f>
        <v>125</v>
      </c>
      <c r="F80" s="128" t="str">
        <f>汇总!J64</f>
        <v>pc</v>
      </c>
      <c r="G80" s="129">
        <f t="shared" si="1"/>
        <v>34.8031496062992</v>
      </c>
      <c r="H80" s="129">
        <f>汇总!M64</f>
        <v>4350.3937007874</v>
      </c>
    </row>
    <row r="81" s="88" customFormat="1" ht="21" customHeight="1" spans="1:8">
      <c r="A81" s="126">
        <v>64</v>
      </c>
      <c r="B81" s="127" t="str">
        <f>汇总!D65</f>
        <v>6114300090</v>
      </c>
      <c r="C81" s="127" t="str">
        <f>汇总!E65</f>
        <v>反光背心</v>
      </c>
      <c r="D81" s="127" t="str">
        <f>汇总!F65</f>
        <v>Reflective vests</v>
      </c>
      <c r="E81" s="127">
        <f>汇总!H65</f>
        <v>75</v>
      </c>
      <c r="F81" s="128" t="str">
        <f>汇总!J65</f>
        <v>pc</v>
      </c>
      <c r="G81" s="129">
        <f t="shared" si="1"/>
        <v>3.73700787401575</v>
      </c>
      <c r="H81" s="129">
        <f>汇总!M65</f>
        <v>280.275590551181</v>
      </c>
    </row>
    <row r="82" s="88" customFormat="1" ht="21" customHeight="1" spans="1:8">
      <c r="A82" s="126">
        <v>65</v>
      </c>
      <c r="B82" s="127" t="str">
        <f>汇总!D66</f>
        <v>4016999090</v>
      </c>
      <c r="C82" s="127" t="str">
        <f>汇总!E66</f>
        <v>顶盘</v>
      </c>
      <c r="D82" s="127" t="str">
        <f>汇总!F66</f>
        <v>Top plate</v>
      </c>
      <c r="E82" s="127">
        <f>汇总!H66</f>
        <v>20</v>
      </c>
      <c r="F82" s="128" t="str">
        <f>汇总!J66</f>
        <v>pc</v>
      </c>
      <c r="G82" s="129">
        <f t="shared" si="1"/>
        <v>61.007874015748</v>
      </c>
      <c r="H82" s="129">
        <f>汇总!M66</f>
        <v>1220.15748031496</v>
      </c>
    </row>
    <row r="83" s="88" customFormat="1" ht="21" customHeight="1" spans="1:8">
      <c r="A83" s="126">
        <v>66</v>
      </c>
      <c r="B83" s="127" t="str">
        <f>汇总!D67</f>
        <v>4017002000</v>
      </c>
      <c r="C83" s="127" t="str">
        <f>汇总!E67</f>
        <v>滑片</v>
      </c>
      <c r="D83" s="127" t="str">
        <f>汇总!F67</f>
        <v>Slide</v>
      </c>
      <c r="E83" s="127">
        <f>汇总!H67</f>
        <v>60</v>
      </c>
      <c r="F83" s="128" t="str">
        <f>汇总!J67</f>
        <v>pc</v>
      </c>
      <c r="G83" s="129">
        <f t="shared" ref="G83:G110" si="2">H83/E83</f>
        <v>17.763779527559</v>
      </c>
      <c r="H83" s="129">
        <f>汇总!M67</f>
        <v>1065.82677165354</v>
      </c>
    </row>
    <row r="84" s="88" customFormat="1" ht="21" customHeight="1" spans="1:8">
      <c r="A84" s="126">
        <v>67</v>
      </c>
      <c r="B84" s="127" t="str">
        <f>汇总!D68</f>
        <v>4017002000</v>
      </c>
      <c r="C84" s="127" t="str">
        <f>汇总!E68</f>
        <v>滑片</v>
      </c>
      <c r="D84" s="127" t="str">
        <f>汇总!F68</f>
        <v>Slide</v>
      </c>
      <c r="E84" s="127">
        <f>汇总!H68</f>
        <v>50</v>
      </c>
      <c r="F84" s="128" t="str">
        <f>汇总!J68</f>
        <v>pc</v>
      </c>
      <c r="G84" s="129">
        <f t="shared" si="2"/>
        <v>19.2755905511811</v>
      </c>
      <c r="H84" s="129">
        <f>汇总!M68</f>
        <v>963.779527559055</v>
      </c>
    </row>
    <row r="85" s="88" customFormat="1" ht="21" customHeight="1" spans="1:8">
      <c r="A85" s="126">
        <v>68</v>
      </c>
      <c r="B85" s="127" t="str">
        <f>汇总!D69</f>
        <v>7222200000</v>
      </c>
      <c r="C85" s="127" t="str">
        <f>汇总!E69</f>
        <v>保护套</v>
      </c>
      <c r="D85" s="127" t="str">
        <f>汇总!F69</f>
        <v>protective case</v>
      </c>
      <c r="E85" s="127">
        <f>汇总!H69</f>
        <v>5</v>
      </c>
      <c r="F85" s="128" t="str">
        <f>汇总!J69</f>
        <v>pc</v>
      </c>
      <c r="G85" s="129">
        <f t="shared" si="2"/>
        <v>70.6771653543308</v>
      </c>
      <c r="H85" s="129">
        <f>汇总!M69</f>
        <v>353.385826771654</v>
      </c>
    </row>
    <row r="86" s="88" customFormat="1" ht="21" customHeight="1" spans="1:8">
      <c r="A86" s="126">
        <v>69</v>
      </c>
      <c r="B86" s="127" t="str">
        <f>汇总!D70</f>
        <v>7318190000</v>
      </c>
      <c r="C86" s="127" t="str">
        <f>汇总!E70</f>
        <v>膨胀轴</v>
      </c>
      <c r="D86" s="127" t="str">
        <f>汇总!F70</f>
        <v>Expansion shaft</v>
      </c>
      <c r="E86" s="127">
        <f>汇总!H70</f>
        <v>15</v>
      </c>
      <c r="F86" s="128" t="str">
        <f>汇总!J70</f>
        <v>pc</v>
      </c>
      <c r="G86" s="129">
        <f t="shared" si="2"/>
        <v>52.9133858267717</v>
      </c>
      <c r="H86" s="129">
        <f>汇总!M70</f>
        <v>793.700787401575</v>
      </c>
    </row>
    <row r="87" s="88" customFormat="1" ht="21" customHeight="1" spans="1:8">
      <c r="A87" s="126">
        <v>70</v>
      </c>
      <c r="B87" s="127" t="str">
        <f>汇总!D71</f>
        <v>7318240000</v>
      </c>
      <c r="C87" s="127" t="str">
        <f>汇总!E71</f>
        <v>导向轮销</v>
      </c>
      <c r="D87" s="127" t="str">
        <f>汇总!F71</f>
        <v>Guide wheel pin</v>
      </c>
      <c r="E87" s="127">
        <f>汇总!H71</f>
        <v>10</v>
      </c>
      <c r="F87" s="128" t="str">
        <f>汇总!J71</f>
        <v>pc</v>
      </c>
      <c r="G87" s="129">
        <f t="shared" si="2"/>
        <v>15.6472440944882</v>
      </c>
      <c r="H87" s="129">
        <f>汇总!M71</f>
        <v>156.472440944882</v>
      </c>
    </row>
    <row r="88" s="88" customFormat="1" ht="21" customHeight="1" spans="1:8">
      <c r="A88" s="126">
        <v>71</v>
      </c>
      <c r="B88" s="127" t="str">
        <f>汇总!D72</f>
        <v>8431209000</v>
      </c>
      <c r="C88" s="127" t="str">
        <f>汇总!E72</f>
        <v>导向轮</v>
      </c>
      <c r="D88" s="127" t="str">
        <f>汇总!F72</f>
        <v>Guide wheel</v>
      </c>
      <c r="E88" s="127">
        <f>汇总!H72</f>
        <v>10</v>
      </c>
      <c r="F88" s="128" t="str">
        <f>汇总!J72</f>
        <v>pc</v>
      </c>
      <c r="G88" s="129">
        <f t="shared" si="2"/>
        <v>44.6708661417323</v>
      </c>
      <c r="H88" s="129">
        <f>汇总!M72</f>
        <v>446.708661417323</v>
      </c>
    </row>
    <row r="89" s="88" customFormat="1" ht="21" customHeight="1" spans="1:8">
      <c r="A89" s="126">
        <v>72</v>
      </c>
      <c r="B89" s="127" t="str">
        <f>汇总!D73</f>
        <v>8431209000</v>
      </c>
      <c r="C89" s="127" t="str">
        <f>汇总!E73</f>
        <v>导向轮座</v>
      </c>
      <c r="D89" s="127" t="str">
        <f>汇总!F73</f>
        <v>Guide wheel seat</v>
      </c>
      <c r="E89" s="127">
        <f>汇总!H73</f>
        <v>10</v>
      </c>
      <c r="F89" s="128" t="str">
        <f>汇总!J73</f>
        <v>pc</v>
      </c>
      <c r="G89" s="129">
        <f t="shared" si="2"/>
        <v>164.516535433071</v>
      </c>
      <c r="H89" s="129">
        <f>汇总!M73</f>
        <v>1645.16535433071</v>
      </c>
    </row>
    <row r="90" s="88" customFormat="1" ht="21" customHeight="1" spans="1:8">
      <c r="A90" s="126">
        <v>73</v>
      </c>
      <c r="B90" s="127" t="str">
        <f>汇总!D74</f>
        <v>8431432000</v>
      </c>
      <c r="C90" s="127" t="str">
        <f>汇总!E74</f>
        <v>垫圈</v>
      </c>
      <c r="D90" s="127" t="str">
        <f>汇总!F74</f>
        <v>washer</v>
      </c>
      <c r="E90" s="127">
        <f>汇总!H74</f>
        <v>10</v>
      </c>
      <c r="F90" s="128" t="str">
        <f>汇总!J74</f>
        <v>pc</v>
      </c>
      <c r="G90" s="129">
        <f t="shared" si="2"/>
        <v>2.45669291338583</v>
      </c>
      <c r="H90" s="129">
        <f>汇总!M74</f>
        <v>24.5669291338583</v>
      </c>
    </row>
    <row r="91" s="88" customFormat="1" ht="21" customHeight="1" spans="1:8">
      <c r="A91" s="126">
        <v>74</v>
      </c>
      <c r="B91" s="127" t="str">
        <f>汇总!D75</f>
        <v>8467999000</v>
      </c>
      <c r="C91" s="127" t="str">
        <f>汇总!E75</f>
        <v>衬套</v>
      </c>
      <c r="D91" s="127" t="str">
        <f>汇总!F75</f>
        <v>bushing</v>
      </c>
      <c r="E91" s="127">
        <f>汇总!H75</f>
        <v>10</v>
      </c>
      <c r="F91" s="128" t="str">
        <f>汇总!J75</f>
        <v>pc</v>
      </c>
      <c r="G91" s="129">
        <f t="shared" si="2"/>
        <v>17.6062992125984</v>
      </c>
      <c r="H91" s="129">
        <f>汇总!M75</f>
        <v>176.062992125984</v>
      </c>
    </row>
    <row r="92" s="88" customFormat="1" ht="21" customHeight="1" spans="1:8">
      <c r="A92" s="126">
        <v>75</v>
      </c>
      <c r="B92" s="127" t="str">
        <f>汇总!D76</f>
        <v>8483500000</v>
      </c>
      <c r="C92" s="127" t="str">
        <f>汇总!E76</f>
        <v>滑轮（国产件）</v>
      </c>
      <c r="D92" s="127" t="str">
        <f>汇总!F76</f>
        <v>Pulley (domestic parts)</v>
      </c>
      <c r="E92" s="127">
        <f>汇总!H76</f>
        <v>24</v>
      </c>
      <c r="F92" s="128" t="str">
        <f>汇总!J76</f>
        <v>pc</v>
      </c>
      <c r="G92" s="129">
        <f t="shared" si="2"/>
        <v>59.4519685039371</v>
      </c>
      <c r="H92" s="129">
        <f>汇总!M76</f>
        <v>1426.84724409449</v>
      </c>
    </row>
    <row r="93" s="88" customFormat="1" ht="21" customHeight="1" spans="1:8">
      <c r="A93" s="126">
        <v>76</v>
      </c>
      <c r="B93" s="127" t="str">
        <f>汇总!D77</f>
        <v>8483500000</v>
      </c>
      <c r="C93" s="127" t="str">
        <f>汇总!E77</f>
        <v>油管拖轮</v>
      </c>
      <c r="D93" s="127" t="str">
        <f>汇总!F77</f>
        <v>Tubing Tug</v>
      </c>
      <c r="E93" s="127">
        <f>汇总!H77</f>
        <v>10</v>
      </c>
      <c r="F93" s="128" t="str">
        <f>汇总!J77</f>
        <v>pc</v>
      </c>
      <c r="G93" s="129">
        <f t="shared" si="2"/>
        <v>117.259842519685</v>
      </c>
      <c r="H93" s="129">
        <f>汇总!M77</f>
        <v>1172.59842519685</v>
      </c>
    </row>
    <row r="94" s="88" customFormat="1" ht="21" customHeight="1" spans="1:8">
      <c r="A94" s="126">
        <v>77</v>
      </c>
      <c r="B94" s="127" t="str">
        <f>汇总!D78</f>
        <v>9021901900</v>
      </c>
      <c r="C94" s="127" t="str">
        <f>汇总!E78</f>
        <v>支架</v>
      </c>
      <c r="D94" s="127" t="str">
        <f>汇总!F78</f>
        <v>Bracket</v>
      </c>
      <c r="E94" s="127">
        <f>汇总!H78</f>
        <v>20</v>
      </c>
      <c r="F94" s="128" t="str">
        <f>汇总!J78</f>
        <v>pc</v>
      </c>
      <c r="G94" s="129">
        <f t="shared" si="2"/>
        <v>20.8818897637795</v>
      </c>
      <c r="H94" s="129">
        <f>汇总!M78</f>
        <v>417.637795275591</v>
      </c>
    </row>
    <row r="95" s="88" customFormat="1" ht="21" customHeight="1" spans="1:8">
      <c r="A95" s="126">
        <v>78</v>
      </c>
      <c r="B95" s="127" t="str">
        <f>汇总!D79</f>
        <v>9021901900</v>
      </c>
      <c r="C95" s="127" t="str">
        <f>汇总!E79</f>
        <v>支架</v>
      </c>
      <c r="D95" s="127" t="str">
        <f>汇总!F79</f>
        <v>Bracket</v>
      </c>
      <c r="E95" s="127">
        <f>汇总!H79</f>
        <v>15</v>
      </c>
      <c r="F95" s="128" t="str">
        <f>汇总!J79</f>
        <v>pc</v>
      </c>
      <c r="G95" s="129">
        <f t="shared" si="2"/>
        <v>20.8818897637795</v>
      </c>
      <c r="H95" s="129">
        <f>汇总!M79</f>
        <v>313.228346456693</v>
      </c>
    </row>
    <row r="96" s="88" customFormat="1" ht="21" customHeight="1" spans="1:8">
      <c r="A96" s="126">
        <v>79</v>
      </c>
      <c r="B96" s="127" t="str">
        <f>汇总!D80</f>
        <v>9020000000</v>
      </c>
      <c r="C96" s="127" t="str">
        <f>汇总!E80</f>
        <v>3M5N11 N95颗粒物预过滤棉</v>
      </c>
      <c r="D96" s="127" t="str">
        <f>汇总!F80</f>
        <v>3M 5N11 filter cotton</v>
      </c>
      <c r="E96" s="127">
        <f>汇总!H80</f>
        <v>1500</v>
      </c>
      <c r="F96" s="128" t="str">
        <f>汇总!J80</f>
        <v>pc</v>
      </c>
      <c r="G96" s="129">
        <f t="shared" si="2"/>
        <v>1.04614173228347</v>
      </c>
      <c r="H96" s="129">
        <f>汇总!M80</f>
        <v>1569.2125984252</v>
      </c>
    </row>
    <row r="97" s="88" customFormat="1" ht="21" customHeight="1" spans="1:8">
      <c r="A97" s="126">
        <v>80</v>
      </c>
      <c r="B97" s="127" t="str">
        <f>汇总!D81</f>
        <v>9020000000</v>
      </c>
      <c r="C97" s="127" t="str">
        <f>汇总!E81</f>
        <v>3M5N11 N95颗粒物预过滤棉</v>
      </c>
      <c r="D97" s="127" t="str">
        <f>汇总!F81</f>
        <v>3M 5N12 filter cotton</v>
      </c>
      <c r="E97" s="127">
        <f>汇总!H81</f>
        <v>400</v>
      </c>
      <c r="F97" s="128" t="str">
        <f>汇总!J81</f>
        <v>pc</v>
      </c>
      <c r="G97" s="129">
        <f t="shared" si="2"/>
        <v>1.23346456692914</v>
      </c>
      <c r="H97" s="129">
        <f>汇总!M81</f>
        <v>493.385826771654</v>
      </c>
    </row>
    <row r="98" s="88" customFormat="1" ht="21" customHeight="1" spans="1:8">
      <c r="A98" s="126">
        <v>81</v>
      </c>
      <c r="B98" s="127" t="str">
        <f>汇总!D82</f>
        <v>9020000000</v>
      </c>
      <c r="C98" s="127" t="str">
        <f>汇总!E82</f>
        <v>3M6001CN有机蒸汽滤毒盒</v>
      </c>
      <c r="D98" s="127" t="str">
        <f>汇总!F82</f>
        <v>3M6001CN organic vapor filter cartridge</v>
      </c>
      <c r="E98" s="127">
        <f>汇总!H82</f>
        <v>200</v>
      </c>
      <c r="F98" s="128" t="str">
        <f>汇总!J82</f>
        <v>pair</v>
      </c>
      <c r="G98" s="129">
        <f t="shared" si="2"/>
        <v>7.89826771653545</v>
      </c>
      <c r="H98" s="129">
        <f>汇总!M82</f>
        <v>1579.65354330709</v>
      </c>
    </row>
    <row r="99" s="88" customFormat="1" ht="21" customHeight="1" spans="1:8">
      <c r="A99" s="126">
        <v>82</v>
      </c>
      <c r="B99" s="127" t="str">
        <f>汇总!D83</f>
        <v>9020000000</v>
      </c>
      <c r="C99" s="127" t="str">
        <f>汇总!E83</f>
        <v>3M6200半面型防护面具（中号）</v>
      </c>
      <c r="D99" s="127" t="str">
        <f>汇总!F83</f>
        <v>3M6200 half face protective mask (medium size)</v>
      </c>
      <c r="E99" s="127">
        <f>汇总!H83</f>
        <v>200</v>
      </c>
      <c r="F99" s="128" t="str">
        <f>汇总!J83</f>
        <v>pc</v>
      </c>
      <c r="G99" s="129">
        <f t="shared" si="2"/>
        <v>13.6182677165354</v>
      </c>
      <c r="H99" s="129">
        <f>汇总!M83</f>
        <v>2723.65354330709</v>
      </c>
    </row>
    <row r="100" s="88" customFormat="1" ht="21" customHeight="1" spans="1:8">
      <c r="A100" s="126">
        <v>83</v>
      </c>
      <c r="B100" s="127" t="str">
        <f>汇总!D84</f>
        <v>9020000000</v>
      </c>
      <c r="C100" s="127" t="str">
        <f>汇总!E84</f>
        <v>3M501滤棉盖</v>
      </c>
      <c r="D100" s="127" t="str">
        <f>汇总!F84</f>
        <v>3M501 filter cotton cover</v>
      </c>
      <c r="E100" s="127">
        <f>汇总!H84</f>
        <v>400</v>
      </c>
      <c r="F100" s="128" t="str">
        <f>汇总!J84</f>
        <v>pc</v>
      </c>
      <c r="G100" s="129">
        <f t="shared" si="2"/>
        <v>0.368503937007875</v>
      </c>
      <c r="H100" s="129">
        <f>汇总!M84</f>
        <v>147.40157480315</v>
      </c>
    </row>
    <row r="101" s="88" customFormat="1" ht="21" customHeight="1" spans="1:8">
      <c r="A101" s="126">
        <v>84</v>
      </c>
      <c r="B101" s="127" t="str">
        <f>汇总!D85</f>
        <v>9020000000</v>
      </c>
      <c r="C101" s="127" t="str">
        <f>汇总!E85</f>
        <v>3M1110防噪声带线弹性耳塞</v>
      </c>
      <c r="D101" s="127" t="str">
        <f>汇总!F85</f>
        <v>3M 1110 earplugs</v>
      </c>
      <c r="E101" s="127">
        <f>汇总!H85</f>
        <v>4000</v>
      </c>
      <c r="F101" s="128" t="str">
        <f>汇总!J85</f>
        <v>pc</v>
      </c>
      <c r="G101" s="129">
        <f t="shared" si="2"/>
        <v>0.139212598425197</v>
      </c>
      <c r="H101" s="129">
        <f>汇总!M85</f>
        <v>556.850393700787</v>
      </c>
    </row>
    <row r="102" s="88" customFormat="1" ht="21" customHeight="1" spans="1:8">
      <c r="A102" s="126">
        <v>85</v>
      </c>
      <c r="B102" s="127" t="str">
        <f>汇总!D86</f>
        <v>9020000000</v>
      </c>
      <c r="C102" s="127" t="str">
        <f>汇总!E86</f>
        <v>3M501滤棉盖</v>
      </c>
      <c r="D102" s="127" t="str">
        <f>汇总!F86</f>
        <v>3M 501 plastic cover</v>
      </c>
      <c r="E102" s="127">
        <f>汇总!H86</f>
        <v>200</v>
      </c>
      <c r="F102" s="128" t="str">
        <f>汇总!J86</f>
        <v>pc</v>
      </c>
      <c r="G102" s="129">
        <f t="shared" si="2"/>
        <v>0.30503937007874</v>
      </c>
      <c r="H102" s="129">
        <f>汇总!M86</f>
        <v>61.007874015748</v>
      </c>
    </row>
    <row r="103" s="88" customFormat="1" ht="21" customHeight="1" spans="1:8">
      <c r="A103" s="126">
        <v>86</v>
      </c>
      <c r="B103" s="127" t="str">
        <f>汇总!D87</f>
        <v>9020000000</v>
      </c>
      <c r="C103" s="127" t="str">
        <f>汇总!E87</f>
        <v>3M11394舒适型防护眼镜（防雾）</v>
      </c>
      <c r="D103" s="127" t="str">
        <f>汇总!F87</f>
        <v>protective glasses</v>
      </c>
      <c r="E103" s="127">
        <f>汇总!H87</f>
        <v>4000</v>
      </c>
      <c r="F103" s="128" t="str">
        <f>汇总!J87</f>
        <v>pc</v>
      </c>
      <c r="G103" s="129">
        <f t="shared" si="2"/>
        <v>3.78740157480315</v>
      </c>
      <c r="H103" s="129">
        <f>汇总!M87</f>
        <v>15149.6062992126</v>
      </c>
    </row>
    <row r="104" s="88" customFormat="1" ht="21" customHeight="1" spans="1:8">
      <c r="A104" s="126">
        <v>87</v>
      </c>
      <c r="B104" s="127" t="str">
        <f>汇总!D88</f>
        <v>7315890000</v>
      </c>
      <c r="C104" s="127" t="str">
        <f>汇总!E88</f>
        <v>铁链</v>
      </c>
      <c r="D104" s="127" t="str">
        <f>汇总!F88</f>
        <v>Iron chain</v>
      </c>
      <c r="E104" s="127">
        <f>汇总!H88</f>
        <v>6180</v>
      </c>
      <c r="F104" s="128" t="str">
        <f>汇总!J88</f>
        <v>meter</v>
      </c>
      <c r="G104" s="129">
        <f t="shared" si="2"/>
        <v>1.75603088448895</v>
      </c>
      <c r="H104" s="129">
        <f>汇总!M88</f>
        <v>10852.2708661417</v>
      </c>
    </row>
    <row r="105" s="88" customFormat="1" ht="21" customHeight="1" spans="1:8">
      <c r="A105" s="126">
        <v>88</v>
      </c>
      <c r="B105" s="127" t="str">
        <f>汇总!D89</f>
        <v>7312100000</v>
      </c>
      <c r="C105" s="127" t="str">
        <f>汇总!E89</f>
        <v>吊带</v>
      </c>
      <c r="D105" s="127" t="str">
        <f>汇总!F89</f>
        <v>Sling</v>
      </c>
      <c r="E105" s="127">
        <f>汇总!H89</f>
        <v>30</v>
      </c>
      <c r="F105" s="128" t="str">
        <f>汇总!J89</f>
        <v>meter</v>
      </c>
      <c r="G105" s="129">
        <f t="shared" si="2"/>
        <v>16.0629921259843</v>
      </c>
      <c r="H105" s="129">
        <f>汇总!M89</f>
        <v>481.889763779528</v>
      </c>
    </row>
    <row r="106" s="88" customFormat="1" ht="21" customHeight="1" spans="1:8">
      <c r="A106" s="126">
        <v>89</v>
      </c>
      <c r="B106" s="127" t="str">
        <f>汇总!D90</f>
        <v>8425491000</v>
      </c>
      <c r="C106" s="127" t="str">
        <f>汇总!E90</f>
        <v>千斤顶（卧式气动）</v>
      </c>
      <c r="D106" s="127" t="str">
        <f>汇总!F90</f>
        <v>Jack (horizontal pneumatic)</v>
      </c>
      <c r="E106" s="127">
        <f>汇总!H90</f>
        <v>2</v>
      </c>
      <c r="F106" s="128" t="str">
        <f>汇总!J90</f>
        <v>set</v>
      </c>
      <c r="G106" s="129">
        <f t="shared" si="2"/>
        <v>429.921259842519</v>
      </c>
      <c r="H106" s="129">
        <f>汇总!M90</f>
        <v>859.842519685039</v>
      </c>
    </row>
    <row r="107" s="88" customFormat="1" ht="21" customHeight="1" spans="1:8">
      <c r="A107" s="126">
        <v>90</v>
      </c>
      <c r="B107" s="127" t="str">
        <f>汇总!D91</f>
        <v>4009420000</v>
      </c>
      <c r="C107" s="127" t="str">
        <f>汇总!E91</f>
        <v>高压胶管</v>
      </c>
      <c r="D107" s="127" t="str">
        <f>汇总!F91</f>
        <v>High-pressure hose</v>
      </c>
      <c r="E107" s="127">
        <f>汇总!H91</f>
        <v>2820</v>
      </c>
      <c r="F107" s="128" t="str">
        <f>汇总!J91</f>
        <v>meter</v>
      </c>
      <c r="G107" s="129">
        <f t="shared" si="2"/>
        <v>9.44348578768078</v>
      </c>
      <c r="H107" s="129">
        <f>汇总!M91</f>
        <v>26630.6299212598</v>
      </c>
    </row>
    <row r="108" s="88" customFormat="1" ht="21" customHeight="1" spans="1:8">
      <c r="A108" s="126">
        <v>91</v>
      </c>
      <c r="B108" s="127" t="str">
        <f>汇总!D92</f>
        <v>6804221000</v>
      </c>
      <c r="C108" s="127" t="str">
        <f>汇总!E92</f>
        <v>木材切割片</v>
      </c>
      <c r="D108" s="127" t="str">
        <f>汇总!F92</f>
        <v>Wood cutting piece</v>
      </c>
      <c r="E108" s="127">
        <f>汇总!H92</f>
        <v>5</v>
      </c>
      <c r="F108" s="128" t="str">
        <f>汇总!J92</f>
        <v>pc</v>
      </c>
      <c r="G108" s="129">
        <f t="shared" ref="G108:G126" si="3">H108/E108</f>
        <v>3.21259842519686</v>
      </c>
      <c r="H108" s="129">
        <f>汇总!M92</f>
        <v>16.0629921259843</v>
      </c>
    </row>
    <row r="109" s="88" customFormat="1" ht="21" customHeight="1" spans="1:8">
      <c r="A109" s="126">
        <v>92</v>
      </c>
      <c r="B109" s="127" t="str">
        <f>汇总!D93</f>
        <v>6804221000</v>
      </c>
      <c r="C109" s="127" t="str">
        <f>汇总!E93</f>
        <v>切割片</v>
      </c>
      <c r="D109" s="127" t="str">
        <f>汇总!F93</f>
        <v>Cutting disc</v>
      </c>
      <c r="E109" s="127">
        <f>汇总!H93</f>
        <v>292</v>
      </c>
      <c r="F109" s="128" t="str">
        <f>汇总!J93</f>
        <v>pc</v>
      </c>
      <c r="G109" s="129">
        <f t="shared" si="3"/>
        <v>0.29858159853306</v>
      </c>
      <c r="H109" s="129">
        <f>汇总!M93</f>
        <v>87.1858267716536</v>
      </c>
    </row>
    <row r="110" s="88" customFormat="1" ht="21" customHeight="1" spans="1:8">
      <c r="A110" s="126">
        <v>93</v>
      </c>
      <c r="B110" s="127" t="str">
        <f>汇总!D94</f>
        <v>6804221000</v>
      </c>
      <c r="C110" s="127" t="str">
        <f>汇总!E94</f>
        <v>切割片</v>
      </c>
      <c r="D110" s="127" t="str">
        <f>汇总!F94</f>
        <v>Cutting disc</v>
      </c>
      <c r="E110" s="127">
        <f>汇总!H94</f>
        <v>29</v>
      </c>
      <c r="F110" s="128" t="str">
        <f>汇总!J94</f>
        <v>pc</v>
      </c>
      <c r="G110" s="129">
        <f t="shared" si="3"/>
        <v>2.5511811023622</v>
      </c>
      <c r="H110" s="129">
        <f>汇总!M94</f>
        <v>73.9842519685039</v>
      </c>
    </row>
    <row r="111" s="88" customFormat="1" ht="21" customHeight="1" spans="1:8">
      <c r="A111" s="126">
        <v>94</v>
      </c>
      <c r="B111" s="127" t="str">
        <f>汇总!D95</f>
        <v>82032000</v>
      </c>
      <c r="C111" s="127" t="str">
        <f>汇总!E95</f>
        <v>断线钳</v>
      </c>
      <c r="D111" s="127" t="str">
        <f>汇总!F95</f>
        <v>Bolt cutters</v>
      </c>
      <c r="E111" s="127">
        <f>汇总!H95</f>
        <v>10</v>
      </c>
      <c r="F111" s="128" t="str">
        <f>汇总!J95</f>
        <v>pc</v>
      </c>
      <c r="G111" s="129">
        <f t="shared" si="3"/>
        <v>17.9527559055118</v>
      </c>
      <c r="H111" s="129">
        <f>汇总!M95</f>
        <v>179.527559055118</v>
      </c>
    </row>
    <row r="112" s="88" customFormat="1" ht="21" customHeight="1" spans="1:8">
      <c r="A112" s="126">
        <v>95</v>
      </c>
      <c r="B112" s="127" t="str">
        <f>汇总!D96</f>
        <v>82032000</v>
      </c>
      <c r="C112" s="127" t="str">
        <f>汇总!E96</f>
        <v>尖嘴钳</v>
      </c>
      <c r="D112" s="127" t="str">
        <f>汇总!F96</f>
        <v>Needle nose pliers</v>
      </c>
      <c r="E112" s="127">
        <f>汇总!H96</f>
        <v>30</v>
      </c>
      <c r="F112" s="128" t="str">
        <f>汇总!J96</f>
        <v>pc</v>
      </c>
      <c r="G112" s="129">
        <f t="shared" si="3"/>
        <v>2.91023622047244</v>
      </c>
      <c r="H112" s="129">
        <f>汇总!M96</f>
        <v>87.3070866141732</v>
      </c>
    </row>
    <row r="113" s="88" customFormat="1" ht="21" customHeight="1" spans="1:8">
      <c r="A113" s="126">
        <v>96</v>
      </c>
      <c r="B113" s="127" t="str">
        <f>汇总!D97</f>
        <v>82032000</v>
      </c>
      <c r="C113" s="127" t="str">
        <f>汇总!E97</f>
        <v>水泵钳</v>
      </c>
      <c r="D113" s="127" t="str">
        <f>汇总!F97</f>
        <v>Water pump pliers</v>
      </c>
      <c r="E113" s="127">
        <f>汇总!H97</f>
        <v>4</v>
      </c>
      <c r="F113" s="128" t="str">
        <f>汇总!J97</f>
        <v>pc</v>
      </c>
      <c r="G113" s="129">
        <f t="shared" si="3"/>
        <v>3.85511811023622</v>
      </c>
      <c r="H113" s="129">
        <f>汇总!M97</f>
        <v>15.4204724409449</v>
      </c>
    </row>
    <row r="114" s="88" customFormat="1" ht="21" customHeight="1" spans="1:8">
      <c r="A114" s="126">
        <v>97</v>
      </c>
      <c r="B114" s="127" t="str">
        <f>汇总!D98</f>
        <v>8204110000</v>
      </c>
      <c r="C114" s="127" t="str">
        <f>汇总!E98</f>
        <v>手动棘轮式线缆剪</v>
      </c>
      <c r="D114" s="127" t="str">
        <f>汇总!F98</f>
        <v>Manual ratchet cable cutter</v>
      </c>
      <c r="E114" s="127">
        <f>汇总!H98</f>
        <v>4</v>
      </c>
      <c r="F114" s="128" t="str">
        <f>汇总!J98</f>
        <v>pc</v>
      </c>
      <c r="G114" s="129">
        <f t="shared" si="3"/>
        <v>88.4409448818897</v>
      </c>
      <c r="H114" s="129">
        <f>汇总!M98</f>
        <v>353.763779527559</v>
      </c>
    </row>
    <row r="115" s="88" customFormat="1" ht="21" customHeight="1" spans="1:8">
      <c r="A115" s="126">
        <v>98</v>
      </c>
      <c r="B115" s="127" t="str">
        <f>汇总!D99</f>
        <v>8205200000</v>
      </c>
      <c r="C115" s="127" t="str">
        <f>汇总!E99</f>
        <v>大锤</v>
      </c>
      <c r="D115" s="127" t="str">
        <f>汇总!F99</f>
        <v>Sledgehammer</v>
      </c>
      <c r="E115" s="127">
        <f>汇总!H99</f>
        <v>15</v>
      </c>
      <c r="F115" s="128" t="str">
        <f>汇总!J99</f>
        <v>pc</v>
      </c>
      <c r="G115" s="129">
        <f t="shared" si="3"/>
        <v>6.8031496062992</v>
      </c>
      <c r="H115" s="129">
        <f>汇总!M99</f>
        <v>102.047244094488</v>
      </c>
    </row>
    <row r="116" s="88" customFormat="1" ht="21" customHeight="1" spans="1:8">
      <c r="A116" s="126">
        <v>99</v>
      </c>
      <c r="B116" s="127" t="str">
        <f>汇总!D100</f>
        <v>8205400000</v>
      </c>
      <c r="C116" s="127" t="str">
        <f>汇总!E100</f>
        <v>两用扳手</v>
      </c>
      <c r="D116" s="127" t="str">
        <f>汇总!F100</f>
        <v>Wrench (plum blossom opening)</v>
      </c>
      <c r="E116" s="127">
        <f>汇总!H100</f>
        <v>90</v>
      </c>
      <c r="F116" s="128" t="str">
        <f>汇总!J100</f>
        <v>pc</v>
      </c>
      <c r="G116" s="129">
        <f t="shared" si="3"/>
        <v>1.48220472440944</v>
      </c>
      <c r="H116" s="129">
        <f>汇总!M100</f>
        <v>133.39842519685</v>
      </c>
    </row>
    <row r="117" s="88" customFormat="1" ht="21" customHeight="1" spans="1:8">
      <c r="A117" s="126">
        <v>100</v>
      </c>
      <c r="B117" s="127" t="str">
        <f>汇总!D101</f>
        <v>8205400000</v>
      </c>
      <c r="C117" s="127" t="str">
        <f>汇总!E101</f>
        <v>两用扳手</v>
      </c>
      <c r="D117" s="127" t="str">
        <f>汇总!F101</f>
        <v>Wrench (plum blossom opening)</v>
      </c>
      <c r="E117" s="127">
        <f>汇总!H101</f>
        <v>25</v>
      </c>
      <c r="F117" s="128" t="str">
        <f>汇总!J101</f>
        <v>pc</v>
      </c>
      <c r="G117" s="129">
        <f t="shared" si="3"/>
        <v>0.982677165354332</v>
      </c>
      <c r="H117" s="129">
        <f>汇总!M101</f>
        <v>24.5669291338583</v>
      </c>
    </row>
    <row r="118" s="88" customFormat="1" ht="21" customHeight="1" spans="1:8">
      <c r="A118" s="126">
        <v>101</v>
      </c>
      <c r="B118" s="127" t="str">
        <f>汇总!D102</f>
        <v>8205400000</v>
      </c>
      <c r="C118" s="127" t="str">
        <f>汇总!E102</f>
        <v>螺丝刀</v>
      </c>
      <c r="D118" s="127" t="str">
        <f>汇总!F102</f>
        <v>screwdriver</v>
      </c>
      <c r="E118" s="127">
        <f>汇总!H102</f>
        <v>10</v>
      </c>
      <c r="F118" s="128" t="str">
        <f>汇总!J102</f>
        <v>set</v>
      </c>
      <c r="G118" s="129">
        <f t="shared" si="3"/>
        <v>7.02992125984252</v>
      </c>
      <c r="H118" s="129">
        <f>汇总!M102</f>
        <v>70.2992125984252</v>
      </c>
    </row>
    <row r="119" s="88" customFormat="1" ht="21" customHeight="1" spans="1:8">
      <c r="A119" s="126">
        <v>102</v>
      </c>
      <c r="B119" s="127" t="str">
        <f>汇总!D103</f>
        <v>8205400000</v>
      </c>
      <c r="C119" s="127" t="str">
        <f>汇总!E103</f>
        <v>斜口钳</v>
      </c>
      <c r="D119" s="127" t="str">
        <f>汇总!F103</f>
        <v>Diagonal pliers</v>
      </c>
      <c r="E119" s="127">
        <f>汇总!H103</f>
        <v>100</v>
      </c>
      <c r="F119" s="128" t="str">
        <f>汇总!J103</f>
        <v>pc</v>
      </c>
      <c r="G119" s="129">
        <f t="shared" si="3"/>
        <v>3.2503937007874</v>
      </c>
      <c r="H119" s="129">
        <f>汇总!M103</f>
        <v>325.03937007874</v>
      </c>
    </row>
    <row r="120" s="88" customFormat="1" ht="21" customHeight="1" spans="1:8">
      <c r="A120" s="126">
        <v>103</v>
      </c>
      <c r="B120" s="127" t="str">
        <f>汇总!D104</f>
        <v>8208900000</v>
      </c>
      <c r="C120" s="127" t="str">
        <f>汇总!E104</f>
        <v>角磨片</v>
      </c>
      <c r="D120" s="127" t="str">
        <f>汇总!F104</f>
        <v>Angle Grinding Disc</v>
      </c>
      <c r="E120" s="127">
        <f>汇总!H104</f>
        <v>23</v>
      </c>
      <c r="F120" s="128" t="str">
        <f>汇总!J104</f>
        <v>pc</v>
      </c>
      <c r="G120" s="129">
        <f t="shared" si="3"/>
        <v>0.680314960629922</v>
      </c>
      <c r="H120" s="129">
        <f>汇总!M104</f>
        <v>15.6472440944882</v>
      </c>
    </row>
    <row r="121" s="88" customFormat="1" ht="21" customHeight="1" spans="1:8">
      <c r="A121" s="126">
        <v>104</v>
      </c>
      <c r="B121" s="127" t="str">
        <f>汇总!D105</f>
        <v>8413200000</v>
      </c>
      <c r="C121" s="127" t="str">
        <f>汇总!E105</f>
        <v>锯条</v>
      </c>
      <c r="D121" s="127" t="str">
        <f>汇总!F105</f>
        <v>Saw blade</v>
      </c>
      <c r="E121" s="127">
        <f>汇总!H105</f>
        <v>866</v>
      </c>
      <c r="F121" s="128" t="str">
        <f>汇总!J105</f>
        <v>pc</v>
      </c>
      <c r="G121" s="129">
        <f t="shared" si="3"/>
        <v>0.0755905511811023</v>
      </c>
      <c r="H121" s="129">
        <f>汇总!M105</f>
        <v>65.4614173228346</v>
      </c>
    </row>
    <row r="122" s="88" customFormat="1" ht="21" customHeight="1" spans="1:8">
      <c r="A122" s="126">
        <v>105</v>
      </c>
      <c r="B122" s="127" t="str">
        <f>汇总!D106</f>
        <v>8515110000</v>
      </c>
      <c r="C122" s="127" t="str">
        <f>汇总!E106</f>
        <v>电烙铁</v>
      </c>
      <c r="D122" s="127" t="str">
        <f>汇总!F106</f>
        <v>Electric soldering iron</v>
      </c>
      <c r="E122" s="127">
        <f>汇总!H106</f>
        <v>2</v>
      </c>
      <c r="F122" s="128" t="str">
        <f>汇总!J106</f>
        <v>pc</v>
      </c>
      <c r="G122" s="129">
        <f t="shared" si="3"/>
        <v>7.16535433070865</v>
      </c>
      <c r="H122" s="129">
        <f>汇总!M106</f>
        <v>14.3307086614173</v>
      </c>
    </row>
    <row r="123" s="88" customFormat="1" ht="21" customHeight="1" spans="1:8">
      <c r="A123" s="126">
        <v>106</v>
      </c>
      <c r="B123" s="127" t="str">
        <f>汇总!D107</f>
        <v>8538900000</v>
      </c>
      <c r="C123" s="127" t="str">
        <f>汇总!E107</f>
        <v>摇表线</v>
      </c>
      <c r="D123" s="127" t="str">
        <f>汇总!F107</f>
        <v>Waving Watch Tester</v>
      </c>
      <c r="E123" s="127">
        <f>汇总!H107</f>
        <v>9</v>
      </c>
      <c r="F123" s="128" t="str">
        <f>汇总!J107</f>
        <v>pc</v>
      </c>
      <c r="G123" s="129">
        <f t="shared" si="3"/>
        <v>4.7244094488189</v>
      </c>
      <c r="H123" s="129">
        <f>汇总!M107</f>
        <v>42.5196850393701</v>
      </c>
    </row>
    <row r="124" s="88" customFormat="1" ht="21" customHeight="1" spans="1:8">
      <c r="A124" s="126">
        <v>107</v>
      </c>
      <c r="B124" s="127" t="str">
        <f>汇总!D108</f>
        <v>8547909000</v>
      </c>
      <c r="C124" s="127" t="str">
        <f>汇总!E108</f>
        <v>数字钳式万用表</v>
      </c>
      <c r="D124" s="127" t="str">
        <f>汇总!F108</f>
        <v>Digital clamp multimeter</v>
      </c>
      <c r="E124" s="127">
        <f>汇总!H108</f>
        <v>20</v>
      </c>
      <c r="F124" s="128" t="str">
        <f>汇总!J108</f>
        <v>set</v>
      </c>
      <c r="G124" s="129">
        <f t="shared" si="3"/>
        <v>24.1889763779527</v>
      </c>
      <c r="H124" s="129">
        <f>汇总!M108</f>
        <v>483.779527559055</v>
      </c>
    </row>
    <row r="125" s="88" customFormat="1" ht="21" customHeight="1" spans="1:8">
      <c r="A125" s="126">
        <v>108</v>
      </c>
      <c r="B125" s="127" t="str">
        <f>汇总!D109</f>
        <v>8547909000</v>
      </c>
      <c r="C125" s="127" t="str">
        <f>汇总!E109</f>
        <v>万用表笔</v>
      </c>
      <c r="D125" s="127" t="str">
        <f>汇总!F109</f>
        <v>Multimeter pen</v>
      </c>
      <c r="E125" s="127">
        <f>汇总!H109</f>
        <v>10</v>
      </c>
      <c r="F125" s="128" t="str">
        <f>汇总!J109</f>
        <v>pair</v>
      </c>
      <c r="G125" s="129">
        <f t="shared" si="3"/>
        <v>2.83464566929134</v>
      </c>
      <c r="H125" s="129">
        <f>汇总!M109</f>
        <v>28.3464566929134</v>
      </c>
    </row>
    <row r="126" s="88" customFormat="1" ht="21" customHeight="1" spans="1:8">
      <c r="A126" s="126">
        <v>109</v>
      </c>
      <c r="B126" s="127" t="str">
        <f>汇总!D110</f>
        <v>8481802190</v>
      </c>
      <c r="C126" s="127" t="str">
        <f>汇总!E110</f>
        <v> 熄火电磁阀</v>
      </c>
      <c r="D126" s="127" t="str">
        <f>汇总!F110</f>
        <v>Flameout solenoid valve</v>
      </c>
      <c r="E126" s="127">
        <f>汇总!H110</f>
        <v>3</v>
      </c>
      <c r="F126" s="128" t="str">
        <f>汇总!J110</f>
        <v>pc</v>
      </c>
      <c r="G126" s="129">
        <f t="shared" ref="G126:G140" si="4">H126/E126</f>
        <v>17.4015748031496</v>
      </c>
      <c r="H126" s="129">
        <f>汇总!M110</f>
        <v>52.2047244094488</v>
      </c>
    </row>
    <row r="127" s="88" customFormat="1" ht="21" customHeight="1" spans="1:8">
      <c r="A127" s="126">
        <v>110</v>
      </c>
      <c r="B127" s="127" t="str">
        <f>汇总!D111</f>
        <v>8501310000</v>
      </c>
      <c r="C127" s="127" t="str">
        <f>汇总!E111</f>
        <v> 发电机</v>
      </c>
      <c r="D127" s="127" t="str">
        <f>汇总!F111</f>
        <v>generator</v>
      </c>
      <c r="E127" s="127">
        <f>汇总!H111</f>
        <v>2</v>
      </c>
      <c r="F127" s="128" t="str">
        <f>汇总!J111</f>
        <v>pc</v>
      </c>
      <c r="G127" s="129">
        <f t="shared" si="4"/>
        <v>120.472440944882</v>
      </c>
      <c r="H127" s="129">
        <f>汇总!M111</f>
        <v>240.944881889764</v>
      </c>
    </row>
    <row r="128" s="88" customFormat="1" ht="21" customHeight="1" spans="1:8">
      <c r="A128" s="126">
        <v>111</v>
      </c>
      <c r="B128" s="127" t="str">
        <f>汇总!D112</f>
        <v>85114099</v>
      </c>
      <c r="C128" s="127" t="str">
        <f>汇总!E112</f>
        <v>起动机</v>
      </c>
      <c r="D128" s="127" t="str">
        <f>汇总!F112</f>
        <v>starter</v>
      </c>
      <c r="E128" s="127">
        <f>汇总!H112</f>
        <v>2</v>
      </c>
      <c r="F128" s="128" t="str">
        <f>汇总!J112</f>
        <v>pc</v>
      </c>
      <c r="G128" s="129">
        <f t="shared" si="4"/>
        <v>147.244094488189</v>
      </c>
      <c r="H128" s="129">
        <f>汇总!M112</f>
        <v>294.488188976378</v>
      </c>
    </row>
    <row r="129" s="88" customFormat="1" ht="21" customHeight="1" spans="1:8">
      <c r="A129" s="126">
        <v>112</v>
      </c>
      <c r="B129" s="127" t="str">
        <f>汇总!D113</f>
        <v>8482800000</v>
      </c>
      <c r="C129" s="127" t="str">
        <f>汇总!E113</f>
        <v> 轴承</v>
      </c>
      <c r="D129" s="127" t="str">
        <f>汇总!F113</f>
        <v>Bearing</v>
      </c>
      <c r="E129" s="127">
        <f>汇总!H113</f>
        <v>1</v>
      </c>
      <c r="F129" s="128" t="str">
        <f>汇总!J113</f>
        <v>pc</v>
      </c>
      <c r="G129" s="129">
        <f t="shared" si="4"/>
        <v>21.7322834645669</v>
      </c>
      <c r="H129" s="129">
        <f>汇总!M113</f>
        <v>21.7322834645669</v>
      </c>
    </row>
    <row r="130" s="88" customFormat="1" ht="21" customHeight="1" spans="1:8">
      <c r="A130" s="126">
        <v>113</v>
      </c>
      <c r="B130" s="127" t="str">
        <f>汇总!D114</f>
        <v>8708949090</v>
      </c>
      <c r="C130" s="127" t="str">
        <f>汇总!E114</f>
        <v> 拉杆球头</v>
      </c>
      <c r="D130" s="127" t="str">
        <f>汇总!F114</f>
        <v>Tie rod</v>
      </c>
      <c r="E130" s="127">
        <f>汇总!H114</f>
        <v>2</v>
      </c>
      <c r="F130" s="128" t="str">
        <f>汇总!J114</f>
        <v>pc</v>
      </c>
      <c r="G130" s="129">
        <f t="shared" si="4"/>
        <v>19.6850393700787</v>
      </c>
      <c r="H130" s="129">
        <f>汇总!M114</f>
        <v>39.3700787401575</v>
      </c>
    </row>
    <row r="131" s="88" customFormat="1" ht="21" customHeight="1" spans="1:8">
      <c r="A131" s="126">
        <v>114</v>
      </c>
      <c r="B131" s="127" t="str">
        <f>汇总!D115</f>
        <v>8708949090</v>
      </c>
      <c r="C131" s="127" t="str">
        <f>汇总!E115</f>
        <v> 拉杆球头</v>
      </c>
      <c r="D131" s="127" t="str">
        <f>汇总!F115</f>
        <v>Tie rod</v>
      </c>
      <c r="E131" s="127">
        <f>汇总!H115</f>
        <v>2</v>
      </c>
      <c r="F131" s="128" t="str">
        <f>汇总!J115</f>
        <v>pc</v>
      </c>
      <c r="G131" s="129">
        <f t="shared" si="4"/>
        <v>23.3070866141732</v>
      </c>
      <c r="H131" s="129">
        <f>汇总!M115</f>
        <v>46.6141732283465</v>
      </c>
    </row>
    <row r="132" s="88" customFormat="1" ht="21" customHeight="1" spans="1:8">
      <c r="A132" s="126">
        <v>115</v>
      </c>
      <c r="B132" s="127" t="str">
        <f>汇总!D116</f>
        <v>9405500000</v>
      </c>
      <c r="C132" s="127" t="str">
        <f>汇总!E116</f>
        <v>灯泡</v>
      </c>
      <c r="D132" s="127" t="str">
        <f>汇总!F116</f>
        <v>light bulb</v>
      </c>
      <c r="E132" s="127">
        <f>汇总!H116</f>
        <v>136</v>
      </c>
      <c r="F132" s="128" t="str">
        <f>汇总!J116</f>
        <v>pc</v>
      </c>
      <c r="G132" s="129">
        <f t="shared" si="4"/>
        <v>0.47244094488189</v>
      </c>
      <c r="H132" s="129">
        <f>汇总!M116</f>
        <v>64.251968503937</v>
      </c>
    </row>
    <row r="133" s="88" customFormat="1" ht="21" customHeight="1" spans="1:8">
      <c r="A133" s="126">
        <v>116</v>
      </c>
      <c r="B133" s="127" t="str">
        <f>汇总!D117</f>
        <v>9405500000</v>
      </c>
      <c r="C133" s="127" t="str">
        <f>汇总!E117</f>
        <v>灯泡</v>
      </c>
      <c r="D133" s="127" t="str">
        <f>汇总!F117</f>
        <v>light bulb</v>
      </c>
      <c r="E133" s="127">
        <f>汇总!H117</f>
        <v>98</v>
      </c>
      <c r="F133" s="128" t="str">
        <f>汇总!J117</f>
        <v>pc</v>
      </c>
      <c r="G133" s="129">
        <f t="shared" si="4"/>
        <v>1.25984251968504</v>
      </c>
      <c r="H133" s="129">
        <f>汇总!M117</f>
        <v>123.464566929134</v>
      </c>
    </row>
    <row r="134" s="88" customFormat="1" ht="21" customHeight="1" spans="1:8">
      <c r="A134" s="126">
        <v>117</v>
      </c>
      <c r="B134" s="127" t="str">
        <f>汇总!D118</f>
        <v>9405500000</v>
      </c>
      <c r="C134" s="127" t="str">
        <f>汇总!E118</f>
        <v>灯泡</v>
      </c>
      <c r="D134" s="127" t="str">
        <f>汇总!F118</f>
        <v>light bulb</v>
      </c>
      <c r="E134" s="127">
        <f>汇总!H118</f>
        <v>27</v>
      </c>
      <c r="F134" s="128" t="str">
        <f>汇总!J118</f>
        <v>pc</v>
      </c>
      <c r="G134" s="129">
        <f t="shared" si="4"/>
        <v>2.89763779527559</v>
      </c>
      <c r="H134" s="129">
        <f>汇总!M118</f>
        <v>78.2362204724409</v>
      </c>
    </row>
    <row r="135" s="88" customFormat="1" ht="21" customHeight="1" spans="1:8">
      <c r="A135" s="126">
        <v>118</v>
      </c>
      <c r="B135" s="127" t="str">
        <f>汇总!D119</f>
        <v>9405500000</v>
      </c>
      <c r="C135" s="127" t="str">
        <f>汇总!E119</f>
        <v>汽车灯泡</v>
      </c>
      <c r="D135" s="127" t="str">
        <f>汇总!F119</f>
        <v>Car bulb</v>
      </c>
      <c r="E135" s="127">
        <f>汇总!H119</f>
        <v>50</v>
      </c>
      <c r="F135" s="128" t="str">
        <f>汇总!J119</f>
        <v>pc</v>
      </c>
      <c r="G135" s="129">
        <f t="shared" si="4"/>
        <v>0.47244094488189</v>
      </c>
      <c r="H135" s="129">
        <f>汇总!M119</f>
        <v>23.6220472440945</v>
      </c>
    </row>
    <row r="136" s="88" customFormat="1" ht="21" customHeight="1" spans="1:8">
      <c r="A136" s="126">
        <v>119</v>
      </c>
      <c r="B136" s="127" t="str">
        <f>汇总!D120</f>
        <v>9405500000</v>
      </c>
      <c r="C136" s="127" t="str">
        <f>汇总!E120</f>
        <v>小灯泡</v>
      </c>
      <c r="D136" s="127" t="str">
        <f>汇总!F120</f>
        <v>Small bulbs</v>
      </c>
      <c r="E136" s="127">
        <f>汇总!H120</f>
        <v>71</v>
      </c>
      <c r="F136" s="128" t="str">
        <f>汇总!J120</f>
        <v>pc</v>
      </c>
      <c r="G136" s="129">
        <f t="shared" si="4"/>
        <v>2.89763779527559</v>
      </c>
      <c r="H136" s="129">
        <f>汇总!M120</f>
        <v>205.732283464567</v>
      </c>
    </row>
    <row r="137" s="88" customFormat="1" ht="21" customHeight="1" spans="1:8">
      <c r="A137" s="126">
        <v>120</v>
      </c>
      <c r="B137" s="127" t="str">
        <f>汇总!D121</f>
        <v>9015800090</v>
      </c>
      <c r="C137" s="127" t="str">
        <f>汇总!E121</f>
        <v> 对中杆棱镜组</v>
      </c>
      <c r="D137" s="127" t="str">
        <f>汇总!F121</f>
        <v>Centering rod prism group</v>
      </c>
      <c r="E137" s="127">
        <f>汇总!H121</f>
        <v>10</v>
      </c>
      <c r="F137" s="128" t="str">
        <f>汇总!J121</f>
        <v>pc</v>
      </c>
      <c r="G137" s="129">
        <f t="shared" si="4"/>
        <v>62.992125984252</v>
      </c>
      <c r="H137" s="129">
        <f>汇总!M121</f>
        <v>629.92125984252</v>
      </c>
    </row>
    <row r="138" s="88" customFormat="1" ht="21" customHeight="1" spans="1:8">
      <c r="A138" s="126">
        <v>121</v>
      </c>
      <c r="B138" s="127" t="str">
        <f>汇总!D122</f>
        <v>9620000000</v>
      </c>
      <c r="C138" s="127" t="str">
        <f>汇总!E122</f>
        <v> 脚架</v>
      </c>
      <c r="D138" s="127" t="str">
        <f>汇总!F122</f>
        <v>Tripod</v>
      </c>
      <c r="E138" s="127">
        <f>汇总!H122</f>
        <v>2</v>
      </c>
      <c r="F138" s="128" t="str">
        <f>汇总!J122</f>
        <v>pc</v>
      </c>
      <c r="G138" s="129">
        <f t="shared" si="4"/>
        <v>44.8818897637795</v>
      </c>
      <c r="H138" s="129">
        <f>汇总!M122</f>
        <v>89.7637795275591</v>
      </c>
    </row>
    <row r="139" s="88" customFormat="1" ht="21" customHeight="1" spans="1:8">
      <c r="A139" s="126">
        <v>122</v>
      </c>
      <c r="B139" s="127" t="str">
        <f>汇总!D123</f>
        <v>8413709190</v>
      </c>
      <c r="C139" s="127" t="str">
        <f>汇总!E123</f>
        <v>潜水泵</v>
      </c>
      <c r="D139" s="127" t="str">
        <f>汇总!F123</f>
        <v>Submersible pump</v>
      </c>
      <c r="E139" s="127">
        <f>汇总!H123</f>
        <v>2</v>
      </c>
      <c r="F139" s="128" t="str">
        <f>汇总!J123</f>
        <v>set</v>
      </c>
      <c r="G139" s="129">
        <f t="shared" si="4"/>
        <v>138.582677165354</v>
      </c>
      <c r="H139" s="129">
        <f>汇总!M123</f>
        <v>277.165354330709</v>
      </c>
    </row>
    <row r="140" s="88" customFormat="1" ht="21" customHeight="1" spans="1:8">
      <c r="A140" s="126">
        <v>123</v>
      </c>
      <c r="B140" s="127" t="str">
        <f>汇总!D124</f>
        <v>8413709190</v>
      </c>
      <c r="C140" s="127" t="str">
        <f>汇总!E124</f>
        <v>潜水泵</v>
      </c>
      <c r="D140" s="127" t="str">
        <f>汇总!F124</f>
        <v>Submersible pump</v>
      </c>
      <c r="E140" s="127">
        <f>汇总!H124</f>
        <v>2</v>
      </c>
      <c r="F140" s="128" t="str">
        <f>汇总!J124</f>
        <v>set</v>
      </c>
      <c r="G140" s="129">
        <f t="shared" si="4"/>
        <v>148.503937007874</v>
      </c>
      <c r="H140" s="129">
        <f>汇总!M124</f>
        <v>297.007874015748</v>
      </c>
    </row>
    <row r="141" s="88" customFormat="1" ht="21" customHeight="1" spans="1:8">
      <c r="A141" s="126"/>
      <c r="B141" s="127"/>
      <c r="C141" s="127"/>
      <c r="D141" s="127"/>
      <c r="E141" s="127"/>
      <c r="F141" s="127"/>
      <c r="G141" s="129"/>
      <c r="H141" s="129"/>
    </row>
    <row r="142" s="88" customFormat="1" ht="24.95" customHeight="1" spans="2:8">
      <c r="B142" s="132"/>
      <c r="C142" s="132"/>
      <c r="D142" s="132"/>
      <c r="E142" s="132"/>
      <c r="F142" s="132"/>
      <c r="G142" s="133"/>
      <c r="H142" s="133"/>
    </row>
    <row r="143" s="89" customFormat="1" ht="17.1" customHeight="1" spans="1:13">
      <c r="A143" s="118" t="s">
        <v>745</v>
      </c>
      <c r="B143" s="134"/>
      <c r="C143" s="135"/>
      <c r="D143" s="135"/>
      <c r="E143" s="118">
        <f>SUM(E18:E142)</f>
        <v>101628</v>
      </c>
      <c r="F143" s="118"/>
      <c r="G143" s="136"/>
      <c r="H143" s="137">
        <f>SUM(H18:H142)</f>
        <v>223700.214173228</v>
      </c>
      <c r="M143" s="151"/>
    </row>
    <row r="144" s="87" customFormat="1" ht="12.35" spans="2:8">
      <c r="B144" s="138"/>
      <c r="C144" s="139"/>
      <c r="D144" s="140"/>
      <c r="G144" s="141" t="s">
        <v>746</v>
      </c>
      <c r="H144" s="142"/>
    </row>
    <row r="145" s="87" customFormat="1" spans="2:13">
      <c r="B145" s="138"/>
      <c r="C145" s="139"/>
      <c r="D145" s="140"/>
      <c r="G145" s="141" t="s">
        <v>747</v>
      </c>
      <c r="H145" s="142">
        <f>报关发票!H145</f>
        <v>24000</v>
      </c>
      <c r="M145" s="146"/>
    </row>
    <row r="146" s="87" customFormat="1" spans="2:13">
      <c r="B146" s="138"/>
      <c r="C146" s="139"/>
      <c r="D146" s="140"/>
      <c r="G146" s="141" t="s">
        <v>768</v>
      </c>
      <c r="H146" s="142">
        <f>报关发票!H146</f>
        <v>0</v>
      </c>
      <c r="M146" s="146"/>
    </row>
    <row r="147" s="87" customFormat="1" spans="2:13">
      <c r="B147" s="143" t="s">
        <v>748</v>
      </c>
      <c r="C147" s="139"/>
      <c r="D147" s="140"/>
      <c r="G147" s="121" t="s">
        <v>12</v>
      </c>
      <c r="H147" s="144">
        <f>H143+H145+H146</f>
        <v>247700.214173228</v>
      </c>
      <c r="M147" s="146"/>
    </row>
    <row r="148" s="87" customFormat="1" spans="2:14">
      <c r="B148" s="139" t="s">
        <v>749</v>
      </c>
      <c r="G148" s="145"/>
      <c r="H148" s="146"/>
      <c r="N148" s="146"/>
    </row>
    <row r="149" s="87" customFormat="1" spans="2:8">
      <c r="B149" s="138"/>
      <c r="G149" s="147">
        <f>H8</f>
        <v>44348</v>
      </c>
      <c r="H149" s="147"/>
    </row>
    <row r="150" s="87" customFormat="1" ht="12.35" spans="2:8">
      <c r="B150" s="138"/>
      <c r="C150" s="140"/>
      <c r="D150" s="140"/>
      <c r="G150" s="121"/>
      <c r="H150" s="121"/>
    </row>
    <row r="151" s="87" customFormat="1" ht="16.1" spans="1:9">
      <c r="A151" s="148"/>
      <c r="B151" s="148"/>
      <c r="C151" s="149"/>
      <c r="D151" s="149"/>
      <c r="E151" s="148"/>
      <c r="F151" s="149"/>
      <c r="G151" s="148"/>
      <c r="H151" s="148"/>
      <c r="I151" s="152"/>
    </row>
    <row r="152" spans="3:4">
      <c r="C152" s="150"/>
      <c r="D152" s="150"/>
    </row>
    <row r="153" spans="3:4">
      <c r="C153" s="150"/>
      <c r="D153" s="150"/>
    </row>
    <row r="154" spans="3:4">
      <c r="C154" s="150"/>
      <c r="D154" s="150"/>
    </row>
    <row r="155" spans="3:4">
      <c r="C155" s="150"/>
      <c r="D155" s="150"/>
    </row>
    <row r="156" spans="3:4">
      <c r="C156" s="150"/>
      <c r="D156" s="150"/>
    </row>
    <row r="157" spans="3:4">
      <c r="C157" s="150"/>
      <c r="D157" s="150"/>
    </row>
    <row r="158" spans="3:4">
      <c r="C158" s="150"/>
      <c r="D158" s="150"/>
    </row>
    <row r="159" spans="3:4">
      <c r="C159" s="150"/>
      <c r="D159" s="150"/>
    </row>
    <row r="160" spans="3:4">
      <c r="C160" s="150"/>
      <c r="D160" s="150"/>
    </row>
    <row r="161" spans="3:4">
      <c r="C161" s="150"/>
      <c r="D161" s="150"/>
    </row>
    <row r="162" spans="3:4">
      <c r="C162" s="150"/>
      <c r="D162" s="150"/>
    </row>
    <row r="163" spans="3:4">
      <c r="C163" s="150"/>
      <c r="D163" s="150"/>
    </row>
    <row r="164" spans="3:4">
      <c r="C164" s="150"/>
      <c r="D164" s="150"/>
    </row>
    <row r="165" spans="3:4">
      <c r="C165" s="150"/>
      <c r="D165" s="150"/>
    </row>
    <row r="166" spans="3:4">
      <c r="C166" s="150"/>
      <c r="D166" s="150"/>
    </row>
    <row r="167" spans="3:4">
      <c r="C167" s="150"/>
      <c r="D167" s="150"/>
    </row>
    <row r="168" spans="3:4">
      <c r="C168" s="150"/>
      <c r="D168" s="150"/>
    </row>
    <row r="169" spans="3:4">
      <c r="C169" s="150"/>
      <c r="D169" s="150"/>
    </row>
    <row r="170" spans="3:4">
      <c r="C170" s="150"/>
      <c r="D170" s="150"/>
    </row>
    <row r="171" spans="3:4">
      <c r="C171" s="150"/>
      <c r="D171" s="150"/>
    </row>
    <row r="172" spans="3:4">
      <c r="C172" s="150"/>
      <c r="D172" s="150"/>
    </row>
    <row r="173" spans="3:4">
      <c r="C173" s="150"/>
      <c r="D173" s="150"/>
    </row>
    <row r="174" spans="3:4">
      <c r="C174" s="150"/>
      <c r="D174" s="150"/>
    </row>
    <row r="175" spans="3:4">
      <c r="C175" s="150"/>
      <c r="D175" s="150"/>
    </row>
    <row r="176" spans="3:4">
      <c r="C176" s="150"/>
      <c r="D176" s="150"/>
    </row>
    <row r="177" spans="3:4">
      <c r="C177" s="150"/>
      <c r="D177" s="150"/>
    </row>
    <row r="178" spans="3:4">
      <c r="C178" s="150"/>
      <c r="D178" s="150"/>
    </row>
    <row r="179" spans="3:4">
      <c r="C179" s="150"/>
      <c r="D179" s="150"/>
    </row>
    <row r="180" spans="3:4">
      <c r="C180" s="150"/>
      <c r="D180" s="150"/>
    </row>
    <row r="181" spans="3:4">
      <c r="C181" s="150"/>
      <c r="D181" s="150"/>
    </row>
    <row r="182" spans="3:4">
      <c r="C182" s="150"/>
      <c r="D182" s="150"/>
    </row>
    <row r="183" spans="3:4">
      <c r="C183" s="150"/>
      <c r="D183" s="150"/>
    </row>
    <row r="184" spans="3:4">
      <c r="C184" s="150"/>
      <c r="D184" s="150"/>
    </row>
    <row r="185" spans="3:4">
      <c r="C185" s="150"/>
      <c r="D185" s="150"/>
    </row>
    <row r="186" spans="3:4">
      <c r="C186" s="150"/>
      <c r="D186" s="150"/>
    </row>
    <row r="187" spans="3:4">
      <c r="C187" s="150"/>
      <c r="D187" s="150"/>
    </row>
    <row r="188" spans="3:4">
      <c r="C188" s="150"/>
      <c r="D188" s="150"/>
    </row>
    <row r="189" spans="3:4">
      <c r="C189" s="150"/>
      <c r="D189" s="150"/>
    </row>
    <row r="190" spans="3:4">
      <c r="C190" s="150"/>
      <c r="D190" s="150"/>
    </row>
    <row r="191" spans="3:4">
      <c r="C191" s="150"/>
      <c r="D191" s="150"/>
    </row>
    <row r="192" spans="3:4">
      <c r="C192" s="150"/>
      <c r="D192" s="150"/>
    </row>
    <row r="193" spans="3:4">
      <c r="C193" s="150"/>
      <c r="D193" s="150"/>
    </row>
    <row r="194" spans="3:4">
      <c r="C194" s="150"/>
      <c r="D194" s="150"/>
    </row>
    <row r="195" spans="3:4">
      <c r="C195" s="150"/>
      <c r="D195" s="150"/>
    </row>
    <row r="196" spans="3:4">
      <c r="C196" s="150"/>
      <c r="D196" s="150"/>
    </row>
    <row r="197" spans="3:4">
      <c r="C197" s="150"/>
      <c r="D197" s="150"/>
    </row>
    <row r="198" spans="3:4">
      <c r="C198" s="150"/>
      <c r="D198" s="150"/>
    </row>
    <row r="199" spans="3:4">
      <c r="C199" s="150"/>
      <c r="D199" s="150"/>
    </row>
    <row r="200" spans="3:4">
      <c r="C200" s="150"/>
      <c r="D200" s="150"/>
    </row>
    <row r="201" spans="3:4">
      <c r="C201" s="150"/>
      <c r="D201" s="150"/>
    </row>
    <row r="202" spans="3:4">
      <c r="C202" s="150"/>
      <c r="D202" s="150"/>
    </row>
    <row r="203" spans="3:4">
      <c r="C203" s="150"/>
      <c r="D203" s="150"/>
    </row>
    <row r="204" spans="3:4">
      <c r="C204" s="150"/>
      <c r="D204" s="150"/>
    </row>
    <row r="205" spans="3:4">
      <c r="C205" s="150"/>
      <c r="D205" s="150"/>
    </row>
    <row r="206" spans="3:4">
      <c r="C206" s="150"/>
      <c r="D206" s="150"/>
    </row>
    <row r="207" spans="3:4">
      <c r="C207" s="150"/>
      <c r="D207" s="150"/>
    </row>
    <row r="208" spans="3:4">
      <c r="C208" s="150"/>
      <c r="D208" s="150"/>
    </row>
    <row r="209" spans="3:4">
      <c r="C209" s="150"/>
      <c r="D209" s="150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149:H149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48"/>
  <sheetViews>
    <sheetView tabSelected="1" workbookViewId="0">
      <selection activeCell="A143" sqref="A143"/>
    </sheetView>
  </sheetViews>
  <sheetFormatPr defaultColWidth="9.02654867256637" defaultRowHeight="13.85" outlineLevelCol="7"/>
  <cols>
    <col min="1" max="1" width="9.02654867256637" style="48"/>
    <col min="2" max="2" width="15.4778761061947" style="48" customWidth="1"/>
    <col min="3" max="3" width="16.5398230088496" style="49" customWidth="1"/>
    <col min="4" max="4" width="28.0796460176991" style="49" customWidth="1"/>
    <col min="5" max="5" width="11.4955752212389" style="48" customWidth="1"/>
    <col min="6" max="6" width="9.02654867256637" style="48"/>
    <col min="7" max="7" width="18.4601769911504" style="50" customWidth="1"/>
    <col min="8" max="8" width="16.2654867256637" style="50" customWidth="1"/>
  </cols>
  <sheetData>
    <row r="1" ht="33" customHeight="1" spans="1:8">
      <c r="A1" s="51" t="s">
        <v>711</v>
      </c>
      <c r="B1" s="52"/>
      <c r="C1" s="53"/>
      <c r="D1" s="53"/>
      <c r="E1" s="52"/>
      <c r="F1" s="52"/>
      <c r="G1" s="52"/>
      <c r="H1" s="54"/>
    </row>
    <row r="2" ht="33" customHeight="1" spans="1:8">
      <c r="A2" s="55" t="s">
        <v>769</v>
      </c>
      <c r="B2" s="56"/>
      <c r="C2" s="56"/>
      <c r="D2" s="56"/>
      <c r="E2" s="56"/>
      <c r="F2" s="56"/>
      <c r="G2" s="56"/>
      <c r="H2" s="57"/>
    </row>
    <row r="3" ht="20.25" spans="1:8">
      <c r="A3" s="58" t="s">
        <v>654</v>
      </c>
      <c r="B3" s="59"/>
      <c r="C3" s="59"/>
      <c r="D3" s="60"/>
      <c r="E3" s="59"/>
      <c r="F3" s="59"/>
      <c r="G3" s="59"/>
      <c r="H3" s="61"/>
    </row>
    <row r="4" ht="17.6" spans="1:8">
      <c r="A4" s="62" t="s">
        <v>770</v>
      </c>
      <c r="B4" s="63"/>
      <c r="C4" s="63"/>
      <c r="D4" s="12"/>
      <c r="E4" s="63"/>
      <c r="F4" s="63"/>
      <c r="G4" s="63"/>
      <c r="H4" s="64"/>
    </row>
    <row r="5" ht="17.6" spans="1:8">
      <c r="A5" s="65" t="s">
        <v>771</v>
      </c>
      <c r="B5" s="52"/>
      <c r="C5" s="52"/>
      <c r="D5" s="53"/>
      <c r="E5" s="52"/>
      <c r="F5" s="52"/>
      <c r="G5" s="52"/>
      <c r="H5" s="54"/>
    </row>
    <row r="6" ht="13.9" spans="1:8">
      <c r="A6" s="66" t="s">
        <v>772</v>
      </c>
      <c r="B6" s="66"/>
      <c r="C6" s="17"/>
      <c r="D6" s="17"/>
      <c r="E6" s="67" t="s">
        <v>773</v>
      </c>
      <c r="F6" s="68"/>
      <c r="G6" s="69" t="s">
        <v>673</v>
      </c>
      <c r="H6" s="70"/>
    </row>
    <row r="7" spans="1:8">
      <c r="A7" s="66" t="s">
        <v>717</v>
      </c>
      <c r="B7" s="66"/>
      <c r="C7" s="17"/>
      <c r="D7" s="17"/>
      <c r="E7" s="71" t="s">
        <v>718</v>
      </c>
      <c r="F7" s="68"/>
      <c r="G7" s="69" t="s">
        <v>673</v>
      </c>
      <c r="H7" s="70"/>
    </row>
    <row r="8" spans="1:8">
      <c r="A8" s="66" t="s">
        <v>774</v>
      </c>
      <c r="B8" s="66"/>
      <c r="C8" s="17"/>
      <c r="D8" s="17"/>
      <c r="E8" s="71" t="s">
        <v>775</v>
      </c>
      <c r="F8" s="72"/>
      <c r="G8" s="73">
        <v>44348</v>
      </c>
      <c r="H8" s="74"/>
    </row>
    <row r="9" ht="13.9" spans="1:8">
      <c r="A9" s="66" t="s">
        <v>776</v>
      </c>
      <c r="B9" s="66"/>
      <c r="C9" s="17"/>
      <c r="D9" s="17"/>
      <c r="E9" s="71" t="s">
        <v>721</v>
      </c>
      <c r="F9" s="72"/>
      <c r="G9" s="73">
        <v>44348</v>
      </c>
      <c r="H9" s="74"/>
    </row>
    <row r="10" spans="1:8">
      <c r="A10" s="66" t="s">
        <v>722</v>
      </c>
      <c r="B10" s="66"/>
      <c r="C10" s="17"/>
      <c r="D10" s="17"/>
      <c r="E10" s="66" t="s">
        <v>723</v>
      </c>
      <c r="F10" s="66"/>
      <c r="G10" s="75" t="s">
        <v>724</v>
      </c>
      <c r="H10" s="70"/>
    </row>
    <row r="11" ht="58" customHeight="1" spans="1:8">
      <c r="A11" s="26" t="s">
        <v>725</v>
      </c>
      <c r="B11" s="27"/>
      <c r="C11" s="27"/>
      <c r="D11" s="28"/>
      <c r="E11" s="66" t="s">
        <v>754</v>
      </c>
      <c r="F11" s="66"/>
      <c r="G11" s="75" t="s">
        <v>727</v>
      </c>
      <c r="H11" s="76"/>
    </row>
    <row r="12" spans="1:8">
      <c r="A12" s="66" t="s">
        <v>728</v>
      </c>
      <c r="B12" s="66"/>
      <c r="C12" s="17"/>
      <c r="D12" s="17"/>
      <c r="E12" s="66" t="s">
        <v>729</v>
      </c>
      <c r="F12" s="66"/>
      <c r="G12" s="77"/>
      <c r="H12" s="77"/>
    </row>
    <row r="13" spans="1:8">
      <c r="A13" s="66" t="s">
        <v>730</v>
      </c>
      <c r="B13" s="66"/>
      <c r="C13" s="17"/>
      <c r="D13" s="17"/>
      <c r="E13" s="66" t="s">
        <v>731</v>
      </c>
      <c r="F13" s="66"/>
      <c r="G13" s="77"/>
      <c r="H13" s="77"/>
    </row>
    <row r="14" spans="1:8">
      <c r="A14" s="66" t="s">
        <v>732</v>
      </c>
      <c r="B14" s="66"/>
      <c r="C14" s="17"/>
      <c r="D14" s="17"/>
      <c r="E14" s="66"/>
      <c r="F14" s="66"/>
      <c r="G14" s="77"/>
      <c r="H14" s="77"/>
    </row>
    <row r="15" spans="1:8">
      <c r="A15" s="66" t="s">
        <v>733</v>
      </c>
      <c r="B15" s="66"/>
      <c r="C15" s="17"/>
      <c r="D15" s="17"/>
      <c r="E15" s="66"/>
      <c r="F15" s="66"/>
      <c r="G15" s="77"/>
      <c r="H15" s="77"/>
    </row>
    <row r="16" spans="1:8">
      <c r="A16" s="78" t="s">
        <v>708</v>
      </c>
      <c r="B16" s="78" t="s">
        <v>777</v>
      </c>
      <c r="C16" s="31" t="s">
        <v>709</v>
      </c>
      <c r="D16" s="25"/>
      <c r="E16" s="78" t="s">
        <v>778</v>
      </c>
      <c r="F16" s="79"/>
      <c r="G16" s="80" t="s">
        <v>779</v>
      </c>
      <c r="H16" s="80" t="s">
        <v>780</v>
      </c>
    </row>
    <row r="17" s="2" customFormat="1" ht="44" customHeight="1" spans="1:8">
      <c r="A17" s="25" t="s">
        <v>739</v>
      </c>
      <c r="B17" s="25" t="s">
        <v>740</v>
      </c>
      <c r="C17" s="25" t="s">
        <v>741</v>
      </c>
      <c r="D17" s="25"/>
      <c r="E17" s="25" t="s">
        <v>742</v>
      </c>
      <c r="F17" s="25"/>
      <c r="G17" s="81" t="s">
        <v>766</v>
      </c>
      <c r="H17" s="81" t="s">
        <v>767</v>
      </c>
    </row>
    <row r="18" ht="13.9" spans="1:8">
      <c r="A18" s="18">
        <v>1</v>
      </c>
      <c r="B18" s="18" t="s">
        <v>26</v>
      </c>
      <c r="C18" s="35" t="s">
        <v>781</v>
      </c>
      <c r="D18" s="35" t="s">
        <v>28</v>
      </c>
      <c r="E18" s="18">
        <v>80</v>
      </c>
      <c r="F18" s="18" t="s">
        <v>31</v>
      </c>
      <c r="G18" s="82">
        <v>0.698464566929134</v>
      </c>
      <c r="H18" s="82">
        <v>55.8771653543307</v>
      </c>
    </row>
    <row r="19" ht="13.9" spans="1:8">
      <c r="A19" s="18">
        <v>2</v>
      </c>
      <c r="B19" s="18" t="s">
        <v>41</v>
      </c>
      <c r="C19" s="35" t="s">
        <v>782</v>
      </c>
      <c r="D19" s="35" t="s">
        <v>43</v>
      </c>
      <c r="E19" s="18">
        <v>5000</v>
      </c>
      <c r="F19" s="18" t="s">
        <v>46</v>
      </c>
      <c r="G19" s="82">
        <v>0.387937007874016</v>
      </c>
      <c r="H19" s="82">
        <v>1939.68503937008</v>
      </c>
    </row>
    <row r="20" ht="13.9" spans="1:8">
      <c r="A20" s="18">
        <v>3</v>
      </c>
      <c r="B20" s="18" t="s">
        <v>50</v>
      </c>
      <c r="C20" s="35" t="s">
        <v>783</v>
      </c>
      <c r="D20" s="35" t="s">
        <v>52</v>
      </c>
      <c r="E20" s="18">
        <v>50</v>
      </c>
      <c r="F20" s="18" t="s">
        <v>784</v>
      </c>
      <c r="G20" s="82">
        <v>7.11811023622047</v>
      </c>
      <c r="H20" s="82">
        <v>355.905511811024</v>
      </c>
    </row>
    <row r="21" ht="13.9" spans="1:8">
      <c r="A21" s="18">
        <v>4</v>
      </c>
      <c r="B21" s="18" t="s">
        <v>57</v>
      </c>
      <c r="C21" s="35" t="s">
        <v>785</v>
      </c>
      <c r="D21" s="35" t="s">
        <v>59</v>
      </c>
      <c r="E21" s="18">
        <v>120</v>
      </c>
      <c r="F21" s="18" t="s">
        <v>46</v>
      </c>
      <c r="G21" s="82">
        <v>2.43779527559055</v>
      </c>
      <c r="H21" s="82">
        <v>292.535433070866</v>
      </c>
    </row>
    <row r="22" ht="13.9" spans="1:8">
      <c r="A22" s="18">
        <v>5</v>
      </c>
      <c r="B22" s="18" t="s">
        <v>63</v>
      </c>
      <c r="C22" s="35" t="s">
        <v>786</v>
      </c>
      <c r="D22" s="35" t="s">
        <v>65</v>
      </c>
      <c r="E22" s="18">
        <v>440</v>
      </c>
      <c r="F22" s="18" t="s">
        <v>46</v>
      </c>
      <c r="G22" s="82">
        <v>0.845275590551181</v>
      </c>
      <c r="H22" s="82">
        <v>371.92125984252</v>
      </c>
    </row>
    <row r="23" ht="13.9" spans="1:8">
      <c r="A23" s="18">
        <v>6</v>
      </c>
      <c r="B23" s="18" t="s">
        <v>70</v>
      </c>
      <c r="C23" s="35" t="s">
        <v>787</v>
      </c>
      <c r="D23" s="35" t="s">
        <v>72</v>
      </c>
      <c r="E23" s="18">
        <v>300</v>
      </c>
      <c r="F23" s="18" t="s">
        <v>784</v>
      </c>
      <c r="G23" s="82">
        <v>0.329212598425197</v>
      </c>
      <c r="H23" s="82">
        <v>98.7637795275591</v>
      </c>
    </row>
    <row r="24" ht="13.9" spans="1:8">
      <c r="A24" s="18">
        <v>7</v>
      </c>
      <c r="B24" s="18" t="s">
        <v>77</v>
      </c>
      <c r="C24" s="35" t="s">
        <v>788</v>
      </c>
      <c r="D24" s="35" t="s">
        <v>79</v>
      </c>
      <c r="E24" s="18">
        <v>1735</v>
      </c>
      <c r="F24" s="18" t="s">
        <v>784</v>
      </c>
      <c r="G24" s="82">
        <v>0.272033402164787</v>
      </c>
      <c r="H24" s="82">
        <v>471.977952755906</v>
      </c>
    </row>
    <row r="25" ht="13.9" spans="1:8">
      <c r="A25" s="18">
        <v>8</v>
      </c>
      <c r="B25" s="18" t="s">
        <v>70</v>
      </c>
      <c r="C25" s="35" t="s">
        <v>789</v>
      </c>
      <c r="D25" s="35" t="s">
        <v>84</v>
      </c>
      <c r="E25" s="18">
        <v>2950</v>
      </c>
      <c r="F25" s="18" t="s">
        <v>784</v>
      </c>
      <c r="G25" s="82">
        <v>1.48102549045776</v>
      </c>
      <c r="H25" s="82">
        <v>4369.02519685039</v>
      </c>
    </row>
    <row r="26" ht="13.9" spans="1:8">
      <c r="A26" s="18">
        <v>9</v>
      </c>
      <c r="B26" s="18" t="s">
        <v>89</v>
      </c>
      <c r="C26" s="35" t="s">
        <v>790</v>
      </c>
      <c r="D26" s="35" t="s">
        <v>91</v>
      </c>
      <c r="E26" s="18">
        <v>10000</v>
      </c>
      <c r="F26" s="18" t="s">
        <v>31</v>
      </c>
      <c r="G26" s="82">
        <v>0.791811023622047</v>
      </c>
      <c r="H26" s="82">
        <v>7918.11023622047</v>
      </c>
    </row>
    <row r="27" ht="13.9" spans="1:8">
      <c r="A27" s="18">
        <v>10</v>
      </c>
      <c r="B27" s="18" t="s">
        <v>99</v>
      </c>
      <c r="C27" s="35" t="s">
        <v>791</v>
      </c>
      <c r="D27" s="35" t="s">
        <v>101</v>
      </c>
      <c r="E27" s="18">
        <v>10</v>
      </c>
      <c r="F27" s="18" t="s">
        <v>784</v>
      </c>
      <c r="G27" s="82">
        <v>81.2598425196851</v>
      </c>
      <c r="H27" s="82">
        <v>812.59842519685</v>
      </c>
    </row>
    <row r="28" ht="13.9" spans="1:8">
      <c r="A28" s="18">
        <v>11</v>
      </c>
      <c r="B28" s="18" t="s">
        <v>105</v>
      </c>
      <c r="C28" s="35" t="s">
        <v>792</v>
      </c>
      <c r="D28" s="35" t="s">
        <v>107</v>
      </c>
      <c r="E28" s="18">
        <v>10</v>
      </c>
      <c r="F28" s="18" t="s">
        <v>784</v>
      </c>
      <c r="G28" s="82">
        <v>68.0314960629921</v>
      </c>
      <c r="H28" s="82">
        <v>680.314960629921</v>
      </c>
    </row>
    <row r="29" ht="13.9" spans="1:8">
      <c r="A29" s="18">
        <v>12</v>
      </c>
      <c r="B29" s="18" t="s">
        <v>112</v>
      </c>
      <c r="C29" s="35" t="s">
        <v>793</v>
      </c>
      <c r="D29" s="35" t="s">
        <v>114</v>
      </c>
      <c r="E29" s="18">
        <v>30</v>
      </c>
      <c r="F29" s="18" t="s">
        <v>784</v>
      </c>
      <c r="G29" s="82">
        <v>156.850393700787</v>
      </c>
      <c r="H29" s="82">
        <v>4705.51181102362</v>
      </c>
    </row>
    <row r="30" ht="13.9" spans="1:8">
      <c r="A30" s="18">
        <v>13</v>
      </c>
      <c r="B30" s="18" t="s">
        <v>121</v>
      </c>
      <c r="C30" s="35" t="s">
        <v>794</v>
      </c>
      <c r="D30" s="35" t="s">
        <v>123</v>
      </c>
      <c r="E30" s="18">
        <v>10</v>
      </c>
      <c r="F30" s="18" t="s">
        <v>784</v>
      </c>
      <c r="G30" s="82">
        <v>10.7716535433071</v>
      </c>
      <c r="H30" s="82">
        <v>107.716535433071</v>
      </c>
    </row>
    <row r="31" ht="13.9" spans="1:8">
      <c r="A31" s="18">
        <v>14</v>
      </c>
      <c r="B31" s="18" t="s">
        <v>121</v>
      </c>
      <c r="C31" s="35" t="s">
        <v>795</v>
      </c>
      <c r="D31" s="35" t="s">
        <v>129</v>
      </c>
      <c r="E31" s="18">
        <v>30</v>
      </c>
      <c r="F31" s="18" t="s">
        <v>784</v>
      </c>
      <c r="G31" s="82">
        <v>11.7165354330709</v>
      </c>
      <c r="H31" s="82">
        <v>351.496062992126</v>
      </c>
    </row>
    <row r="32" ht="27.75" spans="1:8">
      <c r="A32" s="18">
        <v>15</v>
      </c>
      <c r="B32" s="18" t="s">
        <v>132</v>
      </c>
      <c r="C32" s="35" t="s">
        <v>796</v>
      </c>
      <c r="D32" s="35" t="s">
        <v>134</v>
      </c>
      <c r="E32" s="18">
        <v>1</v>
      </c>
      <c r="F32" s="18" t="s">
        <v>784</v>
      </c>
      <c r="G32" s="82">
        <v>8.31496062992126</v>
      </c>
      <c r="H32" s="82">
        <v>8.31496062992126</v>
      </c>
    </row>
    <row r="33" ht="13.9" spans="1:8">
      <c r="A33" s="18">
        <v>16</v>
      </c>
      <c r="B33" s="18" t="s">
        <v>137</v>
      </c>
      <c r="C33" s="35" t="s">
        <v>797</v>
      </c>
      <c r="D33" s="35" t="s">
        <v>139</v>
      </c>
      <c r="E33" s="18">
        <v>5</v>
      </c>
      <c r="F33" s="18" t="s">
        <v>142</v>
      </c>
      <c r="G33" s="82">
        <v>282.51968503937</v>
      </c>
      <c r="H33" s="82">
        <v>1412.59842519685</v>
      </c>
    </row>
    <row r="34" ht="13.9" spans="1:8">
      <c r="A34" s="18">
        <v>17</v>
      </c>
      <c r="B34" s="18" t="s">
        <v>121</v>
      </c>
      <c r="C34" s="35" t="s">
        <v>798</v>
      </c>
      <c r="D34" s="35" t="s">
        <v>147</v>
      </c>
      <c r="E34" s="18">
        <v>20</v>
      </c>
      <c r="F34" s="18" t="s">
        <v>784</v>
      </c>
      <c r="G34" s="82">
        <v>17.9527559055118</v>
      </c>
      <c r="H34" s="82">
        <v>359.055118110236</v>
      </c>
    </row>
    <row r="35" ht="27.75" spans="1:8">
      <c r="A35" s="18">
        <v>18</v>
      </c>
      <c r="B35" s="18" t="s">
        <v>151</v>
      </c>
      <c r="C35" s="35" t="s">
        <v>799</v>
      </c>
      <c r="D35" s="35" t="s">
        <v>153</v>
      </c>
      <c r="E35" s="18">
        <v>14</v>
      </c>
      <c r="F35" s="18" t="s">
        <v>142</v>
      </c>
      <c r="G35" s="82">
        <v>25.3228346456693</v>
      </c>
      <c r="H35" s="82">
        <v>354.51968503937</v>
      </c>
    </row>
    <row r="36" ht="27.75" spans="1:8">
      <c r="A36" s="18">
        <v>19</v>
      </c>
      <c r="B36" s="18" t="s">
        <v>151</v>
      </c>
      <c r="C36" s="35" t="s">
        <v>800</v>
      </c>
      <c r="D36" s="35" t="s">
        <v>158</v>
      </c>
      <c r="E36" s="18">
        <v>24</v>
      </c>
      <c r="F36" s="18" t="s">
        <v>142</v>
      </c>
      <c r="G36" s="82">
        <v>20.4094488188976</v>
      </c>
      <c r="H36" s="82">
        <v>489.826771653543</v>
      </c>
    </row>
    <row r="37" ht="13.9" spans="1:8">
      <c r="A37" s="18">
        <v>20</v>
      </c>
      <c r="B37" s="18" t="s">
        <v>151</v>
      </c>
      <c r="C37" s="35" t="s">
        <v>801</v>
      </c>
      <c r="D37" s="35" t="s">
        <v>162</v>
      </c>
      <c r="E37" s="18">
        <v>6</v>
      </c>
      <c r="F37" s="18" t="s">
        <v>784</v>
      </c>
      <c r="G37" s="82">
        <v>13.6062992125984</v>
      </c>
      <c r="H37" s="82">
        <v>81.6377952755905</v>
      </c>
    </row>
    <row r="38" ht="13.9" spans="1:8">
      <c r="A38" s="18">
        <v>21</v>
      </c>
      <c r="B38" s="18" t="s">
        <v>121</v>
      </c>
      <c r="C38" s="35" t="s">
        <v>802</v>
      </c>
      <c r="D38" s="35" t="s">
        <v>166</v>
      </c>
      <c r="E38" s="18">
        <v>30</v>
      </c>
      <c r="F38" s="18" t="s">
        <v>784</v>
      </c>
      <c r="G38" s="82">
        <v>13.9842519685039</v>
      </c>
      <c r="H38" s="82">
        <v>419.527559055118</v>
      </c>
    </row>
    <row r="39" ht="13.9" spans="1:8">
      <c r="A39" s="18">
        <v>22</v>
      </c>
      <c r="B39" s="18" t="s">
        <v>121</v>
      </c>
      <c r="C39" s="35" t="s">
        <v>803</v>
      </c>
      <c r="D39" s="35" t="s">
        <v>170</v>
      </c>
      <c r="E39" s="18">
        <v>5</v>
      </c>
      <c r="F39" s="18" t="s">
        <v>784</v>
      </c>
      <c r="G39" s="82">
        <v>27.9685039370079</v>
      </c>
      <c r="H39" s="82">
        <v>139.842519685039</v>
      </c>
    </row>
    <row r="40" ht="13.9" spans="1:8">
      <c r="A40" s="18">
        <v>23</v>
      </c>
      <c r="B40" s="18" t="s">
        <v>174</v>
      </c>
      <c r="C40" s="35" t="s">
        <v>804</v>
      </c>
      <c r="D40" s="35" t="s">
        <v>176</v>
      </c>
      <c r="E40" s="18">
        <v>2</v>
      </c>
      <c r="F40" s="18" t="s">
        <v>142</v>
      </c>
      <c r="G40" s="82">
        <v>1330.70866141732</v>
      </c>
      <c r="H40" s="82">
        <v>2661.41732283465</v>
      </c>
    </row>
    <row r="41" ht="13.9" spans="1:8">
      <c r="A41" s="18">
        <v>24</v>
      </c>
      <c r="B41" s="18" t="s">
        <v>181</v>
      </c>
      <c r="C41" s="35" t="s">
        <v>805</v>
      </c>
      <c r="D41" s="35" t="s">
        <v>183</v>
      </c>
      <c r="E41" s="18">
        <v>6</v>
      </c>
      <c r="F41" s="18" t="s">
        <v>142</v>
      </c>
      <c r="G41" s="82">
        <v>1105.51181102362</v>
      </c>
      <c r="H41" s="82">
        <v>6633.07086614173</v>
      </c>
    </row>
    <row r="42" ht="13.9" spans="1:8">
      <c r="A42" s="18">
        <v>25</v>
      </c>
      <c r="B42" s="18" t="s">
        <v>89</v>
      </c>
      <c r="C42" s="35" t="s">
        <v>806</v>
      </c>
      <c r="D42" s="35" t="s">
        <v>189</v>
      </c>
      <c r="E42" s="18">
        <v>60</v>
      </c>
      <c r="F42" s="18" t="s">
        <v>784</v>
      </c>
      <c r="G42" s="82">
        <v>15.1181102362205</v>
      </c>
      <c r="H42" s="82">
        <v>907.086614173228</v>
      </c>
    </row>
    <row r="43" ht="13.9" spans="1:8">
      <c r="A43" s="18">
        <v>26</v>
      </c>
      <c r="B43" s="18" t="s">
        <v>193</v>
      </c>
      <c r="C43" s="35" t="s">
        <v>807</v>
      </c>
      <c r="D43" s="35" t="s">
        <v>195</v>
      </c>
      <c r="E43" s="18">
        <v>52253</v>
      </c>
      <c r="F43" s="18" t="s">
        <v>784</v>
      </c>
      <c r="G43" s="82">
        <v>0.568165637477621</v>
      </c>
      <c r="H43" s="82">
        <v>29688.3590551181</v>
      </c>
    </row>
    <row r="44" ht="13.9" spans="1:8">
      <c r="A44" s="18">
        <v>27</v>
      </c>
      <c r="B44" s="18" t="s">
        <v>198</v>
      </c>
      <c r="C44" s="35" t="s">
        <v>808</v>
      </c>
      <c r="D44" s="35" t="s">
        <v>200</v>
      </c>
      <c r="E44" s="18">
        <v>1500</v>
      </c>
      <c r="F44" s="18" t="s">
        <v>784</v>
      </c>
      <c r="G44" s="82">
        <v>0.113385826771654</v>
      </c>
      <c r="H44" s="82">
        <v>170.07874015748</v>
      </c>
    </row>
    <row r="45" ht="13.9" spans="1:8">
      <c r="A45" s="18">
        <v>28</v>
      </c>
      <c r="B45" s="18" t="s">
        <v>203</v>
      </c>
      <c r="C45" s="35" t="s">
        <v>809</v>
      </c>
      <c r="D45" s="35" t="s">
        <v>205</v>
      </c>
      <c r="E45" s="18">
        <v>11</v>
      </c>
      <c r="F45" s="18" t="s">
        <v>784</v>
      </c>
      <c r="G45" s="82">
        <v>83.6578382247674</v>
      </c>
      <c r="H45" s="82">
        <v>920.236220472441</v>
      </c>
    </row>
    <row r="46" ht="13.9" spans="1:8">
      <c r="A46" s="18">
        <v>29</v>
      </c>
      <c r="B46" s="18" t="s">
        <v>209</v>
      </c>
      <c r="C46" s="35" t="s">
        <v>810</v>
      </c>
      <c r="D46" s="35" t="s">
        <v>211</v>
      </c>
      <c r="E46" s="18">
        <v>240</v>
      </c>
      <c r="F46" s="18" t="s">
        <v>784</v>
      </c>
      <c r="G46" s="82">
        <v>5.58267716535433</v>
      </c>
      <c r="H46" s="82">
        <v>1339.84251968504</v>
      </c>
    </row>
    <row r="47" ht="13.9" spans="1:8">
      <c r="A47" s="18">
        <v>30</v>
      </c>
      <c r="B47" s="18" t="s">
        <v>209</v>
      </c>
      <c r="C47" s="35" t="s">
        <v>810</v>
      </c>
      <c r="D47" s="35" t="s">
        <v>211</v>
      </c>
      <c r="E47" s="18">
        <v>210</v>
      </c>
      <c r="F47" s="18" t="s">
        <v>784</v>
      </c>
      <c r="G47" s="82">
        <v>9.61079865016873</v>
      </c>
      <c r="H47" s="82">
        <v>2018.26771653543</v>
      </c>
    </row>
    <row r="48" ht="13.9" spans="1:8">
      <c r="A48" s="18">
        <v>31</v>
      </c>
      <c r="B48" s="18" t="s">
        <v>217</v>
      </c>
      <c r="C48" s="35" t="s">
        <v>811</v>
      </c>
      <c r="D48" s="35" t="s">
        <v>219</v>
      </c>
      <c r="E48" s="18">
        <v>4</v>
      </c>
      <c r="F48" s="18" t="s">
        <v>784</v>
      </c>
      <c r="G48" s="82">
        <v>6.22834645669291</v>
      </c>
      <c r="H48" s="82">
        <v>24.9133858267717</v>
      </c>
    </row>
    <row r="49" ht="13.9" spans="1:8">
      <c r="A49" s="18">
        <v>32</v>
      </c>
      <c r="B49" s="18" t="s">
        <v>222</v>
      </c>
      <c r="C49" s="35" t="s">
        <v>812</v>
      </c>
      <c r="D49" s="35" t="s">
        <v>224</v>
      </c>
      <c r="E49" s="18">
        <v>40</v>
      </c>
      <c r="F49" s="18" t="s">
        <v>784</v>
      </c>
      <c r="G49" s="82">
        <v>4.15748031496063</v>
      </c>
      <c r="H49" s="82">
        <v>166.299212598425</v>
      </c>
    </row>
    <row r="50" ht="13.9" spans="1:8">
      <c r="A50" s="18">
        <v>33</v>
      </c>
      <c r="B50" s="18" t="s">
        <v>227</v>
      </c>
      <c r="C50" s="35" t="s">
        <v>813</v>
      </c>
      <c r="D50" s="35" t="s">
        <v>229</v>
      </c>
      <c r="E50" s="18">
        <v>2500</v>
      </c>
      <c r="F50" s="18" t="s">
        <v>31</v>
      </c>
      <c r="G50" s="82">
        <v>0.755905511811024</v>
      </c>
      <c r="H50" s="82">
        <v>1889.76377952756</v>
      </c>
    </row>
    <row r="51" ht="27" spans="1:8">
      <c r="A51" s="18">
        <v>34</v>
      </c>
      <c r="B51" s="18" t="s">
        <v>231</v>
      </c>
      <c r="C51" s="35" t="s">
        <v>814</v>
      </c>
      <c r="D51" s="35" t="s">
        <v>233</v>
      </c>
      <c r="E51" s="18">
        <v>100</v>
      </c>
      <c r="F51" s="18" t="s">
        <v>784</v>
      </c>
      <c r="G51" s="82">
        <v>0.160157480314961</v>
      </c>
      <c r="H51" s="82">
        <v>16.0157480314961</v>
      </c>
    </row>
    <row r="52" ht="13.9" spans="1:8">
      <c r="A52" s="18">
        <v>35</v>
      </c>
      <c r="B52" s="18" t="s">
        <v>238</v>
      </c>
      <c r="C52" s="35" t="s">
        <v>815</v>
      </c>
      <c r="D52" s="35" t="s">
        <v>240</v>
      </c>
      <c r="E52" s="18">
        <v>5</v>
      </c>
      <c r="F52" s="18" t="s">
        <v>31</v>
      </c>
      <c r="G52" s="82">
        <v>32.755905511811</v>
      </c>
      <c r="H52" s="82">
        <v>163.779527559055</v>
      </c>
    </row>
    <row r="53" ht="13.9" spans="1:8">
      <c r="A53" s="18">
        <v>36</v>
      </c>
      <c r="B53" s="18" t="s">
        <v>243</v>
      </c>
      <c r="C53" s="35" t="s">
        <v>816</v>
      </c>
      <c r="D53" s="35" t="s">
        <v>245</v>
      </c>
      <c r="E53" s="18">
        <v>80</v>
      </c>
      <c r="F53" s="18" t="s">
        <v>784</v>
      </c>
      <c r="G53" s="82">
        <v>4.09448818897638</v>
      </c>
      <c r="H53" s="82">
        <v>327.55905511811</v>
      </c>
    </row>
    <row r="54" ht="13.9" spans="1:8">
      <c r="A54" s="18">
        <v>37</v>
      </c>
      <c r="B54" s="18" t="s">
        <v>243</v>
      </c>
      <c r="C54" s="35" t="s">
        <v>816</v>
      </c>
      <c r="D54" s="35" t="s">
        <v>248</v>
      </c>
      <c r="E54" s="18">
        <v>50</v>
      </c>
      <c r="F54" s="18" t="s">
        <v>784</v>
      </c>
      <c r="G54" s="82">
        <v>4.09448818897638</v>
      </c>
      <c r="H54" s="82">
        <v>204.724409448819</v>
      </c>
    </row>
    <row r="55" ht="13.9" spans="1:8">
      <c r="A55" s="18">
        <v>38</v>
      </c>
      <c r="B55" s="18" t="s">
        <v>151</v>
      </c>
      <c r="C55" s="35" t="s">
        <v>817</v>
      </c>
      <c r="D55" s="35" t="s">
        <v>251</v>
      </c>
      <c r="E55" s="18">
        <v>41</v>
      </c>
      <c r="F55" s="18" t="s">
        <v>253</v>
      </c>
      <c r="G55" s="82">
        <v>1.03937007874016</v>
      </c>
      <c r="H55" s="82">
        <v>42.6141732283465</v>
      </c>
    </row>
    <row r="56" ht="13.9" spans="1:8">
      <c r="A56" s="18">
        <v>39</v>
      </c>
      <c r="B56" s="18" t="s">
        <v>255</v>
      </c>
      <c r="C56" s="35" t="s">
        <v>818</v>
      </c>
      <c r="D56" s="35" t="s">
        <v>257</v>
      </c>
      <c r="E56" s="18">
        <v>180</v>
      </c>
      <c r="F56" s="18" t="s">
        <v>784</v>
      </c>
      <c r="G56" s="82">
        <v>0.889763779527559</v>
      </c>
      <c r="H56" s="82">
        <v>160.157480314961</v>
      </c>
    </row>
    <row r="57" ht="13.9" spans="1:8">
      <c r="A57" s="18">
        <v>40</v>
      </c>
      <c r="B57" s="18" t="s">
        <v>259</v>
      </c>
      <c r="C57" s="35" t="s">
        <v>819</v>
      </c>
      <c r="D57" s="35" t="s">
        <v>261</v>
      </c>
      <c r="E57" s="18">
        <v>42</v>
      </c>
      <c r="F57" s="18" t="s">
        <v>784</v>
      </c>
      <c r="G57" s="82">
        <v>7.55905511811024</v>
      </c>
      <c r="H57" s="82">
        <v>317.48031496063</v>
      </c>
    </row>
    <row r="58" ht="13.9" spans="1:8">
      <c r="A58" s="18">
        <v>41</v>
      </c>
      <c r="B58" s="18" t="s">
        <v>263</v>
      </c>
      <c r="C58" s="35" t="s">
        <v>820</v>
      </c>
      <c r="D58" s="35" t="s">
        <v>265</v>
      </c>
      <c r="E58" s="18">
        <v>50</v>
      </c>
      <c r="F58" s="18" t="s">
        <v>784</v>
      </c>
      <c r="G58" s="82">
        <v>0.340157480314961</v>
      </c>
      <c r="H58" s="82">
        <v>17.007874015748</v>
      </c>
    </row>
    <row r="59" ht="13.9" spans="1:8">
      <c r="A59" s="18">
        <v>42</v>
      </c>
      <c r="B59" s="18" t="s">
        <v>270</v>
      </c>
      <c r="C59" s="35" t="s">
        <v>821</v>
      </c>
      <c r="D59" s="35" t="s">
        <v>272</v>
      </c>
      <c r="E59" s="18">
        <v>50</v>
      </c>
      <c r="F59" s="18" t="s">
        <v>784</v>
      </c>
      <c r="G59" s="82">
        <v>3.40157480314961</v>
      </c>
      <c r="H59" s="82">
        <v>170.07874015748</v>
      </c>
    </row>
    <row r="60" ht="13.9" spans="1:8">
      <c r="A60" s="18">
        <v>43</v>
      </c>
      <c r="B60" s="18" t="s">
        <v>277</v>
      </c>
      <c r="C60" s="35" t="s">
        <v>822</v>
      </c>
      <c r="D60" s="35" t="s">
        <v>279</v>
      </c>
      <c r="E60" s="18">
        <v>20</v>
      </c>
      <c r="F60" s="18" t="s">
        <v>784</v>
      </c>
      <c r="G60" s="82">
        <v>1.28976377952756</v>
      </c>
      <c r="H60" s="82">
        <v>25.7952755905512</v>
      </c>
    </row>
    <row r="61" ht="13.9" spans="1:8">
      <c r="A61" s="18">
        <v>44</v>
      </c>
      <c r="B61" s="18" t="s">
        <v>277</v>
      </c>
      <c r="C61" s="35" t="s">
        <v>822</v>
      </c>
      <c r="D61" s="35" t="s">
        <v>279</v>
      </c>
      <c r="E61" s="18">
        <v>40</v>
      </c>
      <c r="F61" s="18" t="s">
        <v>784</v>
      </c>
      <c r="G61" s="82">
        <v>2.55905511811024</v>
      </c>
      <c r="H61" s="82">
        <v>102.362204724409</v>
      </c>
    </row>
    <row r="62" ht="13.9" spans="1:8">
      <c r="A62" s="18">
        <v>45</v>
      </c>
      <c r="B62" s="18" t="s">
        <v>277</v>
      </c>
      <c r="C62" s="35" t="s">
        <v>822</v>
      </c>
      <c r="D62" s="35" t="s">
        <v>279</v>
      </c>
      <c r="E62" s="18">
        <v>5</v>
      </c>
      <c r="F62" s="18" t="s">
        <v>784</v>
      </c>
      <c r="G62" s="82">
        <v>6.14173228346457</v>
      </c>
      <c r="H62" s="82">
        <v>30.7086614173228</v>
      </c>
    </row>
    <row r="63" ht="13.9" spans="1:8">
      <c r="A63" s="18">
        <v>46</v>
      </c>
      <c r="B63" s="18" t="s">
        <v>288</v>
      </c>
      <c r="C63" s="35" t="s">
        <v>823</v>
      </c>
      <c r="D63" s="35" t="s">
        <v>290</v>
      </c>
      <c r="E63" s="18">
        <v>1</v>
      </c>
      <c r="F63" s="18" t="s">
        <v>784</v>
      </c>
      <c r="G63" s="82">
        <v>121.811023622047</v>
      </c>
      <c r="H63" s="82">
        <v>121.811023622047</v>
      </c>
    </row>
    <row r="64" ht="13.9" spans="1:8">
      <c r="A64" s="18">
        <v>47</v>
      </c>
      <c r="B64" s="18" t="s">
        <v>294</v>
      </c>
      <c r="C64" s="35" t="s">
        <v>824</v>
      </c>
      <c r="D64" s="35" t="s">
        <v>296</v>
      </c>
      <c r="E64" s="18">
        <v>85</v>
      </c>
      <c r="F64" s="18" t="s">
        <v>784</v>
      </c>
      <c r="G64" s="82">
        <v>0.889763779527559</v>
      </c>
      <c r="H64" s="82">
        <v>75.6299212598425</v>
      </c>
    </row>
    <row r="65" ht="13.9" spans="1:8">
      <c r="A65" s="18">
        <v>48</v>
      </c>
      <c r="B65" s="18" t="s">
        <v>299</v>
      </c>
      <c r="C65" s="35" t="s">
        <v>825</v>
      </c>
      <c r="D65" s="35" t="s">
        <v>301</v>
      </c>
      <c r="E65" s="18">
        <v>53</v>
      </c>
      <c r="F65" s="18" t="s">
        <v>784</v>
      </c>
      <c r="G65" s="82">
        <v>0.213549249740009</v>
      </c>
      <c r="H65" s="82">
        <v>11.3181102362205</v>
      </c>
    </row>
    <row r="66" ht="13.9" spans="1:8">
      <c r="A66" s="18">
        <v>49</v>
      </c>
      <c r="B66" s="18" t="s">
        <v>112</v>
      </c>
      <c r="C66" s="35" t="s">
        <v>793</v>
      </c>
      <c r="D66" s="35" t="s">
        <v>114</v>
      </c>
      <c r="E66" s="18">
        <v>60</v>
      </c>
      <c r="F66" s="18" t="s">
        <v>784</v>
      </c>
      <c r="G66" s="82">
        <v>71.8110236220472</v>
      </c>
      <c r="H66" s="82">
        <v>4308.66141732283</v>
      </c>
    </row>
    <row r="67" ht="13.9" spans="1:8">
      <c r="A67" s="18">
        <v>50</v>
      </c>
      <c r="B67" s="18" t="s">
        <v>309</v>
      </c>
      <c r="C67" s="35" t="s">
        <v>826</v>
      </c>
      <c r="D67" s="35" t="s">
        <v>311</v>
      </c>
      <c r="E67" s="18">
        <v>30</v>
      </c>
      <c r="F67" s="18" t="s">
        <v>784</v>
      </c>
      <c r="G67" s="82">
        <v>111.496062992126</v>
      </c>
      <c r="H67" s="82">
        <v>3344.88188976378</v>
      </c>
    </row>
    <row r="68" ht="13.9" spans="1:8">
      <c r="A68" s="18">
        <v>51</v>
      </c>
      <c r="B68" s="18" t="s">
        <v>89</v>
      </c>
      <c r="C68" s="35" t="s">
        <v>827</v>
      </c>
      <c r="D68" s="35" t="s">
        <v>314</v>
      </c>
      <c r="E68" s="18">
        <v>30</v>
      </c>
      <c r="F68" s="18" t="s">
        <v>784</v>
      </c>
      <c r="G68" s="82">
        <v>32.1259842519685</v>
      </c>
      <c r="H68" s="82">
        <v>963.779527559055</v>
      </c>
    </row>
    <row r="69" ht="13.9" spans="1:8">
      <c r="A69" s="18">
        <v>52</v>
      </c>
      <c r="B69" s="18" t="s">
        <v>89</v>
      </c>
      <c r="C69" s="35" t="s">
        <v>790</v>
      </c>
      <c r="D69" s="35" t="s">
        <v>91</v>
      </c>
      <c r="E69" s="18">
        <v>15</v>
      </c>
      <c r="F69" s="18" t="s">
        <v>784</v>
      </c>
      <c r="G69" s="82">
        <v>32.1259842519685</v>
      </c>
      <c r="H69" s="82">
        <v>481.889763779528</v>
      </c>
    </row>
    <row r="70" ht="13.9" spans="1:8">
      <c r="A70" s="18">
        <v>53</v>
      </c>
      <c r="B70" s="18" t="s">
        <v>89</v>
      </c>
      <c r="C70" s="35" t="s">
        <v>828</v>
      </c>
      <c r="D70" s="35" t="s">
        <v>318</v>
      </c>
      <c r="E70" s="18">
        <v>30</v>
      </c>
      <c r="F70" s="18" t="s">
        <v>784</v>
      </c>
      <c r="G70" s="82">
        <v>32.1259842519685</v>
      </c>
      <c r="H70" s="82">
        <v>963.779527559055</v>
      </c>
    </row>
    <row r="71" ht="13.9" spans="1:8">
      <c r="A71" s="18">
        <v>54</v>
      </c>
      <c r="B71" s="18" t="s">
        <v>89</v>
      </c>
      <c r="C71" s="35" t="s">
        <v>828</v>
      </c>
      <c r="D71" s="35" t="s">
        <v>318</v>
      </c>
      <c r="E71" s="18">
        <v>30</v>
      </c>
      <c r="F71" s="18" t="s">
        <v>784</v>
      </c>
      <c r="G71" s="82">
        <v>32.1259842519685</v>
      </c>
      <c r="H71" s="82">
        <v>963.779527559055</v>
      </c>
    </row>
    <row r="72" ht="13.9" spans="1:8">
      <c r="A72" s="18">
        <v>55</v>
      </c>
      <c r="B72" s="18" t="s">
        <v>320</v>
      </c>
      <c r="C72" s="35" t="s">
        <v>829</v>
      </c>
      <c r="D72" s="35" t="s">
        <v>322</v>
      </c>
      <c r="E72" s="18">
        <v>50</v>
      </c>
      <c r="F72" s="18" t="s">
        <v>784</v>
      </c>
      <c r="G72" s="82">
        <v>0.264566929133858</v>
      </c>
      <c r="H72" s="82">
        <v>13.2283464566929</v>
      </c>
    </row>
    <row r="73" ht="13.9" spans="1:8">
      <c r="A73" s="18">
        <v>56</v>
      </c>
      <c r="B73" s="18" t="s">
        <v>324</v>
      </c>
      <c r="C73" s="35" t="s">
        <v>830</v>
      </c>
      <c r="D73" s="35" t="s">
        <v>326</v>
      </c>
      <c r="E73" s="18">
        <v>25</v>
      </c>
      <c r="F73" s="18" t="s">
        <v>784</v>
      </c>
      <c r="G73" s="82">
        <v>21.1653543307087</v>
      </c>
      <c r="H73" s="82">
        <v>529.133858267717</v>
      </c>
    </row>
    <row r="74" ht="13.9" spans="1:8">
      <c r="A74" s="18">
        <v>57</v>
      </c>
      <c r="B74" s="18" t="s">
        <v>328</v>
      </c>
      <c r="C74" s="35" t="s">
        <v>831</v>
      </c>
      <c r="D74" s="35" t="s">
        <v>330</v>
      </c>
      <c r="E74" s="18">
        <v>20</v>
      </c>
      <c r="F74" s="18" t="s">
        <v>784</v>
      </c>
      <c r="G74" s="82">
        <v>4.09448818897638</v>
      </c>
      <c r="H74" s="82">
        <v>81.8897637795276</v>
      </c>
    </row>
    <row r="75" ht="13.9" spans="1:8">
      <c r="A75" s="18">
        <v>58</v>
      </c>
      <c r="B75" s="18" t="s">
        <v>335</v>
      </c>
      <c r="C75" s="35" t="s">
        <v>832</v>
      </c>
      <c r="D75" s="35" t="s">
        <v>337</v>
      </c>
      <c r="E75" s="18">
        <v>100</v>
      </c>
      <c r="F75" s="18" t="s">
        <v>784</v>
      </c>
      <c r="G75" s="82">
        <v>237.48031496063</v>
      </c>
      <c r="H75" s="82">
        <v>23748.031496063</v>
      </c>
    </row>
    <row r="76" ht="13.9" spans="1:8">
      <c r="A76" s="18">
        <v>59</v>
      </c>
      <c r="B76" s="18" t="s">
        <v>335</v>
      </c>
      <c r="C76" s="35" t="s">
        <v>832</v>
      </c>
      <c r="D76" s="35" t="s">
        <v>337</v>
      </c>
      <c r="E76" s="18">
        <v>50</v>
      </c>
      <c r="F76" s="18" t="s">
        <v>784</v>
      </c>
      <c r="G76" s="82">
        <v>370.96062992126</v>
      </c>
      <c r="H76" s="82">
        <v>18548.031496063</v>
      </c>
    </row>
    <row r="77" ht="13.9" spans="1:8">
      <c r="A77" s="18">
        <v>60</v>
      </c>
      <c r="B77" s="18" t="s">
        <v>335</v>
      </c>
      <c r="C77" s="35" t="s">
        <v>833</v>
      </c>
      <c r="D77" s="35" t="s">
        <v>345</v>
      </c>
      <c r="E77" s="18">
        <v>245</v>
      </c>
      <c r="F77" s="18" t="s">
        <v>784</v>
      </c>
      <c r="G77" s="82">
        <v>28.0472440944882</v>
      </c>
      <c r="H77" s="82">
        <v>6871.57480314961</v>
      </c>
    </row>
    <row r="78" ht="13.9" spans="1:8">
      <c r="A78" s="18">
        <v>61</v>
      </c>
      <c r="B78" s="18" t="s">
        <v>335</v>
      </c>
      <c r="C78" s="35" t="s">
        <v>833</v>
      </c>
      <c r="D78" s="35" t="s">
        <v>345</v>
      </c>
      <c r="E78" s="18">
        <v>40</v>
      </c>
      <c r="F78" s="18" t="s">
        <v>784</v>
      </c>
      <c r="G78" s="82">
        <v>147.40157480315</v>
      </c>
      <c r="H78" s="82">
        <v>5896.06299212598</v>
      </c>
    </row>
    <row r="79" ht="13.9" spans="1:8">
      <c r="A79" s="18">
        <v>62</v>
      </c>
      <c r="B79" s="18" t="s">
        <v>335</v>
      </c>
      <c r="C79" s="35" t="s">
        <v>834</v>
      </c>
      <c r="D79" s="35" t="s">
        <v>351</v>
      </c>
      <c r="E79" s="18">
        <v>50</v>
      </c>
      <c r="F79" s="18" t="s">
        <v>784</v>
      </c>
      <c r="G79" s="82">
        <v>49.3385826771654</v>
      </c>
      <c r="H79" s="82">
        <v>2466.92913385827</v>
      </c>
    </row>
    <row r="80" ht="13.9" spans="1:8">
      <c r="A80" s="18">
        <v>63</v>
      </c>
      <c r="B80" s="18" t="s">
        <v>335</v>
      </c>
      <c r="C80" s="35" t="s">
        <v>834</v>
      </c>
      <c r="D80" s="35" t="s">
        <v>351</v>
      </c>
      <c r="E80" s="18">
        <v>125</v>
      </c>
      <c r="F80" s="18" t="s">
        <v>784</v>
      </c>
      <c r="G80" s="82">
        <v>34.8031496062992</v>
      </c>
      <c r="H80" s="82">
        <v>4350.3937007874</v>
      </c>
    </row>
    <row r="81" ht="13.9" spans="1:8">
      <c r="A81" s="18">
        <v>64</v>
      </c>
      <c r="B81" s="18" t="s">
        <v>359</v>
      </c>
      <c r="C81" s="35" t="s">
        <v>835</v>
      </c>
      <c r="D81" s="35" t="s">
        <v>361</v>
      </c>
      <c r="E81" s="18">
        <v>75</v>
      </c>
      <c r="F81" s="18" t="s">
        <v>784</v>
      </c>
      <c r="G81" s="82">
        <v>3.73700787401575</v>
      </c>
      <c r="H81" s="82">
        <v>280.275590551181</v>
      </c>
    </row>
    <row r="82" ht="13.9" spans="1:8">
      <c r="A82" s="18">
        <v>65</v>
      </c>
      <c r="B82" s="18" t="s">
        <v>367</v>
      </c>
      <c r="C82" s="35" t="s">
        <v>836</v>
      </c>
      <c r="D82" s="35" t="s">
        <v>369</v>
      </c>
      <c r="E82" s="18">
        <v>20</v>
      </c>
      <c r="F82" s="18" t="s">
        <v>784</v>
      </c>
      <c r="G82" s="82">
        <v>61.007874015748</v>
      </c>
      <c r="H82" s="82">
        <v>1220.15748031496</v>
      </c>
    </row>
    <row r="83" ht="13.9" spans="1:8">
      <c r="A83" s="18">
        <v>66</v>
      </c>
      <c r="B83" s="18" t="s">
        <v>372</v>
      </c>
      <c r="C83" s="35" t="s">
        <v>837</v>
      </c>
      <c r="D83" s="35" t="s">
        <v>374</v>
      </c>
      <c r="E83" s="18">
        <v>60</v>
      </c>
      <c r="F83" s="18" t="s">
        <v>784</v>
      </c>
      <c r="G83" s="82">
        <v>17.763779527559</v>
      </c>
      <c r="H83" s="82">
        <v>1065.82677165354</v>
      </c>
    </row>
    <row r="84" ht="13.9" spans="1:8">
      <c r="A84" s="18">
        <v>67</v>
      </c>
      <c r="B84" s="18" t="s">
        <v>372</v>
      </c>
      <c r="C84" s="35" t="s">
        <v>837</v>
      </c>
      <c r="D84" s="35" t="s">
        <v>374</v>
      </c>
      <c r="E84" s="18">
        <v>50</v>
      </c>
      <c r="F84" s="18" t="s">
        <v>784</v>
      </c>
      <c r="G84" s="82">
        <v>19.2755905511811</v>
      </c>
      <c r="H84" s="82">
        <v>963.779527559055</v>
      </c>
    </row>
    <row r="85" ht="13.9" spans="1:8">
      <c r="A85" s="18">
        <v>68</v>
      </c>
      <c r="B85" s="18" t="s">
        <v>377</v>
      </c>
      <c r="C85" s="35" t="s">
        <v>838</v>
      </c>
      <c r="D85" s="35" t="s">
        <v>379</v>
      </c>
      <c r="E85" s="18">
        <v>5</v>
      </c>
      <c r="F85" s="18" t="s">
        <v>784</v>
      </c>
      <c r="G85" s="82">
        <v>70.6771653543308</v>
      </c>
      <c r="H85" s="82">
        <v>353.385826771654</v>
      </c>
    </row>
    <row r="86" ht="13.9" spans="1:8">
      <c r="A86" s="18">
        <v>69</v>
      </c>
      <c r="B86" s="18" t="s">
        <v>381</v>
      </c>
      <c r="C86" s="35" t="s">
        <v>839</v>
      </c>
      <c r="D86" s="35" t="s">
        <v>383</v>
      </c>
      <c r="E86" s="18">
        <v>15</v>
      </c>
      <c r="F86" s="18" t="s">
        <v>784</v>
      </c>
      <c r="G86" s="82">
        <v>52.9133858267717</v>
      </c>
      <c r="H86" s="82">
        <v>793.700787401575</v>
      </c>
    </row>
    <row r="87" ht="13.9" spans="1:8">
      <c r="A87" s="18">
        <v>70</v>
      </c>
      <c r="B87" s="18" t="s">
        <v>105</v>
      </c>
      <c r="C87" s="35" t="s">
        <v>840</v>
      </c>
      <c r="D87" s="35" t="s">
        <v>387</v>
      </c>
      <c r="E87" s="18">
        <v>10</v>
      </c>
      <c r="F87" s="18" t="s">
        <v>784</v>
      </c>
      <c r="G87" s="82">
        <v>15.6472440944882</v>
      </c>
      <c r="H87" s="82">
        <v>156.472440944882</v>
      </c>
    </row>
    <row r="88" ht="13.9" spans="1:8">
      <c r="A88" s="18">
        <v>71</v>
      </c>
      <c r="B88" s="18" t="s">
        <v>389</v>
      </c>
      <c r="C88" s="35" t="s">
        <v>841</v>
      </c>
      <c r="D88" s="35" t="s">
        <v>391</v>
      </c>
      <c r="E88" s="18">
        <v>10</v>
      </c>
      <c r="F88" s="18" t="s">
        <v>784</v>
      </c>
      <c r="G88" s="82">
        <v>44.6708661417323</v>
      </c>
      <c r="H88" s="82">
        <v>446.708661417323</v>
      </c>
    </row>
    <row r="89" ht="13.9" spans="1:8">
      <c r="A89" s="18">
        <v>72</v>
      </c>
      <c r="B89" s="18" t="s">
        <v>389</v>
      </c>
      <c r="C89" s="35" t="s">
        <v>842</v>
      </c>
      <c r="D89" s="35" t="s">
        <v>394</v>
      </c>
      <c r="E89" s="18">
        <v>10</v>
      </c>
      <c r="F89" s="18" t="s">
        <v>784</v>
      </c>
      <c r="G89" s="82">
        <v>164.516535433071</v>
      </c>
      <c r="H89" s="82">
        <v>1645.16535433071</v>
      </c>
    </row>
    <row r="90" ht="13.9" spans="1:8">
      <c r="A90" s="18">
        <v>73</v>
      </c>
      <c r="B90" s="18" t="s">
        <v>335</v>
      </c>
      <c r="C90" s="35" t="s">
        <v>843</v>
      </c>
      <c r="D90" s="35" t="s">
        <v>397</v>
      </c>
      <c r="E90" s="18">
        <v>10</v>
      </c>
      <c r="F90" s="18" t="s">
        <v>784</v>
      </c>
      <c r="G90" s="82">
        <v>2.45669291338583</v>
      </c>
      <c r="H90" s="82">
        <v>24.5669291338583</v>
      </c>
    </row>
    <row r="91" ht="13.9" spans="1:8">
      <c r="A91" s="18">
        <v>74</v>
      </c>
      <c r="B91" s="18" t="s">
        <v>328</v>
      </c>
      <c r="C91" s="35" t="s">
        <v>831</v>
      </c>
      <c r="D91" s="35" t="s">
        <v>399</v>
      </c>
      <c r="E91" s="18">
        <v>10</v>
      </c>
      <c r="F91" s="18" t="s">
        <v>784</v>
      </c>
      <c r="G91" s="82">
        <v>17.6062992125984</v>
      </c>
      <c r="H91" s="82">
        <v>176.062992125984</v>
      </c>
    </row>
    <row r="92" ht="13.9" spans="1:8">
      <c r="A92" s="18">
        <v>75</v>
      </c>
      <c r="B92" s="18" t="s">
        <v>402</v>
      </c>
      <c r="C92" s="35" t="s">
        <v>844</v>
      </c>
      <c r="D92" s="35" t="s">
        <v>404</v>
      </c>
      <c r="E92" s="18">
        <v>24</v>
      </c>
      <c r="F92" s="18" t="s">
        <v>784</v>
      </c>
      <c r="G92" s="82">
        <v>59.4519685039371</v>
      </c>
      <c r="H92" s="82">
        <v>1426.84724409449</v>
      </c>
    </row>
    <row r="93" ht="13.9" spans="1:8">
      <c r="A93" s="18">
        <v>76</v>
      </c>
      <c r="B93" s="18" t="s">
        <v>402</v>
      </c>
      <c r="C93" s="35" t="s">
        <v>845</v>
      </c>
      <c r="D93" s="35" t="s">
        <v>407</v>
      </c>
      <c r="E93" s="18">
        <v>10</v>
      </c>
      <c r="F93" s="18" t="s">
        <v>784</v>
      </c>
      <c r="G93" s="82">
        <v>117.259842519685</v>
      </c>
      <c r="H93" s="82">
        <v>1172.59842519685</v>
      </c>
    </row>
    <row r="94" ht="13.9" spans="1:8">
      <c r="A94" s="18">
        <v>77</v>
      </c>
      <c r="B94" s="18" t="s">
        <v>409</v>
      </c>
      <c r="C94" s="35" t="s">
        <v>846</v>
      </c>
      <c r="D94" s="35" t="s">
        <v>411</v>
      </c>
      <c r="E94" s="18">
        <v>20</v>
      </c>
      <c r="F94" s="18" t="s">
        <v>784</v>
      </c>
      <c r="G94" s="82">
        <v>20.8818897637795</v>
      </c>
      <c r="H94" s="82">
        <v>417.637795275591</v>
      </c>
    </row>
    <row r="95" ht="13.9" spans="1:8">
      <c r="A95" s="18">
        <v>78</v>
      </c>
      <c r="B95" s="18" t="s">
        <v>409</v>
      </c>
      <c r="C95" s="35" t="s">
        <v>846</v>
      </c>
      <c r="D95" s="35" t="s">
        <v>411</v>
      </c>
      <c r="E95" s="18">
        <v>15</v>
      </c>
      <c r="F95" s="18" t="s">
        <v>784</v>
      </c>
      <c r="G95" s="82">
        <v>20.8818897637795</v>
      </c>
      <c r="H95" s="82">
        <v>313.228346456693</v>
      </c>
    </row>
    <row r="96" ht="27.4" spans="1:8">
      <c r="A96" s="18">
        <v>79</v>
      </c>
      <c r="B96" s="18" t="s">
        <v>417</v>
      </c>
      <c r="C96" s="35" t="s">
        <v>847</v>
      </c>
      <c r="D96" s="35" t="s">
        <v>419</v>
      </c>
      <c r="E96" s="18">
        <v>1500</v>
      </c>
      <c r="F96" s="18" t="s">
        <v>784</v>
      </c>
      <c r="G96" s="82">
        <v>1.04614173228347</v>
      </c>
      <c r="H96" s="82">
        <v>1569.2125984252</v>
      </c>
    </row>
    <row r="97" ht="27.4" spans="1:8">
      <c r="A97" s="18">
        <v>80</v>
      </c>
      <c r="B97" s="18" t="s">
        <v>417</v>
      </c>
      <c r="C97" s="35" t="s">
        <v>847</v>
      </c>
      <c r="D97" s="35" t="s">
        <v>424</v>
      </c>
      <c r="E97" s="18">
        <v>400</v>
      </c>
      <c r="F97" s="18" t="s">
        <v>784</v>
      </c>
      <c r="G97" s="82">
        <v>1.23346456692914</v>
      </c>
      <c r="H97" s="82">
        <v>493.385826771654</v>
      </c>
    </row>
    <row r="98" ht="27.75" spans="1:8">
      <c r="A98" s="18">
        <v>81</v>
      </c>
      <c r="B98" s="18" t="s">
        <v>417</v>
      </c>
      <c r="C98" s="35" t="s">
        <v>848</v>
      </c>
      <c r="D98" s="35" t="s">
        <v>428</v>
      </c>
      <c r="E98" s="18">
        <v>200</v>
      </c>
      <c r="F98" s="18" t="s">
        <v>46</v>
      </c>
      <c r="G98" s="82">
        <v>7.89826771653545</v>
      </c>
      <c r="H98" s="82">
        <v>1579.65354330709</v>
      </c>
    </row>
    <row r="99" ht="27.75" spans="1:8">
      <c r="A99" s="18">
        <v>82</v>
      </c>
      <c r="B99" s="18" t="s">
        <v>417</v>
      </c>
      <c r="C99" s="35" t="s">
        <v>849</v>
      </c>
      <c r="D99" s="35" t="s">
        <v>431</v>
      </c>
      <c r="E99" s="18">
        <v>200</v>
      </c>
      <c r="F99" s="18" t="s">
        <v>784</v>
      </c>
      <c r="G99" s="82">
        <v>13.6182677165354</v>
      </c>
      <c r="H99" s="82">
        <v>2723.65354330709</v>
      </c>
    </row>
    <row r="100" ht="13.9" spans="1:8">
      <c r="A100" s="18">
        <v>83</v>
      </c>
      <c r="B100" s="18" t="s">
        <v>417</v>
      </c>
      <c r="C100" s="35" t="s">
        <v>850</v>
      </c>
      <c r="D100" s="35" t="s">
        <v>433</v>
      </c>
      <c r="E100" s="18">
        <v>400</v>
      </c>
      <c r="F100" s="18" t="s">
        <v>784</v>
      </c>
      <c r="G100" s="82">
        <v>0.368503937007875</v>
      </c>
      <c r="H100" s="82">
        <v>147.40157480315</v>
      </c>
    </row>
    <row r="101" ht="27.4" spans="1:8">
      <c r="A101" s="18">
        <v>84</v>
      </c>
      <c r="B101" s="18" t="s">
        <v>417</v>
      </c>
      <c r="C101" s="35" t="s">
        <v>851</v>
      </c>
      <c r="D101" s="35" t="s">
        <v>435</v>
      </c>
      <c r="E101" s="18">
        <v>4000</v>
      </c>
      <c r="F101" s="18" t="s">
        <v>784</v>
      </c>
      <c r="G101" s="82">
        <v>0.139212598425197</v>
      </c>
      <c r="H101" s="82">
        <v>556.850393700787</v>
      </c>
    </row>
    <row r="102" ht="13.9" spans="1:8">
      <c r="A102" s="18">
        <v>85</v>
      </c>
      <c r="B102" s="18" t="s">
        <v>417</v>
      </c>
      <c r="C102" s="35" t="s">
        <v>850</v>
      </c>
      <c r="D102" s="35" t="s">
        <v>439</v>
      </c>
      <c r="E102" s="18">
        <v>200</v>
      </c>
      <c r="F102" s="18" t="s">
        <v>784</v>
      </c>
      <c r="G102" s="82">
        <v>0.30503937007874</v>
      </c>
      <c r="H102" s="82">
        <v>61.007874015748</v>
      </c>
    </row>
    <row r="103" ht="27.4" spans="1:8">
      <c r="A103" s="18">
        <v>86</v>
      </c>
      <c r="B103" s="18" t="s">
        <v>417</v>
      </c>
      <c r="C103" s="35" t="s">
        <v>852</v>
      </c>
      <c r="D103" s="35" t="s">
        <v>442</v>
      </c>
      <c r="E103" s="18">
        <v>4000</v>
      </c>
      <c r="F103" s="18" t="s">
        <v>784</v>
      </c>
      <c r="G103" s="82">
        <v>3.78740157480315</v>
      </c>
      <c r="H103" s="82">
        <v>15149.6062992126</v>
      </c>
    </row>
    <row r="104" ht="13.9" spans="1:8">
      <c r="A104" s="18">
        <v>87</v>
      </c>
      <c r="B104" s="18" t="s">
        <v>447</v>
      </c>
      <c r="C104" s="35" t="s">
        <v>853</v>
      </c>
      <c r="D104" s="35" t="s">
        <v>449</v>
      </c>
      <c r="E104" s="18">
        <v>6180</v>
      </c>
      <c r="F104" s="18" t="s">
        <v>31</v>
      </c>
      <c r="G104" s="82">
        <v>1.75603088448895</v>
      </c>
      <c r="H104" s="82">
        <v>10852.2708661417</v>
      </c>
    </row>
    <row r="105" ht="13.9" spans="1:8">
      <c r="A105" s="18">
        <v>88</v>
      </c>
      <c r="B105" s="18" t="s">
        <v>89</v>
      </c>
      <c r="C105" s="35" t="s">
        <v>806</v>
      </c>
      <c r="D105" s="35" t="s">
        <v>453</v>
      </c>
      <c r="E105" s="18">
        <v>30</v>
      </c>
      <c r="F105" s="18" t="s">
        <v>31</v>
      </c>
      <c r="G105" s="82">
        <v>16.0629921259843</v>
      </c>
      <c r="H105" s="82">
        <v>481.889763779528</v>
      </c>
    </row>
    <row r="106" ht="27" spans="1:8">
      <c r="A106" s="18">
        <v>89</v>
      </c>
      <c r="B106" s="18" t="s">
        <v>456</v>
      </c>
      <c r="C106" s="35" t="s">
        <v>854</v>
      </c>
      <c r="D106" s="35" t="s">
        <v>458</v>
      </c>
      <c r="E106" s="18">
        <v>2</v>
      </c>
      <c r="F106" s="18" t="s">
        <v>142</v>
      </c>
      <c r="G106" s="82">
        <v>429.921259842519</v>
      </c>
      <c r="H106" s="82">
        <v>859.842519685039</v>
      </c>
    </row>
    <row r="107" ht="13.9" spans="1:8">
      <c r="A107" s="18">
        <v>90</v>
      </c>
      <c r="B107" s="18" t="s">
        <v>465</v>
      </c>
      <c r="C107" s="35" t="s">
        <v>855</v>
      </c>
      <c r="D107" s="35" t="s">
        <v>467</v>
      </c>
      <c r="E107" s="18">
        <v>2820</v>
      </c>
      <c r="F107" s="18" t="s">
        <v>31</v>
      </c>
      <c r="G107" s="82">
        <v>9.44348578768078</v>
      </c>
      <c r="H107" s="82">
        <v>26630.6299212598</v>
      </c>
    </row>
    <row r="108" ht="13.9" spans="1:8">
      <c r="A108" s="18">
        <v>91</v>
      </c>
      <c r="B108" s="18" t="s">
        <v>474</v>
      </c>
      <c r="C108" s="35" t="s">
        <v>856</v>
      </c>
      <c r="D108" s="35" t="s">
        <v>476</v>
      </c>
      <c r="E108" s="18">
        <v>5</v>
      </c>
      <c r="F108" s="18" t="s">
        <v>784</v>
      </c>
      <c r="G108" s="82">
        <v>3.21259842519686</v>
      </c>
      <c r="H108" s="82">
        <v>16.0629921259843</v>
      </c>
    </row>
    <row r="109" ht="13.9" spans="1:8">
      <c r="A109" s="18">
        <v>92</v>
      </c>
      <c r="B109" s="18" t="s">
        <v>474</v>
      </c>
      <c r="C109" s="35" t="s">
        <v>857</v>
      </c>
      <c r="D109" s="35" t="s">
        <v>481</v>
      </c>
      <c r="E109" s="18">
        <v>292</v>
      </c>
      <c r="F109" s="18" t="s">
        <v>784</v>
      </c>
      <c r="G109" s="82">
        <v>0.29858159853306</v>
      </c>
      <c r="H109" s="82">
        <v>87.1858267716536</v>
      </c>
    </row>
    <row r="110" ht="13.9" spans="1:8">
      <c r="A110" s="18">
        <v>93</v>
      </c>
      <c r="B110" s="18" t="s">
        <v>474</v>
      </c>
      <c r="C110" s="35" t="s">
        <v>857</v>
      </c>
      <c r="D110" s="35" t="s">
        <v>481</v>
      </c>
      <c r="E110" s="18">
        <v>29</v>
      </c>
      <c r="F110" s="18" t="s">
        <v>784</v>
      </c>
      <c r="G110" s="82">
        <v>2.5511811023622</v>
      </c>
      <c r="H110" s="82">
        <v>73.9842519685039</v>
      </c>
    </row>
    <row r="111" ht="13.9" spans="1:8">
      <c r="A111" s="18">
        <v>94</v>
      </c>
      <c r="B111" s="18" t="s">
        <v>486</v>
      </c>
      <c r="C111" s="35" t="s">
        <v>858</v>
      </c>
      <c r="D111" s="35" t="s">
        <v>488</v>
      </c>
      <c r="E111" s="18">
        <v>10</v>
      </c>
      <c r="F111" s="18" t="s">
        <v>784</v>
      </c>
      <c r="G111" s="82">
        <v>17.9527559055118</v>
      </c>
      <c r="H111" s="82">
        <v>179.527559055118</v>
      </c>
    </row>
    <row r="112" ht="13.9" spans="1:8">
      <c r="A112" s="18">
        <v>95</v>
      </c>
      <c r="B112" s="18" t="s">
        <v>486</v>
      </c>
      <c r="C112" s="35" t="s">
        <v>859</v>
      </c>
      <c r="D112" s="35" t="s">
        <v>492</v>
      </c>
      <c r="E112" s="18">
        <v>30</v>
      </c>
      <c r="F112" s="18" t="s">
        <v>784</v>
      </c>
      <c r="G112" s="82">
        <v>2.91023622047244</v>
      </c>
      <c r="H112" s="82">
        <v>87.3070866141732</v>
      </c>
    </row>
    <row r="113" ht="13.9" spans="1:8">
      <c r="A113" s="18">
        <v>96</v>
      </c>
      <c r="B113" s="18" t="s">
        <v>486</v>
      </c>
      <c r="C113" s="35" t="s">
        <v>860</v>
      </c>
      <c r="D113" s="35" t="s">
        <v>497</v>
      </c>
      <c r="E113" s="18">
        <v>4</v>
      </c>
      <c r="F113" s="18" t="s">
        <v>784</v>
      </c>
      <c r="G113" s="82">
        <v>3.85511811023622</v>
      </c>
      <c r="H113" s="82">
        <v>15.4204724409449</v>
      </c>
    </row>
    <row r="114" ht="13.9" spans="1:8">
      <c r="A114" s="18">
        <v>97</v>
      </c>
      <c r="B114" s="18" t="s">
        <v>151</v>
      </c>
      <c r="C114" s="35" t="s">
        <v>861</v>
      </c>
      <c r="D114" s="35" t="s">
        <v>501</v>
      </c>
      <c r="E114" s="18">
        <v>4</v>
      </c>
      <c r="F114" s="18" t="s">
        <v>784</v>
      </c>
      <c r="G114" s="82">
        <v>88.4409448818897</v>
      </c>
      <c r="H114" s="82">
        <v>353.763779527559</v>
      </c>
    </row>
    <row r="115" ht="13.9" spans="1:8">
      <c r="A115" s="18">
        <v>98</v>
      </c>
      <c r="B115" s="18" t="s">
        <v>505</v>
      </c>
      <c r="C115" s="35" t="s">
        <v>862</v>
      </c>
      <c r="D115" s="35" t="s">
        <v>507</v>
      </c>
      <c r="E115" s="18">
        <v>15</v>
      </c>
      <c r="F115" s="18" t="s">
        <v>784</v>
      </c>
      <c r="G115" s="82">
        <v>6.8031496062992</v>
      </c>
      <c r="H115" s="82">
        <v>102.047244094488</v>
      </c>
    </row>
    <row r="116" ht="13.9" spans="1:8">
      <c r="A116" s="18">
        <v>99</v>
      </c>
      <c r="B116" s="18" t="s">
        <v>511</v>
      </c>
      <c r="C116" s="35" t="s">
        <v>863</v>
      </c>
      <c r="D116" s="35" t="s">
        <v>513</v>
      </c>
      <c r="E116" s="18">
        <v>90</v>
      </c>
      <c r="F116" s="18" t="s">
        <v>784</v>
      </c>
      <c r="G116" s="82">
        <v>1.48220472440944</v>
      </c>
      <c r="H116" s="82">
        <v>133.39842519685</v>
      </c>
    </row>
    <row r="117" ht="13.9" spans="1:8">
      <c r="A117" s="18">
        <v>100</v>
      </c>
      <c r="B117" s="18" t="s">
        <v>511</v>
      </c>
      <c r="C117" s="35" t="s">
        <v>863</v>
      </c>
      <c r="D117" s="35" t="s">
        <v>513</v>
      </c>
      <c r="E117" s="18">
        <v>25</v>
      </c>
      <c r="F117" s="18" t="s">
        <v>784</v>
      </c>
      <c r="G117" s="82">
        <v>0.982677165354332</v>
      </c>
      <c r="H117" s="82">
        <v>24.5669291338583</v>
      </c>
    </row>
    <row r="118" ht="13.9" spans="1:8">
      <c r="A118" s="18">
        <v>101</v>
      </c>
      <c r="B118" s="18" t="s">
        <v>511</v>
      </c>
      <c r="C118" s="35" t="s">
        <v>864</v>
      </c>
      <c r="D118" s="35" t="s">
        <v>518</v>
      </c>
      <c r="E118" s="18">
        <v>10</v>
      </c>
      <c r="F118" s="18" t="s">
        <v>142</v>
      </c>
      <c r="G118" s="82">
        <v>7.02992125984252</v>
      </c>
      <c r="H118" s="82">
        <v>70.2992125984252</v>
      </c>
    </row>
    <row r="119" ht="13.9" spans="1:8">
      <c r="A119" s="18">
        <v>102</v>
      </c>
      <c r="B119" s="18" t="s">
        <v>511</v>
      </c>
      <c r="C119" s="35" t="s">
        <v>865</v>
      </c>
      <c r="D119" s="35" t="s">
        <v>522</v>
      </c>
      <c r="E119" s="18">
        <v>100</v>
      </c>
      <c r="F119" s="18" t="s">
        <v>784</v>
      </c>
      <c r="G119" s="82">
        <v>3.2503937007874</v>
      </c>
      <c r="H119" s="82">
        <v>325.03937007874</v>
      </c>
    </row>
    <row r="120" ht="13.9" spans="1:8">
      <c r="A120" s="18">
        <v>103</v>
      </c>
      <c r="B120" s="18" t="s">
        <v>524</v>
      </c>
      <c r="C120" s="35" t="s">
        <v>866</v>
      </c>
      <c r="D120" s="35" t="s">
        <v>526</v>
      </c>
      <c r="E120" s="18">
        <v>23</v>
      </c>
      <c r="F120" s="18" t="s">
        <v>784</v>
      </c>
      <c r="G120" s="82">
        <v>0.680314960629922</v>
      </c>
      <c r="H120" s="82">
        <v>15.6472440944882</v>
      </c>
    </row>
    <row r="121" ht="13.9" spans="1:8">
      <c r="A121" s="18">
        <v>104</v>
      </c>
      <c r="B121" s="18" t="s">
        <v>529</v>
      </c>
      <c r="C121" s="35" t="s">
        <v>867</v>
      </c>
      <c r="D121" s="35" t="s">
        <v>531</v>
      </c>
      <c r="E121" s="18">
        <v>866</v>
      </c>
      <c r="F121" s="18" t="s">
        <v>784</v>
      </c>
      <c r="G121" s="82">
        <v>0.0755905511811023</v>
      </c>
      <c r="H121" s="82">
        <v>65.4614173228346</v>
      </c>
    </row>
    <row r="122" ht="13.9" spans="1:8">
      <c r="A122" s="18">
        <v>105</v>
      </c>
      <c r="B122" s="18" t="s">
        <v>535</v>
      </c>
      <c r="C122" s="35" t="s">
        <v>868</v>
      </c>
      <c r="D122" s="35" t="s">
        <v>537</v>
      </c>
      <c r="E122" s="18">
        <v>2</v>
      </c>
      <c r="F122" s="18" t="s">
        <v>784</v>
      </c>
      <c r="G122" s="82">
        <v>7.16535433070865</v>
      </c>
      <c r="H122" s="82">
        <v>14.3307086614173</v>
      </c>
    </row>
    <row r="123" ht="13.9" spans="1:8">
      <c r="A123" s="18">
        <v>106</v>
      </c>
      <c r="B123" s="18" t="s">
        <v>540</v>
      </c>
      <c r="C123" s="35" t="s">
        <v>869</v>
      </c>
      <c r="D123" s="35" t="s">
        <v>542</v>
      </c>
      <c r="E123" s="18">
        <v>9</v>
      </c>
      <c r="F123" s="18" t="s">
        <v>784</v>
      </c>
      <c r="G123" s="82">
        <v>4.7244094488189</v>
      </c>
      <c r="H123" s="82">
        <v>42.5196850393701</v>
      </c>
    </row>
    <row r="124" ht="13.9" spans="1:8">
      <c r="A124" s="18">
        <v>107</v>
      </c>
      <c r="B124" s="18" t="s">
        <v>544</v>
      </c>
      <c r="C124" s="35" t="s">
        <v>870</v>
      </c>
      <c r="D124" s="35" t="s">
        <v>546</v>
      </c>
      <c r="E124" s="18">
        <v>20</v>
      </c>
      <c r="F124" s="18" t="s">
        <v>142</v>
      </c>
      <c r="G124" s="82">
        <v>24.1889763779527</v>
      </c>
      <c r="H124" s="82">
        <v>483.779527559055</v>
      </c>
    </row>
    <row r="125" ht="13.9" spans="1:8">
      <c r="A125" s="18">
        <v>108</v>
      </c>
      <c r="B125" s="18" t="s">
        <v>544</v>
      </c>
      <c r="C125" s="35" t="s">
        <v>871</v>
      </c>
      <c r="D125" s="35" t="s">
        <v>551</v>
      </c>
      <c r="E125" s="18">
        <v>10</v>
      </c>
      <c r="F125" s="18" t="s">
        <v>46</v>
      </c>
      <c r="G125" s="82">
        <v>2.83464566929134</v>
      </c>
      <c r="H125" s="82">
        <v>28.3464566929134</v>
      </c>
    </row>
    <row r="126" ht="13.9" spans="1:8">
      <c r="A126" s="18">
        <v>109</v>
      </c>
      <c r="B126" s="18" t="s">
        <v>556</v>
      </c>
      <c r="C126" s="35" t="s">
        <v>872</v>
      </c>
      <c r="D126" s="35" t="s">
        <v>558</v>
      </c>
      <c r="E126" s="18">
        <v>3</v>
      </c>
      <c r="F126" s="18" t="s">
        <v>784</v>
      </c>
      <c r="G126" s="82">
        <v>17.4015748031496</v>
      </c>
      <c r="H126" s="82">
        <v>52.2047244094488</v>
      </c>
    </row>
    <row r="127" ht="13.9" spans="1:8">
      <c r="A127" s="18">
        <v>110</v>
      </c>
      <c r="B127" s="18" t="s">
        <v>560</v>
      </c>
      <c r="C127" s="35" t="s">
        <v>873</v>
      </c>
      <c r="D127" s="35" t="s">
        <v>562</v>
      </c>
      <c r="E127" s="18">
        <v>2</v>
      </c>
      <c r="F127" s="18" t="s">
        <v>784</v>
      </c>
      <c r="G127" s="82">
        <v>120.472440944882</v>
      </c>
      <c r="H127" s="82">
        <v>240.944881889764</v>
      </c>
    </row>
    <row r="128" ht="13.9" spans="1:8">
      <c r="A128" s="18">
        <v>111</v>
      </c>
      <c r="B128" s="18" t="s">
        <v>565</v>
      </c>
      <c r="C128" s="35" t="s">
        <v>874</v>
      </c>
      <c r="D128" s="35" t="s">
        <v>567</v>
      </c>
      <c r="E128" s="18">
        <v>2</v>
      </c>
      <c r="F128" s="18" t="s">
        <v>784</v>
      </c>
      <c r="G128" s="82">
        <v>147.244094488189</v>
      </c>
      <c r="H128" s="82">
        <v>294.488188976378</v>
      </c>
    </row>
    <row r="129" ht="13.9" spans="1:8">
      <c r="A129" s="18">
        <v>112</v>
      </c>
      <c r="B129" s="18" t="s">
        <v>571</v>
      </c>
      <c r="C129" s="35" t="s">
        <v>875</v>
      </c>
      <c r="D129" s="35" t="s">
        <v>573</v>
      </c>
      <c r="E129" s="18">
        <v>1</v>
      </c>
      <c r="F129" s="18" t="s">
        <v>784</v>
      </c>
      <c r="G129" s="82">
        <v>21.7322834645669</v>
      </c>
      <c r="H129" s="82">
        <v>21.7322834645669</v>
      </c>
    </row>
    <row r="130" ht="13.9" spans="1:8">
      <c r="A130" s="18">
        <v>113</v>
      </c>
      <c r="B130" s="18" t="s">
        <v>576</v>
      </c>
      <c r="C130" s="35" t="s">
        <v>876</v>
      </c>
      <c r="D130" s="35" t="s">
        <v>578</v>
      </c>
      <c r="E130" s="18">
        <v>2</v>
      </c>
      <c r="F130" s="18" t="s">
        <v>784</v>
      </c>
      <c r="G130" s="82">
        <v>19.6850393700787</v>
      </c>
      <c r="H130" s="82">
        <v>39.3700787401575</v>
      </c>
    </row>
    <row r="131" ht="13.9" spans="1:8">
      <c r="A131" s="18">
        <v>114</v>
      </c>
      <c r="B131" s="18" t="s">
        <v>576</v>
      </c>
      <c r="C131" s="35" t="s">
        <v>876</v>
      </c>
      <c r="D131" s="35" t="s">
        <v>578</v>
      </c>
      <c r="E131" s="18">
        <v>2</v>
      </c>
      <c r="F131" s="18" t="s">
        <v>784</v>
      </c>
      <c r="G131" s="82">
        <v>23.3070866141732</v>
      </c>
      <c r="H131" s="82">
        <v>46.6141732283465</v>
      </c>
    </row>
    <row r="132" ht="13.9" spans="1:8">
      <c r="A132" s="18">
        <v>115</v>
      </c>
      <c r="B132" s="18" t="s">
        <v>581</v>
      </c>
      <c r="C132" s="35" t="s">
        <v>877</v>
      </c>
      <c r="D132" s="35" t="s">
        <v>583</v>
      </c>
      <c r="E132" s="18">
        <v>136</v>
      </c>
      <c r="F132" s="18" t="s">
        <v>784</v>
      </c>
      <c r="G132" s="82">
        <v>0.47244094488189</v>
      </c>
      <c r="H132" s="82">
        <v>64.251968503937</v>
      </c>
    </row>
    <row r="133" ht="13.9" spans="1:8">
      <c r="A133" s="18">
        <v>116</v>
      </c>
      <c r="B133" s="18" t="s">
        <v>581</v>
      </c>
      <c r="C133" s="35" t="s">
        <v>877</v>
      </c>
      <c r="D133" s="35" t="s">
        <v>583</v>
      </c>
      <c r="E133" s="18">
        <v>98</v>
      </c>
      <c r="F133" s="18" t="s">
        <v>784</v>
      </c>
      <c r="G133" s="82">
        <v>1.25984251968504</v>
      </c>
      <c r="H133" s="82">
        <v>123.464566929134</v>
      </c>
    </row>
    <row r="134" ht="13.9" spans="1:8">
      <c r="A134" s="18">
        <v>117</v>
      </c>
      <c r="B134" s="18" t="s">
        <v>581</v>
      </c>
      <c r="C134" s="35" t="s">
        <v>877</v>
      </c>
      <c r="D134" s="35" t="s">
        <v>583</v>
      </c>
      <c r="E134" s="18">
        <v>27</v>
      </c>
      <c r="F134" s="18" t="s">
        <v>784</v>
      </c>
      <c r="G134" s="82">
        <v>2.89763779527559</v>
      </c>
      <c r="H134" s="82">
        <v>78.2362204724409</v>
      </c>
    </row>
    <row r="135" ht="13.9" spans="1:8">
      <c r="A135" s="18">
        <v>118</v>
      </c>
      <c r="B135" s="18" t="s">
        <v>581</v>
      </c>
      <c r="C135" s="35" t="s">
        <v>878</v>
      </c>
      <c r="D135" s="35" t="s">
        <v>589</v>
      </c>
      <c r="E135" s="18">
        <v>50</v>
      </c>
      <c r="F135" s="18" t="s">
        <v>784</v>
      </c>
      <c r="G135" s="82">
        <v>0.47244094488189</v>
      </c>
      <c r="H135" s="82">
        <v>23.6220472440945</v>
      </c>
    </row>
    <row r="136" ht="13.9" spans="1:8">
      <c r="A136" s="18">
        <v>119</v>
      </c>
      <c r="B136" s="18" t="s">
        <v>581</v>
      </c>
      <c r="C136" s="35" t="s">
        <v>879</v>
      </c>
      <c r="D136" s="35" t="s">
        <v>592</v>
      </c>
      <c r="E136" s="18">
        <v>71</v>
      </c>
      <c r="F136" s="18" t="s">
        <v>784</v>
      </c>
      <c r="G136" s="82">
        <v>2.89763779527559</v>
      </c>
      <c r="H136" s="82">
        <v>205.732283464567</v>
      </c>
    </row>
    <row r="137" ht="13.9" spans="1:8">
      <c r="A137" s="18">
        <v>120</v>
      </c>
      <c r="B137" s="18" t="s">
        <v>596</v>
      </c>
      <c r="C137" s="35" t="s">
        <v>880</v>
      </c>
      <c r="D137" s="35" t="s">
        <v>598</v>
      </c>
      <c r="E137" s="18">
        <v>10</v>
      </c>
      <c r="F137" s="18" t="s">
        <v>784</v>
      </c>
      <c r="G137" s="82">
        <v>62.992125984252</v>
      </c>
      <c r="H137" s="82">
        <v>629.92125984252</v>
      </c>
    </row>
    <row r="138" ht="13.9" spans="1:8">
      <c r="A138" s="18">
        <v>121</v>
      </c>
      <c r="B138" s="18" t="s">
        <v>602</v>
      </c>
      <c r="C138" s="35" t="s">
        <v>881</v>
      </c>
      <c r="D138" s="35" t="s">
        <v>604</v>
      </c>
      <c r="E138" s="18">
        <v>2</v>
      </c>
      <c r="F138" s="18" t="s">
        <v>784</v>
      </c>
      <c r="G138" s="82">
        <v>44.8818897637795</v>
      </c>
      <c r="H138" s="82">
        <v>89.7637795275591</v>
      </c>
    </row>
    <row r="139" ht="13.9" spans="1:8">
      <c r="A139" s="18">
        <v>122</v>
      </c>
      <c r="B139" s="18" t="s">
        <v>609</v>
      </c>
      <c r="C139" s="35" t="s">
        <v>882</v>
      </c>
      <c r="D139" s="35" t="s">
        <v>611</v>
      </c>
      <c r="E139" s="18">
        <v>2</v>
      </c>
      <c r="F139" s="18" t="s">
        <v>142</v>
      </c>
      <c r="G139" s="82">
        <v>138.582677165354</v>
      </c>
      <c r="H139" s="82">
        <v>277.165354330709</v>
      </c>
    </row>
    <row r="140" ht="13.9" spans="1:8">
      <c r="A140" s="18">
        <v>123</v>
      </c>
      <c r="B140" s="18" t="s">
        <v>609</v>
      </c>
      <c r="C140" s="35" t="s">
        <v>882</v>
      </c>
      <c r="D140" s="35" t="s">
        <v>611</v>
      </c>
      <c r="E140" s="18">
        <v>2</v>
      </c>
      <c r="F140" s="18" t="s">
        <v>142</v>
      </c>
      <c r="G140" s="82">
        <v>148.503937007874</v>
      </c>
      <c r="H140" s="82">
        <v>297.007874015748</v>
      </c>
    </row>
    <row r="141" spans="1:8">
      <c r="A141" s="16"/>
      <c r="B141" s="16"/>
      <c r="C141" s="17"/>
      <c r="D141" s="17"/>
      <c r="E141" s="16"/>
      <c r="F141" s="16"/>
      <c r="G141" s="83"/>
      <c r="H141" s="83"/>
    </row>
    <row r="142" spans="1:8">
      <c r="A142" s="16"/>
      <c r="B142" s="16"/>
      <c r="C142" s="17"/>
      <c r="D142" s="17"/>
      <c r="E142" s="16"/>
      <c r="F142" s="16"/>
      <c r="G142" s="83"/>
      <c r="H142" s="83"/>
    </row>
    <row r="143" spans="1:8">
      <c r="A143" s="84" t="s">
        <v>745</v>
      </c>
      <c r="B143" s="18"/>
      <c r="C143" s="35"/>
      <c r="D143" s="35"/>
      <c r="E143" s="18">
        <v>101628</v>
      </c>
      <c r="F143" s="18"/>
      <c r="G143" s="82"/>
      <c r="H143" s="82">
        <f>SUM(H18:H142)</f>
        <v>223700.214173228</v>
      </c>
    </row>
    <row r="144" spans="1:8">
      <c r="A144" s="18"/>
      <c r="B144" s="18"/>
      <c r="C144" s="35"/>
      <c r="D144" s="35"/>
      <c r="E144" s="18"/>
      <c r="F144" s="18"/>
      <c r="G144" s="82"/>
      <c r="H144" s="82"/>
    </row>
    <row r="145" ht="13.9" spans="1:8">
      <c r="A145" s="18"/>
      <c r="B145" s="18"/>
      <c r="C145" s="35"/>
      <c r="D145" s="35"/>
      <c r="E145" s="18"/>
      <c r="F145" s="18"/>
      <c r="G145" s="82" t="s">
        <v>883</v>
      </c>
      <c r="H145" s="82">
        <v>24000</v>
      </c>
    </row>
    <row r="146" spans="1:8">
      <c r="A146" s="18"/>
      <c r="B146" s="18" t="s">
        <v>748</v>
      </c>
      <c r="C146" s="35"/>
      <c r="D146" s="35"/>
      <c r="E146" s="18"/>
      <c r="F146" s="18"/>
      <c r="G146" s="85" t="s">
        <v>884</v>
      </c>
      <c r="H146" s="85">
        <v>247700.214173228</v>
      </c>
    </row>
    <row r="147" spans="1:8">
      <c r="A147" s="18"/>
      <c r="B147" s="18" t="s">
        <v>749</v>
      </c>
      <c r="C147" s="35"/>
      <c r="D147" s="35"/>
      <c r="E147" s="18"/>
      <c r="F147" s="18"/>
      <c r="G147" s="82"/>
      <c r="H147" s="82"/>
    </row>
    <row r="148" spans="1:8">
      <c r="A148" s="18"/>
      <c r="B148" s="18"/>
      <c r="C148" s="35"/>
      <c r="D148" s="35"/>
      <c r="E148" s="18"/>
      <c r="F148" s="18"/>
      <c r="G148" s="86">
        <v>44348</v>
      </c>
      <c r="H148" s="82"/>
    </row>
  </sheetData>
  <mergeCells count="16">
    <mergeCell ref="A1:H1"/>
    <mergeCell ref="A2:H2"/>
    <mergeCell ref="A3:H3"/>
    <mergeCell ref="A4:H4"/>
    <mergeCell ref="A5:H5"/>
    <mergeCell ref="E6:F6"/>
    <mergeCell ref="G6:H6"/>
    <mergeCell ref="E7:F7"/>
    <mergeCell ref="G7:H7"/>
    <mergeCell ref="E8:F8"/>
    <mergeCell ref="G8:H8"/>
    <mergeCell ref="E9:F9"/>
    <mergeCell ref="G9:H9"/>
    <mergeCell ref="G10:H10"/>
    <mergeCell ref="A11:D11"/>
    <mergeCell ref="G11:H11"/>
  </mergeCells>
  <pageMargins left="0.25" right="0.25" top="0.75" bottom="0.75" header="0.298611111111111" footer="0.298611111111111"/>
  <pageSetup paperSize="9" scale="81" fitToHeight="0" orientation="portrait"/>
  <headerFooter/>
  <ignoredErrors>
    <ignoredError sqref="B18:B14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47"/>
  <sheetViews>
    <sheetView topLeftCell="A133" workbookViewId="0">
      <selection activeCell="E152" sqref="E152"/>
    </sheetView>
  </sheetViews>
  <sheetFormatPr defaultColWidth="9.02654867256637" defaultRowHeight="13.5"/>
  <cols>
    <col min="2" max="2" width="17.7964601769912" style="2" customWidth="1"/>
    <col min="3" max="3" width="25.4867256637168" style="2" customWidth="1"/>
    <col min="4" max="4" width="11.2300884955752" customWidth="1"/>
    <col min="5" max="5" width="10.4336283185841" customWidth="1"/>
    <col min="6" max="6" width="11.7522123893805" style="3" customWidth="1"/>
    <col min="7" max="7" width="14.4690265486726" customWidth="1"/>
    <col min="9" max="9" width="11.4867256637168" customWidth="1"/>
  </cols>
  <sheetData>
    <row r="1" ht="26" customHeight="1" spans="1:9">
      <c r="A1" s="4" t="s">
        <v>711</v>
      </c>
      <c r="B1" s="5"/>
      <c r="C1" s="5"/>
      <c r="D1" s="4"/>
      <c r="E1" s="4"/>
      <c r="F1" s="6"/>
      <c r="G1" s="4"/>
      <c r="H1" s="4"/>
      <c r="I1" s="4"/>
    </row>
    <row r="2" ht="52" customHeight="1" spans="1:9">
      <c r="A2" s="7" t="s">
        <v>712</v>
      </c>
      <c r="B2" s="8"/>
      <c r="C2" s="8"/>
      <c r="D2" s="9"/>
      <c r="E2" s="9"/>
      <c r="F2" s="10"/>
      <c r="G2" s="9"/>
      <c r="H2" s="9"/>
      <c r="I2" s="40"/>
    </row>
    <row r="3" ht="17.6" spans="1:9">
      <c r="A3" s="11" t="s">
        <v>654</v>
      </c>
      <c r="B3" s="12"/>
      <c r="C3" s="12"/>
      <c r="D3" s="13"/>
      <c r="E3" s="13"/>
      <c r="F3" s="14"/>
      <c r="G3" s="13"/>
      <c r="H3" s="13"/>
      <c r="I3" s="41"/>
    </row>
    <row r="4" ht="17.6" spans="1:9">
      <c r="A4" s="15" t="s">
        <v>750</v>
      </c>
      <c r="B4" s="12"/>
      <c r="C4" s="12"/>
      <c r="D4" s="13"/>
      <c r="E4" s="13"/>
      <c r="F4" s="14"/>
      <c r="G4" s="13"/>
      <c r="H4" s="13"/>
      <c r="I4" s="41"/>
    </row>
    <row r="5" ht="17.6" spans="1:9">
      <c r="A5" s="11" t="s">
        <v>751</v>
      </c>
      <c r="B5" s="12"/>
      <c r="C5" s="12"/>
      <c r="D5" s="13"/>
      <c r="E5" s="13"/>
      <c r="F5" s="14"/>
      <c r="G5" s="13"/>
      <c r="H5" s="13"/>
      <c r="I5" s="41"/>
    </row>
    <row r="6" ht="13.9" spans="1:9">
      <c r="A6" s="16" t="s">
        <v>772</v>
      </c>
      <c r="B6" s="17"/>
      <c r="C6" s="17"/>
      <c r="D6" s="16"/>
      <c r="E6" s="18" t="s">
        <v>885</v>
      </c>
      <c r="F6" s="19"/>
      <c r="G6" s="20" t="s">
        <v>673</v>
      </c>
      <c r="H6" s="21"/>
      <c r="I6" s="42"/>
    </row>
    <row r="7" ht="13.85" spans="1:9">
      <c r="A7" s="16" t="s">
        <v>717</v>
      </c>
      <c r="B7" s="17"/>
      <c r="C7" s="17"/>
      <c r="D7" s="16"/>
      <c r="E7" s="18" t="s">
        <v>718</v>
      </c>
      <c r="F7" s="19"/>
      <c r="G7" s="20" t="s">
        <v>673</v>
      </c>
      <c r="H7" s="21"/>
      <c r="I7" s="42"/>
    </row>
    <row r="8" ht="13.9" spans="1:9">
      <c r="A8" s="16" t="s">
        <v>774</v>
      </c>
      <c r="B8" s="17"/>
      <c r="C8" s="17"/>
      <c r="D8" s="16"/>
      <c r="E8" s="18" t="s">
        <v>886</v>
      </c>
      <c r="F8" s="19"/>
      <c r="G8" s="22">
        <v>44348</v>
      </c>
      <c r="H8" s="23"/>
      <c r="I8" s="43"/>
    </row>
    <row r="9" ht="13.9" spans="1:9">
      <c r="A9" s="16" t="s">
        <v>776</v>
      </c>
      <c r="B9" s="17"/>
      <c r="C9" s="17"/>
      <c r="D9" s="16"/>
      <c r="E9" s="18" t="s">
        <v>721</v>
      </c>
      <c r="F9" s="19"/>
      <c r="G9" s="22">
        <v>44348</v>
      </c>
      <c r="H9" s="23"/>
      <c r="I9" s="43"/>
    </row>
    <row r="10" ht="13.85" spans="1:9">
      <c r="A10" s="24" t="s">
        <v>722</v>
      </c>
      <c r="B10" s="25"/>
      <c r="C10" s="25"/>
      <c r="D10" s="16"/>
      <c r="E10" s="18" t="s">
        <v>723</v>
      </c>
      <c r="F10" s="19"/>
      <c r="G10" s="20" t="s">
        <v>727</v>
      </c>
      <c r="H10" s="21"/>
      <c r="I10" s="42"/>
    </row>
    <row r="11" ht="59" customHeight="1" spans="1:9">
      <c r="A11" s="26" t="s">
        <v>725</v>
      </c>
      <c r="B11" s="27"/>
      <c r="C11" s="27"/>
      <c r="D11" s="28"/>
      <c r="E11" s="16" t="s">
        <v>754</v>
      </c>
      <c r="F11" s="29"/>
      <c r="G11" s="20" t="s">
        <v>727</v>
      </c>
      <c r="H11" s="21"/>
      <c r="I11" s="42"/>
    </row>
    <row r="12" ht="13.85" spans="1:9">
      <c r="A12" s="16" t="s">
        <v>728</v>
      </c>
      <c r="B12" s="17"/>
      <c r="C12" s="17"/>
      <c r="D12" s="16"/>
      <c r="E12" s="16" t="s">
        <v>729</v>
      </c>
      <c r="F12" s="29"/>
      <c r="G12" s="16"/>
      <c r="H12" s="16"/>
      <c r="I12" s="16"/>
    </row>
    <row r="13" ht="13.85" spans="1:9">
      <c r="A13" s="16" t="s">
        <v>730</v>
      </c>
      <c r="B13" s="17"/>
      <c r="C13" s="17"/>
      <c r="D13" s="16"/>
      <c r="E13" s="16" t="s">
        <v>731</v>
      </c>
      <c r="F13" s="29"/>
      <c r="G13" s="16"/>
      <c r="H13" s="16"/>
      <c r="I13" s="16"/>
    </row>
    <row r="14" ht="13.85" spans="1:9">
      <c r="A14" s="16" t="s">
        <v>755</v>
      </c>
      <c r="B14" s="17"/>
      <c r="C14" s="17"/>
      <c r="D14" s="16"/>
      <c r="E14" s="16"/>
      <c r="F14" s="29"/>
      <c r="G14" s="16"/>
      <c r="H14" s="16"/>
      <c r="I14" s="16"/>
    </row>
    <row r="15" ht="13.85" spans="1:9">
      <c r="A15" s="16" t="s">
        <v>733</v>
      </c>
      <c r="B15" s="17"/>
      <c r="C15" s="17"/>
      <c r="D15" s="16"/>
      <c r="E15" s="16"/>
      <c r="F15" s="29"/>
      <c r="G15" s="16"/>
      <c r="H15" s="16"/>
      <c r="I15" s="16"/>
    </row>
    <row r="16" ht="20" customHeight="1" spans="1:9">
      <c r="A16" s="30" t="s">
        <v>708</v>
      </c>
      <c r="B16" s="31" t="s">
        <v>709</v>
      </c>
      <c r="C16" s="25"/>
      <c r="D16" s="30" t="s">
        <v>887</v>
      </c>
      <c r="E16" s="30" t="s">
        <v>888</v>
      </c>
      <c r="F16" s="32" t="s">
        <v>22</v>
      </c>
      <c r="G16" s="30" t="s">
        <v>21</v>
      </c>
      <c r="H16" s="33" t="s">
        <v>778</v>
      </c>
      <c r="I16" s="44"/>
    </row>
    <row r="17" ht="39" customHeight="1" spans="1:9">
      <c r="A17" s="24" t="s">
        <v>739</v>
      </c>
      <c r="B17" s="25" t="s">
        <v>741</v>
      </c>
      <c r="C17" s="25"/>
      <c r="D17" s="24" t="s">
        <v>761</v>
      </c>
      <c r="E17" s="24" t="s">
        <v>762</v>
      </c>
      <c r="F17" s="34" t="s">
        <v>763</v>
      </c>
      <c r="G17" s="24" t="s">
        <v>764</v>
      </c>
      <c r="H17" s="24" t="s">
        <v>742</v>
      </c>
      <c r="I17" s="24"/>
    </row>
    <row r="18" s="1" customFormat="1" ht="13.9" spans="1:9">
      <c r="A18" s="18">
        <v>1</v>
      </c>
      <c r="B18" s="35" t="s">
        <v>781</v>
      </c>
      <c r="C18" s="35" t="s">
        <v>28</v>
      </c>
      <c r="D18" s="18">
        <v>3.73</v>
      </c>
      <c r="E18" s="18">
        <v>3.25</v>
      </c>
      <c r="F18" s="36">
        <f>汇总!X2</f>
        <v>0.013</v>
      </c>
      <c r="G18" s="37">
        <f>汇总!W2</f>
        <v>1</v>
      </c>
      <c r="H18" s="18">
        <v>80</v>
      </c>
      <c r="I18" s="18" t="s">
        <v>889</v>
      </c>
    </row>
    <row r="19" s="1" customFormat="1" ht="13.9" spans="1:9">
      <c r="A19" s="18">
        <v>2</v>
      </c>
      <c r="B19" s="35" t="s">
        <v>782</v>
      </c>
      <c r="C19" s="35" t="s">
        <v>43</v>
      </c>
      <c r="D19" s="18">
        <v>225</v>
      </c>
      <c r="E19" s="18">
        <v>215</v>
      </c>
      <c r="F19" s="36">
        <f>汇总!X3</f>
        <v>1.62</v>
      </c>
      <c r="G19" s="37">
        <f>汇总!W3</f>
        <v>7</v>
      </c>
      <c r="H19" s="18">
        <v>5000</v>
      </c>
      <c r="I19" s="18" t="s">
        <v>890</v>
      </c>
    </row>
    <row r="20" s="1" customFormat="1" ht="13.9" spans="1:9">
      <c r="A20" s="18">
        <v>3</v>
      </c>
      <c r="B20" s="35" t="s">
        <v>783</v>
      </c>
      <c r="C20" s="35" t="s">
        <v>52</v>
      </c>
      <c r="D20" s="18">
        <v>30</v>
      </c>
      <c r="E20" s="18">
        <v>28</v>
      </c>
      <c r="F20" s="38"/>
      <c r="G20" s="39"/>
      <c r="H20" s="18">
        <v>50</v>
      </c>
      <c r="I20" s="18" t="s">
        <v>891</v>
      </c>
    </row>
    <row r="21" s="1" customFormat="1" ht="13.9" spans="1:9">
      <c r="A21" s="18">
        <v>4</v>
      </c>
      <c r="B21" s="35" t="s">
        <v>785</v>
      </c>
      <c r="C21" s="35" t="s">
        <v>59</v>
      </c>
      <c r="D21" s="18">
        <v>20.53</v>
      </c>
      <c r="E21" s="18">
        <v>20</v>
      </c>
      <c r="F21" s="38"/>
      <c r="G21" s="39"/>
      <c r="H21" s="18">
        <v>120</v>
      </c>
      <c r="I21" s="18" t="s">
        <v>890</v>
      </c>
    </row>
    <row r="22" s="1" customFormat="1" ht="13.9" spans="1:9">
      <c r="A22" s="18">
        <v>5</v>
      </c>
      <c r="B22" s="35" t="s">
        <v>786</v>
      </c>
      <c r="C22" s="35" t="s">
        <v>65</v>
      </c>
      <c r="D22" s="18">
        <v>56.47</v>
      </c>
      <c r="E22" s="18">
        <v>55</v>
      </c>
      <c r="F22" s="38"/>
      <c r="G22" s="39"/>
      <c r="H22" s="18">
        <v>440</v>
      </c>
      <c r="I22" s="18" t="s">
        <v>890</v>
      </c>
    </row>
    <row r="23" s="1" customFormat="1" ht="13.9" spans="1:9">
      <c r="A23" s="18">
        <v>6</v>
      </c>
      <c r="B23" s="35" t="s">
        <v>787</v>
      </c>
      <c r="C23" s="35" t="s">
        <v>72</v>
      </c>
      <c r="D23" s="18">
        <v>2.04</v>
      </c>
      <c r="E23" s="18">
        <v>2</v>
      </c>
      <c r="F23" s="36">
        <f>汇总!X7</f>
        <v>0.05</v>
      </c>
      <c r="G23" s="37">
        <f>汇总!W7</f>
        <v>2</v>
      </c>
      <c r="H23" s="18">
        <v>300</v>
      </c>
      <c r="I23" s="18" t="s">
        <v>892</v>
      </c>
    </row>
    <row r="24" s="1" customFormat="1" ht="13.9" spans="1:9">
      <c r="A24" s="18">
        <v>7</v>
      </c>
      <c r="B24" s="35" t="s">
        <v>788</v>
      </c>
      <c r="C24" s="35" t="s">
        <v>79</v>
      </c>
      <c r="D24" s="18">
        <v>35.76</v>
      </c>
      <c r="E24" s="18">
        <v>35</v>
      </c>
      <c r="F24" s="38"/>
      <c r="G24" s="39"/>
      <c r="H24" s="18">
        <v>1735</v>
      </c>
      <c r="I24" s="18" t="s">
        <v>891</v>
      </c>
    </row>
    <row r="25" s="1" customFormat="1" ht="13.9" spans="1:9">
      <c r="A25" s="18">
        <v>8</v>
      </c>
      <c r="B25" s="35" t="s">
        <v>789</v>
      </c>
      <c r="C25" s="35" t="s">
        <v>84</v>
      </c>
      <c r="D25" s="18">
        <v>216.9</v>
      </c>
      <c r="E25" s="18">
        <v>214.4</v>
      </c>
      <c r="F25" s="36">
        <f>汇总!X9</f>
        <v>0.11</v>
      </c>
      <c r="G25" s="37">
        <f>汇总!W9</f>
        <v>5</v>
      </c>
      <c r="H25" s="18">
        <v>2950</v>
      </c>
      <c r="I25" s="18" t="s">
        <v>892</v>
      </c>
    </row>
    <row r="26" s="1" customFormat="1" ht="13.9" spans="1:9">
      <c r="A26" s="18">
        <v>9</v>
      </c>
      <c r="B26" s="35" t="s">
        <v>790</v>
      </c>
      <c r="C26" s="35" t="s">
        <v>91</v>
      </c>
      <c r="D26" s="18">
        <v>1800</v>
      </c>
      <c r="E26" s="18">
        <v>1690</v>
      </c>
      <c r="F26" s="36">
        <f>汇总!X10</f>
        <v>1.26</v>
      </c>
      <c r="G26" s="37">
        <f>汇总!W10</f>
        <v>10</v>
      </c>
      <c r="H26" s="18">
        <v>10000</v>
      </c>
      <c r="I26" s="18" t="s">
        <v>889</v>
      </c>
    </row>
    <row r="27" s="1" customFormat="1" ht="13.9" spans="1:9">
      <c r="A27" s="18">
        <v>10</v>
      </c>
      <c r="B27" s="35" t="s">
        <v>791</v>
      </c>
      <c r="C27" s="35" t="s">
        <v>101</v>
      </c>
      <c r="D27" s="18">
        <v>46.5</v>
      </c>
      <c r="E27" s="18">
        <v>44</v>
      </c>
      <c r="F27" s="36">
        <f>汇总!X11</f>
        <v>0.04</v>
      </c>
      <c r="G27" s="37">
        <f>汇总!W11</f>
        <v>2</v>
      </c>
      <c r="H27" s="18">
        <v>10</v>
      </c>
      <c r="I27" s="18" t="s">
        <v>891</v>
      </c>
    </row>
    <row r="28" s="1" customFormat="1" ht="13.9" spans="1:9">
      <c r="A28" s="18">
        <v>11</v>
      </c>
      <c r="B28" s="35" t="s">
        <v>792</v>
      </c>
      <c r="C28" s="35" t="s">
        <v>107</v>
      </c>
      <c r="D28" s="18">
        <v>61</v>
      </c>
      <c r="E28" s="18">
        <v>57</v>
      </c>
      <c r="F28" s="38"/>
      <c r="G28" s="39"/>
      <c r="H28" s="18">
        <v>10</v>
      </c>
      <c r="I28" s="18" t="s">
        <v>891</v>
      </c>
    </row>
    <row r="29" s="1" customFormat="1" ht="13.9" spans="1:9">
      <c r="A29" s="18">
        <v>12</v>
      </c>
      <c r="B29" s="35" t="s">
        <v>793</v>
      </c>
      <c r="C29" s="35" t="s">
        <v>114</v>
      </c>
      <c r="D29" s="18">
        <v>209</v>
      </c>
      <c r="E29" s="18">
        <v>151</v>
      </c>
      <c r="F29" s="36">
        <f>汇总!X13</f>
        <v>0.4</v>
      </c>
      <c r="G29" s="37">
        <f>汇总!W13</f>
        <v>5</v>
      </c>
      <c r="H29" s="18">
        <v>30</v>
      </c>
      <c r="I29" s="18" t="s">
        <v>891</v>
      </c>
    </row>
    <row r="30" s="1" customFormat="1" ht="13.9" spans="1:9">
      <c r="A30" s="18">
        <v>13</v>
      </c>
      <c r="B30" s="35" t="s">
        <v>794</v>
      </c>
      <c r="C30" s="35" t="s">
        <v>123</v>
      </c>
      <c r="D30" s="18">
        <v>2.12</v>
      </c>
      <c r="E30" s="18">
        <v>2</v>
      </c>
      <c r="F30" s="36">
        <f>汇总!X14</f>
        <v>0.079</v>
      </c>
      <c r="G30" s="37">
        <f>汇总!W14</f>
        <v>1</v>
      </c>
      <c r="H30" s="18">
        <v>10</v>
      </c>
      <c r="I30" s="18" t="s">
        <v>893</v>
      </c>
    </row>
    <row r="31" s="1" customFormat="1" ht="13.9" spans="1:9">
      <c r="A31" s="18">
        <v>14</v>
      </c>
      <c r="B31" s="35" t="s">
        <v>795</v>
      </c>
      <c r="C31" s="35" t="s">
        <v>129</v>
      </c>
      <c r="D31" s="18">
        <v>9.52</v>
      </c>
      <c r="E31" s="18">
        <v>9</v>
      </c>
      <c r="F31" s="38"/>
      <c r="G31" s="39"/>
      <c r="H31" s="18">
        <v>30</v>
      </c>
      <c r="I31" s="18" t="s">
        <v>893</v>
      </c>
    </row>
    <row r="32" s="1" customFormat="1" ht="27.75" spans="1:9">
      <c r="A32" s="18">
        <v>15</v>
      </c>
      <c r="B32" s="35" t="s">
        <v>796</v>
      </c>
      <c r="C32" s="35" t="s">
        <v>134</v>
      </c>
      <c r="D32" s="18">
        <v>0.1</v>
      </c>
      <c r="E32" s="18">
        <v>0.1</v>
      </c>
      <c r="F32" s="38"/>
      <c r="G32" s="39"/>
      <c r="H32" s="18">
        <v>1</v>
      </c>
      <c r="I32" s="18" t="s">
        <v>893</v>
      </c>
    </row>
    <row r="33" s="1" customFormat="1" ht="13.9" spans="1:9">
      <c r="A33" s="18">
        <v>16</v>
      </c>
      <c r="B33" s="35" t="s">
        <v>797</v>
      </c>
      <c r="C33" s="35" t="s">
        <v>139</v>
      </c>
      <c r="D33" s="18">
        <v>15.76</v>
      </c>
      <c r="E33" s="18">
        <v>14.9</v>
      </c>
      <c r="F33" s="38"/>
      <c r="G33" s="39"/>
      <c r="H33" s="18">
        <v>5</v>
      </c>
      <c r="I33" s="18" t="s">
        <v>894</v>
      </c>
    </row>
    <row r="34" s="1" customFormat="1" ht="13.9" spans="1:9">
      <c r="A34" s="18">
        <v>17</v>
      </c>
      <c r="B34" s="35" t="s">
        <v>798</v>
      </c>
      <c r="C34" s="35" t="s">
        <v>147</v>
      </c>
      <c r="D34" s="18">
        <v>17</v>
      </c>
      <c r="E34" s="18">
        <v>16</v>
      </c>
      <c r="F34" s="36">
        <f>汇总!X18</f>
        <v>0.02</v>
      </c>
      <c r="G34" s="37">
        <f>汇总!W18</f>
        <v>1</v>
      </c>
      <c r="H34" s="18">
        <v>20</v>
      </c>
      <c r="I34" s="18" t="s">
        <v>891</v>
      </c>
    </row>
    <row r="35" s="1" customFormat="1" ht="27.75" spans="1:9">
      <c r="A35" s="18">
        <v>18</v>
      </c>
      <c r="B35" s="35" t="s">
        <v>799</v>
      </c>
      <c r="C35" s="35" t="s">
        <v>153</v>
      </c>
      <c r="D35" s="18">
        <v>6.48</v>
      </c>
      <c r="E35" s="18">
        <v>6.2</v>
      </c>
      <c r="F35" s="36">
        <f>汇总!X19</f>
        <v>0.078</v>
      </c>
      <c r="G35" s="37">
        <f>汇总!W19</f>
        <v>1</v>
      </c>
      <c r="H35" s="18">
        <v>14</v>
      </c>
      <c r="I35" s="18" t="s">
        <v>895</v>
      </c>
    </row>
    <row r="36" s="1" customFormat="1" ht="27.75" spans="1:9">
      <c r="A36" s="18">
        <v>19</v>
      </c>
      <c r="B36" s="35" t="s">
        <v>800</v>
      </c>
      <c r="C36" s="35" t="s">
        <v>158</v>
      </c>
      <c r="D36" s="18">
        <v>11.81</v>
      </c>
      <c r="E36" s="18">
        <v>11.3</v>
      </c>
      <c r="F36" s="38"/>
      <c r="G36" s="39"/>
      <c r="H36" s="18">
        <v>24</v>
      </c>
      <c r="I36" s="18" t="s">
        <v>895</v>
      </c>
    </row>
    <row r="37" s="1" customFormat="1" ht="13.9" spans="1:9">
      <c r="A37" s="18">
        <v>20</v>
      </c>
      <c r="B37" s="35" t="s">
        <v>801</v>
      </c>
      <c r="C37" s="35" t="s">
        <v>162</v>
      </c>
      <c r="D37" s="18">
        <v>2.4</v>
      </c>
      <c r="E37" s="18">
        <v>2.3</v>
      </c>
      <c r="F37" s="38"/>
      <c r="G37" s="39"/>
      <c r="H37" s="18">
        <v>6</v>
      </c>
      <c r="I37" s="18" t="s">
        <v>893</v>
      </c>
    </row>
    <row r="38" s="1" customFormat="1" ht="13.9" spans="1:9">
      <c r="A38" s="18">
        <v>21</v>
      </c>
      <c r="B38" s="35" t="s">
        <v>802</v>
      </c>
      <c r="C38" s="35" t="s">
        <v>166</v>
      </c>
      <c r="D38" s="18">
        <v>13.8</v>
      </c>
      <c r="E38" s="18">
        <v>13.2</v>
      </c>
      <c r="F38" s="38"/>
      <c r="G38" s="39"/>
      <c r="H38" s="18">
        <v>30</v>
      </c>
      <c r="I38" s="18" t="s">
        <v>893</v>
      </c>
    </row>
    <row r="39" s="1" customFormat="1" ht="13.9" spans="1:9">
      <c r="A39" s="18">
        <v>22</v>
      </c>
      <c r="B39" s="35" t="s">
        <v>803</v>
      </c>
      <c r="C39" s="35" t="s">
        <v>170</v>
      </c>
      <c r="D39" s="18">
        <v>11.51</v>
      </c>
      <c r="E39" s="18">
        <v>11</v>
      </c>
      <c r="F39" s="38"/>
      <c r="G39" s="39"/>
      <c r="H39" s="18">
        <v>5</v>
      </c>
      <c r="I39" s="18" t="s">
        <v>891</v>
      </c>
    </row>
    <row r="40" s="1" customFormat="1" ht="13.9" spans="1:9">
      <c r="A40" s="18">
        <v>23</v>
      </c>
      <c r="B40" s="35" t="s">
        <v>804</v>
      </c>
      <c r="C40" s="35" t="s">
        <v>176</v>
      </c>
      <c r="D40" s="18">
        <v>22</v>
      </c>
      <c r="E40" s="18">
        <v>20</v>
      </c>
      <c r="F40" s="36">
        <f>汇总!X24</f>
        <v>0.085</v>
      </c>
      <c r="G40" s="37">
        <f>汇总!W24</f>
        <v>1</v>
      </c>
      <c r="H40" s="18">
        <v>2</v>
      </c>
      <c r="I40" s="18" t="s">
        <v>894</v>
      </c>
    </row>
    <row r="41" s="1" customFormat="1" ht="13.9" spans="1:9">
      <c r="A41" s="18">
        <v>24</v>
      </c>
      <c r="B41" s="35" t="s">
        <v>805</v>
      </c>
      <c r="C41" s="35" t="s">
        <v>183</v>
      </c>
      <c r="D41" s="18">
        <v>192</v>
      </c>
      <c r="E41" s="18">
        <v>186</v>
      </c>
      <c r="F41" s="36">
        <f>汇总!X25</f>
        <v>1.06</v>
      </c>
      <c r="G41" s="37">
        <f>汇总!W25</f>
        <v>6</v>
      </c>
      <c r="H41" s="18">
        <v>6</v>
      </c>
      <c r="I41" s="18" t="s">
        <v>894</v>
      </c>
    </row>
    <row r="42" s="1" customFormat="1" ht="13.9" spans="1:9">
      <c r="A42" s="18">
        <v>25</v>
      </c>
      <c r="B42" s="35" t="s">
        <v>806</v>
      </c>
      <c r="C42" s="35" t="s">
        <v>189</v>
      </c>
      <c r="D42" s="18">
        <v>51.71</v>
      </c>
      <c r="E42" s="18">
        <v>50</v>
      </c>
      <c r="F42" s="36">
        <f>汇总!X26</f>
        <v>3.06</v>
      </c>
      <c r="G42" s="37">
        <f>汇总!W26</f>
        <v>10</v>
      </c>
      <c r="H42" s="18">
        <v>60</v>
      </c>
      <c r="I42" s="18" t="s">
        <v>896</v>
      </c>
    </row>
    <row r="43" s="1" customFormat="1" ht="13.9" spans="1:9">
      <c r="A43" s="18">
        <v>26</v>
      </c>
      <c r="B43" s="35" t="s">
        <v>807</v>
      </c>
      <c r="C43" s="35" t="s">
        <v>195</v>
      </c>
      <c r="D43" s="18">
        <v>2306.55</v>
      </c>
      <c r="E43" s="18">
        <v>2285</v>
      </c>
      <c r="F43" s="38"/>
      <c r="G43" s="39"/>
      <c r="H43" s="18">
        <v>52253</v>
      </c>
      <c r="I43" s="18" t="s">
        <v>892</v>
      </c>
    </row>
    <row r="44" s="1" customFormat="1" ht="13.9" spans="1:9">
      <c r="A44" s="18">
        <v>27</v>
      </c>
      <c r="B44" s="35" t="s">
        <v>808</v>
      </c>
      <c r="C44" s="35" t="s">
        <v>200</v>
      </c>
      <c r="D44" s="18">
        <v>308.45</v>
      </c>
      <c r="E44" s="18">
        <v>305</v>
      </c>
      <c r="F44" s="38"/>
      <c r="G44" s="39"/>
      <c r="H44" s="18">
        <v>1500</v>
      </c>
      <c r="I44" s="18" t="s">
        <v>891</v>
      </c>
    </row>
    <row r="45" s="1" customFormat="1" ht="13.9" spans="1:9">
      <c r="A45" s="18">
        <v>28</v>
      </c>
      <c r="B45" s="35" t="s">
        <v>809</v>
      </c>
      <c r="C45" s="35" t="s">
        <v>205</v>
      </c>
      <c r="D45" s="18">
        <v>343.29</v>
      </c>
      <c r="E45" s="18">
        <v>332</v>
      </c>
      <c r="F45" s="38"/>
      <c r="G45" s="39"/>
      <c r="H45" s="18">
        <v>11</v>
      </c>
      <c r="I45" s="18" t="s">
        <v>892</v>
      </c>
    </row>
    <row r="46" s="1" customFormat="1" ht="13.9" spans="1:9">
      <c r="A46" s="18">
        <v>29</v>
      </c>
      <c r="B46" s="35" t="s">
        <v>810</v>
      </c>
      <c r="C46" s="35" t="s">
        <v>211</v>
      </c>
      <c r="D46" s="18">
        <v>125.45</v>
      </c>
      <c r="E46" s="18">
        <v>113.5</v>
      </c>
      <c r="F46" s="38"/>
      <c r="G46" s="39"/>
      <c r="H46" s="18">
        <v>240</v>
      </c>
      <c r="I46" s="18" t="s">
        <v>892</v>
      </c>
    </row>
    <row r="47" s="1" customFormat="1" ht="13.9" spans="1:9">
      <c r="A47" s="18">
        <v>30</v>
      </c>
      <c r="B47" s="35" t="s">
        <v>810</v>
      </c>
      <c r="C47" s="35" t="s">
        <v>211</v>
      </c>
      <c r="D47" s="18">
        <v>184.55</v>
      </c>
      <c r="E47" s="18">
        <v>166.5</v>
      </c>
      <c r="F47" s="38"/>
      <c r="G47" s="39"/>
      <c r="H47" s="18">
        <v>210</v>
      </c>
      <c r="I47" s="18" t="s">
        <v>892</v>
      </c>
    </row>
    <row r="48" s="1" customFormat="1" ht="13.9" spans="1:9">
      <c r="A48" s="18">
        <v>31</v>
      </c>
      <c r="B48" s="35" t="s">
        <v>811</v>
      </c>
      <c r="C48" s="35" t="s">
        <v>219</v>
      </c>
      <c r="D48" s="18">
        <v>2.06</v>
      </c>
      <c r="E48" s="18">
        <v>2</v>
      </c>
      <c r="F48" s="36">
        <f>汇总!X32</f>
        <v>1.43</v>
      </c>
      <c r="G48" s="37">
        <f>汇总!W32</f>
        <v>1</v>
      </c>
      <c r="H48" s="18">
        <v>4</v>
      </c>
      <c r="I48" s="18" t="s">
        <v>891</v>
      </c>
    </row>
    <row r="49" s="1" customFormat="1" ht="13.9" spans="1:9">
      <c r="A49" s="18">
        <v>32</v>
      </c>
      <c r="B49" s="35" t="s">
        <v>812</v>
      </c>
      <c r="C49" s="35" t="s">
        <v>224</v>
      </c>
      <c r="D49" s="18">
        <v>2.07</v>
      </c>
      <c r="E49" s="18">
        <v>2</v>
      </c>
      <c r="F49" s="38"/>
      <c r="G49" s="39"/>
      <c r="H49" s="18">
        <v>40</v>
      </c>
      <c r="I49" s="18" t="s">
        <v>891</v>
      </c>
    </row>
    <row r="50" s="1" customFormat="1" ht="13.9" spans="1:9">
      <c r="A50" s="18">
        <v>33</v>
      </c>
      <c r="B50" s="35" t="s">
        <v>813</v>
      </c>
      <c r="C50" s="35" t="s">
        <v>229</v>
      </c>
      <c r="D50" s="18">
        <v>46.43</v>
      </c>
      <c r="E50" s="18">
        <v>45</v>
      </c>
      <c r="F50" s="38"/>
      <c r="G50" s="39"/>
      <c r="H50" s="18">
        <v>2500</v>
      </c>
      <c r="I50" s="18" t="s">
        <v>889</v>
      </c>
    </row>
    <row r="51" s="1" customFormat="1" ht="27.75" spans="1:9">
      <c r="A51" s="18">
        <v>34</v>
      </c>
      <c r="B51" s="35" t="s">
        <v>814</v>
      </c>
      <c r="C51" s="35" t="s">
        <v>233</v>
      </c>
      <c r="D51" s="18">
        <v>1.03</v>
      </c>
      <c r="E51" s="18">
        <v>1</v>
      </c>
      <c r="F51" s="38"/>
      <c r="G51" s="39"/>
      <c r="H51" s="18">
        <v>100</v>
      </c>
      <c r="I51" s="18" t="s">
        <v>897</v>
      </c>
    </row>
    <row r="52" s="1" customFormat="1" ht="13.9" spans="1:9">
      <c r="A52" s="18">
        <v>35</v>
      </c>
      <c r="B52" s="35" t="s">
        <v>815</v>
      </c>
      <c r="C52" s="35" t="s">
        <v>240</v>
      </c>
      <c r="D52" s="18">
        <v>6.19</v>
      </c>
      <c r="E52" s="18">
        <v>6</v>
      </c>
      <c r="F52" s="38"/>
      <c r="G52" s="39"/>
      <c r="H52" s="18">
        <v>5</v>
      </c>
      <c r="I52" s="18" t="s">
        <v>889</v>
      </c>
    </row>
    <row r="53" s="1" customFormat="1" ht="13.9" spans="1:9">
      <c r="A53" s="18">
        <v>36</v>
      </c>
      <c r="B53" s="35" t="s">
        <v>816</v>
      </c>
      <c r="C53" s="35" t="s">
        <v>245</v>
      </c>
      <c r="D53" s="18">
        <v>72.22</v>
      </c>
      <c r="E53" s="18">
        <v>70</v>
      </c>
      <c r="F53" s="38"/>
      <c r="G53" s="39"/>
      <c r="H53" s="18">
        <v>80</v>
      </c>
      <c r="I53" s="18" t="s">
        <v>893</v>
      </c>
    </row>
    <row r="54" s="1" customFormat="1" ht="13.9" spans="1:9">
      <c r="A54" s="18">
        <v>37</v>
      </c>
      <c r="B54" s="35" t="s">
        <v>816</v>
      </c>
      <c r="C54" s="35" t="s">
        <v>248</v>
      </c>
      <c r="D54" s="18">
        <v>56.75</v>
      </c>
      <c r="E54" s="18">
        <v>55</v>
      </c>
      <c r="F54" s="38"/>
      <c r="G54" s="39"/>
      <c r="H54" s="18">
        <v>50</v>
      </c>
      <c r="I54" s="18" t="s">
        <v>893</v>
      </c>
    </row>
    <row r="55" s="1" customFormat="1" ht="13.9" spans="1:9">
      <c r="A55" s="18">
        <v>38</v>
      </c>
      <c r="B55" s="35" t="s">
        <v>817</v>
      </c>
      <c r="C55" s="35" t="s">
        <v>251</v>
      </c>
      <c r="D55" s="18">
        <v>2.06</v>
      </c>
      <c r="E55" s="18">
        <v>2</v>
      </c>
      <c r="F55" s="38"/>
      <c r="G55" s="39"/>
      <c r="H55" s="18">
        <v>41</v>
      </c>
      <c r="I55" s="18" t="s">
        <v>898</v>
      </c>
    </row>
    <row r="56" s="1" customFormat="1" ht="13.9" spans="1:9">
      <c r="A56" s="18">
        <v>39</v>
      </c>
      <c r="B56" s="35" t="s">
        <v>818</v>
      </c>
      <c r="C56" s="35" t="s">
        <v>257</v>
      </c>
      <c r="D56" s="18">
        <v>1.03</v>
      </c>
      <c r="E56" s="18">
        <v>1</v>
      </c>
      <c r="F56" s="38"/>
      <c r="G56" s="39"/>
      <c r="H56" s="18">
        <v>180</v>
      </c>
      <c r="I56" s="18" t="s">
        <v>892</v>
      </c>
    </row>
    <row r="57" s="1" customFormat="1" ht="13.9" spans="1:9">
      <c r="A57" s="18">
        <v>40</v>
      </c>
      <c r="B57" s="35" t="s">
        <v>819</v>
      </c>
      <c r="C57" s="35" t="s">
        <v>261</v>
      </c>
      <c r="D57" s="18">
        <v>1.03</v>
      </c>
      <c r="E57" s="18">
        <v>1</v>
      </c>
      <c r="F57" s="38"/>
      <c r="G57" s="39"/>
      <c r="H57" s="18">
        <v>42</v>
      </c>
      <c r="I57" s="18" t="s">
        <v>891</v>
      </c>
    </row>
    <row r="58" s="1" customFormat="1" ht="13.9" spans="1:9">
      <c r="A58" s="18">
        <v>41</v>
      </c>
      <c r="B58" s="35" t="s">
        <v>820</v>
      </c>
      <c r="C58" s="35" t="s">
        <v>265</v>
      </c>
      <c r="D58" s="18">
        <v>5.16</v>
      </c>
      <c r="E58" s="18">
        <v>5</v>
      </c>
      <c r="F58" s="38"/>
      <c r="G58" s="39"/>
      <c r="H58" s="18">
        <v>50</v>
      </c>
      <c r="I58" s="18" t="s">
        <v>899</v>
      </c>
    </row>
    <row r="59" s="1" customFormat="1" ht="13.9" spans="1:9">
      <c r="A59" s="18">
        <v>42</v>
      </c>
      <c r="B59" s="35" t="s">
        <v>821</v>
      </c>
      <c r="C59" s="35" t="s">
        <v>272</v>
      </c>
      <c r="D59" s="18">
        <v>20.63</v>
      </c>
      <c r="E59" s="18">
        <v>20</v>
      </c>
      <c r="F59" s="38"/>
      <c r="G59" s="39"/>
      <c r="H59" s="18">
        <v>50</v>
      </c>
      <c r="I59" s="18" t="s">
        <v>900</v>
      </c>
    </row>
    <row r="60" s="1" customFormat="1" ht="13.9" spans="1:9">
      <c r="A60" s="18">
        <v>43</v>
      </c>
      <c r="B60" s="35" t="s">
        <v>822</v>
      </c>
      <c r="C60" s="35" t="s">
        <v>279</v>
      </c>
      <c r="D60" s="18">
        <v>10.32</v>
      </c>
      <c r="E60" s="18">
        <v>10</v>
      </c>
      <c r="F60" s="38"/>
      <c r="G60" s="39"/>
      <c r="H60" s="18">
        <v>20</v>
      </c>
      <c r="I60" s="18" t="s">
        <v>893</v>
      </c>
    </row>
    <row r="61" s="1" customFormat="1" ht="13.9" spans="1:9">
      <c r="A61" s="18">
        <v>44</v>
      </c>
      <c r="B61" s="35" t="s">
        <v>822</v>
      </c>
      <c r="C61" s="35" t="s">
        <v>279</v>
      </c>
      <c r="D61" s="18">
        <v>15.48</v>
      </c>
      <c r="E61" s="18">
        <v>15</v>
      </c>
      <c r="F61" s="38"/>
      <c r="G61" s="39"/>
      <c r="H61" s="18">
        <v>40</v>
      </c>
      <c r="I61" s="18" t="s">
        <v>893</v>
      </c>
    </row>
    <row r="62" s="1" customFormat="1" ht="13.9" spans="1:9">
      <c r="A62" s="18">
        <v>45</v>
      </c>
      <c r="B62" s="35" t="s">
        <v>822</v>
      </c>
      <c r="C62" s="35" t="s">
        <v>279</v>
      </c>
      <c r="D62" s="18">
        <v>1.03</v>
      </c>
      <c r="E62" s="18">
        <v>1</v>
      </c>
      <c r="F62" s="38"/>
      <c r="G62" s="39"/>
      <c r="H62" s="18">
        <v>5</v>
      </c>
      <c r="I62" s="18" t="s">
        <v>893</v>
      </c>
    </row>
    <row r="63" s="1" customFormat="1" ht="13.9" spans="1:9">
      <c r="A63" s="18">
        <v>46</v>
      </c>
      <c r="B63" s="35" t="s">
        <v>823</v>
      </c>
      <c r="C63" s="35" t="s">
        <v>290</v>
      </c>
      <c r="D63" s="18">
        <v>1.03</v>
      </c>
      <c r="E63" s="18">
        <v>1</v>
      </c>
      <c r="F63" s="38"/>
      <c r="G63" s="39"/>
      <c r="H63" s="18">
        <v>1</v>
      </c>
      <c r="I63" s="18" t="s">
        <v>891</v>
      </c>
    </row>
    <row r="64" s="1" customFormat="1" ht="13.9" spans="1:9">
      <c r="A64" s="18">
        <v>47</v>
      </c>
      <c r="B64" s="35" t="s">
        <v>824</v>
      </c>
      <c r="C64" s="35" t="s">
        <v>296</v>
      </c>
      <c r="D64" s="18">
        <v>10.32</v>
      </c>
      <c r="E64" s="18">
        <v>10</v>
      </c>
      <c r="F64" s="38"/>
      <c r="G64" s="39"/>
      <c r="H64" s="18">
        <v>85</v>
      </c>
      <c r="I64" s="18" t="s">
        <v>891</v>
      </c>
    </row>
    <row r="65" s="1" customFormat="1" ht="13.9" spans="1:9">
      <c r="A65" s="18">
        <v>48</v>
      </c>
      <c r="B65" s="35" t="s">
        <v>825</v>
      </c>
      <c r="C65" s="35" t="s">
        <v>301</v>
      </c>
      <c r="D65" s="18">
        <v>5.16</v>
      </c>
      <c r="E65" s="18">
        <v>5</v>
      </c>
      <c r="F65" s="38"/>
      <c r="G65" s="39"/>
      <c r="H65" s="18">
        <v>53</v>
      </c>
      <c r="I65" s="18" t="s">
        <v>891</v>
      </c>
    </row>
    <row r="66" s="1" customFormat="1" ht="13.9" spans="1:9">
      <c r="A66" s="18">
        <v>49</v>
      </c>
      <c r="B66" s="35" t="s">
        <v>793</v>
      </c>
      <c r="C66" s="35" t="s">
        <v>114</v>
      </c>
      <c r="D66" s="18">
        <v>255</v>
      </c>
      <c r="E66" s="18">
        <v>240</v>
      </c>
      <c r="F66" s="36">
        <f>汇总!X50</f>
        <v>1.01</v>
      </c>
      <c r="G66" s="37">
        <f>汇总!W50</f>
        <v>8</v>
      </c>
      <c r="H66" s="18">
        <v>60</v>
      </c>
      <c r="I66" s="18" t="s">
        <v>891</v>
      </c>
    </row>
    <row r="67" s="1" customFormat="1" ht="13.9" spans="1:9">
      <c r="A67" s="18">
        <v>50</v>
      </c>
      <c r="B67" s="35" t="s">
        <v>826</v>
      </c>
      <c r="C67" s="35" t="s">
        <v>311</v>
      </c>
      <c r="D67" s="18">
        <v>231</v>
      </c>
      <c r="E67" s="18">
        <v>225</v>
      </c>
      <c r="F67" s="38"/>
      <c r="G67" s="39"/>
      <c r="H67" s="18">
        <v>30</v>
      </c>
      <c r="I67" s="18" t="s">
        <v>891</v>
      </c>
    </row>
    <row r="68" s="1" customFormat="1" ht="13.9" spans="1:9">
      <c r="A68" s="18">
        <v>51</v>
      </c>
      <c r="B68" s="35" t="s">
        <v>827</v>
      </c>
      <c r="C68" s="35" t="s">
        <v>314</v>
      </c>
      <c r="D68" s="18">
        <v>68</v>
      </c>
      <c r="E68" s="18">
        <v>66</v>
      </c>
      <c r="F68" s="38"/>
      <c r="G68" s="39"/>
      <c r="H68" s="18">
        <v>30</v>
      </c>
      <c r="I68" s="18" t="s">
        <v>891</v>
      </c>
    </row>
    <row r="69" s="1" customFormat="1" ht="13.9" spans="1:9">
      <c r="A69" s="18">
        <v>52</v>
      </c>
      <c r="B69" s="35" t="s">
        <v>790</v>
      </c>
      <c r="C69" s="35" t="s">
        <v>91</v>
      </c>
      <c r="D69" s="18">
        <v>31.32</v>
      </c>
      <c r="E69" s="18">
        <v>30</v>
      </c>
      <c r="F69" s="38"/>
      <c r="G69" s="39"/>
      <c r="H69" s="18">
        <v>15</v>
      </c>
      <c r="I69" s="18" t="s">
        <v>891</v>
      </c>
    </row>
    <row r="70" s="1" customFormat="1" ht="13.9" spans="1:9">
      <c r="A70" s="18">
        <v>53</v>
      </c>
      <c r="B70" s="35" t="s">
        <v>828</v>
      </c>
      <c r="C70" s="35" t="s">
        <v>318</v>
      </c>
      <c r="D70" s="18">
        <v>77</v>
      </c>
      <c r="E70" s="18">
        <v>75</v>
      </c>
      <c r="F70" s="38"/>
      <c r="G70" s="39"/>
      <c r="H70" s="18">
        <v>30</v>
      </c>
      <c r="I70" s="18" t="s">
        <v>891</v>
      </c>
    </row>
    <row r="71" s="1" customFormat="1" ht="13.9" spans="1:9">
      <c r="A71" s="18">
        <v>54</v>
      </c>
      <c r="B71" s="35" t="s">
        <v>828</v>
      </c>
      <c r="C71" s="35" t="s">
        <v>318</v>
      </c>
      <c r="D71" s="18">
        <v>56</v>
      </c>
      <c r="E71" s="18">
        <v>54</v>
      </c>
      <c r="F71" s="38"/>
      <c r="G71" s="39"/>
      <c r="H71" s="18">
        <v>30</v>
      </c>
      <c r="I71" s="18" t="s">
        <v>891</v>
      </c>
    </row>
    <row r="72" s="1" customFormat="1" ht="13.9" spans="1:9">
      <c r="A72" s="18">
        <v>55</v>
      </c>
      <c r="B72" s="35" t="s">
        <v>829</v>
      </c>
      <c r="C72" s="35" t="s">
        <v>322</v>
      </c>
      <c r="D72" s="18">
        <v>2.09</v>
      </c>
      <c r="E72" s="18">
        <v>2</v>
      </c>
      <c r="F72" s="38"/>
      <c r="G72" s="39"/>
      <c r="H72" s="18">
        <v>50</v>
      </c>
      <c r="I72" s="18" t="s">
        <v>891</v>
      </c>
    </row>
    <row r="73" s="1" customFormat="1" ht="13.9" spans="1:9">
      <c r="A73" s="18">
        <v>56</v>
      </c>
      <c r="B73" s="35" t="s">
        <v>830</v>
      </c>
      <c r="C73" s="35" t="s">
        <v>326</v>
      </c>
      <c r="D73" s="18">
        <v>7.41</v>
      </c>
      <c r="E73" s="18">
        <v>7.1</v>
      </c>
      <c r="F73" s="38"/>
      <c r="G73" s="39"/>
      <c r="H73" s="18">
        <v>25</v>
      </c>
      <c r="I73" s="18" t="s">
        <v>891</v>
      </c>
    </row>
    <row r="74" s="1" customFormat="1" ht="13.9" spans="1:9">
      <c r="A74" s="18">
        <v>57</v>
      </c>
      <c r="B74" s="35" t="s">
        <v>831</v>
      </c>
      <c r="C74" s="35" t="s">
        <v>330</v>
      </c>
      <c r="D74" s="18">
        <v>4.18</v>
      </c>
      <c r="E74" s="18">
        <v>4</v>
      </c>
      <c r="F74" s="38"/>
      <c r="G74" s="39"/>
      <c r="H74" s="18">
        <v>20</v>
      </c>
      <c r="I74" s="18" t="s">
        <v>891</v>
      </c>
    </row>
    <row r="75" s="1" customFormat="1" ht="13.9" spans="1:9">
      <c r="A75" s="18">
        <v>58</v>
      </c>
      <c r="B75" s="35" t="s">
        <v>832</v>
      </c>
      <c r="C75" s="35" t="s">
        <v>337</v>
      </c>
      <c r="D75" s="18">
        <v>2910</v>
      </c>
      <c r="E75" s="18">
        <v>2897.5</v>
      </c>
      <c r="F75" s="36">
        <f>汇总!X59</f>
        <v>3.47</v>
      </c>
      <c r="G75" s="37">
        <f>汇总!W59</f>
        <v>9</v>
      </c>
      <c r="H75" s="18">
        <v>100</v>
      </c>
      <c r="I75" s="18" t="s">
        <v>891</v>
      </c>
    </row>
    <row r="76" s="1" customFormat="1" ht="13.9" spans="1:9">
      <c r="A76" s="18">
        <v>59</v>
      </c>
      <c r="B76" s="35" t="s">
        <v>832</v>
      </c>
      <c r="C76" s="35" t="s">
        <v>337</v>
      </c>
      <c r="D76" s="18">
        <v>2191</v>
      </c>
      <c r="E76" s="18">
        <v>2182.5</v>
      </c>
      <c r="F76" s="38"/>
      <c r="G76" s="39"/>
      <c r="H76" s="18">
        <v>50</v>
      </c>
      <c r="I76" s="18" t="s">
        <v>891</v>
      </c>
    </row>
    <row r="77" s="1" customFormat="1" ht="13.9" spans="1:9">
      <c r="A77" s="18">
        <v>60</v>
      </c>
      <c r="B77" s="35" t="s">
        <v>833</v>
      </c>
      <c r="C77" s="35" t="s">
        <v>345</v>
      </c>
      <c r="D77" s="18">
        <v>145.02</v>
      </c>
      <c r="E77" s="18">
        <v>140</v>
      </c>
      <c r="F77" s="38"/>
      <c r="G77" s="39"/>
      <c r="H77" s="18">
        <v>245</v>
      </c>
      <c r="I77" s="18" t="s">
        <v>891</v>
      </c>
    </row>
    <row r="78" s="1" customFormat="1" ht="13.9" spans="1:9">
      <c r="A78" s="18">
        <v>61</v>
      </c>
      <c r="B78" s="35" t="s">
        <v>833</v>
      </c>
      <c r="C78" s="35" t="s">
        <v>345</v>
      </c>
      <c r="D78" s="18">
        <v>198.89</v>
      </c>
      <c r="E78" s="18">
        <v>192</v>
      </c>
      <c r="F78" s="38"/>
      <c r="G78" s="39"/>
      <c r="H78" s="18">
        <v>40</v>
      </c>
      <c r="I78" s="18" t="s">
        <v>891</v>
      </c>
    </row>
    <row r="79" s="1" customFormat="1" ht="13.9" spans="1:9">
      <c r="A79" s="18">
        <v>62</v>
      </c>
      <c r="B79" s="35" t="s">
        <v>834</v>
      </c>
      <c r="C79" s="35" t="s">
        <v>351</v>
      </c>
      <c r="D79" s="18">
        <v>105.66</v>
      </c>
      <c r="E79" s="18">
        <v>102</v>
      </c>
      <c r="F79" s="38"/>
      <c r="G79" s="39"/>
      <c r="H79" s="18">
        <v>50</v>
      </c>
      <c r="I79" s="18" t="s">
        <v>891</v>
      </c>
    </row>
    <row r="80" s="1" customFormat="1" ht="13.9" spans="1:9">
      <c r="A80" s="18">
        <v>63</v>
      </c>
      <c r="B80" s="35" t="s">
        <v>834</v>
      </c>
      <c r="C80" s="35" t="s">
        <v>351</v>
      </c>
      <c r="D80" s="18">
        <v>272.43</v>
      </c>
      <c r="E80" s="18">
        <v>263</v>
      </c>
      <c r="F80" s="38"/>
      <c r="G80" s="39"/>
      <c r="H80" s="18">
        <v>125</v>
      </c>
      <c r="I80" s="18" t="s">
        <v>891</v>
      </c>
    </row>
    <row r="81" s="1" customFormat="1" ht="13.9" spans="1:9">
      <c r="A81" s="18">
        <v>64</v>
      </c>
      <c r="B81" s="35" t="s">
        <v>835</v>
      </c>
      <c r="C81" s="35" t="s">
        <v>361</v>
      </c>
      <c r="D81" s="18">
        <v>12.35</v>
      </c>
      <c r="E81" s="18">
        <v>11.35</v>
      </c>
      <c r="F81" s="36">
        <f>汇总!X65</f>
        <v>0.1</v>
      </c>
      <c r="G81" s="37">
        <f>汇总!W65</f>
        <v>1</v>
      </c>
      <c r="H81" s="18">
        <v>75</v>
      </c>
      <c r="I81" s="18" t="s">
        <v>891</v>
      </c>
    </row>
    <row r="82" s="1" customFormat="1" ht="13.9" spans="1:9">
      <c r="A82" s="18">
        <v>65</v>
      </c>
      <c r="B82" s="35" t="s">
        <v>836</v>
      </c>
      <c r="C82" s="35" t="s">
        <v>369</v>
      </c>
      <c r="D82" s="18">
        <v>100.15</v>
      </c>
      <c r="E82" s="18">
        <v>92</v>
      </c>
      <c r="F82" s="36">
        <f>汇总!X66</f>
        <v>1.452</v>
      </c>
      <c r="G82" s="37">
        <f>汇总!W66</f>
        <v>1</v>
      </c>
      <c r="H82" s="18">
        <v>20</v>
      </c>
      <c r="I82" s="18" t="s">
        <v>891</v>
      </c>
    </row>
    <row r="83" s="1" customFormat="1" ht="13.9" spans="1:9">
      <c r="A83" s="18">
        <v>66</v>
      </c>
      <c r="B83" s="35" t="s">
        <v>837</v>
      </c>
      <c r="C83" s="35" t="s">
        <v>374</v>
      </c>
      <c r="D83" s="18">
        <v>5.68</v>
      </c>
      <c r="E83" s="18">
        <v>5.22</v>
      </c>
      <c r="F83" s="38"/>
      <c r="G83" s="39"/>
      <c r="H83" s="18">
        <v>60</v>
      </c>
      <c r="I83" s="18" t="s">
        <v>891</v>
      </c>
    </row>
    <row r="84" s="1" customFormat="1" ht="13.9" spans="1:9">
      <c r="A84" s="18">
        <v>67</v>
      </c>
      <c r="B84" s="35" t="s">
        <v>837</v>
      </c>
      <c r="C84" s="35" t="s">
        <v>374</v>
      </c>
      <c r="D84" s="18">
        <v>4.74</v>
      </c>
      <c r="E84" s="18">
        <v>4.35</v>
      </c>
      <c r="F84" s="38"/>
      <c r="G84" s="39"/>
      <c r="H84" s="18">
        <v>50</v>
      </c>
      <c r="I84" s="18" t="s">
        <v>891</v>
      </c>
    </row>
    <row r="85" s="1" customFormat="1" ht="13.9" spans="1:9">
      <c r="A85" s="18">
        <v>68</v>
      </c>
      <c r="B85" s="35" t="s">
        <v>838</v>
      </c>
      <c r="C85" s="35" t="s">
        <v>379</v>
      </c>
      <c r="D85" s="18">
        <v>16.44</v>
      </c>
      <c r="E85" s="18">
        <v>15.1</v>
      </c>
      <c r="F85" s="38"/>
      <c r="G85" s="39"/>
      <c r="H85" s="18">
        <v>5</v>
      </c>
      <c r="I85" s="18" t="s">
        <v>891</v>
      </c>
    </row>
    <row r="86" s="1" customFormat="1" ht="13.9" spans="1:9">
      <c r="A86" s="18">
        <v>69</v>
      </c>
      <c r="B86" s="35" t="s">
        <v>839</v>
      </c>
      <c r="C86" s="35" t="s">
        <v>383</v>
      </c>
      <c r="D86" s="18">
        <v>11.68</v>
      </c>
      <c r="E86" s="18">
        <v>10.73</v>
      </c>
      <c r="F86" s="38"/>
      <c r="G86" s="39"/>
      <c r="H86" s="18">
        <v>15</v>
      </c>
      <c r="I86" s="18" t="s">
        <v>891</v>
      </c>
    </row>
    <row r="87" s="1" customFormat="1" ht="13.9" spans="1:9">
      <c r="A87" s="18">
        <v>70</v>
      </c>
      <c r="B87" s="35" t="s">
        <v>840</v>
      </c>
      <c r="C87" s="35" t="s">
        <v>387</v>
      </c>
      <c r="D87" s="18">
        <v>7.4</v>
      </c>
      <c r="E87" s="18">
        <v>6.8</v>
      </c>
      <c r="F87" s="38"/>
      <c r="G87" s="39"/>
      <c r="H87" s="18">
        <v>10</v>
      </c>
      <c r="I87" s="18" t="s">
        <v>891</v>
      </c>
    </row>
    <row r="88" s="1" customFormat="1" ht="13.9" spans="1:9">
      <c r="A88" s="18">
        <v>71</v>
      </c>
      <c r="B88" s="35" t="s">
        <v>841</v>
      </c>
      <c r="C88" s="35" t="s">
        <v>391</v>
      </c>
      <c r="D88" s="18">
        <v>22.09</v>
      </c>
      <c r="E88" s="18">
        <v>20.29</v>
      </c>
      <c r="F88" s="38"/>
      <c r="G88" s="39"/>
      <c r="H88" s="18">
        <v>10</v>
      </c>
      <c r="I88" s="18" t="s">
        <v>891</v>
      </c>
    </row>
    <row r="89" s="1" customFormat="1" ht="13.9" spans="1:9">
      <c r="A89" s="18">
        <v>72</v>
      </c>
      <c r="B89" s="35" t="s">
        <v>842</v>
      </c>
      <c r="C89" s="35" t="s">
        <v>394</v>
      </c>
      <c r="D89" s="18">
        <v>25.69</v>
      </c>
      <c r="E89" s="18">
        <v>23.6</v>
      </c>
      <c r="F89" s="38"/>
      <c r="G89" s="39"/>
      <c r="H89" s="18">
        <v>10</v>
      </c>
      <c r="I89" s="18" t="s">
        <v>891</v>
      </c>
    </row>
    <row r="90" s="1" customFormat="1" ht="13.9" spans="1:9">
      <c r="A90" s="18">
        <v>73</v>
      </c>
      <c r="B90" s="35" t="s">
        <v>843</v>
      </c>
      <c r="C90" s="35" t="s">
        <v>397</v>
      </c>
      <c r="D90" s="18">
        <v>0.01</v>
      </c>
      <c r="E90" s="18">
        <v>0.01</v>
      </c>
      <c r="F90" s="38"/>
      <c r="G90" s="39"/>
      <c r="H90" s="18">
        <v>10</v>
      </c>
      <c r="I90" s="18" t="s">
        <v>891</v>
      </c>
    </row>
    <row r="91" s="1" customFormat="1" ht="13.9" spans="1:9">
      <c r="A91" s="18">
        <v>74</v>
      </c>
      <c r="B91" s="35" t="s">
        <v>831</v>
      </c>
      <c r="C91" s="35" t="s">
        <v>399</v>
      </c>
      <c r="D91" s="18">
        <v>16.65</v>
      </c>
      <c r="E91" s="18">
        <v>15.3</v>
      </c>
      <c r="F91" s="38"/>
      <c r="G91" s="39"/>
      <c r="H91" s="18">
        <v>10</v>
      </c>
      <c r="I91" s="18" t="s">
        <v>891</v>
      </c>
    </row>
    <row r="92" s="1" customFormat="1" ht="13.9" spans="1:9">
      <c r="A92" s="18">
        <v>75</v>
      </c>
      <c r="B92" s="35" t="s">
        <v>844</v>
      </c>
      <c r="C92" s="35" t="s">
        <v>404</v>
      </c>
      <c r="D92" s="18">
        <v>38.14</v>
      </c>
      <c r="E92" s="18">
        <v>35.04</v>
      </c>
      <c r="F92" s="38"/>
      <c r="G92" s="39"/>
      <c r="H92" s="18">
        <v>24</v>
      </c>
      <c r="I92" s="18" t="s">
        <v>891</v>
      </c>
    </row>
    <row r="93" s="1" customFormat="1" ht="13.9" spans="1:9">
      <c r="A93" s="18">
        <v>76</v>
      </c>
      <c r="B93" s="35" t="s">
        <v>845</v>
      </c>
      <c r="C93" s="35" t="s">
        <v>407</v>
      </c>
      <c r="D93" s="18">
        <v>21.55</v>
      </c>
      <c r="E93" s="18">
        <v>19.8</v>
      </c>
      <c r="F93" s="38"/>
      <c r="G93" s="39"/>
      <c r="H93" s="18">
        <v>10</v>
      </c>
      <c r="I93" s="18" t="s">
        <v>891</v>
      </c>
    </row>
    <row r="94" s="1" customFormat="1" ht="13.9" spans="1:9">
      <c r="A94" s="18">
        <v>77</v>
      </c>
      <c r="B94" s="35" t="s">
        <v>846</v>
      </c>
      <c r="C94" s="35" t="s">
        <v>411</v>
      </c>
      <c r="D94" s="18">
        <v>16.3</v>
      </c>
      <c r="E94" s="18">
        <v>14.97</v>
      </c>
      <c r="F94" s="38"/>
      <c r="G94" s="39"/>
      <c r="H94" s="18">
        <v>20</v>
      </c>
      <c r="I94" s="18" t="s">
        <v>891</v>
      </c>
    </row>
    <row r="95" s="1" customFormat="1" ht="13.9" spans="1:9">
      <c r="A95" s="18">
        <v>78</v>
      </c>
      <c r="B95" s="35" t="s">
        <v>846</v>
      </c>
      <c r="C95" s="35" t="s">
        <v>411</v>
      </c>
      <c r="D95" s="18">
        <v>12.19</v>
      </c>
      <c r="E95" s="18">
        <v>11.2</v>
      </c>
      <c r="F95" s="38"/>
      <c r="G95" s="39"/>
      <c r="H95" s="18">
        <v>15</v>
      </c>
      <c r="I95" s="18" t="s">
        <v>891</v>
      </c>
    </row>
    <row r="96" s="1" customFormat="1" ht="27.4" spans="1:9">
      <c r="A96" s="18">
        <v>79</v>
      </c>
      <c r="B96" s="35" t="s">
        <v>847</v>
      </c>
      <c r="C96" s="35" t="s">
        <v>419</v>
      </c>
      <c r="D96" s="18">
        <v>9.96</v>
      </c>
      <c r="E96" s="18">
        <v>9</v>
      </c>
      <c r="F96" s="36">
        <f>汇总!X80</f>
        <v>3.7</v>
      </c>
      <c r="G96" s="37">
        <f>汇总!W80</f>
        <v>2</v>
      </c>
      <c r="H96" s="18">
        <v>1500</v>
      </c>
      <c r="I96" s="18" t="s">
        <v>897</v>
      </c>
    </row>
    <row r="97" s="1" customFormat="1" ht="27.4" spans="1:9">
      <c r="A97" s="18">
        <v>80</v>
      </c>
      <c r="B97" s="35" t="s">
        <v>847</v>
      </c>
      <c r="C97" s="35" t="s">
        <v>424</v>
      </c>
      <c r="D97" s="18">
        <v>105.18</v>
      </c>
      <c r="E97" s="18">
        <v>95</v>
      </c>
      <c r="F97" s="38"/>
      <c r="G97" s="39"/>
      <c r="H97" s="18">
        <v>400</v>
      </c>
      <c r="I97" s="18" t="s">
        <v>897</v>
      </c>
    </row>
    <row r="98" s="1" customFormat="1" ht="27.75" spans="1:9">
      <c r="A98" s="18">
        <v>81</v>
      </c>
      <c r="B98" s="35" t="s">
        <v>848</v>
      </c>
      <c r="C98" s="35" t="s">
        <v>428</v>
      </c>
      <c r="D98" s="18"/>
      <c r="E98" s="18"/>
      <c r="F98" s="38"/>
      <c r="G98" s="39"/>
      <c r="H98" s="18">
        <v>200</v>
      </c>
      <c r="I98" s="18" t="s">
        <v>901</v>
      </c>
    </row>
    <row r="99" s="1" customFormat="1" ht="27.75" spans="1:9">
      <c r="A99" s="18">
        <v>82</v>
      </c>
      <c r="B99" s="35" t="s">
        <v>849</v>
      </c>
      <c r="C99" s="35" t="s">
        <v>431</v>
      </c>
      <c r="D99" s="18"/>
      <c r="E99" s="18"/>
      <c r="F99" s="38"/>
      <c r="G99" s="39"/>
      <c r="H99" s="18">
        <v>200</v>
      </c>
      <c r="I99" s="18" t="s">
        <v>892</v>
      </c>
    </row>
    <row r="100" s="1" customFormat="1" ht="13.9" spans="1:9">
      <c r="A100" s="18">
        <v>83</v>
      </c>
      <c r="B100" s="35" t="s">
        <v>850</v>
      </c>
      <c r="C100" s="35" t="s">
        <v>433</v>
      </c>
      <c r="D100" s="18"/>
      <c r="E100" s="18"/>
      <c r="F100" s="38"/>
      <c r="G100" s="39"/>
      <c r="H100" s="18">
        <v>400</v>
      </c>
      <c r="I100" s="18" t="s">
        <v>892</v>
      </c>
    </row>
    <row r="101" s="1" customFormat="1" ht="27.4" spans="1:9">
      <c r="A101" s="18">
        <v>84</v>
      </c>
      <c r="B101" s="35" t="s">
        <v>851</v>
      </c>
      <c r="C101" s="35" t="s">
        <v>435</v>
      </c>
      <c r="D101" s="18">
        <v>16.61</v>
      </c>
      <c r="E101" s="18">
        <v>15</v>
      </c>
      <c r="F101" s="38"/>
      <c r="G101" s="39"/>
      <c r="H101" s="18">
        <v>4000</v>
      </c>
      <c r="I101" s="18" t="s">
        <v>902</v>
      </c>
    </row>
    <row r="102" s="1" customFormat="1" ht="13.9" spans="1:9">
      <c r="A102" s="18">
        <v>85</v>
      </c>
      <c r="B102" s="35" t="s">
        <v>850</v>
      </c>
      <c r="C102" s="35" t="s">
        <v>439</v>
      </c>
      <c r="D102" s="18">
        <v>4.43</v>
      </c>
      <c r="E102" s="18">
        <v>4</v>
      </c>
      <c r="F102" s="38"/>
      <c r="G102" s="39"/>
      <c r="H102" s="18">
        <v>200</v>
      </c>
      <c r="I102" s="18" t="s">
        <v>892</v>
      </c>
    </row>
    <row r="103" s="1" customFormat="1" ht="27.4" spans="1:9">
      <c r="A103" s="18">
        <v>86</v>
      </c>
      <c r="B103" s="35" t="s">
        <v>852</v>
      </c>
      <c r="C103" s="35" t="s">
        <v>442</v>
      </c>
      <c r="D103" s="18">
        <v>188.82</v>
      </c>
      <c r="E103" s="18">
        <v>167</v>
      </c>
      <c r="F103" s="38"/>
      <c r="G103" s="39"/>
      <c r="H103" s="18">
        <v>4000</v>
      </c>
      <c r="I103" s="18" t="s">
        <v>903</v>
      </c>
    </row>
    <row r="104" s="1" customFormat="1" ht="13.9" spans="1:9">
      <c r="A104" s="18">
        <v>87</v>
      </c>
      <c r="B104" s="35" t="s">
        <v>853</v>
      </c>
      <c r="C104" s="35" t="s">
        <v>449</v>
      </c>
      <c r="D104" s="18">
        <v>5825</v>
      </c>
      <c r="E104" s="18">
        <v>5675</v>
      </c>
      <c r="F104" s="36">
        <f>汇总!X88</f>
        <v>3.37</v>
      </c>
      <c r="G104" s="37">
        <f>汇总!W88</f>
        <v>3</v>
      </c>
      <c r="H104" s="18">
        <v>6180</v>
      </c>
      <c r="I104" s="18" t="s">
        <v>889</v>
      </c>
    </row>
    <row r="105" s="1" customFormat="1" ht="13.9" spans="1:9">
      <c r="A105" s="18">
        <v>88</v>
      </c>
      <c r="B105" s="35" t="s">
        <v>806</v>
      </c>
      <c r="C105" s="35" t="s">
        <v>453</v>
      </c>
      <c r="D105" s="18">
        <v>60</v>
      </c>
      <c r="E105" s="18">
        <v>54</v>
      </c>
      <c r="F105" s="36">
        <f>汇总!X89</f>
        <v>0.18</v>
      </c>
      <c r="G105" s="37">
        <f>汇总!W89</f>
        <v>2</v>
      </c>
      <c r="H105" s="18">
        <v>30</v>
      </c>
      <c r="I105" s="18" t="s">
        <v>904</v>
      </c>
    </row>
    <row r="106" s="1" customFormat="1" ht="27" spans="1:9">
      <c r="A106" s="18">
        <v>89</v>
      </c>
      <c r="B106" s="35" t="s">
        <v>854</v>
      </c>
      <c r="C106" s="35" t="s">
        <v>458</v>
      </c>
      <c r="D106" s="18">
        <v>110</v>
      </c>
      <c r="E106" s="18">
        <v>100</v>
      </c>
      <c r="F106" s="36">
        <f>汇总!X90</f>
        <v>0.27</v>
      </c>
      <c r="G106" s="37">
        <f>汇总!W90</f>
        <v>2</v>
      </c>
      <c r="H106" s="18">
        <v>2</v>
      </c>
      <c r="I106" s="18" t="s">
        <v>894</v>
      </c>
    </row>
    <row r="107" s="1" customFormat="1" ht="13.9" spans="1:9">
      <c r="A107" s="18">
        <v>90</v>
      </c>
      <c r="B107" s="35" t="s">
        <v>855</v>
      </c>
      <c r="C107" s="35" t="s">
        <v>467</v>
      </c>
      <c r="D107" s="18">
        <v>9579</v>
      </c>
      <c r="E107" s="18">
        <v>8668</v>
      </c>
      <c r="F107" s="36">
        <f>汇总!X91</f>
        <v>43.79</v>
      </c>
      <c r="G107" s="37">
        <f>汇总!W91</f>
        <v>23</v>
      </c>
      <c r="H107" s="18">
        <v>2820</v>
      </c>
      <c r="I107" s="18" t="s">
        <v>889</v>
      </c>
    </row>
    <row r="108" s="1" customFormat="1" ht="13.9" spans="1:9">
      <c r="A108" s="18">
        <v>91</v>
      </c>
      <c r="B108" s="35" t="s">
        <v>856</v>
      </c>
      <c r="C108" s="35" t="s">
        <v>476</v>
      </c>
      <c r="D108" s="18">
        <v>0.52</v>
      </c>
      <c r="E108" s="18">
        <v>0.5</v>
      </c>
      <c r="F108" s="36">
        <f>汇总!X92</f>
        <v>0.23</v>
      </c>
      <c r="G108" s="37">
        <f>汇总!W92</f>
        <v>4</v>
      </c>
      <c r="H108" s="18">
        <v>5</v>
      </c>
      <c r="I108" s="18" t="s">
        <v>897</v>
      </c>
    </row>
    <row r="109" s="1" customFormat="1" ht="13.9" spans="1:9">
      <c r="A109" s="18">
        <v>92</v>
      </c>
      <c r="B109" s="35" t="s">
        <v>857</v>
      </c>
      <c r="C109" s="35" t="s">
        <v>481</v>
      </c>
      <c r="D109" s="18">
        <v>9.32</v>
      </c>
      <c r="E109" s="18">
        <v>9</v>
      </c>
      <c r="F109" s="38"/>
      <c r="G109" s="39"/>
      <c r="H109" s="18">
        <v>292</v>
      </c>
      <c r="I109" s="18" t="s">
        <v>897</v>
      </c>
    </row>
    <row r="110" s="1" customFormat="1" ht="13.9" spans="1:9">
      <c r="A110" s="18">
        <v>93</v>
      </c>
      <c r="B110" s="35" t="s">
        <v>857</v>
      </c>
      <c r="C110" s="35" t="s">
        <v>481</v>
      </c>
      <c r="D110" s="18">
        <v>8.8</v>
      </c>
      <c r="E110" s="18">
        <v>8.5</v>
      </c>
      <c r="F110" s="38"/>
      <c r="G110" s="39"/>
      <c r="H110" s="18">
        <v>29</v>
      </c>
      <c r="I110" s="18" t="s">
        <v>897</v>
      </c>
    </row>
    <row r="111" s="1" customFormat="1" ht="13.9" spans="1:9">
      <c r="A111" s="18">
        <v>94</v>
      </c>
      <c r="B111" s="35" t="s">
        <v>858</v>
      </c>
      <c r="C111" s="35" t="s">
        <v>488</v>
      </c>
      <c r="D111" s="18">
        <v>27.5</v>
      </c>
      <c r="E111" s="18">
        <v>26</v>
      </c>
      <c r="F111" s="38"/>
      <c r="G111" s="39"/>
      <c r="H111" s="18">
        <v>10</v>
      </c>
      <c r="I111" s="18" t="s">
        <v>893</v>
      </c>
    </row>
    <row r="112" s="1" customFormat="1" ht="13.9" spans="1:9">
      <c r="A112" s="18">
        <v>95</v>
      </c>
      <c r="B112" s="35" t="s">
        <v>859</v>
      </c>
      <c r="C112" s="35" t="s">
        <v>492</v>
      </c>
      <c r="D112" s="18">
        <v>6.8</v>
      </c>
      <c r="E112" s="18">
        <v>6.5</v>
      </c>
      <c r="F112" s="38"/>
      <c r="G112" s="39"/>
      <c r="H112" s="18">
        <v>30</v>
      </c>
      <c r="I112" s="18" t="s">
        <v>891</v>
      </c>
    </row>
    <row r="113" s="1" customFormat="1" ht="13.9" spans="1:9">
      <c r="A113" s="18">
        <v>96</v>
      </c>
      <c r="B113" s="35" t="s">
        <v>860</v>
      </c>
      <c r="C113" s="35" t="s">
        <v>497</v>
      </c>
      <c r="D113" s="18">
        <v>0.52</v>
      </c>
      <c r="E113" s="18">
        <v>0.5</v>
      </c>
      <c r="F113" s="38"/>
      <c r="G113" s="39"/>
      <c r="H113" s="18">
        <v>4</v>
      </c>
      <c r="I113" s="18" t="s">
        <v>893</v>
      </c>
    </row>
    <row r="114" s="1" customFormat="1" ht="13.9" spans="1:9">
      <c r="A114" s="18">
        <v>97</v>
      </c>
      <c r="B114" s="35" t="s">
        <v>861</v>
      </c>
      <c r="C114" s="35" t="s">
        <v>501</v>
      </c>
      <c r="D114" s="18">
        <v>15.53</v>
      </c>
      <c r="E114" s="18">
        <v>15</v>
      </c>
      <c r="F114" s="38"/>
      <c r="G114" s="39"/>
      <c r="H114" s="18">
        <v>4</v>
      </c>
      <c r="I114" s="18" t="s">
        <v>893</v>
      </c>
    </row>
    <row r="115" s="1" customFormat="1" ht="13.9" spans="1:9">
      <c r="A115" s="18">
        <v>98</v>
      </c>
      <c r="B115" s="35" t="s">
        <v>862</v>
      </c>
      <c r="C115" s="35" t="s">
        <v>507</v>
      </c>
      <c r="D115" s="18">
        <v>23.26</v>
      </c>
      <c r="E115" s="18">
        <v>22</v>
      </c>
      <c r="F115" s="38"/>
      <c r="G115" s="39"/>
      <c r="H115" s="18">
        <v>15</v>
      </c>
      <c r="I115" s="18" t="s">
        <v>893</v>
      </c>
    </row>
    <row r="116" s="1" customFormat="1" ht="13.9" spans="1:9">
      <c r="A116" s="18">
        <v>99</v>
      </c>
      <c r="B116" s="35" t="s">
        <v>863</v>
      </c>
      <c r="C116" s="35" t="s">
        <v>513</v>
      </c>
      <c r="D116" s="18">
        <v>9.37</v>
      </c>
      <c r="E116" s="18">
        <v>9.04</v>
      </c>
      <c r="F116" s="38"/>
      <c r="G116" s="39"/>
      <c r="H116" s="18">
        <v>90</v>
      </c>
      <c r="I116" s="18" t="s">
        <v>893</v>
      </c>
    </row>
    <row r="117" s="1" customFormat="1" ht="13.9" spans="1:9">
      <c r="A117" s="18">
        <v>100</v>
      </c>
      <c r="B117" s="35" t="s">
        <v>863</v>
      </c>
      <c r="C117" s="35" t="s">
        <v>513</v>
      </c>
      <c r="D117" s="18">
        <v>0.88</v>
      </c>
      <c r="E117" s="18">
        <v>0.85</v>
      </c>
      <c r="F117" s="38"/>
      <c r="G117" s="39"/>
      <c r="H117" s="18">
        <v>25</v>
      </c>
      <c r="I117" s="18" t="s">
        <v>893</v>
      </c>
    </row>
    <row r="118" s="1" customFormat="1" ht="13.9" spans="1:9">
      <c r="A118" s="18">
        <v>101</v>
      </c>
      <c r="B118" s="35" t="s">
        <v>864</v>
      </c>
      <c r="C118" s="35" t="s">
        <v>518</v>
      </c>
      <c r="D118" s="18">
        <v>3.66</v>
      </c>
      <c r="E118" s="18">
        <v>3.5</v>
      </c>
      <c r="F118" s="38"/>
      <c r="G118" s="39"/>
      <c r="H118" s="18">
        <v>10</v>
      </c>
      <c r="I118" s="18" t="s">
        <v>895</v>
      </c>
    </row>
    <row r="119" s="1" customFormat="1" ht="13.9" spans="1:9">
      <c r="A119" s="18">
        <v>102</v>
      </c>
      <c r="B119" s="35" t="s">
        <v>865</v>
      </c>
      <c r="C119" s="35" t="s">
        <v>522</v>
      </c>
      <c r="D119" s="18">
        <v>23.02</v>
      </c>
      <c r="E119" s="18">
        <v>22</v>
      </c>
      <c r="F119" s="38"/>
      <c r="G119" s="39"/>
      <c r="H119" s="18">
        <v>100</v>
      </c>
      <c r="I119" s="18" t="s">
        <v>893</v>
      </c>
    </row>
    <row r="120" s="1" customFormat="1" ht="13.9" spans="1:9">
      <c r="A120" s="18">
        <v>103</v>
      </c>
      <c r="B120" s="35" t="s">
        <v>866</v>
      </c>
      <c r="C120" s="35" t="s">
        <v>526</v>
      </c>
      <c r="D120" s="18">
        <v>1.24</v>
      </c>
      <c r="E120" s="18">
        <v>1.2</v>
      </c>
      <c r="F120" s="38"/>
      <c r="G120" s="39"/>
      <c r="H120" s="18">
        <v>23</v>
      </c>
      <c r="I120" s="18" t="s">
        <v>897</v>
      </c>
    </row>
    <row r="121" s="1" customFormat="1" ht="13.9" spans="1:9">
      <c r="A121" s="18">
        <v>104</v>
      </c>
      <c r="B121" s="35" t="s">
        <v>867</v>
      </c>
      <c r="C121" s="35" t="s">
        <v>531</v>
      </c>
      <c r="D121" s="18">
        <v>13.74</v>
      </c>
      <c r="E121" s="18">
        <v>13</v>
      </c>
      <c r="F121" s="38"/>
      <c r="G121" s="39"/>
      <c r="H121" s="18">
        <v>866</v>
      </c>
      <c r="I121" s="18" t="s">
        <v>897</v>
      </c>
    </row>
    <row r="122" s="1" customFormat="1" ht="13.9" spans="1:9">
      <c r="A122" s="18">
        <v>105</v>
      </c>
      <c r="B122" s="35" t="s">
        <v>868</v>
      </c>
      <c r="C122" s="35" t="s">
        <v>537</v>
      </c>
      <c r="D122" s="18">
        <v>1.04</v>
      </c>
      <c r="E122" s="18">
        <v>1</v>
      </c>
      <c r="F122" s="38"/>
      <c r="G122" s="39"/>
      <c r="H122" s="18">
        <v>2</v>
      </c>
      <c r="I122" s="18" t="s">
        <v>891</v>
      </c>
    </row>
    <row r="123" s="1" customFormat="1" ht="13.9" spans="1:9">
      <c r="A123" s="18">
        <v>106</v>
      </c>
      <c r="B123" s="35" t="s">
        <v>869</v>
      </c>
      <c r="C123" s="35" t="s">
        <v>542</v>
      </c>
      <c r="D123" s="18">
        <v>0.05</v>
      </c>
      <c r="E123" s="18">
        <v>0.05</v>
      </c>
      <c r="F123" s="38"/>
      <c r="G123" s="39"/>
      <c r="H123" s="18">
        <v>9</v>
      </c>
      <c r="I123" s="18" t="s">
        <v>891</v>
      </c>
    </row>
    <row r="124" s="1" customFormat="1" ht="13.9" spans="1:9">
      <c r="A124" s="18">
        <v>107</v>
      </c>
      <c r="B124" s="35" t="s">
        <v>870</v>
      </c>
      <c r="C124" s="35" t="s">
        <v>546</v>
      </c>
      <c r="D124" s="18">
        <v>5.18</v>
      </c>
      <c r="E124" s="18">
        <v>5</v>
      </c>
      <c r="F124" s="38"/>
      <c r="G124" s="39"/>
      <c r="H124" s="18">
        <v>20</v>
      </c>
      <c r="I124" s="18" t="s">
        <v>895</v>
      </c>
    </row>
    <row r="125" s="1" customFormat="1" ht="13.9" spans="1:9">
      <c r="A125" s="18">
        <v>108</v>
      </c>
      <c r="B125" s="35" t="s">
        <v>871</v>
      </c>
      <c r="C125" s="35" t="s">
        <v>551</v>
      </c>
      <c r="D125" s="18">
        <v>0.07</v>
      </c>
      <c r="E125" s="18">
        <v>0.07</v>
      </c>
      <c r="F125" s="38"/>
      <c r="G125" s="39"/>
      <c r="H125" s="18">
        <v>10</v>
      </c>
      <c r="I125" s="18" t="s">
        <v>901</v>
      </c>
    </row>
    <row r="126" s="1" customFormat="1" ht="13.9" spans="1:9">
      <c r="A126" s="18">
        <v>109</v>
      </c>
      <c r="B126" s="35" t="s">
        <v>872</v>
      </c>
      <c r="C126" s="35" t="s">
        <v>558</v>
      </c>
      <c r="D126" s="18">
        <v>1.14</v>
      </c>
      <c r="E126" s="18">
        <v>0.9</v>
      </c>
      <c r="F126" s="36">
        <f>汇总!X110</f>
        <v>0.078</v>
      </c>
      <c r="G126" s="37">
        <f>汇总!W110</f>
        <v>1</v>
      </c>
      <c r="H126" s="18">
        <v>3</v>
      </c>
      <c r="I126" s="18" t="s">
        <v>891</v>
      </c>
    </row>
    <row r="127" s="1" customFormat="1" ht="13.9" spans="1:9">
      <c r="A127" s="18">
        <v>110</v>
      </c>
      <c r="B127" s="35" t="s">
        <v>873</v>
      </c>
      <c r="C127" s="35" t="s">
        <v>562</v>
      </c>
      <c r="D127" s="18">
        <v>16.3</v>
      </c>
      <c r="E127" s="18">
        <v>12.9</v>
      </c>
      <c r="F127" s="38"/>
      <c r="G127" s="39"/>
      <c r="H127" s="18">
        <v>2</v>
      </c>
      <c r="I127" s="18" t="s">
        <v>891</v>
      </c>
    </row>
    <row r="128" s="1" customFormat="1" ht="13.9" spans="1:9">
      <c r="A128" s="18">
        <v>111</v>
      </c>
      <c r="B128" s="35" t="s">
        <v>874</v>
      </c>
      <c r="C128" s="35" t="s">
        <v>567</v>
      </c>
      <c r="D128" s="18">
        <v>23.76</v>
      </c>
      <c r="E128" s="18">
        <v>18.8</v>
      </c>
      <c r="F128" s="38"/>
      <c r="G128" s="39"/>
      <c r="H128" s="18">
        <v>2</v>
      </c>
      <c r="I128" s="18" t="s">
        <v>891</v>
      </c>
    </row>
    <row r="129" s="1" customFormat="1" ht="13.9" spans="1:9">
      <c r="A129" s="18">
        <v>112</v>
      </c>
      <c r="B129" s="35" t="s">
        <v>875</v>
      </c>
      <c r="C129" s="35" t="s">
        <v>573</v>
      </c>
      <c r="D129" s="18">
        <v>0.08</v>
      </c>
      <c r="E129" s="18">
        <v>0.05</v>
      </c>
      <c r="F129" s="36">
        <f>汇总!X113</f>
        <v>0.085</v>
      </c>
      <c r="G129" s="37">
        <f>汇总!W113</f>
        <v>1</v>
      </c>
      <c r="H129" s="18">
        <v>1</v>
      </c>
      <c r="I129" s="18" t="s">
        <v>891</v>
      </c>
    </row>
    <row r="130" s="1" customFormat="1" ht="13.9" spans="1:9">
      <c r="A130" s="18">
        <v>113</v>
      </c>
      <c r="B130" s="35" t="s">
        <v>876</v>
      </c>
      <c r="C130" s="35" t="s">
        <v>578</v>
      </c>
      <c r="D130" s="18">
        <v>3.33</v>
      </c>
      <c r="E130" s="18">
        <v>2</v>
      </c>
      <c r="F130" s="38"/>
      <c r="G130" s="39"/>
      <c r="H130" s="18">
        <v>2</v>
      </c>
      <c r="I130" s="18" t="s">
        <v>891</v>
      </c>
    </row>
    <row r="131" s="1" customFormat="1" ht="13.9" spans="1:9">
      <c r="A131" s="18">
        <v>114</v>
      </c>
      <c r="B131" s="35" t="s">
        <v>876</v>
      </c>
      <c r="C131" s="35" t="s">
        <v>578</v>
      </c>
      <c r="D131" s="18">
        <v>4.66</v>
      </c>
      <c r="E131" s="18">
        <v>2.8</v>
      </c>
      <c r="F131" s="38"/>
      <c r="G131" s="39"/>
      <c r="H131" s="18">
        <v>2</v>
      </c>
      <c r="I131" s="18" t="s">
        <v>891</v>
      </c>
    </row>
    <row r="132" s="1" customFormat="1" ht="13.9" spans="1:9">
      <c r="A132" s="18">
        <v>115</v>
      </c>
      <c r="B132" s="35" t="s">
        <v>877</v>
      </c>
      <c r="C132" s="35" t="s">
        <v>583</v>
      </c>
      <c r="D132" s="18">
        <v>2.26</v>
      </c>
      <c r="E132" s="18">
        <v>1.36</v>
      </c>
      <c r="F132" s="38"/>
      <c r="G132" s="39"/>
      <c r="H132" s="18">
        <v>136</v>
      </c>
      <c r="I132" s="18" t="s">
        <v>891</v>
      </c>
    </row>
    <row r="133" s="1" customFormat="1" ht="13.9" spans="1:9">
      <c r="A133" s="18">
        <v>116</v>
      </c>
      <c r="B133" s="35" t="s">
        <v>877</v>
      </c>
      <c r="C133" s="35" t="s">
        <v>583</v>
      </c>
      <c r="D133" s="18">
        <v>1.63</v>
      </c>
      <c r="E133" s="18">
        <v>0.98</v>
      </c>
      <c r="F133" s="38"/>
      <c r="G133" s="39"/>
      <c r="H133" s="18">
        <v>98</v>
      </c>
      <c r="I133" s="18" t="s">
        <v>891</v>
      </c>
    </row>
    <row r="134" s="1" customFormat="1" ht="13.9" spans="1:9">
      <c r="A134" s="18">
        <v>117</v>
      </c>
      <c r="B134" s="35" t="s">
        <v>877</v>
      </c>
      <c r="C134" s="35" t="s">
        <v>583</v>
      </c>
      <c r="D134" s="18">
        <v>2.25</v>
      </c>
      <c r="E134" s="18">
        <v>1.35</v>
      </c>
      <c r="F134" s="38"/>
      <c r="G134" s="39"/>
      <c r="H134" s="18">
        <v>27</v>
      </c>
      <c r="I134" s="18" t="s">
        <v>891</v>
      </c>
    </row>
    <row r="135" s="1" customFormat="1" ht="13.9" spans="1:9">
      <c r="A135" s="18">
        <v>118</v>
      </c>
      <c r="B135" s="35" t="s">
        <v>878</v>
      </c>
      <c r="C135" s="35" t="s">
        <v>589</v>
      </c>
      <c r="D135" s="18">
        <v>0.83</v>
      </c>
      <c r="E135" s="18">
        <v>0.5</v>
      </c>
      <c r="F135" s="38"/>
      <c r="G135" s="39"/>
      <c r="H135" s="18">
        <v>50</v>
      </c>
      <c r="I135" s="18" t="s">
        <v>891</v>
      </c>
    </row>
    <row r="136" s="1" customFormat="1" ht="13.9" spans="1:9">
      <c r="A136" s="18">
        <v>119</v>
      </c>
      <c r="B136" s="35" t="s">
        <v>879</v>
      </c>
      <c r="C136" s="35" t="s">
        <v>592</v>
      </c>
      <c r="D136" s="18">
        <v>5.91</v>
      </c>
      <c r="E136" s="18">
        <v>3.55</v>
      </c>
      <c r="F136" s="38"/>
      <c r="G136" s="39"/>
      <c r="H136" s="18">
        <v>71</v>
      </c>
      <c r="I136" s="18" t="s">
        <v>891</v>
      </c>
    </row>
    <row r="137" s="1" customFormat="1" ht="13.9" spans="1:9">
      <c r="A137" s="18">
        <v>120</v>
      </c>
      <c r="B137" s="35" t="s">
        <v>905</v>
      </c>
      <c r="C137" s="35" t="s">
        <v>598</v>
      </c>
      <c r="D137" s="18">
        <v>9</v>
      </c>
      <c r="E137" s="18">
        <v>8</v>
      </c>
      <c r="F137" s="36">
        <f>汇总!X121</f>
        <v>0.15</v>
      </c>
      <c r="G137" s="37">
        <f>汇总!W121</f>
        <v>2</v>
      </c>
      <c r="H137" s="18">
        <v>10</v>
      </c>
      <c r="I137" s="18" t="s">
        <v>891</v>
      </c>
    </row>
    <row r="138" s="1" customFormat="1" ht="13.9" spans="1:9">
      <c r="A138" s="18">
        <v>121</v>
      </c>
      <c r="B138" s="35" t="s">
        <v>906</v>
      </c>
      <c r="C138" s="35" t="s">
        <v>604</v>
      </c>
      <c r="D138" s="18">
        <v>11</v>
      </c>
      <c r="E138" s="18">
        <v>10</v>
      </c>
      <c r="F138" s="38"/>
      <c r="G138" s="39"/>
      <c r="H138" s="18">
        <v>2</v>
      </c>
      <c r="I138" s="18" t="s">
        <v>891</v>
      </c>
    </row>
    <row r="139" s="1" customFormat="1" ht="13.9" spans="1:9">
      <c r="A139" s="18">
        <v>122</v>
      </c>
      <c r="B139" s="35" t="s">
        <v>882</v>
      </c>
      <c r="C139" s="35" t="s">
        <v>611</v>
      </c>
      <c r="D139" s="18">
        <v>38</v>
      </c>
      <c r="E139" s="18">
        <v>34</v>
      </c>
      <c r="F139" s="36">
        <f>汇总!X123</f>
        <v>0.13</v>
      </c>
      <c r="G139" s="37">
        <f>汇总!W123</f>
        <v>4</v>
      </c>
      <c r="H139" s="18">
        <v>2</v>
      </c>
      <c r="I139" s="18" t="s">
        <v>894</v>
      </c>
    </row>
    <row r="140" s="1" customFormat="1" ht="13.9" spans="1:9">
      <c r="A140" s="18">
        <v>123</v>
      </c>
      <c r="B140" s="35" t="s">
        <v>882</v>
      </c>
      <c r="C140" s="35" t="s">
        <v>611</v>
      </c>
      <c r="D140" s="18">
        <v>74</v>
      </c>
      <c r="E140" s="18">
        <v>68</v>
      </c>
      <c r="F140" s="38"/>
      <c r="G140" s="39"/>
      <c r="H140" s="18">
        <v>2</v>
      </c>
      <c r="I140" s="18" t="s">
        <v>894</v>
      </c>
    </row>
    <row r="141" ht="13.85" spans="1:9">
      <c r="A141" s="16"/>
      <c r="B141" s="17"/>
      <c r="C141" s="17"/>
      <c r="D141" s="16"/>
      <c r="E141" s="16"/>
      <c r="F141" s="29"/>
      <c r="G141" s="16"/>
      <c r="H141" s="16"/>
      <c r="I141" s="16"/>
    </row>
    <row r="142" ht="13.85" spans="1:9">
      <c r="A142" s="16"/>
      <c r="B142" s="17"/>
      <c r="C142" s="17"/>
      <c r="D142" s="16"/>
      <c r="E142" s="16"/>
      <c r="F142" s="29"/>
      <c r="G142" s="16"/>
      <c r="H142" s="16"/>
      <c r="I142" s="16"/>
    </row>
    <row r="143" ht="13.85" spans="1:9">
      <c r="A143" s="24" t="s">
        <v>745</v>
      </c>
      <c r="B143" s="17"/>
      <c r="C143" s="17"/>
      <c r="D143" s="16">
        <v>29701.14</v>
      </c>
      <c r="E143" s="16">
        <v>28172.41</v>
      </c>
      <c r="F143" s="29">
        <v>67.32</v>
      </c>
      <c r="G143" s="16">
        <v>116</v>
      </c>
      <c r="H143" s="16">
        <v>101628</v>
      </c>
      <c r="I143" s="16"/>
    </row>
    <row r="144" ht="13.85" spans="1:9">
      <c r="A144" s="16"/>
      <c r="B144" s="17"/>
      <c r="C144" s="17"/>
      <c r="D144" s="16"/>
      <c r="E144" s="16"/>
      <c r="F144" s="29"/>
      <c r="G144" s="16"/>
      <c r="H144" s="16"/>
      <c r="I144" s="16"/>
    </row>
    <row r="145" ht="13.85" spans="1:9">
      <c r="A145" s="16"/>
      <c r="B145" s="17"/>
      <c r="C145" s="17"/>
      <c r="D145" s="16"/>
      <c r="E145" s="16"/>
      <c r="F145" s="29"/>
      <c r="G145" s="16"/>
      <c r="H145" s="16"/>
      <c r="I145" s="16"/>
    </row>
    <row r="146" ht="13.9" spans="1:9">
      <c r="A146" s="16"/>
      <c r="B146" s="17" t="s">
        <v>748</v>
      </c>
      <c r="C146" s="17"/>
      <c r="D146" s="16"/>
      <c r="E146" s="16"/>
      <c r="F146" s="29"/>
      <c r="G146" s="16"/>
      <c r="H146" s="16"/>
      <c r="I146" s="16"/>
    </row>
    <row r="147" ht="13.9" spans="1:9">
      <c r="A147" s="16"/>
      <c r="B147" s="17" t="s">
        <v>749</v>
      </c>
      <c r="C147" s="17"/>
      <c r="D147" s="16"/>
      <c r="E147" s="16"/>
      <c r="F147" s="45">
        <v>44348</v>
      </c>
      <c r="G147" s="46"/>
      <c r="H147" s="46"/>
      <c r="I147" s="47"/>
    </row>
  </sheetData>
  <mergeCells count="46">
    <mergeCell ref="A1:I1"/>
    <mergeCell ref="A2:I2"/>
    <mergeCell ref="A3:I3"/>
    <mergeCell ref="A4:I4"/>
    <mergeCell ref="A5:I5"/>
    <mergeCell ref="G6:I6"/>
    <mergeCell ref="G7:I7"/>
    <mergeCell ref="G8:I8"/>
    <mergeCell ref="G9:I9"/>
    <mergeCell ref="G10:I10"/>
    <mergeCell ref="A11:D11"/>
    <mergeCell ref="G11:I11"/>
    <mergeCell ref="H16:I16"/>
    <mergeCell ref="F147:I147"/>
    <mergeCell ref="F19:F22"/>
    <mergeCell ref="F23:F24"/>
    <mergeCell ref="F27:F28"/>
    <mergeCell ref="F30:F33"/>
    <mergeCell ref="F35:F39"/>
    <mergeCell ref="F42:F47"/>
    <mergeCell ref="F48:F65"/>
    <mergeCell ref="F66:F74"/>
    <mergeCell ref="F75:F80"/>
    <mergeCell ref="F82:F95"/>
    <mergeCell ref="F96:F103"/>
    <mergeCell ref="F108:F125"/>
    <mergeCell ref="F126:F128"/>
    <mergeCell ref="F129:F136"/>
    <mergeCell ref="F137:F138"/>
    <mergeCell ref="F139:F140"/>
    <mergeCell ref="G19:G22"/>
    <mergeCell ref="G23:G24"/>
    <mergeCell ref="G27:G28"/>
    <mergeCell ref="G30:G33"/>
    <mergeCell ref="G35:G39"/>
    <mergeCell ref="G42:G47"/>
    <mergeCell ref="G48:G65"/>
    <mergeCell ref="G66:G74"/>
    <mergeCell ref="G75:G80"/>
    <mergeCell ref="G82:G95"/>
    <mergeCell ref="G96:G103"/>
    <mergeCell ref="G108:G125"/>
    <mergeCell ref="G126:G128"/>
    <mergeCell ref="G129:G136"/>
    <mergeCell ref="G137:G138"/>
    <mergeCell ref="G139:G140"/>
  </mergeCells>
  <pageMargins left="0.75" right="0.75" top="1" bottom="1" header="0.5" footer="0.5"/>
  <pageSetup paperSize="9" scale="73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Sheet1</vt:lpstr>
      <vt:lpstr>报关单</vt:lpstr>
      <vt:lpstr>报关发票</vt:lpstr>
      <vt:lpstr>报关箱单</vt:lpstr>
      <vt:lpstr>清关发票</vt:lpstr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reman105</cp:lastModifiedBy>
  <dcterms:created xsi:type="dcterms:W3CDTF">2021-06-01T09:15:00Z</dcterms:created>
  <dcterms:modified xsi:type="dcterms:W3CDTF">2021-06-03T13:29:35Z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KSOProductBuildVer">
    <vt:lpwstr>2052-11.1.0.10116</vt:lpwstr>
  </property>
  <property fmtid="{D5CDD505-2E9C-101B-9397-08002B2CF9AE}" pid="5" name="KSOReadingLayout">
    <vt:bool>true</vt:bool>
  </property>
</Properties>
</file>