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箱单!$A$17:$I$41</definedName>
  </definedNames>
  <calcPr calcId="144525"/>
</workbook>
</file>

<file path=xl/sharedStrings.xml><?xml version="1.0" encoding="utf-8"?>
<sst xmlns="http://schemas.openxmlformats.org/spreadsheetml/2006/main" count="78" uniqueCount="55">
  <si>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</si>
  <si>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</si>
  <si>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</si>
  <si>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</si>
  <si>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</si>
  <si>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</si>
  <si>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</si>
  <si>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</si>
  <si>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</si>
  <si>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</si>
  <si>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</si>
  <si>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</si>
  <si>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</si>
  <si>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</si>
  <si>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</si>
  <si>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</si>
  <si>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</si>
  <si>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</si>
  <si>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</si>
  <si>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</si>
  <si>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</si>
  <si>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</si>
  <si>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</si>
  <si>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</si>
  <si>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</si>
  <si>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</si>
  <si>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</si>
  <si>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</si>
  <si>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</si>
  <si>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</si>
  <si>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</si>
  <si>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</si>
  <si>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</si>
  <si>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</si>
  <si>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</si>
  <si>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</si>
  <si>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</si>
  <si>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</si>
  <si>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</si>
  <si>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</si>
  <si>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</si>
  <si>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</si>
  <si>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</si>
  <si>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</si>
  <si>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</si>
  <si>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</si>
  <si>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</si>
  <si>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</si>
  <si>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</si>
  <si>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</si>
  <si>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</si>
  <si>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</si>
  <si>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</si>
  <si>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</si>
  <si>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t>CPT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</si>
</sst>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0.00_);[Red]\(0.00\)"/>
    <numFmt numFmtId="178" formatCode="#,##0.00_ "/>
    <numFmt numFmtId="179" formatCode="0_ "/>
    <numFmt numFmtId="180" formatCode="0.00_ "/>
    <numFmt numFmtId="181" formatCode="m/d/yyyy;@"/>
    <numFmt numFmtId="182" formatCode="[$-409]d/mmm/yy;@"/>
    <numFmt numFmtId="183" formatCode="[$-409]d\-mmm\-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2" borderId="12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31" fillId="6" borderId="11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4" fillId="0" borderId="0"/>
    <xf numFmtId="0" fontId="24" fillId="1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80" fontId="13" fillId="0" borderId="0" xfId="0" applyNumberFormat="1" applyFont="1" applyFill="1" applyBorder="1" applyAlignment="1" applyProtection="1">
      <alignment vertical="top"/>
      <protection locked="0"/>
    </xf>
    <xf numFmtId="180" fontId="3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left" vertical="center"/>
    </xf>
    <xf numFmtId="180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right" vertical="center" wrapText="1"/>
    </xf>
    <xf numFmtId="182" fontId="2" fillId="0" borderId="0" xfId="0" applyNumberFormat="1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vertical="center"/>
    </xf>
    <xf numFmtId="180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80" fontId="2" fillId="0" borderId="0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left" vertical="center"/>
    </xf>
    <xf numFmtId="180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180" fontId="1" fillId="0" borderId="5" xfId="0" applyNumberFormat="1" applyFont="1" applyFill="1" applyBorder="1" applyAlignment="1">
      <alignment horizontal="center" vertical="center" wrapText="1"/>
    </xf>
    <xf numFmtId="180" fontId="1" fillId="0" borderId="4" xfId="0" applyNumberFormat="1" applyFont="1" applyFill="1" applyBorder="1" applyAlignment="1">
      <alignment horizontal="center" vertical="center" wrapText="1"/>
    </xf>
    <xf numFmtId="180" fontId="1" fillId="0" borderId="6" xfId="0" applyNumberFormat="1" applyFont="1" applyFill="1" applyBorder="1" applyAlignment="1">
      <alignment horizontal="center" vertical="center" wrapText="1"/>
    </xf>
    <xf numFmtId="180" fontId="1" fillId="0" borderId="5" xfId="0" applyNumberFormat="1" applyFont="1" applyFill="1" applyBorder="1" applyAlignment="1">
      <alignment vertical="center" wrapText="1"/>
    </xf>
    <xf numFmtId="180" fontId="1" fillId="0" borderId="4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18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80" fontId="12" fillId="0" borderId="0" xfId="0" applyNumberFormat="1" applyFont="1" applyFill="1" applyBorder="1" applyAlignment="1">
      <alignment horizontal="center" vertical="center"/>
    </xf>
    <xf numFmtId="180" fontId="12" fillId="0" borderId="0" xfId="0" applyNumberFormat="1" applyFont="1" applyFill="1" applyBorder="1" applyAlignment="1">
      <alignment horizontal="center" vertical="center" wrapText="1"/>
    </xf>
    <xf numFmtId="179" fontId="13" fillId="0" borderId="4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GSYXZ2\Desktop\2021&#24180;&#21457;&#36135;\JMBMT20210623S-98%20&#31302;&#26494;&#23612;&#20108;&#26399;&#35774;&#22791;\JMBMT20210623S-98%20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Sheet1"/>
      <sheetName val="报关单"/>
      <sheetName val="报关发票"/>
      <sheetName val="箱单"/>
      <sheetName val="清关发票"/>
    </sheetNames>
    <sheetDataSet>
      <sheetData sheetId="0">
        <row r="2">
          <cell r="D2" t="str">
            <v>8481300000</v>
          </cell>
          <cell r="E2" t="str">
            <v>止回阀</v>
          </cell>
          <cell r="F2" t="str">
            <v>Check Valve</v>
          </cell>
          <cell r="G2">
            <v>20</v>
          </cell>
          <cell r="H2" t="str">
            <v>个</v>
          </cell>
          <cell r="I2" t="str">
            <v>pc</v>
          </cell>
        </row>
        <row r="2">
          <cell r="L2">
            <v>6337.5</v>
          </cell>
        </row>
        <row r="2">
          <cell r="N2">
            <v>1285</v>
          </cell>
          <cell r="O2">
            <v>1390</v>
          </cell>
          <cell r="P2">
            <v>3</v>
          </cell>
          <cell r="Q2">
            <v>2.67</v>
          </cell>
        </row>
        <row r="3">
          <cell r="D3" t="str">
            <v>8481400000</v>
          </cell>
          <cell r="E3" t="str">
            <v>不锈钢球阀</v>
          </cell>
          <cell r="F3" t="str">
            <v>Stainless steel ball valve</v>
          </cell>
          <cell r="G3">
            <v>240</v>
          </cell>
          <cell r="H3" t="str">
            <v>件</v>
          </cell>
          <cell r="I3" t="str">
            <v>pc</v>
          </cell>
        </row>
        <row r="3">
          <cell r="L3">
            <v>3015</v>
          </cell>
        </row>
        <row r="3">
          <cell r="N3">
            <v>135</v>
          </cell>
          <cell r="O3">
            <v>158</v>
          </cell>
        </row>
        <row r="4">
          <cell r="D4" t="str">
            <v>4009210000</v>
          </cell>
          <cell r="E4" t="str">
            <v>软管</v>
          </cell>
          <cell r="F4" t="str">
            <v>soft tube</v>
          </cell>
          <cell r="G4">
            <v>4</v>
          </cell>
          <cell r="H4" t="str">
            <v>根</v>
          </cell>
          <cell r="I4" t="str">
            <v>pc</v>
          </cell>
        </row>
        <row r="4">
          <cell r="L4">
            <v>1130</v>
          </cell>
        </row>
        <row r="4">
          <cell r="N4">
            <v>4</v>
          </cell>
          <cell r="O4">
            <v>4.38</v>
          </cell>
          <cell r="P4">
            <v>6</v>
          </cell>
          <cell r="Q4">
            <v>10.76</v>
          </cell>
        </row>
        <row r="5">
          <cell r="D5" t="str">
            <v>4016931000</v>
          </cell>
          <cell r="E5" t="str">
            <v>密封圈</v>
          </cell>
          <cell r="F5" t="str">
            <v>Sealing ring</v>
          </cell>
          <cell r="G5">
            <v>392</v>
          </cell>
          <cell r="H5" t="str">
            <v>件</v>
          </cell>
          <cell r="I5" t="str">
            <v>pc</v>
          </cell>
        </row>
        <row r="5">
          <cell r="L5">
            <v>1329.75</v>
          </cell>
        </row>
        <row r="5">
          <cell r="N5">
            <v>276</v>
          </cell>
          <cell r="O5">
            <v>302.21</v>
          </cell>
        </row>
        <row r="6">
          <cell r="D6" t="str">
            <v>4016999090</v>
          </cell>
          <cell r="E6" t="str">
            <v>轴套</v>
          </cell>
          <cell r="F6" t="str">
            <v>Bearings</v>
          </cell>
          <cell r="G6">
            <v>6</v>
          </cell>
          <cell r="H6" t="str">
            <v>件</v>
          </cell>
          <cell r="I6" t="str">
            <v>pc</v>
          </cell>
        </row>
        <row r="6">
          <cell r="L6">
            <v>30.46875</v>
          </cell>
        </row>
        <row r="6">
          <cell r="N6">
            <v>6</v>
          </cell>
          <cell r="O6">
            <v>6.57</v>
          </cell>
        </row>
        <row r="7">
          <cell r="D7" t="str">
            <v>7222200000</v>
          </cell>
          <cell r="E7" t="str">
            <v>活塞</v>
          </cell>
          <cell r="F7" t="str">
            <v>piston</v>
          </cell>
          <cell r="G7">
            <v>4</v>
          </cell>
          <cell r="H7" t="str">
            <v>件</v>
          </cell>
          <cell r="I7" t="str">
            <v>pc</v>
          </cell>
        </row>
        <row r="7">
          <cell r="L7">
            <v>131.25</v>
          </cell>
        </row>
        <row r="7">
          <cell r="N7">
            <v>12</v>
          </cell>
          <cell r="O7">
            <v>13.14</v>
          </cell>
        </row>
        <row r="8">
          <cell r="D8" t="str">
            <v>7307990000</v>
          </cell>
          <cell r="E8" t="str">
            <v>管道</v>
          </cell>
          <cell r="F8" t="str">
            <v>pipeline</v>
          </cell>
          <cell r="G8">
            <v>287</v>
          </cell>
          <cell r="H8" t="str">
            <v>件</v>
          </cell>
          <cell r="I8" t="str">
            <v>pc</v>
          </cell>
        </row>
        <row r="8">
          <cell r="L8">
            <v>12810.9375</v>
          </cell>
        </row>
        <row r="8">
          <cell r="N8">
            <v>5000</v>
          </cell>
          <cell r="O8">
            <v>5220.45</v>
          </cell>
        </row>
        <row r="9">
          <cell r="D9" t="str">
            <v>8421999090</v>
          </cell>
          <cell r="E9" t="str">
            <v>滤芯</v>
          </cell>
          <cell r="F9" t="str">
            <v>Filter</v>
          </cell>
          <cell r="G9">
            <v>12</v>
          </cell>
          <cell r="H9" t="str">
            <v>件</v>
          </cell>
          <cell r="I9" t="str">
            <v>pc</v>
          </cell>
        </row>
        <row r="9">
          <cell r="L9">
            <v>637.8125</v>
          </cell>
        </row>
        <row r="9">
          <cell r="N9">
            <v>60</v>
          </cell>
          <cell r="O9">
            <v>65.69</v>
          </cell>
        </row>
        <row r="10">
          <cell r="D10" t="str">
            <v>8481300000</v>
          </cell>
          <cell r="E10" t="str">
            <v>单向阀</v>
          </cell>
          <cell r="F10" t="str">
            <v>Check valve</v>
          </cell>
          <cell r="G10">
            <v>9</v>
          </cell>
          <cell r="H10" t="str">
            <v>件</v>
          </cell>
          <cell r="I10" t="str">
            <v>pc</v>
          </cell>
        </row>
        <row r="10">
          <cell r="L10">
            <v>871.875</v>
          </cell>
        </row>
        <row r="10">
          <cell r="N10">
            <v>15</v>
          </cell>
          <cell r="O10">
            <v>16.42</v>
          </cell>
        </row>
        <row r="11">
          <cell r="D11" t="str">
            <v>8503009090</v>
          </cell>
          <cell r="E11" t="str">
            <v>电磁线圈</v>
          </cell>
          <cell r="F11" t="str">
            <v>Electromagnetic iron</v>
          </cell>
          <cell r="G11">
            <v>2</v>
          </cell>
          <cell r="H11" t="str">
            <v>件</v>
          </cell>
          <cell r="I11" t="str">
            <v>pc</v>
          </cell>
        </row>
        <row r="11">
          <cell r="L11">
            <v>284.375</v>
          </cell>
        </row>
        <row r="11">
          <cell r="N11">
            <v>10</v>
          </cell>
          <cell r="O11">
            <v>10.95</v>
          </cell>
        </row>
        <row r="12">
          <cell r="D12" t="str">
            <v>8536490000</v>
          </cell>
          <cell r="E12" t="str">
            <v>管道</v>
          </cell>
          <cell r="F12" t="str">
            <v>pipeline</v>
          </cell>
          <cell r="G12">
            <v>2</v>
          </cell>
          <cell r="H12" t="str">
            <v>件</v>
          </cell>
          <cell r="I12" t="str">
            <v>pc</v>
          </cell>
        </row>
        <row r="12">
          <cell r="L12">
            <v>29.25</v>
          </cell>
        </row>
        <row r="12">
          <cell r="N12">
            <v>2</v>
          </cell>
          <cell r="O12">
            <v>2.19</v>
          </cell>
        </row>
        <row r="13">
          <cell r="D13" t="str">
            <v>8413709990</v>
          </cell>
          <cell r="E13" t="str">
            <v>多级离心泵</v>
          </cell>
          <cell r="F13" t="str">
            <v>Multistage centrifugal pump</v>
          </cell>
          <cell r="G13">
            <v>3</v>
          </cell>
          <cell r="H13" t="str">
            <v>台</v>
          </cell>
          <cell r="I13" t="str">
            <v>set</v>
          </cell>
        </row>
        <row r="13">
          <cell r="L13">
            <v>54900</v>
          </cell>
        </row>
        <row r="13">
          <cell r="N13">
            <v>9450</v>
          </cell>
          <cell r="O13">
            <v>10150</v>
          </cell>
          <cell r="P13">
            <v>12</v>
          </cell>
          <cell r="Q13">
            <v>15.49</v>
          </cell>
        </row>
        <row r="14">
          <cell r="D14" t="str">
            <v>8413910000</v>
          </cell>
          <cell r="E14" t="str">
            <v>软启动柜</v>
          </cell>
          <cell r="F14" t="str">
            <v>Soft start cabinet</v>
          </cell>
          <cell r="G14">
            <v>5</v>
          </cell>
          <cell r="H14" t="str">
            <v>台</v>
          </cell>
          <cell r="I14" t="str">
            <v>set</v>
          </cell>
        </row>
        <row r="14">
          <cell r="L14">
            <v>21093.75</v>
          </cell>
        </row>
        <row r="14">
          <cell r="N14">
            <v>650</v>
          </cell>
          <cell r="O14">
            <v>850</v>
          </cell>
        </row>
        <row r="15">
          <cell r="D15" t="str">
            <v>9405409000</v>
          </cell>
          <cell r="E15" t="str">
            <v>强光手电筒</v>
          </cell>
          <cell r="F15" t="str">
            <v>powerful torch</v>
          </cell>
          <cell r="G15">
            <v>30</v>
          </cell>
          <cell r="H15" t="str">
            <v>个</v>
          </cell>
          <cell r="I15" t="str">
            <v>pc</v>
          </cell>
        </row>
        <row r="15">
          <cell r="L15">
            <v>3178.125</v>
          </cell>
        </row>
        <row r="15">
          <cell r="N15">
            <v>31</v>
          </cell>
          <cell r="O15">
            <v>36</v>
          </cell>
          <cell r="P15">
            <v>1</v>
          </cell>
          <cell r="Q15">
            <v>0.01</v>
          </cell>
        </row>
        <row r="16">
          <cell r="D16" t="str">
            <v>8544492100</v>
          </cell>
          <cell r="E16" t="str">
            <v>重型橡套电缆</v>
          </cell>
          <cell r="F16" t="str">
            <v>cable</v>
          </cell>
          <cell r="G16">
            <v>3100</v>
          </cell>
          <cell r="H16" t="str">
            <v>米</v>
          </cell>
          <cell r="I16" t="str">
            <v>meter</v>
          </cell>
        </row>
        <row r="16">
          <cell r="L16">
            <v>57121.875</v>
          </cell>
        </row>
        <row r="16">
          <cell r="N16">
            <v>4310</v>
          </cell>
          <cell r="O16">
            <v>4680</v>
          </cell>
          <cell r="P16">
            <v>3</v>
          </cell>
          <cell r="Q16">
            <v>7.75</v>
          </cell>
        </row>
        <row r="17">
          <cell r="D17" t="str">
            <v>8544491900</v>
          </cell>
          <cell r="E17" t="str">
            <v>电话线</v>
          </cell>
          <cell r="F17" t="str">
            <v>telephone line</v>
          </cell>
          <cell r="G17">
            <v>2000</v>
          </cell>
          <cell r="H17" t="str">
            <v>米</v>
          </cell>
          <cell r="I17" t="str">
            <v>meter</v>
          </cell>
        </row>
        <row r="17">
          <cell r="L17">
            <v>3300</v>
          </cell>
        </row>
        <row r="17">
          <cell r="N17">
            <v>149</v>
          </cell>
          <cell r="O17">
            <v>200</v>
          </cell>
          <cell r="P17">
            <v>4</v>
          </cell>
          <cell r="Q17">
            <v>1.87</v>
          </cell>
        </row>
        <row r="18">
          <cell r="D18" t="str">
            <v>8544492100</v>
          </cell>
          <cell r="E18" t="str">
            <v>控制电缆</v>
          </cell>
          <cell r="F18" t="str">
            <v>Control Cable</v>
          </cell>
          <cell r="G18">
            <v>1500</v>
          </cell>
          <cell r="H18" t="str">
            <v>米</v>
          </cell>
          <cell r="I18" t="str">
            <v>meter</v>
          </cell>
        </row>
        <row r="18">
          <cell r="L18">
            <v>8859.375</v>
          </cell>
        </row>
        <row r="18">
          <cell r="N18">
            <v>485</v>
          </cell>
          <cell r="O18">
            <v>550</v>
          </cell>
        </row>
        <row r="19">
          <cell r="D19" t="str">
            <v>8544492100</v>
          </cell>
          <cell r="E19" t="str">
            <v>铝芯电线</v>
          </cell>
          <cell r="F19" t="str">
            <v>PVC aluminum core wire</v>
          </cell>
          <cell r="G19">
            <v>2000</v>
          </cell>
          <cell r="H19" t="str">
            <v>米</v>
          </cell>
          <cell r="I19" t="str">
            <v>meter</v>
          </cell>
        </row>
        <row r="19">
          <cell r="L19">
            <v>487.5</v>
          </cell>
        </row>
        <row r="19">
          <cell r="N19">
            <v>100</v>
          </cell>
          <cell r="O19">
            <v>110</v>
          </cell>
        </row>
        <row r="20">
          <cell r="D20" t="str">
            <v>9405409000</v>
          </cell>
          <cell r="E20" t="str">
            <v>LED投光灯</v>
          </cell>
          <cell r="F20" t="str">
            <v>LED flood light</v>
          </cell>
          <cell r="G20">
            <v>10</v>
          </cell>
          <cell r="H20" t="str">
            <v>件</v>
          </cell>
          <cell r="I20" t="str">
            <v>pc</v>
          </cell>
        </row>
        <row r="20">
          <cell r="L20">
            <v>673.9390625</v>
          </cell>
        </row>
        <row r="20">
          <cell r="N20">
            <v>17.4</v>
          </cell>
          <cell r="O20">
            <v>26.15</v>
          </cell>
          <cell r="P20">
            <v>2</v>
          </cell>
          <cell r="Q20">
            <v>3.75</v>
          </cell>
        </row>
        <row r="21">
          <cell r="D21" t="str">
            <v>9405500000</v>
          </cell>
          <cell r="E21" t="str">
            <v>LED球泡灯</v>
          </cell>
          <cell r="F21" t="str">
            <v>LED bulb</v>
          </cell>
          <cell r="G21">
            <v>900</v>
          </cell>
          <cell r="H21" t="str">
            <v>个</v>
          </cell>
          <cell r="I21" t="str">
            <v>pc</v>
          </cell>
        </row>
        <row r="21">
          <cell r="L21">
            <v>7200</v>
          </cell>
        </row>
        <row r="21">
          <cell r="N21">
            <v>134.1</v>
          </cell>
          <cell r="O21">
            <v>207.15</v>
          </cell>
        </row>
        <row r="22">
          <cell r="D22" t="str">
            <v>8487900000</v>
          </cell>
          <cell r="E22" t="str">
            <v>骨架油封</v>
          </cell>
          <cell r="F22" t="str">
            <v>Seal</v>
          </cell>
          <cell r="G22">
            <v>10</v>
          </cell>
          <cell r="H22" t="str">
            <v>件</v>
          </cell>
          <cell r="I22" t="str">
            <v>pc</v>
          </cell>
        </row>
        <row r="22">
          <cell r="L22">
            <v>30.46875</v>
          </cell>
        </row>
        <row r="22">
          <cell r="N22">
            <v>0.5</v>
          </cell>
          <cell r="O22">
            <v>1</v>
          </cell>
          <cell r="P22">
            <v>1</v>
          </cell>
          <cell r="Q22">
            <v>0.01</v>
          </cell>
        </row>
        <row r="23">
          <cell r="D23" t="str">
            <v>8537109090</v>
          </cell>
          <cell r="E23" t="str">
            <v>低压开关柜</v>
          </cell>
          <cell r="F23" t="str">
            <v>low voltage switch box</v>
          </cell>
          <cell r="G23">
            <v>18</v>
          </cell>
          <cell r="H23" t="str">
            <v>台</v>
          </cell>
          <cell r="I23" t="str">
            <v>set</v>
          </cell>
        </row>
        <row r="23">
          <cell r="L23">
            <v>150600</v>
          </cell>
        </row>
        <row r="23">
          <cell r="N23">
            <v>8200</v>
          </cell>
          <cell r="O23">
            <v>9640</v>
          </cell>
          <cell r="P23">
            <v>18</v>
          </cell>
          <cell r="Q23">
            <v>50.47</v>
          </cell>
        </row>
        <row r="24">
          <cell r="D24" t="str">
            <v>8537109090</v>
          </cell>
          <cell r="E24" t="str">
            <v>动力配电柜</v>
          </cell>
          <cell r="F24" t="str">
            <v>Power distribution cabinet</v>
          </cell>
          <cell r="G24">
            <v>16</v>
          </cell>
          <cell r="H24" t="str">
            <v>台</v>
          </cell>
          <cell r="I24" t="str">
            <v>set</v>
          </cell>
        </row>
        <row r="24">
          <cell r="L24">
            <v>78300</v>
          </cell>
        </row>
        <row r="24">
          <cell r="N24">
            <v>6400</v>
          </cell>
          <cell r="O24">
            <v>7680</v>
          </cell>
          <cell r="P24">
            <v>16</v>
          </cell>
          <cell r="Q24">
            <v>40.67</v>
          </cell>
        </row>
        <row r="25">
          <cell r="D25" t="str">
            <v>8537209000</v>
          </cell>
          <cell r="E25" t="str">
            <v>高压开关柜</v>
          </cell>
          <cell r="F25" t="str">
            <v>High voltage switchgear</v>
          </cell>
          <cell r="G25">
            <v>16</v>
          </cell>
          <cell r="H25" t="str">
            <v>台</v>
          </cell>
          <cell r="I25" t="str">
            <v>set</v>
          </cell>
        </row>
        <row r="25">
          <cell r="L25">
            <v>143850</v>
          </cell>
        </row>
        <row r="25">
          <cell r="N25">
            <v>13015</v>
          </cell>
          <cell r="O25">
            <v>14754</v>
          </cell>
          <cell r="P25">
            <v>20</v>
          </cell>
          <cell r="Q25">
            <v>60.53</v>
          </cell>
        </row>
      </sheetData>
      <sheetData sheetId="1"/>
      <sheetData sheetId="2">
        <row r="13">
          <cell r="A13" t="str">
            <v>JMBMT20210623S-98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JMBMT20210623S-98</v>
          </cell>
        </row>
        <row r="8">
          <cell r="H8">
            <v>44370</v>
          </cell>
        </row>
        <row r="46">
          <cell r="H46">
            <v>68750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F58" sqref="F58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tr">
        <f>[1]报关发票!G6</f>
        <v>JMBMT20210623S-98</v>
      </c>
      <c r="H6" s="74"/>
      <c r="I6" s="74"/>
    </row>
    <row r="7" ht="11.4" spans="1:9">
      <c r="A7" s="17" t="s">
        <v>4</v>
      </c>
      <c r="B7" s="17"/>
      <c r="C7" s="17"/>
      <c r="D7" s="17"/>
      <c r="E7" s="75" t="s">
        <v>5</v>
      </c>
      <c r="F7" s="75"/>
      <c r="G7" s="76" t="str">
        <f>G6</f>
        <v>JMBMT20210623S-98</v>
      </c>
      <c r="H7" s="19"/>
      <c r="I7" s="19"/>
    </row>
    <row r="8" ht="11.4" spans="1:9">
      <c r="A8" s="20"/>
      <c r="B8" s="21"/>
      <c r="C8" s="21"/>
      <c r="D8" s="21"/>
      <c r="E8" s="75" t="s">
        <v>6</v>
      </c>
      <c r="F8" s="75"/>
      <c r="G8" s="75"/>
      <c r="H8" s="77">
        <f>[1]报关发票!H8</f>
        <v>44370</v>
      </c>
      <c r="I8" s="77"/>
    </row>
    <row r="9" ht="11.4" spans="1:9">
      <c r="A9" s="21"/>
      <c r="B9" s="21"/>
      <c r="C9" s="21"/>
      <c r="D9" s="21"/>
      <c r="E9" s="75" t="s">
        <v>7</v>
      </c>
      <c r="F9" s="75"/>
      <c r="G9" s="75"/>
      <c r="H9" s="77">
        <f>H8</f>
        <v>44370</v>
      </c>
      <c r="I9" s="77"/>
    </row>
    <row r="10" ht="11.4" spans="1:9">
      <c r="A10" s="17" t="s">
        <v>8</v>
      </c>
      <c r="B10" s="17"/>
      <c r="C10" s="17"/>
      <c r="D10" s="17"/>
      <c r="E10" s="75" t="s">
        <v>9</v>
      </c>
      <c r="F10" s="75"/>
      <c r="G10" s="75"/>
      <c r="H10" s="77" t="s">
        <v>10</v>
      </c>
      <c r="I10" s="77"/>
    </row>
    <row r="11" ht="49" customHeight="1" spans="1:9">
      <c r="A11" s="21" t="s">
        <v>11</v>
      </c>
      <c r="B11" s="21"/>
      <c r="C11" s="21"/>
      <c r="D11" s="21"/>
      <c r="E11" s="78" t="s">
        <v>12</v>
      </c>
      <c r="F11" s="78"/>
      <c r="G11" s="78"/>
      <c r="H11" s="77" t="s">
        <v>10</v>
      </c>
      <c r="I11" s="77"/>
    </row>
    <row r="12" ht="13.2" spans="1:9">
      <c r="A12" s="21" t="s">
        <v>13</v>
      </c>
      <c r="B12" s="21"/>
      <c r="C12" s="21"/>
      <c r="D12" s="21"/>
      <c r="E12" s="75" t="s">
        <v>14</v>
      </c>
      <c r="F12" s="75"/>
      <c r="G12" s="79"/>
      <c r="H12" s="80"/>
      <c r="I12" s="80"/>
    </row>
    <row r="13" ht="13.2" spans="1:9">
      <c r="A13" s="21" t="s">
        <v>15</v>
      </c>
      <c r="B13" s="21"/>
      <c r="C13" s="21"/>
      <c r="D13" s="21"/>
      <c r="E13" s="75" t="s">
        <v>16</v>
      </c>
      <c r="F13" s="75"/>
      <c r="G13" s="79"/>
      <c r="H13" s="80"/>
      <c r="I13" s="80"/>
    </row>
    <row r="14" ht="11.4" spans="1:9">
      <c r="A14" s="22" t="s">
        <v>17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18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19</v>
      </c>
      <c r="B16" s="85" t="s">
        <v>20</v>
      </c>
      <c r="C16" s="85"/>
      <c r="D16" s="86" t="s">
        <v>21</v>
      </c>
      <c r="E16" s="87" t="s">
        <v>22</v>
      </c>
      <c r="F16" s="81" t="s">
        <v>23</v>
      </c>
      <c r="G16" s="87" t="s">
        <v>24</v>
      </c>
      <c r="H16" s="33" t="s">
        <v>25</v>
      </c>
      <c r="I16" s="33"/>
    </row>
    <row r="17" ht="22.8" spans="1:9">
      <c r="A17" s="35" t="s">
        <v>26</v>
      </c>
      <c r="B17" s="37" t="s">
        <v>27</v>
      </c>
      <c r="C17" s="37"/>
      <c r="D17" s="87" t="s">
        <v>28</v>
      </c>
      <c r="E17" s="87" t="s">
        <v>29</v>
      </c>
      <c r="F17" s="81" t="s">
        <v>30</v>
      </c>
      <c r="G17" s="81" t="s">
        <v>31</v>
      </c>
      <c r="H17" s="3" t="s">
        <v>32</v>
      </c>
      <c r="I17" s="3"/>
    </row>
    <row r="18" s="64" customFormat="1" ht="20" customHeight="1" spans="1:9">
      <c r="A18" s="39">
        <v>1</v>
      </c>
      <c r="B18" s="40" t="str">
        <f>[1]汇总!E2</f>
        <v>止回阀</v>
      </c>
      <c r="C18" s="40" t="str">
        <f>[1]汇总!F2</f>
        <v>Check Valve</v>
      </c>
      <c r="D18" s="88">
        <f>[1]汇总!O2</f>
        <v>1390</v>
      </c>
      <c r="E18" s="89">
        <f>[1]汇总!N2</f>
        <v>1285</v>
      </c>
      <c r="F18" s="88">
        <f>[1]汇总!Q2</f>
        <v>2.67</v>
      </c>
      <c r="G18" s="88">
        <f>[1]汇总!P2</f>
        <v>3</v>
      </c>
      <c r="H18" s="89">
        <f>[1]汇总!G2</f>
        <v>20</v>
      </c>
      <c r="I18" s="41" t="str">
        <f>[1]汇总!H2&amp;[1]汇总!I2</f>
        <v>个pc</v>
      </c>
    </row>
    <row r="19" s="64" customFormat="1" ht="20" customHeight="1" spans="1:9">
      <c r="A19" s="39">
        <v>2</v>
      </c>
      <c r="B19" s="40" t="str">
        <f>[1]汇总!E3</f>
        <v>不锈钢球阀</v>
      </c>
      <c r="C19" s="40" t="str">
        <f>[1]汇总!F3</f>
        <v>Stainless steel ball valve</v>
      </c>
      <c r="D19" s="88">
        <f>[1]汇总!O3</f>
        <v>158</v>
      </c>
      <c r="E19" s="89">
        <f>[1]汇总!N3</f>
        <v>135</v>
      </c>
      <c r="F19" s="90"/>
      <c r="G19" s="90"/>
      <c r="H19" s="89">
        <f>[1]汇总!G3</f>
        <v>240</v>
      </c>
      <c r="I19" s="41" t="str">
        <f>[1]汇总!H3&amp;[1]汇总!I3</f>
        <v>件pc</v>
      </c>
    </row>
    <row r="20" s="65" customFormat="1" ht="20" customHeight="1" spans="1:9">
      <c r="A20" s="39">
        <v>3</v>
      </c>
      <c r="B20" s="40" t="str">
        <f>[1]汇总!E4</f>
        <v>软管</v>
      </c>
      <c r="C20" s="40" t="str">
        <f>[1]汇总!F4</f>
        <v>soft tube</v>
      </c>
      <c r="D20" s="88">
        <f>[1]汇总!O4</f>
        <v>4.38</v>
      </c>
      <c r="E20" s="89">
        <f>[1]汇总!N4</f>
        <v>4</v>
      </c>
      <c r="F20" s="88">
        <f>[1]汇总!Q4</f>
        <v>10.76</v>
      </c>
      <c r="G20" s="88">
        <f>[1]汇总!P4</f>
        <v>6</v>
      </c>
      <c r="H20" s="89">
        <f>[1]汇总!G4</f>
        <v>4</v>
      </c>
      <c r="I20" s="41" t="str">
        <f>[1]汇总!H4&amp;[1]汇总!I4</f>
        <v>根pc</v>
      </c>
    </row>
    <row r="21" s="65" customFormat="1" ht="20" customHeight="1" spans="1:9">
      <c r="A21" s="39">
        <v>4</v>
      </c>
      <c r="B21" s="40" t="str">
        <f>[1]汇总!E5</f>
        <v>密封圈</v>
      </c>
      <c r="C21" s="40" t="str">
        <f>[1]汇总!F5</f>
        <v>Sealing ring</v>
      </c>
      <c r="D21" s="88">
        <f>[1]汇总!O5</f>
        <v>302.21</v>
      </c>
      <c r="E21" s="89">
        <f>[1]汇总!N5</f>
        <v>276</v>
      </c>
      <c r="F21" s="90"/>
      <c r="G21" s="90"/>
      <c r="H21" s="89">
        <f>[1]汇总!G5</f>
        <v>392</v>
      </c>
      <c r="I21" s="41" t="str">
        <f>[1]汇总!H5&amp;[1]汇总!I5</f>
        <v>件pc</v>
      </c>
    </row>
    <row r="22" s="65" customFormat="1" ht="20" customHeight="1" spans="1:9">
      <c r="A22" s="39">
        <v>5</v>
      </c>
      <c r="B22" s="40" t="str">
        <f>[1]汇总!E6</f>
        <v>轴套</v>
      </c>
      <c r="C22" s="40" t="str">
        <f>[1]汇总!F6</f>
        <v>Bearings</v>
      </c>
      <c r="D22" s="88">
        <f>[1]汇总!O6</f>
        <v>6.57</v>
      </c>
      <c r="E22" s="89">
        <f>[1]汇总!N6</f>
        <v>6</v>
      </c>
      <c r="F22" s="90"/>
      <c r="G22" s="90"/>
      <c r="H22" s="89">
        <f>[1]汇总!G6</f>
        <v>6</v>
      </c>
      <c r="I22" s="41" t="str">
        <f>[1]汇总!H6&amp;[1]汇总!I6</f>
        <v>件pc</v>
      </c>
    </row>
    <row r="23" s="65" customFormat="1" ht="20" customHeight="1" spans="1:9">
      <c r="A23" s="39">
        <v>6</v>
      </c>
      <c r="B23" s="40" t="str">
        <f>[1]汇总!E7</f>
        <v>活塞</v>
      </c>
      <c r="C23" s="40" t="str">
        <f>[1]汇总!F7</f>
        <v>piston</v>
      </c>
      <c r="D23" s="88">
        <f>[1]汇总!O7</f>
        <v>13.14</v>
      </c>
      <c r="E23" s="89">
        <f>[1]汇总!N7</f>
        <v>12</v>
      </c>
      <c r="F23" s="90"/>
      <c r="G23" s="90"/>
      <c r="H23" s="89">
        <f>[1]汇总!G7</f>
        <v>4</v>
      </c>
      <c r="I23" s="41" t="str">
        <f>[1]汇总!H7&amp;[1]汇总!I7</f>
        <v>件pc</v>
      </c>
    </row>
    <row r="24" s="65" customFormat="1" ht="20" customHeight="1" spans="1:9">
      <c r="A24" s="39">
        <v>7</v>
      </c>
      <c r="B24" s="40" t="str">
        <f>[1]汇总!E8</f>
        <v>管道</v>
      </c>
      <c r="C24" s="40" t="str">
        <f>[1]汇总!F8</f>
        <v>pipeline</v>
      </c>
      <c r="D24" s="88">
        <f>[1]汇总!O8</f>
        <v>5220.45</v>
      </c>
      <c r="E24" s="89">
        <f>[1]汇总!N8</f>
        <v>5000</v>
      </c>
      <c r="F24" s="90"/>
      <c r="G24" s="90"/>
      <c r="H24" s="89">
        <f>[1]汇总!G8</f>
        <v>287</v>
      </c>
      <c r="I24" s="41" t="str">
        <f>[1]汇总!H8&amp;[1]汇总!I8</f>
        <v>件pc</v>
      </c>
    </row>
    <row r="25" s="65" customFormat="1" ht="20" customHeight="1" spans="1:9">
      <c r="A25" s="39">
        <v>8</v>
      </c>
      <c r="B25" s="40" t="str">
        <f>[1]汇总!E9</f>
        <v>滤芯</v>
      </c>
      <c r="C25" s="40" t="str">
        <f>[1]汇总!F9</f>
        <v>Filter</v>
      </c>
      <c r="D25" s="88">
        <f>[1]汇总!O9</f>
        <v>65.69</v>
      </c>
      <c r="E25" s="89">
        <f>[1]汇总!N9</f>
        <v>60</v>
      </c>
      <c r="F25" s="90"/>
      <c r="G25" s="90"/>
      <c r="H25" s="89">
        <f>[1]汇总!G9</f>
        <v>12</v>
      </c>
      <c r="I25" s="41" t="str">
        <f>[1]汇总!H9&amp;[1]汇总!I9</f>
        <v>件pc</v>
      </c>
    </row>
    <row r="26" s="65" customFormat="1" ht="20" customHeight="1" spans="1:9">
      <c r="A26" s="39">
        <v>9</v>
      </c>
      <c r="B26" s="40" t="str">
        <f>[1]汇总!E10</f>
        <v>单向阀</v>
      </c>
      <c r="C26" s="40" t="str">
        <f>[1]汇总!F10</f>
        <v>Check valve</v>
      </c>
      <c r="D26" s="88">
        <f>[1]汇总!O10</f>
        <v>16.42</v>
      </c>
      <c r="E26" s="89">
        <f>[1]汇总!N10</f>
        <v>15</v>
      </c>
      <c r="F26" s="90"/>
      <c r="G26" s="90"/>
      <c r="H26" s="89">
        <f>[1]汇总!G10</f>
        <v>9</v>
      </c>
      <c r="I26" s="41" t="str">
        <f>[1]汇总!H10&amp;[1]汇总!I10</f>
        <v>件pc</v>
      </c>
    </row>
    <row r="27" s="65" customFormat="1" ht="20" customHeight="1" spans="1:9">
      <c r="A27" s="39">
        <v>10</v>
      </c>
      <c r="B27" s="40" t="str">
        <f>[1]汇总!E11</f>
        <v>电磁线圈</v>
      </c>
      <c r="C27" s="40" t="str">
        <f>[1]汇总!F11</f>
        <v>Electromagnetic iron</v>
      </c>
      <c r="D27" s="88">
        <f>[1]汇总!O11</f>
        <v>10.95</v>
      </c>
      <c r="E27" s="89">
        <f>[1]汇总!N11</f>
        <v>10</v>
      </c>
      <c r="F27" s="90"/>
      <c r="G27" s="90"/>
      <c r="H27" s="89">
        <f>[1]汇总!G11</f>
        <v>2</v>
      </c>
      <c r="I27" s="41" t="str">
        <f>[1]汇总!H11&amp;[1]汇总!I11</f>
        <v>件pc</v>
      </c>
    </row>
    <row r="28" s="65" customFormat="1" ht="20" customHeight="1" spans="1:9">
      <c r="A28" s="39">
        <v>11</v>
      </c>
      <c r="B28" s="40" t="str">
        <f>[1]汇总!E12</f>
        <v>管道</v>
      </c>
      <c r="C28" s="40" t="str">
        <f>[1]汇总!F12</f>
        <v>pipeline</v>
      </c>
      <c r="D28" s="88">
        <f>[1]汇总!O12</f>
        <v>2.19</v>
      </c>
      <c r="E28" s="89">
        <f>[1]汇总!N12</f>
        <v>2</v>
      </c>
      <c r="F28" s="90"/>
      <c r="G28" s="90"/>
      <c r="H28" s="89">
        <f>[1]汇总!G12</f>
        <v>2</v>
      </c>
      <c r="I28" s="41" t="str">
        <f>[1]汇总!H12&amp;[1]汇总!I12</f>
        <v>件pc</v>
      </c>
    </row>
    <row r="29" s="65" customFormat="1" ht="20" customHeight="1" spans="1:9">
      <c r="A29" s="39">
        <v>12</v>
      </c>
      <c r="B29" s="40" t="str">
        <f>[1]汇总!E13</f>
        <v>多级离心泵</v>
      </c>
      <c r="C29" s="40" t="str">
        <f>[1]汇总!F13</f>
        <v>Multistage centrifugal pump</v>
      </c>
      <c r="D29" s="88">
        <f>[1]汇总!O13</f>
        <v>10150</v>
      </c>
      <c r="E29" s="89">
        <f>[1]汇总!N13</f>
        <v>9450</v>
      </c>
      <c r="F29" s="88">
        <f>[1]汇总!Q13</f>
        <v>15.49</v>
      </c>
      <c r="G29" s="88">
        <f>[1]汇总!P13</f>
        <v>12</v>
      </c>
      <c r="H29" s="89">
        <f>[1]汇总!G13</f>
        <v>3</v>
      </c>
      <c r="I29" s="41" t="str">
        <f>[1]汇总!H13&amp;[1]汇总!I13</f>
        <v>台set</v>
      </c>
    </row>
    <row r="30" s="65" customFormat="1" ht="20" customHeight="1" spans="1:9">
      <c r="A30" s="39">
        <v>13</v>
      </c>
      <c r="B30" s="40" t="str">
        <f>[1]汇总!E14</f>
        <v>软启动柜</v>
      </c>
      <c r="C30" s="40" t="str">
        <f>[1]汇总!F14</f>
        <v>Soft start cabinet</v>
      </c>
      <c r="D30" s="88">
        <f>[1]汇总!O14</f>
        <v>850</v>
      </c>
      <c r="E30" s="89">
        <f>[1]汇总!N14</f>
        <v>650</v>
      </c>
      <c r="F30" s="90"/>
      <c r="G30" s="90"/>
      <c r="H30" s="89">
        <f>[1]汇总!G14</f>
        <v>5</v>
      </c>
      <c r="I30" s="41" t="str">
        <f>[1]汇总!H14&amp;[1]汇总!I14</f>
        <v>台set</v>
      </c>
    </row>
    <row r="31" s="65" customFormat="1" ht="20" customHeight="1" spans="1:9">
      <c r="A31" s="39">
        <v>14</v>
      </c>
      <c r="B31" s="40" t="str">
        <f>[1]汇总!E15</f>
        <v>强光手电筒</v>
      </c>
      <c r="C31" s="40" t="str">
        <f>[1]汇总!F15</f>
        <v>powerful torch</v>
      </c>
      <c r="D31" s="88">
        <f>[1]汇总!O15</f>
        <v>36</v>
      </c>
      <c r="E31" s="89">
        <f>[1]汇总!N15</f>
        <v>31</v>
      </c>
      <c r="F31" s="91">
        <f>[1]汇总!Q15</f>
        <v>0.01</v>
      </c>
      <c r="G31" s="91">
        <f>[1]汇总!P15</f>
        <v>1</v>
      </c>
      <c r="H31" s="89">
        <f>[1]汇总!G15</f>
        <v>30</v>
      </c>
      <c r="I31" s="41" t="str">
        <f>[1]汇总!H15&amp;[1]汇总!I15</f>
        <v>个pc</v>
      </c>
    </row>
    <row r="32" s="65" customFormat="1" ht="20" customHeight="1" spans="1:9">
      <c r="A32" s="39">
        <v>15</v>
      </c>
      <c r="B32" s="40" t="str">
        <f>[1]汇总!E16</f>
        <v>重型橡套电缆</v>
      </c>
      <c r="C32" s="40" t="str">
        <f>[1]汇总!F16</f>
        <v>cable</v>
      </c>
      <c r="D32" s="88">
        <f>[1]汇总!O16</f>
        <v>4680</v>
      </c>
      <c r="E32" s="89">
        <f>[1]汇总!N16</f>
        <v>4310</v>
      </c>
      <c r="F32" s="91">
        <f>[1]汇总!Q16</f>
        <v>7.75</v>
      </c>
      <c r="G32" s="91">
        <f>[1]汇总!P16</f>
        <v>3</v>
      </c>
      <c r="H32" s="89">
        <f>[1]汇总!G16</f>
        <v>3100</v>
      </c>
      <c r="I32" s="41" t="str">
        <f>[1]汇总!H16&amp;[1]汇总!I16</f>
        <v>米meter</v>
      </c>
    </row>
    <row r="33" s="65" customFormat="1" ht="20" customHeight="1" spans="1:9">
      <c r="A33" s="39">
        <v>16</v>
      </c>
      <c r="B33" s="40" t="str">
        <f>[1]汇总!E17</f>
        <v>电话线</v>
      </c>
      <c r="C33" s="40" t="str">
        <f>[1]汇总!F17</f>
        <v>telephone line</v>
      </c>
      <c r="D33" s="88">
        <f>[1]汇总!O17</f>
        <v>200</v>
      </c>
      <c r="E33" s="89">
        <f>[1]汇总!N17</f>
        <v>149</v>
      </c>
      <c r="F33" s="88">
        <f>[1]汇总!Q17</f>
        <v>1.87</v>
      </c>
      <c r="G33" s="88">
        <f>[1]汇总!P17</f>
        <v>4</v>
      </c>
      <c r="H33" s="89">
        <f>[1]汇总!G17</f>
        <v>2000</v>
      </c>
      <c r="I33" s="41" t="str">
        <f>[1]汇总!H17&amp;[1]汇总!I17</f>
        <v>米meter</v>
      </c>
    </row>
    <row r="34" s="65" customFormat="1" ht="20" customHeight="1" spans="1:9">
      <c r="A34" s="39">
        <v>17</v>
      </c>
      <c r="B34" s="40" t="str">
        <f>[1]汇总!E18</f>
        <v>控制电缆</v>
      </c>
      <c r="C34" s="40" t="str">
        <f>[1]汇总!F18</f>
        <v>Control Cable</v>
      </c>
      <c r="D34" s="88">
        <f>[1]汇总!O18</f>
        <v>550</v>
      </c>
      <c r="E34" s="89">
        <f>[1]汇总!N18</f>
        <v>485</v>
      </c>
      <c r="F34" s="90"/>
      <c r="G34" s="90"/>
      <c r="H34" s="89">
        <f>[1]汇总!G18</f>
        <v>1500</v>
      </c>
      <c r="I34" s="41" t="str">
        <f>[1]汇总!H18&amp;[1]汇总!I18</f>
        <v>米meter</v>
      </c>
    </row>
    <row r="35" s="65" customFormat="1" ht="20" customHeight="1" spans="1:9">
      <c r="A35" s="39">
        <v>18</v>
      </c>
      <c r="B35" s="40" t="str">
        <f>[1]汇总!E19</f>
        <v>铝芯电线</v>
      </c>
      <c r="C35" s="40" t="str">
        <f>[1]汇总!F19</f>
        <v>PVC aluminum core wire</v>
      </c>
      <c r="D35" s="88">
        <f>[1]汇总!O19</f>
        <v>110</v>
      </c>
      <c r="E35" s="89">
        <f>[1]汇总!N19</f>
        <v>100</v>
      </c>
      <c r="F35" s="90"/>
      <c r="G35" s="90"/>
      <c r="H35" s="89">
        <f>[1]汇总!G19</f>
        <v>2000</v>
      </c>
      <c r="I35" s="41" t="str">
        <f>[1]汇总!H19&amp;[1]汇总!I19</f>
        <v>米meter</v>
      </c>
    </row>
    <row r="36" s="65" customFormat="1" ht="20" customHeight="1" spans="1:9">
      <c r="A36" s="39">
        <v>19</v>
      </c>
      <c r="B36" s="40" t="str">
        <f>[1]汇总!E20</f>
        <v>LED投光灯</v>
      </c>
      <c r="C36" s="40" t="str">
        <f>[1]汇总!F20</f>
        <v>LED flood light</v>
      </c>
      <c r="D36" s="88">
        <f>[1]汇总!O20</f>
        <v>26.15</v>
      </c>
      <c r="E36" s="89">
        <f>[1]汇总!N20</f>
        <v>17.4</v>
      </c>
      <c r="F36" s="88">
        <f>[1]汇总!Q20</f>
        <v>3.75</v>
      </c>
      <c r="G36" s="88">
        <f>[1]汇总!P20</f>
        <v>2</v>
      </c>
      <c r="H36" s="89">
        <f>[1]汇总!G20</f>
        <v>10</v>
      </c>
      <c r="I36" s="41" t="str">
        <f>[1]汇总!H20&amp;[1]汇总!I20</f>
        <v>件pc</v>
      </c>
    </row>
    <row r="37" s="65" customFormat="1" ht="20" customHeight="1" spans="1:9">
      <c r="A37" s="39">
        <v>20</v>
      </c>
      <c r="B37" s="40" t="str">
        <f>[1]汇总!E21</f>
        <v>LED球泡灯</v>
      </c>
      <c r="C37" s="40" t="str">
        <f>[1]汇总!F21</f>
        <v>LED bulb</v>
      </c>
      <c r="D37" s="88">
        <f>[1]汇总!O21</f>
        <v>207.15</v>
      </c>
      <c r="E37" s="89">
        <f>[1]汇总!N21</f>
        <v>134.1</v>
      </c>
      <c r="F37" s="90"/>
      <c r="G37" s="90"/>
      <c r="H37" s="89">
        <f>[1]汇总!G21</f>
        <v>900</v>
      </c>
      <c r="I37" s="41" t="str">
        <f>[1]汇总!H21&amp;[1]汇总!I21</f>
        <v>个pc</v>
      </c>
    </row>
    <row r="38" s="65" customFormat="1" ht="20" customHeight="1" spans="1:9">
      <c r="A38" s="39">
        <v>21</v>
      </c>
      <c r="B38" s="40" t="str">
        <f>[1]汇总!E22</f>
        <v>骨架油封</v>
      </c>
      <c r="C38" s="40" t="str">
        <f>[1]汇总!F22</f>
        <v>Seal</v>
      </c>
      <c r="D38" s="88">
        <f>[1]汇总!O22</f>
        <v>1</v>
      </c>
      <c r="E38" s="89">
        <f>[1]汇总!N22</f>
        <v>0.5</v>
      </c>
      <c r="F38" s="91">
        <f>[1]汇总!Q22</f>
        <v>0.01</v>
      </c>
      <c r="G38" s="91">
        <f>[1]汇总!P22</f>
        <v>1</v>
      </c>
      <c r="H38" s="89">
        <f>[1]汇总!G22</f>
        <v>10</v>
      </c>
      <c r="I38" s="41" t="str">
        <f>[1]汇总!H22&amp;[1]汇总!I22</f>
        <v>件pc</v>
      </c>
    </row>
    <row r="39" s="65" customFormat="1" ht="20" customHeight="1" spans="1:9">
      <c r="A39" s="39">
        <v>22</v>
      </c>
      <c r="B39" s="40" t="str">
        <f>[1]汇总!E23</f>
        <v>低压开关柜</v>
      </c>
      <c r="C39" s="40" t="str">
        <f>[1]汇总!F23</f>
        <v>low voltage switch box</v>
      </c>
      <c r="D39" s="88">
        <f>[1]汇总!O23</f>
        <v>9640</v>
      </c>
      <c r="E39" s="89">
        <f>[1]汇总!N23</f>
        <v>8200</v>
      </c>
      <c r="F39" s="91">
        <f>[1]汇总!Q23</f>
        <v>50.47</v>
      </c>
      <c r="G39" s="91">
        <f>[1]汇总!P23</f>
        <v>18</v>
      </c>
      <c r="H39" s="89">
        <f>[1]汇总!G23</f>
        <v>18</v>
      </c>
      <c r="I39" s="41" t="str">
        <f>[1]汇总!H23&amp;[1]汇总!I23</f>
        <v>台set</v>
      </c>
    </row>
    <row r="40" s="65" customFormat="1" ht="20" customHeight="1" spans="1:9">
      <c r="A40" s="39">
        <v>23</v>
      </c>
      <c r="B40" s="40" t="str">
        <f>[1]汇总!E24</f>
        <v>动力配电柜</v>
      </c>
      <c r="C40" s="40" t="str">
        <f>[1]汇总!F24</f>
        <v>Power distribution cabinet</v>
      </c>
      <c r="D40" s="88">
        <f>[1]汇总!O24</f>
        <v>7680</v>
      </c>
      <c r="E40" s="89">
        <f>[1]汇总!N24</f>
        <v>6400</v>
      </c>
      <c r="F40" s="91">
        <f>[1]汇总!Q24</f>
        <v>40.67</v>
      </c>
      <c r="G40" s="91">
        <f>[1]汇总!P24</f>
        <v>16</v>
      </c>
      <c r="H40" s="89">
        <f>[1]汇总!G24</f>
        <v>16</v>
      </c>
      <c r="I40" s="41" t="str">
        <f>[1]汇总!H24&amp;[1]汇总!I24</f>
        <v>台set</v>
      </c>
    </row>
    <row r="41" s="65" customFormat="1" ht="20" customHeight="1" spans="1:9">
      <c r="A41" s="39">
        <v>24</v>
      </c>
      <c r="B41" s="40" t="str">
        <f>[1]汇总!E25</f>
        <v>高压开关柜</v>
      </c>
      <c r="C41" s="40" t="str">
        <f>[1]汇总!F25</f>
        <v>High voltage switchgear</v>
      </c>
      <c r="D41" s="88">
        <f>[1]汇总!O25</f>
        <v>14754</v>
      </c>
      <c r="E41" s="89">
        <f>[1]汇总!N25</f>
        <v>13015</v>
      </c>
      <c r="F41" s="91">
        <f>[1]汇总!Q25</f>
        <v>60.53</v>
      </c>
      <c r="G41" s="91">
        <f>[1]汇总!P25</f>
        <v>20</v>
      </c>
      <c r="H41" s="89">
        <f>[1]汇总!G25</f>
        <v>16</v>
      </c>
      <c r="I41" s="41" t="str">
        <f>[1]汇总!H25&amp;[1]汇总!I25</f>
        <v>台set</v>
      </c>
    </row>
    <row r="42" s="65" customFormat="1" ht="20" customHeight="1" spans="1:9">
      <c r="A42" s="39"/>
      <c r="B42" s="40"/>
      <c r="C42" s="40"/>
      <c r="D42" s="89"/>
      <c r="E42" s="89"/>
      <c r="F42" s="92"/>
      <c r="G42" s="92"/>
      <c r="H42" s="89"/>
      <c r="I42" s="41"/>
    </row>
    <row r="43" ht="20" customHeight="1" spans="1:9">
      <c r="A43" s="39"/>
      <c r="B43" s="40"/>
      <c r="C43" s="40"/>
      <c r="D43" s="89"/>
      <c r="E43" s="89"/>
      <c r="F43" s="89"/>
      <c r="G43" s="89"/>
      <c r="H43" s="93"/>
      <c r="I43" s="110"/>
    </row>
    <row r="44" ht="23.55" spans="1:9">
      <c r="A44" s="94" t="s">
        <v>33</v>
      </c>
      <c r="B44" s="44"/>
      <c r="C44" s="44"/>
      <c r="D44" s="95">
        <f t="shared" ref="D44:H44" si="0">SUM(D18:D43)</f>
        <v>56074.3</v>
      </c>
      <c r="E44" s="95">
        <f t="shared" si="0"/>
        <v>49747</v>
      </c>
      <c r="F44" s="95">
        <f t="shared" si="0"/>
        <v>193.98</v>
      </c>
      <c r="G44" s="95">
        <f t="shared" si="0"/>
        <v>86</v>
      </c>
      <c r="H44" s="95">
        <f t="shared" si="0"/>
        <v>10586</v>
      </c>
      <c r="I44" s="31"/>
    </row>
    <row r="45" ht="33" customHeight="1" spans="1:9">
      <c r="A45" s="96"/>
      <c r="B45" s="97"/>
      <c r="C45" s="98"/>
      <c r="D45" s="99"/>
      <c r="E45" s="99"/>
      <c r="F45" s="99"/>
      <c r="G45" s="99"/>
      <c r="H45" s="2"/>
      <c r="I45" s="99"/>
    </row>
    <row r="46" ht="18" customHeight="1" spans="1:9">
      <c r="A46" s="96"/>
      <c r="B46" s="98"/>
      <c r="C46" s="98"/>
      <c r="D46" s="99"/>
      <c r="E46" s="99"/>
      <c r="F46" s="99"/>
      <c r="G46" s="99"/>
      <c r="H46" s="2"/>
      <c r="I46" s="99"/>
    </row>
    <row r="47" ht="11.4" spans="1:9">
      <c r="A47" s="3"/>
      <c r="B47" s="48" t="s">
        <v>34</v>
      </c>
      <c r="C47" s="48"/>
      <c r="D47" s="81"/>
      <c r="E47" s="81"/>
      <c r="F47" s="81"/>
      <c r="G47" s="100"/>
      <c r="H47" s="101"/>
      <c r="I47" s="101"/>
    </row>
    <row r="48" ht="11.4" spans="1:9">
      <c r="A48" s="3"/>
      <c r="B48" s="48" t="s">
        <v>35</v>
      </c>
      <c r="C48" s="48"/>
      <c r="D48" s="81"/>
      <c r="E48" s="81"/>
      <c r="F48" s="81"/>
      <c r="G48" s="81"/>
      <c r="H48" s="102"/>
      <c r="I48" s="102"/>
    </row>
    <row r="49" ht="12.75" spans="1:9">
      <c r="A49" s="103"/>
      <c r="B49" s="104"/>
      <c r="C49" s="104"/>
      <c r="D49" s="103"/>
      <c r="E49" s="105"/>
      <c r="F49" s="106"/>
      <c r="G49" s="105"/>
      <c r="H49" s="103"/>
      <c r="I49" s="103"/>
    </row>
    <row r="50" ht="16.35" spans="1:9">
      <c r="A50" s="63"/>
      <c r="B50" s="107"/>
      <c r="C50" s="107"/>
      <c r="D50" s="63"/>
      <c r="E50" s="108"/>
      <c r="F50" s="109"/>
      <c r="G50" s="108"/>
      <c r="H50" s="63"/>
      <c r="I50" s="63"/>
    </row>
  </sheetData>
  <autoFilter ref="A17:I41">
    <extLst/>
  </autoFilter>
  <mergeCells count="4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47:E47"/>
    <mergeCell ref="D48:E48"/>
    <mergeCell ref="F48:I48"/>
    <mergeCell ref="F18:F19"/>
    <mergeCell ref="F20:F28"/>
    <mergeCell ref="F29:F30"/>
    <mergeCell ref="F33:F35"/>
    <mergeCell ref="F36:F37"/>
    <mergeCell ref="G18:G19"/>
    <mergeCell ref="G20:G28"/>
    <mergeCell ref="G29:G30"/>
    <mergeCell ref="G33:G35"/>
    <mergeCell ref="G36:G3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11"/>
  <sheetViews>
    <sheetView workbookViewId="0">
      <selection activeCell="F58" sqref="F58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36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37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38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39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40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41</v>
      </c>
      <c r="F6" s="15"/>
      <c r="G6" s="16" t="str">
        <f>[1]报关单!A13</f>
        <v>JMBMT20210623S-98</v>
      </c>
      <c r="H6" s="16"/>
      <c r="I6" s="18"/>
      <c r="J6" s="18"/>
    </row>
    <row r="7" ht="15.75" customHeight="1" spans="1:8">
      <c r="A7" s="17" t="s">
        <v>4</v>
      </c>
      <c r="B7" s="17"/>
      <c r="C7" s="17"/>
      <c r="D7" s="17"/>
      <c r="E7" s="18" t="s">
        <v>5</v>
      </c>
      <c r="F7" s="18"/>
      <c r="G7" s="19" t="str">
        <f>G6</f>
        <v>JMBMT20210623S-98</v>
      </c>
      <c r="H7" s="19"/>
    </row>
    <row r="8" ht="15.75" customHeight="1" spans="1:8">
      <c r="A8" s="20"/>
      <c r="B8" s="21"/>
      <c r="C8" s="21"/>
      <c r="D8" s="21"/>
      <c r="E8" s="22" t="s">
        <v>42</v>
      </c>
      <c r="F8" s="22"/>
      <c r="G8" s="22"/>
      <c r="H8" s="23">
        <f>[1]报关发票!H8</f>
        <v>44370</v>
      </c>
    </row>
    <row r="9" ht="15.75" customHeight="1" spans="1:8">
      <c r="A9" s="21"/>
      <c r="B9" s="21"/>
      <c r="C9" s="21"/>
      <c r="D9" s="21"/>
      <c r="E9" s="22" t="s">
        <v>7</v>
      </c>
      <c r="F9" s="22"/>
      <c r="G9" s="22"/>
      <c r="H9" s="23">
        <f>H8</f>
        <v>44370</v>
      </c>
    </row>
    <row r="10" ht="27" customHeight="1" spans="1:8">
      <c r="A10" s="17" t="s">
        <v>8</v>
      </c>
      <c r="B10" s="17"/>
      <c r="C10" s="17"/>
      <c r="D10" s="17"/>
      <c r="E10" s="24" t="s">
        <v>9</v>
      </c>
      <c r="F10" s="24"/>
      <c r="G10" s="25" t="s">
        <v>43</v>
      </c>
      <c r="H10" s="25"/>
    </row>
    <row r="11" ht="42" customHeight="1" spans="1:8">
      <c r="A11" s="21" t="s">
        <v>11</v>
      </c>
      <c r="B11" s="21"/>
      <c r="C11" s="21"/>
      <c r="D11" s="21"/>
      <c r="E11" s="18" t="s">
        <v>12</v>
      </c>
      <c r="F11" s="18"/>
      <c r="G11" s="18"/>
      <c r="H11" s="19" t="s">
        <v>10</v>
      </c>
    </row>
    <row r="12" ht="15" customHeight="1" spans="1:9">
      <c r="A12" s="17" t="s">
        <v>13</v>
      </c>
      <c r="B12" s="17"/>
      <c r="C12" s="17"/>
      <c r="D12" s="17"/>
      <c r="E12" s="22" t="s">
        <v>14</v>
      </c>
      <c r="F12" s="22"/>
      <c r="G12" s="26"/>
      <c r="H12" s="26"/>
      <c r="I12" s="61"/>
    </row>
    <row r="13" ht="15" customHeight="1" spans="1:9">
      <c r="A13" s="27" t="s">
        <v>15</v>
      </c>
      <c r="B13" s="28"/>
      <c r="C13" s="29"/>
      <c r="D13" s="29"/>
      <c r="E13" s="22" t="s">
        <v>16</v>
      </c>
      <c r="F13" s="22"/>
      <c r="G13" s="26"/>
      <c r="H13" s="26"/>
      <c r="I13" s="61"/>
    </row>
    <row r="14" ht="24" customHeight="1" spans="1:8">
      <c r="A14" s="21" t="s">
        <v>44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18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45</v>
      </c>
      <c r="B16" s="32" t="s">
        <v>46</v>
      </c>
      <c r="C16" s="32" t="s">
        <v>20</v>
      </c>
      <c r="D16" s="32"/>
      <c r="E16" s="33" t="s">
        <v>25</v>
      </c>
      <c r="F16" s="33"/>
      <c r="G16" s="34" t="s">
        <v>47</v>
      </c>
      <c r="H16" s="3" t="s">
        <v>48</v>
      </c>
    </row>
    <row r="17" s="1" customFormat="1" ht="36.95" customHeight="1" spans="1:8">
      <c r="A17" s="35" t="s">
        <v>26</v>
      </c>
      <c r="B17" s="36" t="s">
        <v>49</v>
      </c>
      <c r="C17" s="37" t="s">
        <v>27</v>
      </c>
      <c r="D17" s="37"/>
      <c r="E17" s="35" t="s">
        <v>32</v>
      </c>
      <c r="F17" s="35"/>
      <c r="G17" s="38" t="s">
        <v>50</v>
      </c>
      <c r="H17" s="35" t="s">
        <v>51</v>
      </c>
    </row>
    <row r="18" s="2" customFormat="1" ht="21" customHeight="1" spans="1:8">
      <c r="A18" s="39">
        <v>1</v>
      </c>
      <c r="B18" s="40" t="str">
        <f>[1]汇总!D2</f>
        <v>8481300000</v>
      </c>
      <c r="C18" s="40" t="str">
        <f>[1]汇总!E2</f>
        <v>止回阀</v>
      </c>
      <c r="D18" s="40" t="str">
        <f>[1]汇总!F2</f>
        <v>Check Valve</v>
      </c>
      <c r="E18" s="40">
        <f>[1]汇总!G2</f>
        <v>20</v>
      </c>
      <c r="F18" s="41" t="str">
        <f>[1]汇总!I2</f>
        <v>pc</v>
      </c>
      <c r="G18" s="42">
        <f t="shared" ref="G18:G41" si="0">H18/E18</f>
        <v>316.875</v>
      </c>
      <c r="H18" s="42">
        <f>[1]汇总!L2</f>
        <v>6337.5</v>
      </c>
    </row>
    <row r="19" s="2" customFormat="1" ht="21" customHeight="1" spans="1:8">
      <c r="A19" s="39">
        <v>2</v>
      </c>
      <c r="B19" s="40" t="str">
        <f>[1]汇总!D3</f>
        <v>8481400000</v>
      </c>
      <c r="C19" s="40" t="str">
        <f>[1]汇总!E3</f>
        <v>不锈钢球阀</v>
      </c>
      <c r="D19" s="40" t="str">
        <f>[1]汇总!F3</f>
        <v>Stainless steel ball valve</v>
      </c>
      <c r="E19" s="40">
        <f>[1]汇总!G3</f>
        <v>240</v>
      </c>
      <c r="F19" s="41" t="str">
        <f>[1]汇总!I3</f>
        <v>pc</v>
      </c>
      <c r="G19" s="42">
        <f t="shared" si="0"/>
        <v>12.5625</v>
      </c>
      <c r="H19" s="42">
        <f>[1]汇总!L3</f>
        <v>3015</v>
      </c>
    </row>
    <row r="20" s="2" customFormat="1" ht="21" customHeight="1" spans="1:8">
      <c r="A20" s="39">
        <v>3</v>
      </c>
      <c r="B20" s="40" t="str">
        <f>[1]汇总!D4</f>
        <v>4009210000</v>
      </c>
      <c r="C20" s="40" t="str">
        <f>[1]汇总!E4</f>
        <v>软管</v>
      </c>
      <c r="D20" s="40" t="str">
        <f>[1]汇总!F4</f>
        <v>soft tube</v>
      </c>
      <c r="E20" s="40">
        <f>[1]汇总!G4</f>
        <v>4</v>
      </c>
      <c r="F20" s="41" t="str">
        <f>[1]汇总!I4</f>
        <v>pc</v>
      </c>
      <c r="G20" s="42">
        <f t="shared" si="0"/>
        <v>282.5</v>
      </c>
      <c r="H20" s="42">
        <f>[1]汇总!L4</f>
        <v>1130</v>
      </c>
    </row>
    <row r="21" s="2" customFormat="1" ht="21" customHeight="1" spans="1:8">
      <c r="A21" s="39">
        <v>4</v>
      </c>
      <c r="B21" s="40" t="str">
        <f>[1]汇总!D5</f>
        <v>4016931000</v>
      </c>
      <c r="C21" s="40" t="str">
        <f>[1]汇总!E5</f>
        <v>密封圈</v>
      </c>
      <c r="D21" s="40" t="str">
        <f>[1]汇总!F5</f>
        <v>Sealing ring</v>
      </c>
      <c r="E21" s="40">
        <f>[1]汇总!G5</f>
        <v>392</v>
      </c>
      <c r="F21" s="41" t="str">
        <f>[1]汇总!I5</f>
        <v>pc</v>
      </c>
      <c r="G21" s="42">
        <f t="shared" si="0"/>
        <v>3.3922193877551</v>
      </c>
      <c r="H21" s="42">
        <f>[1]汇总!L5</f>
        <v>1329.75</v>
      </c>
    </row>
    <row r="22" s="2" customFormat="1" ht="21" customHeight="1" spans="1:8">
      <c r="A22" s="39">
        <v>5</v>
      </c>
      <c r="B22" s="40" t="str">
        <f>[1]汇总!D6</f>
        <v>4016999090</v>
      </c>
      <c r="C22" s="40" t="str">
        <f>[1]汇总!E6</f>
        <v>轴套</v>
      </c>
      <c r="D22" s="40" t="str">
        <f>[1]汇总!F6</f>
        <v>Bearings</v>
      </c>
      <c r="E22" s="40">
        <f>[1]汇总!G6</f>
        <v>6</v>
      </c>
      <c r="F22" s="41" t="str">
        <f>[1]汇总!I6</f>
        <v>pc</v>
      </c>
      <c r="G22" s="42">
        <f t="shared" si="0"/>
        <v>5.078125</v>
      </c>
      <c r="H22" s="42">
        <f>[1]汇总!L6</f>
        <v>30.46875</v>
      </c>
    </row>
    <row r="23" s="2" customFormat="1" ht="21" customHeight="1" spans="1:8">
      <c r="A23" s="39">
        <v>6</v>
      </c>
      <c r="B23" s="40" t="str">
        <f>[1]汇总!D7</f>
        <v>7222200000</v>
      </c>
      <c r="C23" s="40" t="str">
        <f>[1]汇总!E7</f>
        <v>活塞</v>
      </c>
      <c r="D23" s="40" t="str">
        <f>[1]汇总!F7</f>
        <v>piston</v>
      </c>
      <c r="E23" s="40">
        <f>[1]汇总!G7</f>
        <v>4</v>
      </c>
      <c r="F23" s="41" t="str">
        <f>[1]汇总!I7</f>
        <v>pc</v>
      </c>
      <c r="G23" s="42">
        <f t="shared" si="0"/>
        <v>32.8125</v>
      </c>
      <c r="H23" s="42">
        <f>[1]汇总!L7</f>
        <v>131.25</v>
      </c>
    </row>
    <row r="24" s="2" customFormat="1" ht="21" customHeight="1" spans="1:8">
      <c r="A24" s="39">
        <v>7</v>
      </c>
      <c r="B24" s="40" t="str">
        <f>[1]汇总!D8</f>
        <v>7307990000</v>
      </c>
      <c r="C24" s="40" t="str">
        <f>[1]汇总!E8</f>
        <v>管道</v>
      </c>
      <c r="D24" s="40" t="str">
        <f>[1]汇总!F8</f>
        <v>pipeline</v>
      </c>
      <c r="E24" s="40">
        <f>[1]汇总!G8</f>
        <v>287</v>
      </c>
      <c r="F24" s="41" t="str">
        <f>[1]汇总!I8</f>
        <v>pc</v>
      </c>
      <c r="G24" s="42">
        <f t="shared" si="0"/>
        <v>44.6374128919861</v>
      </c>
      <c r="H24" s="42">
        <f>[1]汇总!L8</f>
        <v>12810.9375</v>
      </c>
    </row>
    <row r="25" s="2" customFormat="1" ht="21" customHeight="1" spans="1:8">
      <c r="A25" s="39">
        <v>8</v>
      </c>
      <c r="B25" s="40" t="str">
        <f>[1]汇总!D9</f>
        <v>8421999090</v>
      </c>
      <c r="C25" s="40" t="str">
        <f>[1]汇总!E9</f>
        <v>滤芯</v>
      </c>
      <c r="D25" s="40" t="str">
        <f>[1]汇总!F9</f>
        <v>Filter</v>
      </c>
      <c r="E25" s="40">
        <f>[1]汇总!G9</f>
        <v>12</v>
      </c>
      <c r="F25" s="41" t="str">
        <f>[1]汇总!I9</f>
        <v>pc</v>
      </c>
      <c r="G25" s="42">
        <f t="shared" si="0"/>
        <v>53.1510416666667</v>
      </c>
      <c r="H25" s="42">
        <f>[1]汇总!L9</f>
        <v>637.8125</v>
      </c>
    </row>
    <row r="26" s="2" customFormat="1" ht="21" customHeight="1" spans="1:8">
      <c r="A26" s="39">
        <v>9</v>
      </c>
      <c r="B26" s="40" t="str">
        <f>[1]汇总!D10</f>
        <v>8481300000</v>
      </c>
      <c r="C26" s="40" t="str">
        <f>[1]汇总!E10</f>
        <v>单向阀</v>
      </c>
      <c r="D26" s="40" t="str">
        <f>[1]汇总!F10</f>
        <v>Check valve</v>
      </c>
      <c r="E26" s="40">
        <f>[1]汇总!G10</f>
        <v>9</v>
      </c>
      <c r="F26" s="41" t="str">
        <f>[1]汇总!I10</f>
        <v>pc</v>
      </c>
      <c r="G26" s="42">
        <f t="shared" si="0"/>
        <v>96.875</v>
      </c>
      <c r="H26" s="42">
        <f>[1]汇总!L10</f>
        <v>871.875</v>
      </c>
    </row>
    <row r="27" s="2" customFormat="1" ht="21" customHeight="1" spans="1:8">
      <c r="A27" s="39">
        <v>10</v>
      </c>
      <c r="B27" s="40" t="str">
        <f>[1]汇总!D11</f>
        <v>8503009090</v>
      </c>
      <c r="C27" s="40" t="str">
        <f>[1]汇总!E11</f>
        <v>电磁线圈</v>
      </c>
      <c r="D27" s="40" t="str">
        <f>[1]汇总!F11</f>
        <v>Electromagnetic iron</v>
      </c>
      <c r="E27" s="40">
        <f>[1]汇总!G11</f>
        <v>2</v>
      </c>
      <c r="F27" s="41" t="str">
        <f>[1]汇总!I11</f>
        <v>pc</v>
      </c>
      <c r="G27" s="42">
        <f t="shared" si="0"/>
        <v>142.1875</v>
      </c>
      <c r="H27" s="42">
        <f>[1]汇总!L11</f>
        <v>284.375</v>
      </c>
    </row>
    <row r="28" s="2" customFormat="1" ht="21" customHeight="1" spans="1:8">
      <c r="A28" s="39">
        <v>11</v>
      </c>
      <c r="B28" s="40" t="str">
        <f>[1]汇总!D12</f>
        <v>8536490000</v>
      </c>
      <c r="C28" s="40" t="str">
        <f>[1]汇总!E12</f>
        <v>管道</v>
      </c>
      <c r="D28" s="40" t="str">
        <f>[1]汇总!F12</f>
        <v>pipeline</v>
      </c>
      <c r="E28" s="40">
        <f>[1]汇总!G12</f>
        <v>2</v>
      </c>
      <c r="F28" s="41" t="str">
        <f>[1]汇总!I12</f>
        <v>pc</v>
      </c>
      <c r="G28" s="42">
        <f t="shared" si="0"/>
        <v>14.625</v>
      </c>
      <c r="H28" s="42">
        <f>[1]汇总!L12</f>
        <v>29.25</v>
      </c>
    </row>
    <row r="29" s="2" customFormat="1" ht="21" customHeight="1" spans="1:8">
      <c r="A29" s="39">
        <v>12</v>
      </c>
      <c r="B29" s="40" t="str">
        <f>[1]汇总!D13</f>
        <v>8413709990</v>
      </c>
      <c r="C29" s="40" t="str">
        <f>[1]汇总!E13</f>
        <v>多级离心泵</v>
      </c>
      <c r="D29" s="40" t="str">
        <f>[1]汇总!F13</f>
        <v>Multistage centrifugal pump</v>
      </c>
      <c r="E29" s="40">
        <f>[1]汇总!G13</f>
        <v>3</v>
      </c>
      <c r="F29" s="41" t="str">
        <f>[1]汇总!I13</f>
        <v>set</v>
      </c>
      <c r="G29" s="42">
        <f t="shared" si="0"/>
        <v>18300</v>
      </c>
      <c r="H29" s="42">
        <f>[1]汇总!L13</f>
        <v>54900</v>
      </c>
    </row>
    <row r="30" s="2" customFormat="1" ht="21" customHeight="1" spans="1:8">
      <c r="A30" s="39">
        <v>13</v>
      </c>
      <c r="B30" s="40" t="str">
        <f>[1]汇总!D14</f>
        <v>8413910000</v>
      </c>
      <c r="C30" s="40" t="str">
        <f>[1]汇总!E14</f>
        <v>软启动柜</v>
      </c>
      <c r="D30" s="40" t="str">
        <f>[1]汇总!F14</f>
        <v>Soft start cabinet</v>
      </c>
      <c r="E30" s="40">
        <f>[1]汇总!G14</f>
        <v>5</v>
      </c>
      <c r="F30" s="41" t="str">
        <f>[1]汇总!I14</f>
        <v>set</v>
      </c>
      <c r="G30" s="42">
        <f t="shared" si="0"/>
        <v>4218.75</v>
      </c>
      <c r="H30" s="42">
        <f>[1]汇总!L14</f>
        <v>21093.75</v>
      </c>
    </row>
    <row r="31" s="2" customFormat="1" ht="21" customHeight="1" spans="1:8">
      <c r="A31" s="39">
        <v>14</v>
      </c>
      <c r="B31" s="40" t="str">
        <f>[1]汇总!D15</f>
        <v>9405409000</v>
      </c>
      <c r="C31" s="40" t="str">
        <f>[1]汇总!E15</f>
        <v>强光手电筒</v>
      </c>
      <c r="D31" s="40" t="str">
        <f>[1]汇总!F15</f>
        <v>powerful torch</v>
      </c>
      <c r="E31" s="40">
        <f>[1]汇总!G15</f>
        <v>30</v>
      </c>
      <c r="F31" s="41" t="str">
        <f>[1]汇总!I15</f>
        <v>pc</v>
      </c>
      <c r="G31" s="42">
        <f t="shared" si="0"/>
        <v>105.9375</v>
      </c>
      <c r="H31" s="42">
        <f>[1]汇总!L15</f>
        <v>3178.125</v>
      </c>
    </row>
    <row r="32" s="2" customFormat="1" ht="21" customHeight="1" spans="1:8">
      <c r="A32" s="39">
        <v>15</v>
      </c>
      <c r="B32" s="40" t="str">
        <f>[1]汇总!D16</f>
        <v>8544492100</v>
      </c>
      <c r="C32" s="40" t="str">
        <f>[1]汇总!E16</f>
        <v>重型橡套电缆</v>
      </c>
      <c r="D32" s="40" t="str">
        <f>[1]汇总!F16</f>
        <v>cable</v>
      </c>
      <c r="E32" s="40">
        <f>[1]汇总!G16</f>
        <v>3100</v>
      </c>
      <c r="F32" s="41" t="str">
        <f>[1]汇总!I16</f>
        <v>meter</v>
      </c>
      <c r="G32" s="42">
        <f t="shared" si="0"/>
        <v>18.4264112903226</v>
      </c>
      <c r="H32" s="42">
        <f>[1]汇总!L16</f>
        <v>57121.875</v>
      </c>
    </row>
    <row r="33" s="2" customFormat="1" ht="21" customHeight="1" spans="1:8">
      <c r="A33" s="39">
        <v>16</v>
      </c>
      <c r="B33" s="40" t="str">
        <f>[1]汇总!D17</f>
        <v>8544491900</v>
      </c>
      <c r="C33" s="40" t="str">
        <f>[1]汇总!E17</f>
        <v>电话线</v>
      </c>
      <c r="D33" s="40" t="str">
        <f>[1]汇总!F17</f>
        <v>telephone line</v>
      </c>
      <c r="E33" s="40">
        <f>[1]汇总!G17</f>
        <v>2000</v>
      </c>
      <c r="F33" s="41" t="str">
        <f>[1]汇总!I17</f>
        <v>meter</v>
      </c>
      <c r="G33" s="42">
        <f t="shared" si="0"/>
        <v>1.65</v>
      </c>
      <c r="H33" s="42">
        <f>[1]汇总!L17</f>
        <v>3300</v>
      </c>
    </row>
    <row r="34" s="2" customFormat="1" ht="21" customHeight="1" spans="1:8">
      <c r="A34" s="39">
        <v>17</v>
      </c>
      <c r="B34" s="40" t="str">
        <f>[1]汇总!D18</f>
        <v>8544492100</v>
      </c>
      <c r="C34" s="40" t="str">
        <f>[1]汇总!E18</f>
        <v>控制电缆</v>
      </c>
      <c r="D34" s="40" t="str">
        <f>[1]汇总!F18</f>
        <v>Control Cable</v>
      </c>
      <c r="E34" s="40">
        <f>[1]汇总!G18</f>
        <v>1500</v>
      </c>
      <c r="F34" s="41" t="str">
        <f>[1]汇总!I18</f>
        <v>meter</v>
      </c>
      <c r="G34" s="42">
        <f t="shared" si="0"/>
        <v>5.90625</v>
      </c>
      <c r="H34" s="42">
        <f>[1]汇总!L18</f>
        <v>8859.375</v>
      </c>
    </row>
    <row r="35" s="2" customFormat="1" ht="21" customHeight="1" spans="1:8">
      <c r="A35" s="39">
        <v>18</v>
      </c>
      <c r="B35" s="40" t="str">
        <f>[1]汇总!D19</f>
        <v>8544492100</v>
      </c>
      <c r="C35" s="40" t="str">
        <f>[1]汇总!E19</f>
        <v>铝芯电线</v>
      </c>
      <c r="D35" s="40" t="str">
        <f>[1]汇总!F19</f>
        <v>PVC aluminum core wire</v>
      </c>
      <c r="E35" s="40">
        <f>[1]汇总!G19</f>
        <v>2000</v>
      </c>
      <c r="F35" s="41" t="str">
        <f>[1]汇总!I19</f>
        <v>meter</v>
      </c>
      <c r="G35" s="42">
        <f t="shared" si="0"/>
        <v>0.24375</v>
      </c>
      <c r="H35" s="42">
        <f>[1]汇总!L19</f>
        <v>487.5</v>
      </c>
    </row>
    <row r="36" s="2" customFormat="1" ht="21" customHeight="1" spans="1:8">
      <c r="A36" s="39">
        <v>19</v>
      </c>
      <c r="B36" s="40" t="str">
        <f>[1]汇总!D20</f>
        <v>9405409000</v>
      </c>
      <c r="C36" s="40" t="str">
        <f>[1]汇总!E20</f>
        <v>LED投光灯</v>
      </c>
      <c r="D36" s="40" t="str">
        <f>[1]汇总!F20</f>
        <v>LED flood light</v>
      </c>
      <c r="E36" s="40">
        <f>[1]汇总!G20</f>
        <v>10</v>
      </c>
      <c r="F36" s="41" t="str">
        <f>[1]汇总!I20</f>
        <v>pc</v>
      </c>
      <c r="G36" s="42">
        <f t="shared" si="0"/>
        <v>67.39390625</v>
      </c>
      <c r="H36" s="42">
        <f>[1]汇总!L20</f>
        <v>673.9390625</v>
      </c>
    </row>
    <row r="37" s="2" customFormat="1" ht="21" customHeight="1" spans="1:8">
      <c r="A37" s="39">
        <v>20</v>
      </c>
      <c r="B37" s="40" t="str">
        <f>[1]汇总!D21</f>
        <v>9405500000</v>
      </c>
      <c r="C37" s="40" t="str">
        <f>[1]汇总!E21</f>
        <v>LED球泡灯</v>
      </c>
      <c r="D37" s="40" t="str">
        <f>[1]汇总!F21</f>
        <v>LED bulb</v>
      </c>
      <c r="E37" s="40">
        <f>[1]汇总!G21</f>
        <v>900</v>
      </c>
      <c r="F37" s="41" t="str">
        <f>[1]汇总!I21</f>
        <v>pc</v>
      </c>
      <c r="G37" s="42">
        <f t="shared" si="0"/>
        <v>8</v>
      </c>
      <c r="H37" s="42">
        <f>[1]汇总!L21</f>
        <v>7200</v>
      </c>
    </row>
    <row r="38" s="2" customFormat="1" ht="21" customHeight="1" spans="1:8">
      <c r="A38" s="39">
        <v>21</v>
      </c>
      <c r="B38" s="40" t="str">
        <f>[1]汇总!D22</f>
        <v>8487900000</v>
      </c>
      <c r="C38" s="40" t="str">
        <f>[1]汇总!E22</f>
        <v>骨架油封</v>
      </c>
      <c r="D38" s="40" t="str">
        <f>[1]汇总!F22</f>
        <v>Seal</v>
      </c>
      <c r="E38" s="40">
        <f>[1]汇总!G22</f>
        <v>10</v>
      </c>
      <c r="F38" s="41" t="str">
        <f>[1]汇总!I22</f>
        <v>pc</v>
      </c>
      <c r="G38" s="42">
        <f t="shared" si="0"/>
        <v>3.046875</v>
      </c>
      <c r="H38" s="42">
        <f>[1]汇总!L22</f>
        <v>30.46875</v>
      </c>
    </row>
    <row r="39" s="2" customFormat="1" ht="21" customHeight="1" spans="1:8">
      <c r="A39" s="39">
        <v>22</v>
      </c>
      <c r="B39" s="40" t="str">
        <f>[1]汇总!D23</f>
        <v>8537109090</v>
      </c>
      <c r="C39" s="40" t="str">
        <f>[1]汇总!E23</f>
        <v>低压开关柜</v>
      </c>
      <c r="D39" s="40" t="str">
        <f>[1]汇总!F23</f>
        <v>low voltage switch box</v>
      </c>
      <c r="E39" s="40">
        <f>[1]汇总!G23</f>
        <v>18</v>
      </c>
      <c r="F39" s="41" t="str">
        <f>[1]汇总!I23</f>
        <v>set</v>
      </c>
      <c r="G39" s="42">
        <f t="shared" si="0"/>
        <v>8366.66666666667</v>
      </c>
      <c r="H39" s="42">
        <f>[1]汇总!L23</f>
        <v>150600</v>
      </c>
    </row>
    <row r="40" s="2" customFormat="1" ht="21" customHeight="1" spans="1:8">
      <c r="A40" s="39">
        <v>23</v>
      </c>
      <c r="B40" s="40" t="str">
        <f>[1]汇总!D24</f>
        <v>8537109090</v>
      </c>
      <c r="C40" s="40" t="str">
        <f>[1]汇总!E24</f>
        <v>动力配电柜</v>
      </c>
      <c r="D40" s="40" t="str">
        <f>[1]汇总!F24</f>
        <v>Power distribution cabinet</v>
      </c>
      <c r="E40" s="40">
        <f>[1]汇总!G24</f>
        <v>16</v>
      </c>
      <c r="F40" s="41" t="str">
        <f>[1]汇总!I24</f>
        <v>set</v>
      </c>
      <c r="G40" s="42">
        <f t="shared" si="0"/>
        <v>4893.75</v>
      </c>
      <c r="H40" s="42">
        <f>[1]汇总!L24</f>
        <v>78300</v>
      </c>
    </row>
    <row r="41" s="2" customFormat="1" ht="21" customHeight="1" spans="1:8">
      <c r="A41" s="39">
        <v>24</v>
      </c>
      <c r="B41" s="40" t="str">
        <f>[1]汇总!D25</f>
        <v>8537209000</v>
      </c>
      <c r="C41" s="40" t="str">
        <f>[1]汇总!E25</f>
        <v>高压开关柜</v>
      </c>
      <c r="D41" s="40" t="str">
        <f>[1]汇总!F25</f>
        <v>High voltage switchgear</v>
      </c>
      <c r="E41" s="40">
        <f>[1]汇总!G25</f>
        <v>16</v>
      </c>
      <c r="F41" s="41" t="str">
        <f>[1]汇总!I25</f>
        <v>set</v>
      </c>
      <c r="G41" s="42">
        <f t="shared" si="0"/>
        <v>8990.625</v>
      </c>
      <c r="H41" s="42">
        <f>[1]汇总!L25</f>
        <v>143850</v>
      </c>
    </row>
    <row r="42" s="2" customFormat="1" ht="21" customHeight="1" spans="1:8">
      <c r="A42" s="39"/>
      <c r="B42" s="40"/>
      <c r="C42" s="40"/>
      <c r="D42" s="40"/>
      <c r="E42" s="40"/>
      <c r="F42" s="41"/>
      <c r="G42" s="42"/>
      <c r="H42" s="42"/>
    </row>
    <row r="43" s="2" customFormat="1" ht="21" customHeight="1" spans="1:8">
      <c r="A43" s="39"/>
      <c r="B43" s="40"/>
      <c r="C43" s="40"/>
      <c r="D43" s="40"/>
      <c r="E43" s="40"/>
      <c r="F43" s="41"/>
      <c r="G43" s="42"/>
      <c r="H43" s="42"/>
    </row>
    <row r="44" s="2" customFormat="1" ht="24.95" customHeight="1" spans="1:8">
      <c r="A44" s="39"/>
      <c r="B44" s="40"/>
      <c r="C44" s="40"/>
      <c r="D44" s="40"/>
      <c r="E44" s="40"/>
      <c r="F44" s="40"/>
      <c r="G44" s="42"/>
      <c r="H44" s="42"/>
    </row>
    <row r="45" s="3" customFormat="1" ht="17.1" customHeight="1" spans="1:13">
      <c r="A45" s="31" t="s">
        <v>33</v>
      </c>
      <c r="B45" s="43"/>
      <c r="C45" s="44"/>
      <c r="D45" s="44"/>
      <c r="E45" s="31">
        <f>SUM(E18:E44)</f>
        <v>10586</v>
      </c>
      <c r="F45" s="31"/>
      <c r="G45" s="45"/>
      <c r="H45" s="46">
        <f>SUM(H18:H44)</f>
        <v>556203.2515625</v>
      </c>
      <c r="M45" s="62"/>
    </row>
    <row r="46" s="1" customFormat="1" ht="12.75" spans="2:8">
      <c r="B46" s="47"/>
      <c r="C46" s="48"/>
      <c r="D46" s="49"/>
      <c r="G46" s="50" t="s">
        <v>52</v>
      </c>
      <c r="H46" s="51"/>
    </row>
    <row r="47" s="1" customFormat="1" spans="2:13">
      <c r="B47" s="47"/>
      <c r="C47" s="48"/>
      <c r="D47" s="49"/>
      <c r="G47" s="50" t="s">
        <v>53</v>
      </c>
      <c r="H47" s="51">
        <f>[1]报关发票!H46</f>
        <v>68750</v>
      </c>
      <c r="M47" s="55"/>
    </row>
    <row r="48" s="1" customFormat="1" spans="2:13">
      <c r="B48" s="47"/>
      <c r="C48" s="48"/>
      <c r="D48" s="49"/>
      <c r="G48" s="50"/>
      <c r="H48" s="51"/>
      <c r="M48" s="55"/>
    </row>
    <row r="49" s="1" customFormat="1" spans="2:13">
      <c r="B49" s="52" t="s">
        <v>34</v>
      </c>
      <c r="C49" s="48"/>
      <c r="D49" s="49"/>
      <c r="G49" s="34" t="s">
        <v>54</v>
      </c>
      <c r="H49" s="53">
        <f>H45+H47+H48</f>
        <v>624953.2515625</v>
      </c>
      <c r="M49" s="55"/>
    </row>
    <row r="50" s="1" customFormat="1" spans="2:14">
      <c r="B50" s="48" t="s">
        <v>35</v>
      </c>
      <c r="G50" s="54"/>
      <c r="H50" s="55"/>
      <c r="N50" s="55"/>
    </row>
    <row r="51" s="1" customFormat="1" spans="2:8">
      <c r="B51" s="47"/>
      <c r="G51" s="56">
        <f>H8</f>
        <v>44370</v>
      </c>
      <c r="H51" s="56"/>
    </row>
    <row r="52" s="1" customFormat="1" ht="12.75" spans="2:8">
      <c r="B52" s="47"/>
      <c r="C52" s="49"/>
      <c r="D52" s="49"/>
      <c r="G52" s="34"/>
      <c r="H52" s="34"/>
    </row>
    <row r="53" s="1" customFormat="1" ht="16.35" spans="1:9">
      <c r="A53" s="57"/>
      <c r="B53" s="57"/>
      <c r="C53" s="58"/>
      <c r="D53" s="58"/>
      <c r="E53" s="57"/>
      <c r="F53" s="58"/>
      <c r="G53" s="57"/>
      <c r="H53" s="57"/>
      <c r="I53" s="63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  <row r="88" spans="3:4">
      <c r="C88" s="59"/>
      <c r="D88" s="59"/>
    </row>
    <row r="89" spans="3:4">
      <c r="C89" s="59"/>
      <c r="D89" s="59"/>
    </row>
    <row r="90" spans="3:4">
      <c r="C90" s="59"/>
      <c r="D90" s="59"/>
    </row>
    <row r="91" spans="3:4">
      <c r="C91" s="59"/>
      <c r="D91" s="59"/>
    </row>
    <row r="92" spans="3:4">
      <c r="C92" s="59"/>
      <c r="D92" s="59"/>
    </row>
    <row r="93" spans="3:4">
      <c r="C93" s="59"/>
      <c r="D93" s="59"/>
    </row>
    <row r="94" spans="3:4">
      <c r="C94" s="59"/>
      <c r="D94" s="59"/>
    </row>
    <row r="95" spans="3:4">
      <c r="C95" s="59"/>
      <c r="D95" s="59"/>
    </row>
    <row r="96" spans="3:4">
      <c r="C96" s="59"/>
      <c r="D96" s="59"/>
    </row>
    <row r="97" spans="3:4">
      <c r="C97" s="59"/>
      <c r="D97" s="59"/>
    </row>
    <row r="98" spans="3:4">
      <c r="C98" s="59"/>
      <c r="D98" s="59"/>
    </row>
    <row r="99" spans="3:4">
      <c r="C99" s="59"/>
      <c r="D99" s="59"/>
    </row>
    <row r="100" spans="3:4">
      <c r="C100" s="59"/>
      <c r="D100" s="59"/>
    </row>
    <row r="101" spans="3:4">
      <c r="C101" s="59"/>
      <c r="D101" s="59"/>
    </row>
    <row r="102" spans="3:4">
      <c r="C102" s="59"/>
      <c r="D102" s="59"/>
    </row>
    <row r="103" spans="3:4">
      <c r="C103" s="59"/>
      <c r="D103" s="59"/>
    </row>
    <row r="104" spans="3:4">
      <c r="C104" s="59"/>
      <c r="D104" s="59"/>
    </row>
    <row r="105" spans="3:4">
      <c r="C105" s="59"/>
      <c r="D105" s="59"/>
    </row>
    <row r="106" spans="3:4">
      <c r="C106" s="59"/>
      <c r="D106" s="59"/>
    </row>
    <row r="107" spans="3:4">
      <c r="C107" s="59"/>
      <c r="D107" s="59"/>
    </row>
    <row r="108" spans="3:4">
      <c r="C108" s="59"/>
      <c r="D108" s="59"/>
    </row>
    <row r="109" spans="3:4">
      <c r="C109" s="59"/>
      <c r="D109" s="59"/>
    </row>
    <row r="110" spans="3:4">
      <c r="C110" s="59"/>
      <c r="D110" s="59"/>
    </row>
    <row r="111" spans="3:4">
      <c r="C111" s="59"/>
      <c r="D111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51:H5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2021-06-23T09:35:05Z</dcterms:created>
  <dcterms:modified xsi:type="dcterms:W3CDTF">2021-06-23T09:35:38Z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