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vidK\AppData\Local\Microsoft\Windows\INetCache\Content.Outlook\0G8D0816\"/>
    </mc:Choice>
  </mc:AlternateContent>
  <bookViews>
    <workbookView xWindow="-100" yWindow="-100" windowWidth="16660" windowHeight="8860"/>
  </bookViews>
  <sheets>
    <sheet name="Sheet1" sheetId="1" r:id="rId1"/>
  </sheets>
  <definedNames>
    <definedName name="_xlnm.Print_Area" localSheetId="0">Sheet1!$A$1:$N$592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72" i="1" l="1"/>
  <c r="N571" i="1"/>
  <c r="N570" i="1"/>
  <c r="L442" i="1" l="1"/>
  <c r="N569" i="1" l="1"/>
  <c r="N568" i="1"/>
  <c r="N567" i="1"/>
  <c r="N566" i="1"/>
  <c r="N565" i="1"/>
  <c r="N564" i="1"/>
  <c r="N563" i="1"/>
  <c r="N562" i="1"/>
  <c r="N561" i="1"/>
  <c r="N560" i="1"/>
  <c r="N559" i="1"/>
  <c r="N558" i="1"/>
  <c r="N574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14" i="1" l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L247" i="1"/>
  <c r="N247" i="1" s="1"/>
  <c r="L246" i="1"/>
  <c r="N246" i="1" s="1"/>
  <c r="L245" i="1"/>
  <c r="N245" i="1" s="1"/>
  <c r="L244" i="1"/>
  <c r="N244" i="1" s="1"/>
  <c r="L243" i="1"/>
  <c r="N243" i="1" s="1"/>
  <c r="L242" i="1"/>
  <c r="N242" i="1" s="1"/>
  <c r="L241" i="1"/>
  <c r="N241" i="1" s="1"/>
  <c r="L218" i="1"/>
  <c r="N218" i="1" s="1"/>
  <c r="N217" i="1"/>
  <c r="L216" i="1"/>
  <c r="N216" i="1" s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M53" i="1"/>
  <c r="N50" i="1"/>
  <c r="N49" i="1"/>
  <c r="M41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41" i="1" l="1"/>
  <c r="N53" i="1" s="1"/>
  <c r="N77" i="1" s="1"/>
  <c r="N89" i="1" s="1"/>
  <c r="N112" i="1" s="1"/>
  <c r="N121" i="1" s="1"/>
  <c r="N144" i="1" s="1"/>
  <c r="N158" i="1" s="1"/>
  <c r="N181" i="1" s="1"/>
  <c r="N197" i="1" s="1"/>
  <c r="N223" i="1" s="1"/>
  <c r="N239" i="1" s="1"/>
  <c r="N264" i="1" s="1"/>
  <c r="N278" i="1" s="1"/>
  <c r="N301" i="1" s="1"/>
  <c r="N315" i="1" s="1"/>
  <c r="N338" i="1" s="1"/>
  <c r="N352" i="1" s="1"/>
  <c r="N375" i="1" s="1"/>
  <c r="N389" i="1" s="1"/>
  <c r="N412" i="1" s="1"/>
  <c r="N426" i="1" l="1"/>
  <c r="N445" i="1" l="1"/>
  <c r="N459" i="1" s="1"/>
  <c r="N482" i="1" l="1"/>
  <c r="N496" i="1" s="1"/>
  <c r="N516" i="1" s="1"/>
  <c r="N535" i="1" s="1"/>
  <c r="N575" i="1" s="1"/>
  <c r="N578" i="1" l="1"/>
  <c r="N576" i="1"/>
</calcChain>
</file>

<file path=xl/comments1.xml><?xml version="1.0" encoding="utf-8"?>
<comments xmlns="http://schemas.openxmlformats.org/spreadsheetml/2006/main">
  <authors>
    <author>tc={B5FD1F20-673B-4F0A-A021-5B0CB5FA7D6D}</author>
    <author>tc={DA19CE9F-ADBE-452E-AB01-D69CB99212DF}</author>
    <author>tc={17EED3DB-132E-4FAE-A100-B63B0E04AE9C}</author>
    <author>tc={7FAF8BC9-AB0A-4670-9C76-6489C5680F30}</author>
    <author>tc={01DE12CA-0DCD-4D5C-8B96-CB7CCD68A381}</author>
  </authors>
  <commentList>
    <comment ref="J28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5 OUTSTANDING</t>
        </r>
      </text>
    </comment>
    <comment ref="J67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3 UNITS TO BE DELIVERED ON THE 18TH</t>
        </r>
      </text>
    </comment>
    <comment ref="J92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 still outstanding for 1st Date</t>
        </r>
      </text>
    </comment>
    <comment ref="J202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 Outstanding</t>
        </r>
      </text>
    </comment>
    <comment ref="J366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Table Outstanding</t>
        </r>
      </text>
    </comment>
  </commentList>
</comments>
</file>

<file path=xl/sharedStrings.xml><?xml version="1.0" encoding="utf-8"?>
<sst xmlns="http://schemas.openxmlformats.org/spreadsheetml/2006/main" count="1208" uniqueCount="358">
  <si>
    <t xml:space="preserve">                                    PROFORMA INVOICE</t>
  </si>
  <si>
    <t xml:space="preserve">Invoice Number    </t>
  </si>
  <si>
    <t>KAM001</t>
  </si>
  <si>
    <t xml:space="preserve">Date                        </t>
  </si>
  <si>
    <t>22 Feb 2021</t>
  </si>
  <si>
    <t xml:space="preserve">Page                        </t>
  </si>
  <si>
    <t>1 of 15</t>
  </si>
  <si>
    <t>Customer No.</t>
  </si>
  <si>
    <t>TBA</t>
  </si>
  <si>
    <t>Consignee</t>
  </si>
  <si>
    <t>KAMOA COPPER SA</t>
  </si>
  <si>
    <t>Payment Term</t>
  </si>
  <si>
    <t xml:space="preserve">1148-6 AVENUE DE LA LIBERATION, </t>
  </si>
  <si>
    <t>VILLE DE LUBUMBASHI</t>
  </si>
  <si>
    <t xml:space="preserve">Order No. </t>
  </si>
  <si>
    <t>1013-LOA-06-001</t>
  </si>
  <si>
    <t>DEMOCRATIC REPUBLIC OF CONGO</t>
  </si>
  <si>
    <t>Buyer</t>
  </si>
  <si>
    <t>Notify</t>
  </si>
  <si>
    <t>Transport Mode</t>
  </si>
  <si>
    <t>ROAD FREIGHT</t>
  </si>
  <si>
    <t>INCO Term</t>
  </si>
  <si>
    <t>CPT Kolwezi</t>
  </si>
  <si>
    <t>Point of Loading</t>
  </si>
  <si>
    <t>JOHANNESBURG, ZA</t>
  </si>
  <si>
    <t>Currency</t>
  </si>
  <si>
    <t>USD</t>
  </si>
  <si>
    <t>Item</t>
  </si>
  <si>
    <t>Description</t>
  </si>
  <si>
    <t>HS code</t>
  </si>
  <si>
    <t>Origin</t>
  </si>
  <si>
    <t>Qty</t>
  </si>
  <si>
    <t>UoM</t>
  </si>
  <si>
    <t>Unit Price</t>
  </si>
  <si>
    <t>Amount</t>
  </si>
  <si>
    <t xml:space="preserve">   Supply DFE4-32 Donaldson Reverse pulse cartridge filter unit complete with upstand, supports, hopper, bin, trolley, valves and controller complete. (Including Inlet/outlet headers)</t>
  </si>
  <si>
    <t>South Africa</t>
  </si>
  <si>
    <t>Ea</t>
  </si>
  <si>
    <t>Fan set complete with motor, silencer and inlet compensator (415VAC | 50 Hz | 3 Ph | 55kW | 4 Pole | W20 IE1| Q= 41 000M3/HR @ -3 kPa)</t>
  </si>
  <si>
    <t>Supply Auto drain filter regulator c/w gauge, tubing and fittings. Magnehelic gauge complete with fittings and tubing.</t>
  </si>
  <si>
    <t>Supply complete set of Galvanized ducting including bends, sets, laterals, cables and brackets to connect to:</t>
  </si>
  <si>
    <t>n/a</t>
  </si>
  <si>
    <t>AIR HOSE 6mm 20m ROLL</t>
  </si>
  <si>
    <t>AIR COMPRESSOR INGESOLL-RAND 11kW ROTARY SCREW C/W FILTERS REFRIDGERATED/ AIR DRIER AND 272Ltr AIR RECEIVER</t>
  </si>
  <si>
    <t>AIR FITTING 1/4" BSP MALE TO AIR GUN</t>
  </si>
  <si>
    <t>AIR GUN</t>
  </si>
  <si>
    <t>HOSE CLAMP 8-22mm</t>
  </si>
  <si>
    <t>BALANCE GX4000 4100g x 0.01g WITH RS232 INTERFACE (Item 57)</t>
  </si>
  <si>
    <t>MIT 2000 DRYING OVEN C/W TROLLEYS (MIT)</t>
  </si>
  <si>
    <t>MIT 1400L Drying Oven 2x doors 16 shelves</t>
  </si>
  <si>
    <t>8x5 Crusher c/w base frame</t>
  </si>
  <si>
    <t>DRYING OVEN 400 L (Final product samples)</t>
  </si>
  <si>
    <t>TROLLEY FOR OVEN DO2/DO4 (for 2000L oven)</t>
  </si>
  <si>
    <t>TRAY INSTRUMENT S/STEEL 530 x 325 x 65mm</t>
  </si>
  <si>
    <t>BENCH MOBILE 1800 x 900 x 900mm</t>
  </si>
  <si>
    <t xml:space="preserve">Sub Total Amount </t>
  </si>
  <si>
    <t>Invoice Number              :</t>
  </si>
  <si>
    <t>Date                                   :</t>
  </si>
  <si>
    <t>Page                                  :</t>
  </si>
  <si>
    <t>2 of 15</t>
  </si>
  <si>
    <t>Sub Total  Amount B/F</t>
  </si>
  <si>
    <t>BALANCE A&amp;D 21kg x 0.1g GP20KA (change to ADAM22kg)</t>
  </si>
  <si>
    <t>SIEVE SHAKER ROTAP RX29</t>
  </si>
  <si>
    <t>SIEVE SHAKER ROTAP RX29, 200MM</t>
  </si>
  <si>
    <t>SPATULA S/S SPOON 210mm</t>
  </si>
  <si>
    <t>SPATULA WOODEN HANDLE 200mm</t>
  </si>
  <si>
    <t>SIEVE S/S 200mm DIAMETER MESH 10mm</t>
  </si>
  <si>
    <t>SIEVE S/S 200mm DIAMETER MESH 2mm</t>
  </si>
  <si>
    <t>SIEVE S/S 200mm DIAMETER MESH 1mm</t>
  </si>
  <si>
    <t>SIEVE S/S 200mm DIAMETER MESH 0.5 mm</t>
  </si>
  <si>
    <t>SIEVE S/S. BASE 200mm DIAMETER</t>
  </si>
  <si>
    <t>SIEVE S/S LID 200mm DIAMETER</t>
  </si>
  <si>
    <t>CRUSHER BOYD ELITE RSD D/SPLIT 380-415V 50HZ</t>
  </si>
  <si>
    <t>PULVERISER A:STO PV2 415V 50Hz</t>
  </si>
  <si>
    <t>MILLMATE COMPLETE FOR PV2 PULVERISER</t>
  </si>
  <si>
    <t>BOWL ONLY B2000</t>
  </si>
  <si>
    <t>DISC B2000</t>
  </si>
  <si>
    <t>LID B2000</t>
  </si>
  <si>
    <t>O RING B2000 POLYURETHANE</t>
  </si>
  <si>
    <t>SPATULA WOODEN HANDLE TAPERED 80mm</t>
  </si>
  <si>
    <t>FILTER PRESSURE 10-15 LITRES (MODEL NO. PF10045)</t>
  </si>
  <si>
    <t>3 of 15</t>
  </si>
  <si>
    <t>1kg 6-way splitter Dikie &amp;Stockler</t>
  </si>
  <si>
    <t xml:space="preserve">   ALSTO 20LTR RSDR C/W BUCKET Set (20L with SS cups item 2)</t>
  </si>
  <si>
    <t>Rod Mill 250 x 300mm BARRELL 304SS</t>
  </si>
  <si>
    <t>Rod Charge 250 x 300 SS304</t>
  </si>
  <si>
    <t>Ball Charge 25 mm (70 ordered)</t>
  </si>
  <si>
    <t>WEIGH BOAT S/S 85 X 27MM</t>
  </si>
  <si>
    <t>pH and EH electrodes - Change to pH meter incl electrodes Item12</t>
  </si>
  <si>
    <t>200mm DIA TEST SIEVE - WIRE MESH 38µM</t>
  </si>
  <si>
    <t>200MM DIA TEST SIEVE WIRE MESH 50</t>
  </si>
  <si>
    <t>200mm DIA TEST SIEVE - WIRE MESH 75µM</t>
  </si>
  <si>
    <t>200mm dia TEST SIEVE - WIRE MESH 106?m</t>
  </si>
  <si>
    <t>200mm DIA TEST SIEVE - WIRE MESH 150µM</t>
  </si>
  <si>
    <t>200mm DIA TEST SIEVE - WIRE MESH 212µM</t>
  </si>
  <si>
    <t>200mm DIA TEST SIEVE - WIRE MESH 300µM</t>
  </si>
  <si>
    <t>200mm dia TEST SIEVE - WIRE MESH 500?m</t>
  </si>
  <si>
    <t>200MM DIA TEST SIEVE WIRE MESH 850UM</t>
  </si>
  <si>
    <t>200mm dia TEST SIEVE - WIRE MESH 1.0mm</t>
  </si>
  <si>
    <t>200MM DIA TEST SIEVE WIRE MESH 2.5MM</t>
  </si>
  <si>
    <t>200mm DIA TEST SIEVE WIRE MESH 5.0MM</t>
  </si>
  <si>
    <t>200MM DIA TEST SIEVE WIRE MESH 10.0MM</t>
  </si>
  <si>
    <t>4 of 15</t>
  </si>
  <si>
    <t>200MM DIA TEST SIEVE WIRE MESH 16.0MM</t>
  </si>
  <si>
    <t>STIR BAR MAGNETIC 38mm x 8mm</t>
  </si>
  <si>
    <t>STIR BAR MAGNETIC 45 x 8mm</t>
  </si>
  <si>
    <t>BALANCE A&amp;D 3100g x 0.01g WITH RS232 INTERFACE (A&amp;D Model: FZ-3000i Compact Precision Balance: 3200g X 0.01g)</t>
  </si>
  <si>
    <t>STIR BAR MAGNETIC 50 x 8mm</t>
  </si>
  <si>
    <t>STIRRER MAGNETIC HOT PLATE 150 x 130 x 50mm</t>
  </si>
  <si>
    <t>THERMOMETER -10 TO 250 DEG C</t>
  </si>
  <si>
    <t>20 L Buckets</t>
  </si>
  <si>
    <t>10 L Buckets</t>
  </si>
  <si>
    <t>BALANCE A&amp;D 310g x 0.001g GF300 WITH RS232 INTERFACE (Item 59)</t>
  </si>
  <si>
    <t>WEIGHT S/STEEL 0.01-200g SET NATA CERTIFIED</t>
  </si>
  <si>
    <t>Thermo Scientific Orion 5-Star Meter Versastar52 pH,ORP, Cond and ISE</t>
  </si>
  <si>
    <t>VSTART Module ISE for above meter</t>
  </si>
  <si>
    <t>pH probe for Versa Star</t>
  </si>
  <si>
    <t>ORP Probe and solution</t>
  </si>
  <si>
    <t>Spare ORP Standard 475ml</t>
  </si>
  <si>
    <t>Fluoride Electrodes</t>
  </si>
  <si>
    <t>5 of 15</t>
  </si>
  <si>
    <t>Zoom stereo microscope</t>
  </si>
  <si>
    <t>METER 90FLT PH, COND, TDS, DO2, TURBIDITY, TEMP FIELD UNIT 126105 Price is way off by 10x at least...</t>
  </si>
  <si>
    <t>BALANCE A&amp;D 210g x 0.1mg GR-200 (Item 35)</t>
  </si>
  <si>
    <t>VORTEX MIXER SELBY MODEL SVM1 (Item 11b)</t>
  </si>
  <si>
    <t>DRUM 20 LTR CUBE C/W DRUM CAP</t>
  </si>
  <si>
    <t>LSP12B Ibis Plus RO/DI, 12 L/h, auto, electric, pump C/W 60Ltr TANL (Item 43)</t>
  </si>
  <si>
    <t>FUNNEL BUCHNER POR 3 120mm (Por 125ml)</t>
  </si>
  <si>
    <t>FLASK FILTER 1L</t>
  </si>
  <si>
    <t>VORTEX MIXER SELBY MODEL SVM1 (Item 41+45)</t>
  </si>
  <si>
    <t>TROLLEY 2 CYLINDER WITH CHAIN G SIZE (item47)</t>
  </si>
  <si>
    <t>PIPETTOR 1ML EPPENDORF (item 48)</t>
  </si>
  <si>
    <t>PIPETTOR 5ML EPPENDORF (item 49)</t>
  </si>
  <si>
    <t>Dosing Syringes, various barrel sizes (Appropriate for met??)</t>
  </si>
  <si>
    <t>TIPS EPPENDORF 1ML PKT/1000</t>
  </si>
  <si>
    <t>TONG BEAKER S/STEEL 40 - 90mm (Item 52)</t>
  </si>
  <si>
    <t>Spares for IBIS Water System</t>
  </si>
  <si>
    <t>6 of 15</t>
  </si>
  <si>
    <t>DESICCATOR GLASS 300mm</t>
  </si>
  <si>
    <t>DESICCATOR PLATE PORCELAIN 300mm</t>
  </si>
  <si>
    <t>BALANCE GX4000 4100g x 0.01g WITH RS232 INTERFACE (Wirsam A&amp;D 4200g)</t>
  </si>
  <si>
    <t xml:space="preserve">   6 Pot Dickie &amp; Stockler swing mill</t>
  </si>
  <si>
    <t xml:space="preserve">   Carbon steel grining vessels</t>
  </si>
  <si>
    <t>O-rings rings</t>
  </si>
  <si>
    <t>Dickey And Stockler Press ( Hydrolic Press)</t>
  </si>
  <si>
    <t>Die set for the above (40mm)</t>
  </si>
  <si>
    <t>Grinding Pellets 5kg</t>
  </si>
  <si>
    <t>Weighing Boats disposanle 100ml 250pck</t>
  </si>
  <si>
    <t>MUFFLE FURNACE LOI WE182A</t>
  </si>
  <si>
    <t>CRUCIBLE LOW FORM ZIRCONIUM 14DM 10ML</t>
  </si>
  <si>
    <t>Silica Trays</t>
  </si>
  <si>
    <t>DISPENSER DISPENSETTE III 1-10mL</t>
  </si>
  <si>
    <t>DISPENSER DISPENSETTE III 2.5-25mL</t>
  </si>
  <si>
    <t>VACUUM PUMP KAWAKI DV8 WITH VACUUM FILTER AND GAUGE</t>
  </si>
  <si>
    <t>HOTPLATE, 3KW 600MM x 300MM WITH DIGITAL PID CONTROLLER</t>
  </si>
  <si>
    <t>UPS 2200 VA WITH INTERNAL BATT</t>
  </si>
  <si>
    <t>ULTRASONIC BATH 10 L DIGITAL TIMER FXP14D</t>
  </si>
  <si>
    <t>LL Comb. Pt Ring Electrode WOC</t>
  </si>
  <si>
    <t>7 of 15</t>
  </si>
  <si>
    <t>Electrode Cable Plug F 1m</t>
  </si>
  <si>
    <t>Exch. Unit 806 G/T 50 Ml</t>
  </si>
  <si>
    <t>LL Comb. Pt Ring Electrode WOC (SPARE)</t>
  </si>
  <si>
    <t>848 Titrino Plus</t>
  </si>
  <si>
    <t xml:space="preserve">PCTFE/PTFE Flat Stopcock </t>
  </si>
  <si>
    <t xml:space="preserve">Tip for 61537010 </t>
  </si>
  <si>
    <t>FEP Tubing 2/250 mm</t>
  </si>
  <si>
    <t>Thermo Scientific Orion 5-Star Meter Orion Orion Dualstar pH ISE</t>
  </si>
  <si>
    <t>Hamilton Dilutor Microlab 600 ML615-DIL , Compudil dilutor</t>
  </si>
  <si>
    <t>Parts kit for Comudil diluter Stargate</t>
  </si>
  <si>
    <t>itspeaconfrernecing speaker with Mike Rock River Analytical</t>
  </si>
  <si>
    <t>XRF Drift Monitor</t>
  </si>
  <si>
    <t>DESICCATOR CABINET DC2 400 x 400 x 400</t>
  </si>
  <si>
    <t>White Bead Trays</t>
  </si>
  <si>
    <t>Bead / pellet transparrent cntainers 100pck</t>
  </si>
  <si>
    <t>Porcelain Mortar &amp; Pestal 220ml</t>
  </si>
  <si>
    <t>APRON ALUMINISED FULL LENGTH</t>
  </si>
  <si>
    <t>GLOVES KEVLAR 18"</t>
  </si>
  <si>
    <t>APRON PVC LARGE WHITE ANKLE LENGTH</t>
  </si>
  <si>
    <t>8 of 15</t>
  </si>
  <si>
    <t>EYE WASH BOTTLE 500mL</t>
  </si>
  <si>
    <t>EYE WASH STATION</t>
  </si>
  <si>
    <t>FIRE EXTINGUISHER 2.3Kg W/BKT</t>
  </si>
  <si>
    <t>FIRST AID KIT NO.2 25 PEOPLE</t>
  </si>
  <si>
    <t>GLASSES SAFETY ASTROFLEX 9163</t>
  </si>
  <si>
    <t>SAFETY SHOWER WITH EYE WASH STATION</t>
  </si>
  <si>
    <t>BROW GUARD F408G</t>
  </si>
  <si>
    <t>VISOR TINTED 16 x 10"</t>
  </si>
  <si>
    <t>VISOR CLEAR 16 x 10"</t>
  </si>
  <si>
    <t>SPILL KIT CHEMICAL</t>
  </si>
  <si>
    <t>SPILL KIT OIL &amp; FUEL</t>
  </si>
  <si>
    <t>Washer clothes</t>
  </si>
  <si>
    <t>Tumble Dryer clothes</t>
  </si>
  <si>
    <t>BEAKER GLASS SQUAT 1000mL</t>
  </si>
  <si>
    <t>BEAKER GLASS SQUAT 100mL</t>
  </si>
  <si>
    <t>BEAKER GLASS SQUAT 250mL</t>
  </si>
  <si>
    <t>BEAKER GLASS SQUAT 400mL SCHOTT</t>
  </si>
  <si>
    <t>BOTTLE 500ML HDPE NAT C/W WHITE CAP 100/CTN</t>
  </si>
  <si>
    <t>BOTTLE GLASS 500mL GRADUATED</t>
  </si>
  <si>
    <t>BOTTLE GLASS AMBER 100mL PACK/64 (item 11)</t>
  </si>
  <si>
    <t>9 of 15</t>
  </si>
  <si>
    <t>BOTTLE GLASS CLEAR 200mL PHARMACEUTICAL WITH PADDED CAP PACK/80</t>
  </si>
  <si>
    <t>BOTTLE PLASTIC HDPE 250mL</t>
  </si>
  <si>
    <t>BOTTLE PLASTIC 500mL</t>
  </si>
  <si>
    <t>BOTTLE WASH 1L INTEGRAL</t>
  </si>
  <si>
    <t>BOTTLE WASH 500mL INTEGRAL</t>
  </si>
  <si>
    <t>BRUSH BEAKER 90 x 55 mm DIAMETER BLACK</t>
  </si>
  <si>
    <t>BURETTE CLAMP METAL DOUBLE</t>
  </si>
  <si>
    <t>BURETTE GRADE A 100ML TEFLON TAP</t>
  </si>
  <si>
    <t>BURETTE GRADE A 50ML TEFLON TAP</t>
  </si>
  <si>
    <t>BURETTE STAND METAL 60CM</t>
  </si>
  <si>
    <t>DISPENSER OPTIFIX 1 - 5ML BASIC</t>
  </si>
  <si>
    <t>DISPENSER OPTIFIX 10 - 50ML BASIC</t>
  </si>
  <si>
    <t>DISPENSER OPTIFIX 2 - 10ML BASIC</t>
  </si>
  <si>
    <t>DISPENSER OPTIFIX 2mL BASIC (0.4-2 ml)</t>
  </si>
  <si>
    <t>DISPENSER OPTIFIX 6 - 30ML BASIC</t>
  </si>
  <si>
    <t>FLASK VOLUMETRIC GRADE A 100mL</t>
  </si>
  <si>
    <t>FLASK VOLUMETRIC GRADE A 1L</t>
  </si>
  <si>
    <t>FLASK VOLUMETRIC GRADE A 250mL</t>
  </si>
  <si>
    <t>FLASK VOLUMETRIC GRADE A 500mL</t>
  </si>
  <si>
    <t>FUNNEL GLASS 70mm DIAMETER x 8mm STEM</t>
  </si>
  <si>
    <t>10 of 15</t>
  </si>
  <si>
    <t>PIPETTE BULB GRADE A 25mL</t>
  </si>
  <si>
    <t>PIPETTE BULB GRADE A 10mL</t>
  </si>
  <si>
    <t>PIPETTE Class A to deliver 10ML graduated</t>
  </si>
  <si>
    <t>PIPETTE Class A to deliver 1ML grsduated</t>
  </si>
  <si>
    <t>PIPETTE Class A to deliver 25ml</t>
  </si>
  <si>
    <t>PIPETTE Class A to deliver 5ML</t>
  </si>
  <si>
    <t>TOOLKIT WITH BOX AND ASSORTED TOOLS</t>
  </si>
  <si>
    <t>WATCH GLASS 100mm PK/12</t>
  </si>
  <si>
    <t>2 Tier Lockers</t>
  </si>
  <si>
    <t>Microwave</t>
  </si>
  <si>
    <t>Fridge</t>
  </si>
  <si>
    <t>Kettle, dishes</t>
  </si>
  <si>
    <t>Table and Chairs met Boardroom table and chairs</t>
  </si>
  <si>
    <t>Managers Chair</t>
  </si>
  <si>
    <t>Lab Stools (Charlie lab chair 700H)</t>
  </si>
  <si>
    <t>Vertical Book shelf, 5 shelves</t>
  </si>
  <si>
    <t>L shaped work station</t>
  </si>
  <si>
    <t>4 Drawer Filing Cabinet with Lock</t>
  </si>
  <si>
    <t>MAINTENANCE KIT ALSTO PV2 Pulverizer</t>
  </si>
  <si>
    <t>SPARES KIT FOR BOYD CRUSHERS</t>
  </si>
  <si>
    <t>11 of 15</t>
  </si>
  <si>
    <t>Frames Std Ends</t>
  </si>
  <si>
    <t>Frames Std Centres</t>
  </si>
  <si>
    <t>Frames Wide ends</t>
  </si>
  <si>
    <t>Frames Wide centres</t>
  </si>
  <si>
    <t>Frames Extra wide ends</t>
  </si>
  <si>
    <t>Frames Extra wide centres</t>
  </si>
  <si>
    <t>Frames 50 x50 ICP mobile benches with foot master castors 2000 x 900 x 900h with a Polyprop worktop</t>
  </si>
  <si>
    <t>Frames Single reagent frames 500mm high- Trespa top measured in w/tops</t>
  </si>
  <si>
    <t>Tie Bar Sets 1168mm</t>
  </si>
  <si>
    <t>Tie Bar Sets 968mm</t>
  </si>
  <si>
    <t>Tie Bar Sets 586mm</t>
  </si>
  <si>
    <t>Tie Bar Sets 486mm</t>
  </si>
  <si>
    <t>Cupboards (16mm Folkstone grey melamine) 10CS (Sink Unit)</t>
  </si>
  <si>
    <t>Cupboards (16mm Folkstone grey melamine) 12CS (Sink Unit)</t>
  </si>
  <si>
    <t>Cupboards (16mm Folkstone grey melamine) 6CS(Sink Unit)</t>
  </si>
  <si>
    <t>Cupboards (16mm Folkstone grey melamine) 12C( 2 door unit)</t>
  </si>
  <si>
    <t>Cupboards (16mm Folkstone grey melamine) 10C( 2 doors, 1 shelf)</t>
  </si>
  <si>
    <t>Cupboards (16mm Folkstone grey melamine) 10D2( 2doors, 2 drawers)</t>
  </si>
  <si>
    <t>Cupboards (16mm Folkstone grey melamine) 7D2( 2 door, 2 drawer)</t>
  </si>
  <si>
    <t>Cupboards (16mm Folkstone grey melamine) 6D4( 4 drawers)</t>
  </si>
  <si>
    <t>12 of 15</t>
  </si>
  <si>
    <t>Cupboards (16mm Folkstone grey melamine) 5D4( 4 drawers)</t>
  </si>
  <si>
    <t>Cupboards (16mm Folkstone grey melamine) 5C( single door)</t>
  </si>
  <si>
    <t>Cupboards (16mm Folkstone grey melamine) 5B( bin unit)</t>
  </si>
  <si>
    <t>Cupboards (16mm Folkstone grey melamine) Vanity panel 720 x 685</t>
  </si>
  <si>
    <t>Cupboards (16mm Folkstone grey melamine) Vanity panel 870 x 685</t>
  </si>
  <si>
    <t>Extras 304g SS sink worktop 2200 x 750mm, bowl size 600 x500 x300d</t>
  </si>
  <si>
    <t>Extras Simmons Epoxy resin Sink - SM8-DO 450 X 365 X 200D</t>
  </si>
  <si>
    <t>Extras Carlos Arboles COLD WATER 6106</t>
  </si>
  <si>
    <t>Extras Bottle trap with PVC connection</t>
  </si>
  <si>
    <t>Extras Balance Tables 600 x 450mm- 30mm Rustenburg grey</t>
  </si>
  <si>
    <t>Extras PP Drip tray (840x 580)</t>
  </si>
  <si>
    <t>Extras Epoxy coated bolted shelving 1800 x 914 x 610- 5 shelves</t>
  </si>
  <si>
    <t>Worktops ( Pastel grey) 20mm Trespa Toplab plus per sheet 2550 x1860</t>
  </si>
  <si>
    <t>Worktops ( Pastel grey) 20mm Trespa Toplab plus per sheet 3050 x1530</t>
  </si>
  <si>
    <t>Land Freight Est. to DRC</t>
  </si>
  <si>
    <t>20'GP Container</t>
  </si>
  <si>
    <t>13 of 15</t>
  </si>
  <si>
    <t>40'GP Container</t>
  </si>
  <si>
    <t xml:space="preserve">HP 290 MT G4 INTEL CORE I5 10500 8GB DDR4 2666MHZ 1TB HDD 7200 SATA DVD+/-RW WIN10 PROFESSIONAL 64-BIT 1-1-1 - SEA - INC HP P24V 24 MONITOR </t>
  </si>
  <si>
    <t xml:space="preserve">DELL WYSE 5070 THIN CLIENT, INTEL CELERON </t>
  </si>
  <si>
    <t xml:space="preserve">Dell Keyboards </t>
  </si>
  <si>
    <t xml:space="preserve">Dell 18.5 Inch Non Touch LED 16:09 </t>
  </si>
  <si>
    <t>HP NOTEBOOK PROBOOK 650 15.6 INCH FHD NON TOUCH INTEL CORE I5 8TH GENERATION CPU 8GB MEMORY 512GB SSD INTEL O/B GRAPHICS, DVDRW</t>
  </si>
  <si>
    <t xml:space="preserve">Carry Bag basic </t>
  </si>
  <si>
    <t xml:space="preserve">HPE ProLiant DL360 Gen10 4210 2.2GHz 10-core 2P 6x 16GB-R P408i-a NC 8SFF 2x500W PS Server, 4 x HPE 600GB SAS </t>
  </si>
  <si>
    <t>SR630 (1x Xeon Silver 4112, 4C, 2.6GHz, 85W, 1x 16GB RAM, 2x 240GB SSD)</t>
  </si>
  <si>
    <t xml:space="preserve">Eaton 5E 1100i USB </t>
  </si>
  <si>
    <t xml:space="preserve">Eaton 9E2000i </t>
  </si>
  <si>
    <t xml:space="preserve">Universal Ceiling Mount Bracket for Projectors; 40-60cm; Hide Cables; </t>
  </si>
  <si>
    <t xml:space="preserve">EB-W49, Projectors, Mobile, WXGA, 1280 x 800, 16:10, 3.800 Lumen - 2600 lumen, 3.800 Lumen In accordance with ISO 21118:2013, 16.000 : 1, USB 2.0 Type A </t>
  </si>
  <si>
    <t xml:space="preserve">Microsoft Wireless Display Adapter </t>
  </si>
  <si>
    <t>10M SVGA MALE - MALE CABLE  (for projector)</t>
  </si>
  <si>
    <t>UNITEK 10M HDMI M TO M VER2.0 (Y-C142LGY)  (for projector)</t>
  </si>
  <si>
    <t xml:space="preserve">HP Neverstop Laser 1000w Print up to 20ppm 1-5 users, No Duplex </t>
  </si>
  <si>
    <t xml:space="preserve">HP # 103A Black Original Neverstop Laser Toner Reload Kit 2500pages </t>
  </si>
  <si>
    <t xml:space="preserve">HP # 104A Black Original Laser Imaging Drum 20000 pages </t>
  </si>
  <si>
    <t xml:space="preserve">HP COLOR LASERJET PRO MFP M479DW 3IN1 - PRINT, COPY, SCAN, 3-10 USERS, EMAIL, PRINT UP TO 24 PPM BLACK &amp; COLOUR, COPY UP TO 99 COPIES </t>
  </si>
  <si>
    <t>14 of 15</t>
  </si>
  <si>
    <t xml:space="preserve">HP # 415X BLACK LASERJET HIGH YIELD TONER CARTRIDGE - CLJ Pro </t>
  </si>
  <si>
    <t xml:space="preserve">HP # 415X CYAN LASERJET HIGH YIELD TONER CARTRIDGE - CLJ Pro </t>
  </si>
  <si>
    <t xml:space="preserve">HP # 415X YELLOW LASERJET HIGH YIELD TONER CARTRIDGE - CLJ Pro </t>
  </si>
  <si>
    <t xml:space="preserve">HP # 415X MAGENTA LASERJET HIGH YIELD TONER CARTRIDGE - CLJ Pro </t>
  </si>
  <si>
    <t>UniFi AC Pro Dual Band AP 3Pack no PSU  (for photocopier)</t>
  </si>
  <si>
    <t>UniFi AC Pro Dual Band AP 2xGE    (for photocopier)</t>
  </si>
  <si>
    <t>POE Injector 1xGE 1xPOE 48V 0.32A    (for photocopier)</t>
  </si>
  <si>
    <t xml:space="preserve">1U BRUSH PANEL BLACK LOCAL </t>
  </si>
  <si>
    <t xml:space="preserve">7-PORT METAL RACKMOUNT MULTIPLUG </t>
  </si>
  <si>
    <t xml:space="preserve">REXTRON 4PORT USB KVM SWITCH WITH CABLES </t>
  </si>
  <si>
    <t>HP 2530-48G SWITCH</t>
  </si>
  <si>
    <t xml:space="preserve">DS920+, 4-BAY, 60TB, 2XSSD, 4GB, QC2.7GHZ, 2X LAN </t>
  </si>
  <si>
    <t xml:space="preserve">SEAGATE 12TB 3.5 IRONWOLF NAS HDD 256MB CACHE </t>
  </si>
  <si>
    <t xml:space="preserve">TT Printer GK420t; 203 dpi, EU and UK Cords, EPL, ZPLII, USB, </t>
  </si>
  <si>
    <t xml:space="preserve">Zebra-KIT;LI2208-SR BLACK W/STAND USB KIT - WW </t>
  </si>
  <si>
    <t>Vertiv RDU-A G2 Environmental Monitoring Controller, with Vertiv TEMP+HUMIDITY LAMP SENSOR RDU-A,k and Sensor Cable - 10m</t>
  </si>
  <si>
    <t>Serial Cable for Balance - Usb to serial</t>
  </si>
  <si>
    <t>NET Amount</t>
  </si>
  <si>
    <t>Sum of Tax 0 %</t>
  </si>
  <si>
    <t xml:space="preserve">Please use the following bank accounts for payment : </t>
  </si>
  <si>
    <t>TOTAL Amount</t>
  </si>
  <si>
    <t xml:space="preserve">Bank:                       </t>
  </si>
  <si>
    <t>CITI BANK</t>
  </si>
  <si>
    <t xml:space="preserve">Account No:             </t>
  </si>
  <si>
    <t>0200416082</t>
  </si>
  <si>
    <t xml:space="preserve">IBAN Code:             </t>
  </si>
  <si>
    <t>N/A</t>
  </si>
  <si>
    <t xml:space="preserve">BIC/SWIFT:   </t>
  </si>
  <si>
    <t>CITIZAJX</t>
  </si>
  <si>
    <t>SOUND PROOF BOOTH AND STAND FOR ROTAP SIEVE SHAKER</t>
  </si>
  <si>
    <t>Large Ultra Sonic bath for cleaning screens Estimate cost 20Ltr</t>
  </si>
  <si>
    <t>Wet Screening Device for 200mm screen (Wet screen kit for sieve shaker)item 58</t>
  </si>
  <si>
    <t>WEIGHT S/STEEL 1KG, 2KG, 5KG x 2, 10KG SET NATA CERTIFIED (Items 54-57)</t>
  </si>
  <si>
    <t>WEIGH BOWL S/S 50g</t>
  </si>
  <si>
    <t>VORTEX MIXER SELBY MODEL SVM1 (Item 11a)</t>
  </si>
  <si>
    <t>VACUUM MANIFOLD 4 OUTLET</t>
  </si>
  <si>
    <t>TUBING NALGENE 1/4" ID x 6/16" OD</t>
  </si>
  <si>
    <t>Denver type Float cells ALSTO FLOTATION MACHINE</t>
  </si>
  <si>
    <t>1.75L CELL</t>
  </si>
  <si>
    <t>3.5L CELL</t>
  </si>
  <si>
    <t>5.0L CELL</t>
  </si>
  <si>
    <t>300471 Adaptor Plate Std/TC/Zirc-40/100</t>
  </si>
  <si>
    <t>Filtration ramp (DigiFILTER Manifold, 12 Position)</t>
  </si>
  <si>
    <t>TUBE DISCHARGE FLEXIBLE COILED 800mm with HANDLE for DISPENSETTE size 1,2,5 &amp;10ml</t>
  </si>
  <si>
    <t>TUBE DISCHARGE FLEXIBLE COILED 800mm with HANDLE for DISPENSETTE size 25,50 &amp; 100ml</t>
  </si>
  <si>
    <t>WATER BATH S/S 295x495x150</t>
  </si>
  <si>
    <t>THERMOMETER HOT PLATE -10 to 400 DEG C</t>
  </si>
  <si>
    <t>TROLLEY INSTRUMENT 2 SHELVES 500 x 500 x 1015mm</t>
  </si>
  <si>
    <t>RADIATION METER (Item 46)</t>
  </si>
  <si>
    <t>TIPS EPPENDORF 5ML PKT/500</t>
  </si>
  <si>
    <t>CABINET CORROSIVE</t>
  </si>
  <si>
    <t>Model CHVN-630 belt driven fan complete with an 18.5Kw, 1450 rpm, 380-volt IP55 motor. The fan has been designed to extract a total volume of 18,684 M³ / Hr. at a total</t>
  </si>
  <si>
    <t>START/STOP switch for an 18.5kw motor complete with an overload contact breaker for a direct online power delivery. In the event of an overload, the circuit will trip</t>
  </si>
  <si>
    <t>DUST HOOD 1200mm SGS</t>
  </si>
  <si>
    <t xml:space="preserve">   Cyclosizer</t>
  </si>
  <si>
    <t>15 of 15</t>
  </si>
  <si>
    <t xml:space="preserve">Airfreight charges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</si>
</sst>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[$-1C09]dd\ mmmm\ yyyy;@"/>
    <numFmt numFmtId="166" formatCode="[$$-409]#,##0.00"/>
    <numFmt numFmtId="167" formatCode="00###0"/>
    <numFmt numFmtId="168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 Narrow"/>
      <family val="2"/>
    </font>
    <font>
      <sz val="9"/>
      <color theme="1"/>
      <name val="Arial Narrow"/>
      <family val="2"/>
    </font>
    <font>
      <sz val="9"/>
      <name val="Arial Narrow"/>
      <family val="2"/>
    </font>
    <font>
      <sz val="9"/>
      <color rgb="FF000000"/>
      <name val="Arial Narrow"/>
      <family val="2"/>
    </font>
    <font>
      <b/>
      <i/>
      <sz val="9"/>
      <name val="Arial Narrow"/>
      <family val="2"/>
    </font>
    <font>
      <b/>
      <sz val="9"/>
      <color rgb="FF000000"/>
      <name val="Arial Narrow"/>
      <family val="2"/>
    </font>
    <font>
      <sz val="9"/>
      <color rgb="FFFF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</cellStyleXfs>
  <cellXfs count="129">
    <xf numFmtId="0" fontId="0" fillId="0" borderId="0" xfId="0"/>
    <xf numFmtId="0" fontId="2" fillId="0" borderId="0" xfId="2" applyFont="1" applyFill="1" applyAlignment="1" applyProtection="1">
      <alignment horizontal="left" vertical="center"/>
    </xf>
    <xf numFmtId="0" fontId="3" fillId="0" borderId="0" xfId="2" applyFont="1" applyAlignment="1" applyProtection="1">
      <alignment vertical="center"/>
    </xf>
    <xf numFmtId="0" fontId="2" fillId="0" borderId="0" xfId="2" applyFont="1" applyFill="1" applyAlignment="1" applyProtection="1">
      <alignment vertical="center"/>
    </xf>
    <xf numFmtId="0" fontId="2" fillId="0" borderId="0" xfId="2" applyFont="1" applyFill="1" applyBorder="1" applyAlignment="1" applyProtection="1">
      <alignment vertical="center"/>
    </xf>
    <xf numFmtId="164" fontId="4" fillId="0" borderId="0" xfId="1" applyFont="1" applyFill="1" applyAlignment="1" applyProtection="1">
      <alignment vertical="center"/>
    </xf>
    <xf numFmtId="0" fontId="4" fillId="0" borderId="0" xfId="2" applyFont="1" applyAlignment="1" applyProtection="1">
      <alignment vertical="center"/>
    </xf>
    <xf numFmtId="0" fontId="2" fillId="0" borderId="0" xfId="2" applyFont="1" applyFill="1" applyBorder="1" applyAlignment="1" applyProtection="1">
      <alignment horizontal="left"/>
    </xf>
    <xf numFmtId="0" fontId="4" fillId="0" borderId="0" xfId="2" applyFont="1" applyFill="1" applyBorder="1" applyAlignment="1" applyProtection="1"/>
    <xf numFmtId="0" fontId="4" fillId="0" borderId="0" xfId="2" applyFont="1" applyAlignment="1" applyProtection="1"/>
    <xf numFmtId="0" fontId="2" fillId="0" borderId="0" xfId="2" applyFont="1" applyFill="1" applyBorder="1" applyAlignment="1" applyProtection="1">
      <alignment horizontal="right"/>
    </xf>
    <xf numFmtId="0" fontId="4" fillId="0" borderId="0" xfId="2" applyFont="1" applyFill="1" applyBorder="1" applyAlignment="1" applyProtection="1">
      <alignment horizontal="left"/>
    </xf>
    <xf numFmtId="0" fontId="2" fillId="0" borderId="0" xfId="2" applyFont="1" applyFill="1" applyBorder="1" applyAlignment="1" applyProtection="1"/>
    <xf numFmtId="0" fontId="4" fillId="0" borderId="0" xfId="2" applyFont="1" applyFill="1" applyBorder="1" applyAlignment="1" applyProtection="1">
      <protection locked="0"/>
    </xf>
    <xf numFmtId="0" fontId="2" fillId="0" borderId="0" xfId="2" applyFont="1" applyFill="1" applyAlignment="1" applyProtection="1"/>
    <xf numFmtId="0" fontId="2" fillId="0" borderId="0" xfId="2" applyFont="1" applyFill="1" applyBorder="1" applyAlignment="1" applyProtection="1">
      <alignment horizontal="center"/>
    </xf>
    <xf numFmtId="0" fontId="4" fillId="0" borderId="0" xfId="2" applyFont="1" applyFill="1" applyAlignment="1" applyProtection="1"/>
    <xf numFmtId="0" fontId="4" fillId="0" borderId="0" xfId="2" applyFont="1" applyProtection="1"/>
    <xf numFmtId="0" fontId="4" fillId="0" borderId="0" xfId="2" applyFont="1" applyFill="1" applyProtection="1"/>
    <xf numFmtId="0" fontId="4" fillId="0" borderId="0" xfId="2" applyFont="1" applyFill="1" applyBorder="1" applyProtection="1"/>
    <xf numFmtId="0" fontId="2" fillId="0" borderId="0" xfId="2" applyFont="1" applyFill="1" applyBorder="1" applyAlignment="1" applyProtection="1">
      <alignment horizontal="left" vertical="center"/>
    </xf>
    <xf numFmtId="0" fontId="2" fillId="0" borderId="0" xfId="2" applyFont="1" applyFill="1" applyBorder="1" applyAlignment="1" applyProtection="1">
      <alignment horizontal="right" vertical="center"/>
    </xf>
    <xf numFmtId="0" fontId="5" fillId="0" borderId="1" xfId="0" applyFont="1" applyFill="1" applyBorder="1" applyAlignment="1">
      <alignment vertical="center" wrapText="1"/>
    </xf>
    <xf numFmtId="166" fontId="5" fillId="0" borderId="1" xfId="0" applyNumberFormat="1" applyFont="1" applyFill="1" applyBorder="1" applyAlignment="1">
      <alignment vertical="center" wrapText="1"/>
    </xf>
    <xf numFmtId="0" fontId="4" fillId="0" borderId="0" xfId="2" applyFont="1" applyBorder="1" applyAlignment="1" applyProtection="1">
      <alignment vertical="center"/>
    </xf>
    <xf numFmtId="0" fontId="4" fillId="0" borderId="1" xfId="2" applyFont="1" applyFill="1" applyBorder="1" applyAlignment="1" applyProtection="1">
      <alignment horizontal="center" vertical="center" wrapText="1"/>
      <protection locked="0"/>
    </xf>
    <xf numFmtId="0" fontId="4" fillId="0" borderId="0" xfId="2" applyFont="1" applyFill="1" applyBorder="1" applyAlignment="1" applyProtection="1">
      <alignment vertical="center"/>
    </xf>
    <xf numFmtId="2" fontId="4" fillId="0" borderId="0" xfId="2" applyNumberFormat="1" applyFont="1" applyFill="1" applyBorder="1" applyAlignment="1" applyProtection="1">
      <alignment vertical="center"/>
      <protection locked="0"/>
    </xf>
    <xf numFmtId="0" fontId="3" fillId="0" borderId="0" xfId="2" applyFont="1" applyProtection="1"/>
    <xf numFmtId="0" fontId="3" fillId="0" borderId="0" xfId="3" applyFont="1" applyProtection="1"/>
    <xf numFmtId="0" fontId="3" fillId="0" borderId="0" xfId="3" applyFont="1" applyFill="1" applyProtection="1"/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166" fontId="5" fillId="0" borderId="0" xfId="0" applyNumberFormat="1" applyFont="1" applyFill="1" applyBorder="1" applyAlignment="1">
      <alignment vertical="center" wrapText="1"/>
    </xf>
    <xf numFmtId="0" fontId="3" fillId="0" borderId="0" xfId="2" applyFont="1" applyAlignment="1" applyProtection="1">
      <alignment horizontal="left"/>
    </xf>
    <xf numFmtId="166" fontId="3" fillId="0" borderId="1" xfId="0" applyNumberFormat="1" applyFont="1" applyFill="1" applyBorder="1" applyAlignment="1">
      <alignment vertical="center" wrapText="1"/>
    </xf>
    <xf numFmtId="0" fontId="2" fillId="0" borderId="1" xfId="2" applyFont="1" applyFill="1" applyBorder="1" applyAlignment="1" applyProtection="1"/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0" xfId="3" applyFont="1" applyProtection="1"/>
    <xf numFmtId="0" fontId="2" fillId="0" borderId="0" xfId="3" applyFont="1" applyFill="1" applyBorder="1" applyAlignment="1" applyProtection="1">
      <alignment horizontal="right"/>
    </xf>
    <xf numFmtId="0" fontId="4" fillId="0" borderId="0" xfId="3" applyFont="1" applyFill="1" applyProtection="1"/>
    <xf numFmtId="0" fontId="3" fillId="0" borderId="0" xfId="2" applyFont="1" applyFill="1" applyProtection="1"/>
    <xf numFmtId="0" fontId="2" fillId="0" borderId="0" xfId="2" applyFont="1" applyFill="1" applyAlignment="1" applyProtection="1">
      <alignment horizontal="right"/>
    </xf>
    <xf numFmtId="0" fontId="2" fillId="0" borderId="0" xfId="2" applyFont="1" applyFill="1" applyBorder="1" applyAlignment="1" applyProtection="1">
      <alignment horizontal="center" vertical="center"/>
    </xf>
    <xf numFmtId="0" fontId="2" fillId="0" borderId="6" xfId="2" applyFont="1" applyFill="1" applyBorder="1" applyAlignment="1" applyProtection="1">
      <alignment vertical="center"/>
    </xf>
    <xf numFmtId="0" fontId="2" fillId="0" borderId="0" xfId="2" applyFont="1" applyFill="1" applyAlignment="1" applyProtection="1">
      <alignment horizontal="left" vertical="center"/>
      <protection locked="0"/>
    </xf>
    <xf numFmtId="0" fontId="3" fillId="0" borderId="0" xfId="2" applyFont="1" applyFill="1" applyAlignment="1" applyProtection="1">
      <alignment vertical="center"/>
    </xf>
    <xf numFmtId="15" fontId="2" fillId="0" borderId="0" xfId="2" applyNumberFormat="1" applyFont="1" applyFill="1" applyAlignment="1" applyProtection="1">
      <alignment horizontal="left" vertical="center"/>
      <protection locked="0"/>
    </xf>
    <xf numFmtId="165" fontId="2" fillId="0" borderId="0" xfId="2" quotePrefix="1" applyNumberFormat="1" applyFont="1" applyFill="1" applyAlignment="1" applyProtection="1">
      <alignment horizontal="left" vertical="center"/>
      <protection locked="0"/>
    </xf>
    <xf numFmtId="49" fontId="2" fillId="0" borderId="0" xfId="2" applyNumberFormat="1" applyFont="1" applyFill="1" applyAlignment="1" applyProtection="1">
      <alignment horizontal="left" vertical="center"/>
      <protection locked="0"/>
    </xf>
    <xf numFmtId="49" fontId="2" fillId="0" borderId="0" xfId="2" applyNumberFormat="1" applyFont="1" applyFill="1" applyAlignment="1" applyProtection="1">
      <alignment horizontal="left" vertical="center"/>
    </xf>
    <xf numFmtId="164" fontId="4" fillId="0" borderId="0" xfId="1" applyFont="1" applyFill="1" applyAlignment="1" applyProtection="1"/>
    <xf numFmtId="0" fontId="4" fillId="0" borderId="0" xfId="2" applyFont="1" applyFill="1" applyAlignment="1" applyProtection="1">
      <alignment horizontal="right"/>
    </xf>
    <xf numFmtId="0" fontId="2" fillId="0" borderId="0" xfId="2" applyFont="1" applyFill="1" applyProtection="1"/>
    <xf numFmtId="164" fontId="4" fillId="0" borderId="0" xfId="1" applyFont="1" applyFill="1" applyProtection="1"/>
    <xf numFmtId="164" fontId="4" fillId="0" borderId="0" xfId="1" applyFont="1" applyFill="1" applyBorder="1" applyAlignment="1" applyProtection="1">
      <alignment horizontal="center"/>
    </xf>
    <xf numFmtId="164" fontId="4" fillId="0" borderId="0" xfId="1" applyFont="1" applyFill="1" applyBorder="1" applyProtection="1"/>
    <xf numFmtId="0" fontId="2" fillId="0" borderId="0" xfId="2" applyFont="1" applyFill="1" applyBorder="1" applyProtection="1"/>
    <xf numFmtId="164" fontId="2" fillId="0" borderId="0" xfId="1" applyFont="1" applyFill="1" applyBorder="1" applyAlignment="1" applyProtection="1">
      <alignment horizontal="right" vertical="center"/>
    </xf>
    <xf numFmtId="0" fontId="4" fillId="0" borderId="1" xfId="2" applyFont="1" applyFill="1" applyBorder="1" applyAlignment="1" applyProtection="1">
      <alignment horizontal="left" vertical="center"/>
      <protection locked="0"/>
    </xf>
    <xf numFmtId="0" fontId="4" fillId="0" borderId="1" xfId="2" applyNumberFormat="1" applyFont="1" applyFill="1" applyBorder="1" applyAlignment="1" applyProtection="1">
      <alignment horizontal="left" vertical="center"/>
    </xf>
    <xf numFmtId="10" fontId="4" fillId="0" borderId="1" xfId="2" applyNumberFormat="1" applyFont="1" applyFill="1" applyBorder="1" applyAlignment="1" applyProtection="1">
      <alignment horizontal="center" vertical="center" wrapText="1"/>
      <protection locked="0"/>
    </xf>
    <xf numFmtId="9" fontId="4" fillId="0" borderId="1" xfId="2" applyNumberFormat="1" applyFont="1" applyFill="1" applyBorder="1" applyAlignment="1" applyProtection="1">
      <alignment vertical="center"/>
      <protection locked="0"/>
    </xf>
    <xf numFmtId="164" fontId="4" fillId="0" borderId="1" xfId="1" applyFont="1" applyFill="1" applyBorder="1" applyAlignment="1" applyProtection="1">
      <alignment vertical="center"/>
    </xf>
    <xf numFmtId="0" fontId="4" fillId="0" borderId="0" xfId="2" applyFont="1" applyFill="1" applyBorder="1" applyAlignment="1" applyProtection="1">
      <alignment horizontal="center" vertical="center" wrapText="1"/>
      <protection locked="0"/>
    </xf>
    <xf numFmtId="0" fontId="4" fillId="0" borderId="0" xfId="2" applyFont="1" applyFill="1" applyBorder="1" applyAlignment="1" applyProtection="1">
      <alignment horizontal="left" vertical="center" wrapText="1"/>
      <protection locked="0"/>
    </xf>
    <xf numFmtId="0" fontId="4" fillId="0" borderId="0" xfId="2" applyFont="1" applyFill="1" applyBorder="1" applyAlignment="1" applyProtection="1">
      <alignment horizontal="left" vertical="center"/>
      <protection locked="0"/>
    </xf>
    <xf numFmtId="0" fontId="4" fillId="0" borderId="0" xfId="2" applyFont="1" applyFill="1" applyBorder="1" applyAlignment="1" applyProtection="1">
      <alignment horizontal="left" vertical="center" wrapText="1"/>
    </xf>
    <xf numFmtId="0" fontId="4" fillId="0" borderId="0" xfId="2" applyFont="1" applyFill="1" applyBorder="1" applyAlignment="1" applyProtection="1">
      <alignment horizontal="left" vertical="center"/>
    </xf>
    <xf numFmtId="0" fontId="4" fillId="0" borderId="0" xfId="2" applyFont="1" applyFill="1" applyBorder="1" applyAlignment="1" applyProtection="1">
      <alignment horizontal="right" vertical="center" wrapText="1"/>
      <protection locked="0"/>
    </xf>
    <xf numFmtId="10" fontId="4" fillId="0" borderId="0" xfId="2" applyNumberFormat="1" applyFont="1" applyFill="1" applyBorder="1" applyAlignment="1" applyProtection="1">
      <alignment horizontal="center" vertical="center" wrapText="1"/>
      <protection locked="0"/>
    </xf>
    <xf numFmtId="9" fontId="4" fillId="0" borderId="0" xfId="2" applyNumberFormat="1" applyFont="1" applyFill="1" applyBorder="1" applyAlignment="1" applyProtection="1">
      <alignment vertical="center"/>
      <protection locked="0"/>
    </xf>
    <xf numFmtId="164" fontId="4" fillId="0" borderId="0" xfId="1" applyFont="1" applyFill="1" applyBorder="1" applyAlignment="1" applyProtection="1">
      <alignment vertical="center"/>
    </xf>
    <xf numFmtId="167" fontId="4" fillId="0" borderId="0" xfId="2" applyNumberFormat="1" applyFont="1" applyFill="1" applyBorder="1" applyAlignment="1" applyProtection="1">
      <alignment horizontal="left"/>
    </xf>
    <xf numFmtId="0" fontId="6" fillId="0" borderId="0" xfId="2" applyFont="1" applyFill="1" applyBorder="1" applyAlignment="1" applyProtection="1">
      <alignment horizontal="left"/>
    </xf>
    <xf numFmtId="39" fontId="2" fillId="0" borderId="2" xfId="1" applyNumberFormat="1" applyFont="1" applyFill="1" applyBorder="1" applyAlignment="1" applyProtection="1">
      <alignment horizontal="right"/>
    </xf>
    <xf numFmtId="39" fontId="2" fillId="0" borderId="0" xfId="1" applyNumberFormat="1" applyFont="1" applyFill="1" applyBorder="1" applyAlignment="1" applyProtection="1">
      <alignment horizontal="right"/>
    </xf>
    <xf numFmtId="0" fontId="4" fillId="0" borderId="0" xfId="2" applyFont="1" applyFill="1" applyAlignment="1" applyProtection="1">
      <alignment vertical="center"/>
    </xf>
    <xf numFmtId="39" fontId="2" fillId="0" borderId="0" xfId="2" applyNumberFormat="1" applyFont="1" applyFill="1" applyAlignment="1" applyProtection="1">
      <alignment horizontal="right" vertical="center"/>
    </xf>
    <xf numFmtId="0" fontId="4" fillId="0" borderId="0" xfId="2" applyNumberFormat="1" applyFont="1" applyFill="1" applyBorder="1" applyAlignment="1" applyProtection="1">
      <alignment horizontal="left" vertical="center"/>
    </xf>
    <xf numFmtId="0" fontId="4" fillId="0" borderId="1" xfId="2" applyFont="1" applyFill="1" applyBorder="1" applyAlignment="1" applyProtection="1">
      <alignment horizontal="left" vertical="center" wrapText="1"/>
    </xf>
    <xf numFmtId="0" fontId="7" fillId="0" borderId="0" xfId="0" applyFont="1" applyFill="1" applyBorder="1" applyAlignment="1">
      <alignment horizontal="center" vertical="center" wrapText="1"/>
    </xf>
    <xf numFmtId="166" fontId="3" fillId="0" borderId="1" xfId="0" applyNumberFormat="1" applyFont="1" applyFill="1" applyBorder="1"/>
    <xf numFmtId="0" fontId="4" fillId="0" borderId="1" xfId="2" applyFont="1" applyFill="1" applyBorder="1" applyAlignment="1" applyProtection="1">
      <alignment horizontal="left" vertical="center"/>
    </xf>
    <xf numFmtId="0" fontId="4" fillId="0" borderId="1" xfId="2" applyFont="1" applyFill="1" applyBorder="1" applyProtection="1"/>
    <xf numFmtId="164" fontId="4" fillId="0" borderId="1" xfId="1" applyFont="1" applyFill="1" applyBorder="1" applyProtection="1"/>
    <xf numFmtId="0" fontId="6" fillId="0" borderId="0" xfId="3" applyFont="1" applyFill="1" applyBorder="1" applyAlignment="1" applyProtection="1"/>
    <xf numFmtId="168" fontId="6" fillId="0" borderId="0" xfId="3" applyNumberFormat="1" applyFont="1" applyFill="1" applyBorder="1" applyAlignment="1" applyProtection="1"/>
    <xf numFmtId="0" fontId="4" fillId="0" borderId="0" xfId="3" applyFont="1" applyFill="1" applyBorder="1" applyAlignment="1" applyProtection="1">
      <alignment horizontal="left"/>
    </xf>
    <xf numFmtId="39" fontId="4" fillId="0" borderId="0" xfId="3" applyNumberFormat="1" applyFont="1" applyFill="1" applyBorder="1" applyProtection="1"/>
    <xf numFmtId="0" fontId="4" fillId="0" borderId="0" xfId="3" applyFont="1" applyFill="1" applyBorder="1" applyProtection="1"/>
    <xf numFmtId="167" fontId="4" fillId="0" borderId="0" xfId="3" applyNumberFormat="1" applyFont="1" applyFill="1" applyBorder="1" applyAlignment="1" applyProtection="1">
      <alignment horizontal="left"/>
    </xf>
    <xf numFmtId="0" fontId="6" fillId="0" borderId="0" xfId="3" applyFont="1" applyFill="1" applyBorder="1" applyAlignment="1" applyProtection="1">
      <alignment horizontal="left"/>
    </xf>
    <xf numFmtId="39" fontId="4" fillId="0" borderId="0" xfId="1" applyNumberFormat="1" applyFont="1" applyFill="1" applyBorder="1" applyAlignment="1" applyProtection="1">
      <alignment horizontal="right"/>
    </xf>
    <xf numFmtId="0" fontId="2" fillId="0" borderId="0" xfId="3" applyFont="1" applyFill="1" applyBorder="1" applyAlignment="1" applyProtection="1"/>
    <xf numFmtId="0" fontId="4" fillId="0" borderId="0" xfId="3" applyFont="1" applyFill="1" applyAlignment="1" applyProtection="1">
      <alignment horizontal="left" vertical="center"/>
      <protection locked="0"/>
    </xf>
    <xf numFmtId="0" fontId="4" fillId="0" borderId="0" xfId="3" applyFont="1" applyFill="1" applyProtection="1"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4" fillId="0" borderId="1" xfId="2" applyFont="1" applyFill="1" applyBorder="1" applyAlignment="1" applyProtection="1">
      <alignment horizontal="center" vertical="center"/>
      <protection locked="0"/>
    </xf>
    <xf numFmtId="0" fontId="4" fillId="0" borderId="1" xfId="2" applyFont="1" applyFill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 wrapText="1"/>
    </xf>
    <xf numFmtId="9" fontId="4" fillId="0" borderId="1" xfId="2" applyNumberFormat="1" applyFont="1" applyFill="1" applyBorder="1" applyAlignment="1" applyProtection="1">
      <alignment horizontal="center" vertical="center"/>
      <protection locked="0"/>
    </xf>
    <xf numFmtId="164" fontId="4" fillId="0" borderId="1" xfId="1" applyFont="1" applyFill="1" applyBorder="1" applyAlignment="1" applyProtection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 applyProtection="1">
      <alignment horizontal="center" vertical="center" wrapText="1"/>
      <protection locked="0"/>
    </xf>
    <xf numFmtId="0" fontId="4" fillId="2" borderId="1" xfId="2" applyFont="1" applyFill="1" applyBorder="1" applyAlignment="1" applyProtection="1">
      <alignment horizontal="left" vertical="center"/>
      <protection locked="0"/>
    </xf>
    <xf numFmtId="0" fontId="4" fillId="2" borderId="1" xfId="2" applyNumberFormat="1" applyFont="1" applyFill="1" applyBorder="1" applyAlignment="1" applyProtection="1">
      <alignment horizontal="left" vertical="center"/>
    </xf>
    <xf numFmtId="0" fontId="4" fillId="2" borderId="1" xfId="0" applyFont="1" applyFill="1" applyBorder="1" applyAlignment="1">
      <alignment vertical="center" wrapText="1"/>
    </xf>
    <xf numFmtId="10" fontId="4" fillId="2" borderId="1" xfId="2" applyNumberFormat="1" applyFont="1" applyFill="1" applyBorder="1" applyAlignment="1" applyProtection="1">
      <alignment horizontal="center" vertical="center" wrapText="1"/>
      <protection locked="0"/>
    </xf>
    <xf numFmtId="166" fontId="4" fillId="2" borderId="1" xfId="0" applyNumberFormat="1" applyFont="1" applyFill="1" applyBorder="1" applyAlignment="1">
      <alignment vertical="center" wrapText="1"/>
    </xf>
    <xf numFmtId="9" fontId="4" fillId="2" borderId="1" xfId="2" applyNumberFormat="1" applyFont="1" applyFill="1" applyBorder="1" applyAlignment="1" applyProtection="1">
      <alignment vertical="center"/>
      <protection locked="0"/>
    </xf>
    <xf numFmtId="164" fontId="4" fillId="2" borderId="1" xfId="1" applyFont="1" applyFill="1" applyBorder="1" applyAlignment="1" applyProtection="1">
      <alignment vertical="center"/>
    </xf>
    <xf numFmtId="0" fontId="8" fillId="2" borderId="1" xfId="2" applyFont="1" applyFill="1" applyBorder="1" applyAlignment="1" applyProtection="1">
      <alignment horizontal="center" vertical="center" wrapText="1"/>
      <protection locked="0"/>
    </xf>
    <xf numFmtId="0" fontId="8" fillId="2" borderId="1" xfId="2" applyFont="1" applyFill="1" applyBorder="1" applyAlignment="1" applyProtection="1">
      <alignment horizontal="left" vertical="center"/>
      <protection locked="0"/>
    </xf>
    <xf numFmtId="0" fontId="8" fillId="2" borderId="1" xfId="0" applyFont="1" applyFill="1" applyBorder="1" applyAlignment="1">
      <alignment vertical="center" wrapText="1"/>
    </xf>
    <xf numFmtId="10" fontId="8" fillId="2" borderId="1" xfId="2" applyNumberFormat="1" applyFont="1" applyFill="1" applyBorder="1" applyAlignment="1" applyProtection="1">
      <alignment horizontal="center" vertical="center" wrapText="1"/>
      <protection locked="0"/>
    </xf>
    <xf numFmtId="166" fontId="8" fillId="2" borderId="1" xfId="0" applyNumberFormat="1" applyFont="1" applyFill="1" applyBorder="1" applyAlignment="1">
      <alignment vertical="center" wrapText="1"/>
    </xf>
    <xf numFmtId="9" fontId="8" fillId="2" borderId="1" xfId="2" applyNumberFormat="1" applyFont="1" applyFill="1" applyBorder="1" applyAlignment="1" applyProtection="1">
      <alignment vertical="center"/>
      <protection locked="0"/>
    </xf>
    <xf numFmtId="164" fontId="8" fillId="2" borderId="1" xfId="1" applyFont="1" applyFill="1" applyBorder="1" applyAlignment="1" applyProtection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2" fillId="0" borderId="0" xfId="1" applyFont="1" applyFill="1" applyAlignment="1" applyProtection="1">
      <alignment horizontal="center" vertical="center"/>
    </xf>
    <xf numFmtId="0" fontId="2" fillId="0" borderId="0" xfId="2" applyFont="1" applyFill="1" applyBorder="1" applyAlignment="1" applyProtection="1">
      <alignment horizontal="center"/>
    </xf>
  </cellXfs>
  <cellStyles count="4">
    <cellStyle name="Comma 5 2 2 3 3 3 2" xfId="1"/>
    <cellStyle name="Normal" xfId="0" builtinId="0"/>
    <cellStyle name="Normal 7 2 2 2 2 3 3 2" xfId="3"/>
    <cellStyle name="Normal 7 2 2 3 3 3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</xdr:colOff>
      <xdr:row>0</xdr:row>
      <xdr:rowOff>59529</xdr:rowOff>
    </xdr:from>
    <xdr:to>
      <xdr:col>2</xdr:col>
      <xdr:colOff>473218</xdr:colOff>
      <xdr:row>3</xdr:row>
      <xdr:rowOff>100012</xdr:rowOff>
    </xdr:to>
    <xdr:pic>
      <xdr:nvPicPr>
        <xdr:cNvPr id="2" name="Picture 1" descr="SGSlettertop">
          <a:extLst>
            <a:ext uri="{FF2B5EF4-FFF2-40B4-BE49-F238E27FC236}">
              <a16:creationId xmlns="" xmlns:a16="http://schemas.microsoft.com/office/drawing/2014/main" id="{E6A8AC69-CA12-4EA4-AE1F-DA7419435BCB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55" t="25843" r="73890" b="31461"/>
        <a:stretch/>
      </xdr:blipFill>
      <xdr:spPr bwMode="auto">
        <a:xfrm>
          <a:off x="71437" y="59529"/>
          <a:ext cx="1495425" cy="63103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142875</xdr:colOff>
      <xdr:row>41</xdr:row>
      <xdr:rowOff>35722</xdr:rowOff>
    </xdr:from>
    <xdr:to>
      <xdr:col>12</xdr:col>
      <xdr:colOff>237032</xdr:colOff>
      <xdr:row>45</xdr:row>
      <xdr:rowOff>139226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389FB29-5563-4A2E-A213-F35018D3DEE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4925" y="12456322"/>
          <a:ext cx="7542372" cy="932180"/>
        </a:xfrm>
        <a:prstGeom prst="rect">
          <a:avLst/>
        </a:prstGeom>
      </xdr:spPr>
    </xdr:pic>
    <xdr:clientData/>
  </xdr:twoCellAnchor>
  <xdr:twoCellAnchor editAs="oneCell">
    <xdr:from>
      <xdr:col>1</xdr:col>
      <xdr:colOff>369093</xdr:colOff>
      <xdr:row>76</xdr:row>
      <xdr:rowOff>138905</xdr:rowOff>
    </xdr:from>
    <xdr:to>
      <xdr:col>11</xdr:col>
      <xdr:colOff>471670</xdr:colOff>
      <xdr:row>82</xdr:row>
      <xdr:rowOff>24130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D7016472-9FDA-446C-88B8-310426DEA09C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968" y="24332405"/>
          <a:ext cx="7537609" cy="913924"/>
        </a:xfrm>
        <a:prstGeom prst="rect">
          <a:avLst/>
        </a:prstGeom>
      </xdr:spPr>
    </xdr:pic>
    <xdr:clientData/>
  </xdr:twoCellAnchor>
  <xdr:twoCellAnchor editAs="oneCell">
    <xdr:from>
      <xdr:col>2</xdr:col>
      <xdr:colOff>595312</xdr:colOff>
      <xdr:row>145</xdr:row>
      <xdr:rowOff>23813</xdr:rowOff>
    </xdr:from>
    <xdr:to>
      <xdr:col>13</xdr:col>
      <xdr:colOff>183217</xdr:colOff>
      <xdr:row>150</xdr:row>
      <xdr:rowOff>59055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9392B89F-EEE8-46B9-930C-417A0D94D1B1}"/>
            </a:ext>
          </a:extLst>
        </xdr:cNvPr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7362" y="47829788"/>
          <a:ext cx="7542372" cy="902017"/>
        </a:xfrm>
        <a:prstGeom prst="rect">
          <a:avLst/>
        </a:prstGeom>
      </xdr:spPr>
    </xdr:pic>
    <xdr:clientData/>
  </xdr:twoCellAnchor>
  <xdr:twoCellAnchor editAs="oneCell">
    <xdr:from>
      <xdr:col>2</xdr:col>
      <xdr:colOff>488155</xdr:colOff>
      <xdr:row>182</xdr:row>
      <xdr:rowOff>59530</xdr:rowOff>
    </xdr:from>
    <xdr:to>
      <xdr:col>13</xdr:col>
      <xdr:colOff>76060</xdr:colOff>
      <xdr:row>187</xdr:row>
      <xdr:rowOff>104297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CA13125A-4047-447A-B894-C006D3488FD6}"/>
            </a:ext>
          </a:extLst>
        </xdr:cNvPr>
        <xdr:cNvPicPr/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205" y="59638405"/>
          <a:ext cx="7542372" cy="902017"/>
        </a:xfrm>
        <a:prstGeom prst="rect">
          <a:avLst/>
        </a:prstGeom>
      </xdr:spPr>
    </xdr:pic>
    <xdr:clientData/>
  </xdr:twoCellAnchor>
  <xdr:twoCellAnchor editAs="oneCell">
    <xdr:from>
      <xdr:col>1</xdr:col>
      <xdr:colOff>583407</xdr:colOff>
      <xdr:row>224</xdr:row>
      <xdr:rowOff>107157</xdr:rowOff>
    </xdr:from>
    <xdr:to>
      <xdr:col>12</xdr:col>
      <xdr:colOff>34625</xdr:colOff>
      <xdr:row>230</xdr:row>
      <xdr:rowOff>1341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98CEE718-F840-421E-92C5-3C1E2B4271C7}"/>
            </a:ext>
          </a:extLst>
        </xdr:cNvPr>
        <xdr:cNvPicPr/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282" y="71811357"/>
          <a:ext cx="7537609" cy="902017"/>
        </a:xfrm>
        <a:prstGeom prst="rect">
          <a:avLst/>
        </a:prstGeom>
      </xdr:spPr>
    </xdr:pic>
    <xdr:clientData/>
  </xdr:twoCellAnchor>
  <xdr:twoCellAnchor editAs="oneCell">
    <xdr:from>
      <xdr:col>2</xdr:col>
      <xdr:colOff>238125</xdr:colOff>
      <xdr:row>264</xdr:row>
      <xdr:rowOff>0</xdr:rowOff>
    </xdr:from>
    <xdr:to>
      <xdr:col>12</xdr:col>
      <xdr:colOff>332282</xdr:colOff>
      <xdr:row>269</xdr:row>
      <xdr:rowOff>47148</xdr:rowOff>
    </xdr:to>
    <xdr:pic>
      <xdr:nvPicPr>
        <xdr:cNvPr id="8" name="Picture 7">
          <a:extLst>
            <a:ext uri="{FF2B5EF4-FFF2-40B4-BE49-F238E27FC236}">
              <a16:creationId xmlns="" xmlns:a16="http://schemas.microsoft.com/office/drawing/2014/main" id="{8593F44F-D2B1-4E53-8DB9-BDFF4519FB12}"/>
            </a:ext>
          </a:extLst>
        </xdr:cNvPr>
        <xdr:cNvPicPr/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0175" y="83781900"/>
          <a:ext cx="7542372" cy="904399"/>
        </a:xfrm>
        <a:prstGeom prst="rect">
          <a:avLst/>
        </a:prstGeom>
      </xdr:spPr>
    </xdr:pic>
    <xdr:clientData/>
  </xdr:twoCellAnchor>
  <xdr:twoCellAnchor editAs="oneCell">
    <xdr:from>
      <xdr:col>1</xdr:col>
      <xdr:colOff>595313</xdr:colOff>
      <xdr:row>301</xdr:row>
      <xdr:rowOff>107155</xdr:rowOff>
    </xdr:from>
    <xdr:to>
      <xdr:col>12</xdr:col>
      <xdr:colOff>46531</xdr:colOff>
      <xdr:row>307</xdr:row>
      <xdr:rowOff>1338</xdr:rowOff>
    </xdr:to>
    <xdr:pic>
      <xdr:nvPicPr>
        <xdr:cNvPr id="9" name="Picture 8">
          <a:extLst>
            <a:ext uri="{FF2B5EF4-FFF2-40B4-BE49-F238E27FC236}">
              <a16:creationId xmlns="" xmlns:a16="http://schemas.microsoft.com/office/drawing/2014/main" id="{DB614C9E-E4B7-46FF-80C4-749BC1B94225}"/>
            </a:ext>
          </a:extLst>
        </xdr:cNvPr>
        <xdr:cNvPicPr/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9188" y="95500030"/>
          <a:ext cx="7537609" cy="902018"/>
        </a:xfrm>
        <a:prstGeom prst="rect">
          <a:avLst/>
        </a:prstGeom>
      </xdr:spPr>
    </xdr:pic>
    <xdr:clientData/>
  </xdr:twoCellAnchor>
  <xdr:twoCellAnchor editAs="oneCell">
    <xdr:from>
      <xdr:col>0</xdr:col>
      <xdr:colOff>71437</xdr:colOff>
      <xdr:row>47</xdr:row>
      <xdr:rowOff>130969</xdr:rowOff>
    </xdr:from>
    <xdr:to>
      <xdr:col>2</xdr:col>
      <xdr:colOff>473218</xdr:colOff>
      <xdr:row>50</xdr:row>
      <xdr:rowOff>83347</xdr:rowOff>
    </xdr:to>
    <xdr:pic>
      <xdr:nvPicPr>
        <xdr:cNvPr id="11" name="Picture 10" descr="SGSlettertop">
          <a:extLst>
            <a:ext uri="{FF2B5EF4-FFF2-40B4-BE49-F238E27FC236}">
              <a16:creationId xmlns="" xmlns:a16="http://schemas.microsoft.com/office/drawing/2014/main" id="{12EF1677-F8EC-48B3-A3BF-7F165BAD4F8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55" t="25843" r="73890" b="31461"/>
        <a:stretch/>
      </xdr:blipFill>
      <xdr:spPr bwMode="auto">
        <a:xfrm>
          <a:off x="71437" y="13799344"/>
          <a:ext cx="1495425" cy="63817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107156</xdr:colOff>
      <xdr:row>83</xdr:row>
      <xdr:rowOff>119063</xdr:rowOff>
    </xdr:from>
    <xdr:to>
      <xdr:col>2</xdr:col>
      <xdr:colOff>508937</xdr:colOff>
      <xdr:row>86</xdr:row>
      <xdr:rowOff>111920</xdr:rowOff>
    </xdr:to>
    <xdr:pic>
      <xdr:nvPicPr>
        <xdr:cNvPr id="12" name="Picture 11" descr="SGSlettertop">
          <a:extLst>
            <a:ext uri="{FF2B5EF4-FFF2-40B4-BE49-F238E27FC236}">
              <a16:creationId xmlns="" xmlns:a16="http://schemas.microsoft.com/office/drawing/2014/main" id="{77A5DD47-BCE6-4F8A-8C30-2422DF744B73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55" t="25843" r="73890" b="31461"/>
        <a:stretch/>
      </xdr:blipFill>
      <xdr:spPr bwMode="auto">
        <a:xfrm>
          <a:off x="107156" y="25379363"/>
          <a:ext cx="1495425" cy="63103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119063</xdr:colOff>
      <xdr:row>152</xdr:row>
      <xdr:rowOff>142875</xdr:rowOff>
    </xdr:from>
    <xdr:to>
      <xdr:col>2</xdr:col>
      <xdr:colOff>520844</xdr:colOff>
      <xdr:row>155</xdr:row>
      <xdr:rowOff>135733</xdr:rowOff>
    </xdr:to>
    <xdr:pic>
      <xdr:nvPicPr>
        <xdr:cNvPr id="13" name="Picture 12" descr="SGSlettertop">
          <a:extLst>
            <a:ext uri="{FF2B5EF4-FFF2-40B4-BE49-F238E27FC236}">
              <a16:creationId xmlns="" xmlns:a16="http://schemas.microsoft.com/office/drawing/2014/main" id="{07AB9BE0-0874-447B-9772-291901F4D302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55" t="25843" r="73890" b="31461"/>
        <a:stretch/>
      </xdr:blipFill>
      <xdr:spPr bwMode="auto">
        <a:xfrm>
          <a:off x="119063" y="49015650"/>
          <a:ext cx="1495425" cy="63103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130969</xdr:colOff>
      <xdr:row>189</xdr:row>
      <xdr:rowOff>119063</xdr:rowOff>
    </xdr:from>
    <xdr:to>
      <xdr:col>2</xdr:col>
      <xdr:colOff>532750</xdr:colOff>
      <xdr:row>193</xdr:row>
      <xdr:rowOff>54771</xdr:rowOff>
    </xdr:to>
    <xdr:pic>
      <xdr:nvPicPr>
        <xdr:cNvPr id="14" name="Picture 13" descr="SGSlettertop">
          <a:extLst>
            <a:ext uri="{FF2B5EF4-FFF2-40B4-BE49-F238E27FC236}">
              <a16:creationId xmlns="" xmlns:a16="http://schemas.microsoft.com/office/drawing/2014/main" id="{36A64B13-9B0F-40F4-992E-0E2D520B6B1D}"/>
            </a:ext>
          </a:extLst>
        </xdr:cNvPr>
        <xdr:cNvPicPr/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55" t="25843" r="73890" b="31461"/>
        <a:stretch/>
      </xdr:blipFill>
      <xdr:spPr bwMode="auto">
        <a:xfrm>
          <a:off x="130969" y="60764738"/>
          <a:ext cx="1495425" cy="62150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83344</xdr:colOff>
      <xdr:row>232</xdr:row>
      <xdr:rowOff>119062</xdr:rowOff>
    </xdr:from>
    <xdr:to>
      <xdr:col>2</xdr:col>
      <xdr:colOff>485125</xdr:colOff>
      <xdr:row>235</xdr:row>
      <xdr:rowOff>140495</xdr:rowOff>
    </xdr:to>
    <xdr:pic>
      <xdr:nvPicPr>
        <xdr:cNvPr id="15" name="Picture 14" descr="SGSlettertop">
          <a:extLst>
            <a:ext uri="{FF2B5EF4-FFF2-40B4-BE49-F238E27FC236}">
              <a16:creationId xmlns="" xmlns:a16="http://schemas.microsoft.com/office/drawing/2014/main" id="{785AD047-B7C8-4C29-A89E-8F230E070311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55" t="25843" r="73890" b="31461"/>
        <a:stretch/>
      </xdr:blipFill>
      <xdr:spPr bwMode="auto">
        <a:xfrm>
          <a:off x="83344" y="73042462"/>
          <a:ext cx="1495425" cy="63103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142875</xdr:colOff>
      <xdr:row>272</xdr:row>
      <xdr:rowOff>83344</xdr:rowOff>
    </xdr:from>
    <xdr:to>
      <xdr:col>2</xdr:col>
      <xdr:colOff>538306</xdr:colOff>
      <xdr:row>275</xdr:row>
      <xdr:rowOff>76203</xdr:rowOff>
    </xdr:to>
    <xdr:pic>
      <xdr:nvPicPr>
        <xdr:cNvPr id="16" name="Picture 15" descr="SGSlettertop">
          <a:extLst>
            <a:ext uri="{FF2B5EF4-FFF2-40B4-BE49-F238E27FC236}">
              <a16:creationId xmlns="" xmlns:a16="http://schemas.microsoft.com/office/drawing/2014/main" id="{EDE4C680-5D24-4270-AC04-D2B41F4D091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55" t="25843" r="73890" b="31461"/>
        <a:stretch/>
      </xdr:blipFill>
      <xdr:spPr bwMode="auto">
        <a:xfrm>
          <a:off x="142875" y="85084444"/>
          <a:ext cx="1495425" cy="63103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83343</xdr:colOff>
      <xdr:row>309</xdr:row>
      <xdr:rowOff>130969</xdr:rowOff>
    </xdr:from>
    <xdr:to>
      <xdr:col>2</xdr:col>
      <xdr:colOff>485124</xdr:colOff>
      <xdr:row>312</xdr:row>
      <xdr:rowOff>123827</xdr:rowOff>
    </xdr:to>
    <xdr:pic>
      <xdr:nvPicPr>
        <xdr:cNvPr id="17" name="Picture 16" descr="SGSlettertop">
          <a:extLst>
            <a:ext uri="{FF2B5EF4-FFF2-40B4-BE49-F238E27FC236}">
              <a16:creationId xmlns="" xmlns:a16="http://schemas.microsoft.com/office/drawing/2014/main" id="{D57E831D-EAAC-48FA-A387-5A13652A161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55" t="25843" r="73890" b="31461"/>
        <a:stretch/>
      </xdr:blipFill>
      <xdr:spPr bwMode="auto">
        <a:xfrm>
          <a:off x="83343" y="96743044"/>
          <a:ext cx="1495425" cy="631033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0</xdr:col>
      <xdr:colOff>107156</xdr:colOff>
      <xdr:row>115</xdr:row>
      <xdr:rowOff>119063</xdr:rowOff>
    </xdr:from>
    <xdr:ext cx="1500188" cy="631033"/>
    <xdr:pic>
      <xdr:nvPicPr>
        <xdr:cNvPr id="18" name="Picture 17" descr="SGSlettertop">
          <a:extLst>
            <a:ext uri="{FF2B5EF4-FFF2-40B4-BE49-F238E27FC236}">
              <a16:creationId xmlns="" xmlns:a16="http://schemas.microsoft.com/office/drawing/2014/main" id="{65CDFF06-2D16-46B0-AA85-AA05ED79C13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55" t="25843" r="73890" b="31461"/>
        <a:stretch/>
      </xdr:blipFill>
      <xdr:spPr bwMode="auto">
        <a:xfrm>
          <a:off x="107156" y="37371338"/>
          <a:ext cx="1500188" cy="631033"/>
        </a:xfrm>
        <a:prstGeom prst="rect">
          <a:avLst/>
        </a:prstGeom>
        <a:noFill/>
        <a:ln>
          <a:noFill/>
        </a:ln>
      </xdr:spPr>
    </xdr:pic>
    <xdr:clientData/>
  </xdr:oneCellAnchor>
  <xdr:twoCellAnchor editAs="oneCell">
    <xdr:from>
      <xdr:col>2</xdr:col>
      <xdr:colOff>404812</xdr:colOff>
      <xdr:row>112</xdr:row>
      <xdr:rowOff>178593</xdr:rowOff>
    </xdr:from>
    <xdr:to>
      <xdr:col>12</xdr:col>
      <xdr:colOff>539575</xdr:colOff>
      <xdr:row>114</xdr:row>
      <xdr:rowOff>213835</xdr:rowOff>
    </xdr:to>
    <xdr:pic>
      <xdr:nvPicPr>
        <xdr:cNvPr id="19" name="Picture 18">
          <a:extLst>
            <a:ext uri="{FF2B5EF4-FFF2-40B4-BE49-F238E27FC236}">
              <a16:creationId xmlns="" xmlns:a16="http://schemas.microsoft.com/office/drawing/2014/main" id="{5C52984F-50C8-4B1D-BFC8-23530534BD25}"/>
            </a:ext>
          </a:extLst>
        </xdr:cNvPr>
        <xdr:cNvPicPr/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6862" y="36116418"/>
          <a:ext cx="7542372" cy="911542"/>
        </a:xfrm>
        <a:prstGeom prst="rect">
          <a:avLst/>
        </a:prstGeom>
      </xdr:spPr>
    </xdr:pic>
    <xdr:clientData/>
  </xdr:twoCellAnchor>
  <xdr:oneCellAnchor>
    <xdr:from>
      <xdr:col>0</xdr:col>
      <xdr:colOff>83343</xdr:colOff>
      <xdr:row>346</xdr:row>
      <xdr:rowOff>130969</xdr:rowOff>
    </xdr:from>
    <xdr:ext cx="1492250" cy="646908"/>
    <xdr:pic>
      <xdr:nvPicPr>
        <xdr:cNvPr id="20" name="Picture 19" descr="SGSlettertop">
          <a:extLst>
            <a:ext uri="{FF2B5EF4-FFF2-40B4-BE49-F238E27FC236}">
              <a16:creationId xmlns="" xmlns:a16="http://schemas.microsoft.com/office/drawing/2014/main" id="{ADF6663A-9BD6-4A26-BDCA-ADE028F85EEC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55" t="25843" r="73890" b="31461"/>
        <a:stretch/>
      </xdr:blipFill>
      <xdr:spPr bwMode="auto">
        <a:xfrm>
          <a:off x="83343" y="108354019"/>
          <a:ext cx="1492250" cy="646908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595313</xdr:colOff>
      <xdr:row>375</xdr:row>
      <xdr:rowOff>107155</xdr:rowOff>
    </xdr:from>
    <xdr:ext cx="7539196" cy="940118"/>
    <xdr:pic>
      <xdr:nvPicPr>
        <xdr:cNvPr id="21" name="Picture 20">
          <a:extLst>
            <a:ext uri="{FF2B5EF4-FFF2-40B4-BE49-F238E27FC236}">
              <a16:creationId xmlns="" xmlns:a16="http://schemas.microsoft.com/office/drawing/2014/main" id="{DBDC2096-FB1E-4FC8-8627-D678C7B7D7B6}"/>
            </a:ext>
          </a:extLst>
        </xdr:cNvPr>
        <xdr:cNvPicPr/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9188" y="118721980"/>
          <a:ext cx="7539196" cy="940118"/>
        </a:xfrm>
        <a:prstGeom prst="rect">
          <a:avLst/>
        </a:prstGeom>
      </xdr:spPr>
    </xdr:pic>
    <xdr:clientData/>
  </xdr:oneCellAnchor>
  <xdr:oneCellAnchor>
    <xdr:from>
      <xdr:col>1</xdr:col>
      <xdr:colOff>595313</xdr:colOff>
      <xdr:row>338</xdr:row>
      <xdr:rowOff>11907</xdr:rowOff>
    </xdr:from>
    <xdr:ext cx="7539196" cy="940118"/>
    <xdr:pic>
      <xdr:nvPicPr>
        <xdr:cNvPr id="22" name="Picture 21">
          <a:extLst>
            <a:ext uri="{FF2B5EF4-FFF2-40B4-BE49-F238E27FC236}">
              <a16:creationId xmlns="" xmlns:a16="http://schemas.microsoft.com/office/drawing/2014/main" id="{5242773E-A08D-439B-B9DE-7CADEBF0F962}"/>
            </a:ext>
          </a:extLst>
        </xdr:cNvPr>
        <xdr:cNvPicPr/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9188" y="109061251"/>
          <a:ext cx="7539196" cy="940118"/>
        </a:xfrm>
        <a:prstGeom prst="rect">
          <a:avLst/>
        </a:prstGeom>
      </xdr:spPr>
    </xdr:pic>
    <xdr:clientData/>
  </xdr:oneCellAnchor>
  <xdr:oneCellAnchor>
    <xdr:from>
      <xdr:col>0</xdr:col>
      <xdr:colOff>83343</xdr:colOff>
      <xdr:row>383</xdr:row>
      <xdr:rowOff>130969</xdr:rowOff>
    </xdr:from>
    <xdr:ext cx="1492250" cy="646908"/>
    <xdr:pic>
      <xdr:nvPicPr>
        <xdr:cNvPr id="23" name="Picture 22" descr="SGSlettertop">
          <a:extLst>
            <a:ext uri="{FF2B5EF4-FFF2-40B4-BE49-F238E27FC236}">
              <a16:creationId xmlns="" xmlns:a16="http://schemas.microsoft.com/office/drawing/2014/main" id="{E4DFCD75-1E44-4B74-A2CF-8C00FE2E1B43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55" t="25843" r="73890" b="31461"/>
        <a:stretch/>
      </xdr:blipFill>
      <xdr:spPr bwMode="auto">
        <a:xfrm>
          <a:off x="83343" y="119964994"/>
          <a:ext cx="1492250" cy="646908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595313</xdr:colOff>
      <xdr:row>412</xdr:row>
      <xdr:rowOff>23813</xdr:rowOff>
    </xdr:from>
    <xdr:ext cx="7539196" cy="940118"/>
    <xdr:pic>
      <xdr:nvPicPr>
        <xdr:cNvPr id="24" name="Picture 23">
          <a:extLst>
            <a:ext uri="{FF2B5EF4-FFF2-40B4-BE49-F238E27FC236}">
              <a16:creationId xmlns="" xmlns:a16="http://schemas.microsoft.com/office/drawing/2014/main" id="{DBB76674-4843-456E-9260-A72CE89DE3B8}"/>
            </a:ext>
          </a:extLst>
        </xdr:cNvPr>
        <xdr:cNvPicPr/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9188" y="132766594"/>
          <a:ext cx="7539196" cy="940118"/>
        </a:xfrm>
        <a:prstGeom prst="rect">
          <a:avLst/>
        </a:prstGeom>
      </xdr:spPr>
    </xdr:pic>
    <xdr:clientData/>
  </xdr:oneCellAnchor>
  <xdr:oneCellAnchor>
    <xdr:from>
      <xdr:col>0</xdr:col>
      <xdr:colOff>83343</xdr:colOff>
      <xdr:row>420</xdr:row>
      <xdr:rowOff>130969</xdr:rowOff>
    </xdr:from>
    <xdr:ext cx="1492250" cy="646908"/>
    <xdr:pic>
      <xdr:nvPicPr>
        <xdr:cNvPr id="25" name="Picture 24" descr="SGSlettertop">
          <a:extLst>
            <a:ext uri="{FF2B5EF4-FFF2-40B4-BE49-F238E27FC236}">
              <a16:creationId xmlns="" xmlns:a16="http://schemas.microsoft.com/office/drawing/2014/main" id="{17D6CB28-8E45-4B91-BF1A-8BDF5B08FC83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55" t="25843" r="73890" b="31461"/>
        <a:stretch/>
      </xdr:blipFill>
      <xdr:spPr bwMode="auto">
        <a:xfrm>
          <a:off x="83343" y="131575969"/>
          <a:ext cx="1492250" cy="646908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595313</xdr:colOff>
      <xdr:row>445</xdr:row>
      <xdr:rowOff>11907</xdr:rowOff>
    </xdr:from>
    <xdr:ext cx="7539196" cy="940118"/>
    <xdr:pic>
      <xdr:nvPicPr>
        <xdr:cNvPr id="26" name="Picture 25">
          <a:extLst>
            <a:ext uri="{FF2B5EF4-FFF2-40B4-BE49-F238E27FC236}">
              <a16:creationId xmlns="" xmlns:a16="http://schemas.microsoft.com/office/drawing/2014/main" id="{421F6ABB-E631-4D43-B532-188C1CBCB262}"/>
            </a:ext>
          </a:extLst>
        </xdr:cNvPr>
        <xdr:cNvPicPr/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9188" y="144601407"/>
          <a:ext cx="7539196" cy="940118"/>
        </a:xfrm>
        <a:prstGeom prst="rect">
          <a:avLst/>
        </a:prstGeom>
      </xdr:spPr>
    </xdr:pic>
    <xdr:clientData/>
  </xdr:oneCellAnchor>
  <xdr:oneCellAnchor>
    <xdr:from>
      <xdr:col>0</xdr:col>
      <xdr:colOff>83343</xdr:colOff>
      <xdr:row>453</xdr:row>
      <xdr:rowOff>130969</xdr:rowOff>
    </xdr:from>
    <xdr:ext cx="1492250" cy="646908"/>
    <xdr:pic>
      <xdr:nvPicPr>
        <xdr:cNvPr id="27" name="Picture 26" descr="SGSlettertop">
          <a:extLst>
            <a:ext uri="{FF2B5EF4-FFF2-40B4-BE49-F238E27FC236}">
              <a16:creationId xmlns="" xmlns:a16="http://schemas.microsoft.com/office/drawing/2014/main" id="{8ED4A640-75B5-4EA0-B2DB-A573F0883C3D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55" t="25843" r="73890" b="31461"/>
        <a:stretch/>
      </xdr:blipFill>
      <xdr:spPr bwMode="auto">
        <a:xfrm>
          <a:off x="83343" y="143186944"/>
          <a:ext cx="1492250" cy="646908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595313</xdr:colOff>
      <xdr:row>482</xdr:row>
      <xdr:rowOff>23813</xdr:rowOff>
    </xdr:from>
    <xdr:ext cx="7539196" cy="940118"/>
    <xdr:pic>
      <xdr:nvPicPr>
        <xdr:cNvPr id="28" name="Picture 27">
          <a:extLst>
            <a:ext uri="{FF2B5EF4-FFF2-40B4-BE49-F238E27FC236}">
              <a16:creationId xmlns="" xmlns:a16="http://schemas.microsoft.com/office/drawing/2014/main" id="{71851AA3-A97F-4940-93AA-8457705090FF}"/>
            </a:ext>
          </a:extLst>
        </xdr:cNvPr>
        <xdr:cNvPicPr/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9188" y="156460032"/>
          <a:ext cx="7539196" cy="940118"/>
        </a:xfrm>
        <a:prstGeom prst="rect">
          <a:avLst/>
        </a:prstGeom>
      </xdr:spPr>
    </xdr:pic>
    <xdr:clientData/>
  </xdr:oneCellAnchor>
  <xdr:oneCellAnchor>
    <xdr:from>
      <xdr:col>0</xdr:col>
      <xdr:colOff>83343</xdr:colOff>
      <xdr:row>490</xdr:row>
      <xdr:rowOff>130969</xdr:rowOff>
    </xdr:from>
    <xdr:ext cx="1492250" cy="646908"/>
    <xdr:pic>
      <xdr:nvPicPr>
        <xdr:cNvPr id="29" name="Picture 28" descr="SGSlettertop">
          <a:extLst>
            <a:ext uri="{FF2B5EF4-FFF2-40B4-BE49-F238E27FC236}">
              <a16:creationId xmlns="" xmlns:a16="http://schemas.microsoft.com/office/drawing/2014/main" id="{C8ADC058-DED5-429B-AB56-8FCFC12209D1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55" t="25843" r="73890" b="31461"/>
        <a:stretch/>
      </xdr:blipFill>
      <xdr:spPr bwMode="auto">
        <a:xfrm>
          <a:off x="83343" y="154797919"/>
          <a:ext cx="1492250" cy="646908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562656</xdr:colOff>
      <xdr:row>521</xdr:row>
      <xdr:rowOff>114300</xdr:rowOff>
    </xdr:from>
    <xdr:ext cx="7539196" cy="940118"/>
    <xdr:pic>
      <xdr:nvPicPr>
        <xdr:cNvPr id="30" name="Picture 29">
          <a:extLst>
            <a:ext uri="{FF2B5EF4-FFF2-40B4-BE49-F238E27FC236}">
              <a16:creationId xmlns="" xmlns:a16="http://schemas.microsoft.com/office/drawing/2014/main" id="{D500E277-1F18-4EEB-AC6A-4DA1CBDA9FFB}"/>
            </a:ext>
          </a:extLst>
        </xdr:cNvPr>
        <xdr:cNvPicPr/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7827" y="163546971"/>
          <a:ext cx="7539196" cy="940118"/>
        </a:xfrm>
        <a:prstGeom prst="rect">
          <a:avLst/>
        </a:prstGeom>
      </xdr:spPr>
    </xdr:pic>
    <xdr:clientData/>
  </xdr:oneCellAnchor>
  <xdr:oneCellAnchor>
    <xdr:from>
      <xdr:col>0</xdr:col>
      <xdr:colOff>83343</xdr:colOff>
      <xdr:row>530</xdr:row>
      <xdr:rowOff>0</xdr:rowOff>
    </xdr:from>
    <xdr:ext cx="1492250" cy="646908"/>
    <xdr:pic>
      <xdr:nvPicPr>
        <xdr:cNvPr id="31" name="Picture 30" descr="SGSlettertop">
          <a:extLst>
            <a:ext uri="{FF2B5EF4-FFF2-40B4-BE49-F238E27FC236}">
              <a16:creationId xmlns="" xmlns:a16="http://schemas.microsoft.com/office/drawing/2014/main" id="{3DAB2AE0-0E4A-4447-9AB3-2C07ECD3A8E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55" t="25843" r="73890" b="31461"/>
        <a:stretch/>
      </xdr:blipFill>
      <xdr:spPr bwMode="auto">
        <a:xfrm>
          <a:off x="83343" y="152084655"/>
          <a:ext cx="1492250" cy="646908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595313</xdr:colOff>
      <xdr:row>585</xdr:row>
      <xdr:rowOff>31229</xdr:rowOff>
    </xdr:from>
    <xdr:ext cx="7539196" cy="940118"/>
    <xdr:pic>
      <xdr:nvPicPr>
        <xdr:cNvPr id="36" name="Picture 35">
          <a:extLst>
            <a:ext uri="{FF2B5EF4-FFF2-40B4-BE49-F238E27FC236}">
              <a16:creationId xmlns="" xmlns:a16="http://schemas.microsoft.com/office/drawing/2014/main" id="{A8E1A40E-3FE5-4ABD-93AD-E18F613AF20D}"/>
            </a:ext>
          </a:extLst>
        </xdr:cNvPr>
        <xdr:cNvPicPr/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3920" y="179881967"/>
          <a:ext cx="7539196" cy="940118"/>
        </a:xfrm>
        <a:prstGeom prst="rect">
          <a:avLst/>
        </a:prstGeom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otha, Stephan (Randfontein)" id="{35ECF8B5-4735-47D2-8433-FF49137A994F}" userId="S::Stephan.Botha@sgs.com::5020d267-db92-4054-9200-b0686f11af5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9" dT="2021-02-22T07:00:41.98" personId="{35ECF8B5-4735-47D2-8433-FF49137A994F}" id="{B5FD1F20-673B-4F0A-A021-5B0CB5FA7D6D}">
    <text>5 OUTSTANDING</text>
  </threadedComment>
  <threadedComment ref="J68" dT="2021-02-22T08:09:25.45" personId="{35ECF8B5-4735-47D2-8433-FF49137A994F}" id="{DA19CE9F-ADBE-452E-AB01-D69CB99212DF}">
    <text>3 UNITS TO BE DELIVERED ON THE 18TH</text>
  </threadedComment>
  <threadedComment ref="J93" dT="2021-02-22T07:26:53.71" personId="{35ECF8B5-4735-47D2-8433-FF49137A994F}" id="{17EED3DB-132E-4FAE-A100-B63B0E04AE9C}">
    <text>1 still outstanding for 1st Date</text>
  </threadedComment>
  <threadedComment ref="J204" dT="2021-02-22T07:27:12.54" personId="{35ECF8B5-4735-47D2-8433-FF49137A994F}" id="{7FAF8BC9-AB0A-4670-9C76-6489C5680F30}">
    <text>1 Outstanding</text>
  </threadedComment>
  <threadedComment ref="J368" dT="2021-02-22T08:58:29.12" personId="{35ECF8B5-4735-47D2-8433-FF49137A994F}" id="{01DE12CA-0DCD-4D5C-8B96-CB7CCD68A381}">
    <text>Table Outstanding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06"/>
  <sheetViews>
    <sheetView tabSelected="1" view="pageBreakPreview" topLeftCell="A487" zoomScale="61" zoomScaleNormal="100" zoomScaleSheetLayoutView="61" workbookViewId="0">
      <selection activeCell="H161" sqref="H161"/>
    </sheetView>
  </sheetViews>
  <sheetFormatPr defaultColWidth="9.1796875" defaultRowHeight="11.5" x14ac:dyDescent="0.25"/>
  <cols>
    <col min="1" max="1" width="7" style="28" customWidth="1"/>
    <col min="2" max="2" width="9.54296875" style="28" bestFit="1" customWidth="1"/>
    <col min="3" max="3" width="11.54296875" style="28" customWidth="1"/>
    <col min="4" max="4" width="16.54296875" style="28" customWidth="1"/>
    <col min="5" max="5" width="11.54296875" style="28" customWidth="1"/>
    <col min="6" max="6" width="9.1796875" style="28"/>
    <col min="7" max="7" width="18.81640625" style="28" customWidth="1"/>
    <col min="8" max="8" width="8.453125" style="28" customWidth="1"/>
    <col min="9" max="9" width="9.26953125" style="28" customWidth="1"/>
    <col min="10" max="10" width="8.7265625" style="28" customWidth="1"/>
    <col min="11" max="11" width="7.81640625" style="28" customWidth="1"/>
    <col min="12" max="12" width="9.1796875" style="42" customWidth="1"/>
    <col min="13" max="13" width="7.7265625" style="28" customWidth="1"/>
    <col min="14" max="14" width="13.36328125" style="28" customWidth="1"/>
    <col min="15" max="16384" width="9.1796875" style="28"/>
  </cols>
  <sheetData>
    <row r="1" spans="1:14" s="2" customFormat="1" ht="21" customHeight="1" x14ac:dyDescent="0.35">
      <c r="A1" s="127" t="s">
        <v>0</v>
      </c>
      <c r="B1" s="127"/>
      <c r="C1" s="127"/>
      <c r="D1" s="127"/>
      <c r="E1" s="127"/>
      <c r="F1" s="127"/>
      <c r="G1" s="127"/>
      <c r="H1" s="127"/>
      <c r="I1" s="127"/>
      <c r="J1" s="127"/>
      <c r="K1" s="1" t="s">
        <v>1</v>
      </c>
      <c r="L1" s="1"/>
      <c r="M1" s="46"/>
      <c r="N1" s="46" t="s">
        <v>2</v>
      </c>
    </row>
    <row r="2" spans="1:14" s="2" customFormat="1" ht="15.75" customHeight="1" x14ac:dyDescent="0.35">
      <c r="A2" s="47"/>
      <c r="B2" s="47"/>
      <c r="C2" s="47"/>
      <c r="D2" s="47"/>
      <c r="E2" s="47"/>
      <c r="F2" s="47"/>
      <c r="G2" s="47"/>
      <c r="H2" s="47"/>
      <c r="I2" s="47"/>
      <c r="J2" s="47"/>
      <c r="K2" s="3" t="s">
        <v>3</v>
      </c>
      <c r="L2" s="3"/>
      <c r="M2" s="48"/>
      <c r="N2" s="49" t="s">
        <v>4</v>
      </c>
    </row>
    <row r="3" spans="1:14" s="2" customFormat="1" ht="15.75" customHeight="1" x14ac:dyDescent="0.35">
      <c r="A3" s="5"/>
      <c r="B3" s="5"/>
      <c r="C3" s="5"/>
      <c r="D3" s="5"/>
      <c r="E3" s="5"/>
      <c r="F3" s="5"/>
      <c r="G3" s="5"/>
      <c r="H3" s="5"/>
      <c r="I3" s="5"/>
      <c r="J3" s="5"/>
      <c r="K3" s="1" t="s">
        <v>5</v>
      </c>
      <c r="L3" s="1"/>
      <c r="M3" s="50"/>
      <c r="N3" s="50" t="s">
        <v>6</v>
      </c>
    </row>
    <row r="4" spans="1:14" s="6" customFormat="1" ht="11.25" customHeight="1" x14ac:dyDescent="0.35">
      <c r="A4" s="4"/>
      <c r="B4" s="4"/>
      <c r="C4" s="4"/>
      <c r="D4" s="4"/>
      <c r="E4" s="4"/>
      <c r="F4" s="4"/>
      <c r="G4" s="4"/>
      <c r="H4" s="4"/>
      <c r="I4" s="5"/>
      <c r="J4" s="5"/>
      <c r="K4" s="5"/>
      <c r="L4" s="5"/>
      <c r="M4" s="3"/>
      <c r="N4" s="51"/>
    </row>
    <row r="5" spans="1:14" s="9" customFormat="1" x14ac:dyDescent="0.25">
      <c r="A5" s="7" t="s">
        <v>7</v>
      </c>
      <c r="B5" s="7"/>
      <c r="C5" s="8" t="s">
        <v>8</v>
      </c>
      <c r="D5" s="11"/>
      <c r="E5" s="16"/>
      <c r="F5" s="52"/>
      <c r="G5" s="52"/>
      <c r="H5" s="10" t="s">
        <v>9</v>
      </c>
      <c r="I5" s="11"/>
      <c r="J5" s="11" t="s">
        <v>10</v>
      </c>
      <c r="K5" s="11"/>
      <c r="L5" s="11"/>
      <c r="M5" s="14"/>
      <c r="N5" s="43"/>
    </row>
    <row r="6" spans="1:14" s="9" customFormat="1" x14ac:dyDescent="0.25">
      <c r="A6" s="7" t="s">
        <v>11</v>
      </c>
      <c r="B6" s="7"/>
      <c r="C6" s="11" t="s">
        <v>8</v>
      </c>
      <c r="D6" s="11"/>
      <c r="E6" s="16"/>
      <c r="F6" s="52"/>
      <c r="G6" s="52"/>
      <c r="H6" s="16"/>
      <c r="I6" s="11"/>
      <c r="J6" s="11" t="s">
        <v>12</v>
      </c>
      <c r="K6" s="11"/>
      <c r="L6" s="11"/>
      <c r="M6" s="14"/>
      <c r="N6" s="43"/>
    </row>
    <row r="7" spans="1:14" s="9" customFormat="1" x14ac:dyDescent="0.25">
      <c r="A7" s="7"/>
      <c r="B7" s="7"/>
      <c r="C7" s="7"/>
      <c r="D7" s="7"/>
      <c r="E7" s="16"/>
      <c r="F7" s="52"/>
      <c r="G7" s="52"/>
      <c r="H7" s="16"/>
      <c r="I7" s="11"/>
      <c r="J7" s="11" t="s">
        <v>13</v>
      </c>
      <c r="K7" s="11"/>
      <c r="L7" s="8"/>
      <c r="M7" s="13"/>
      <c r="N7" s="43"/>
    </row>
    <row r="8" spans="1:14" s="9" customFormat="1" x14ac:dyDescent="0.25">
      <c r="A8" s="12" t="s">
        <v>14</v>
      </c>
      <c r="B8" s="12"/>
      <c r="C8" s="11" t="s">
        <v>15</v>
      </c>
      <c r="D8" s="11"/>
      <c r="E8" s="16"/>
      <c r="F8" s="52"/>
      <c r="G8" s="52"/>
      <c r="H8" s="16"/>
      <c r="I8" s="11"/>
      <c r="J8" s="11" t="s">
        <v>16</v>
      </c>
      <c r="K8" s="11"/>
      <c r="L8" s="11"/>
      <c r="M8" s="13"/>
      <c r="N8" s="43"/>
    </row>
    <row r="9" spans="1:14" s="9" customFormat="1" x14ac:dyDescent="0.25">
      <c r="A9" s="12"/>
      <c r="B9" s="12"/>
      <c r="C9" s="16"/>
      <c r="D9" s="8"/>
      <c r="E9" s="52"/>
      <c r="F9" s="52"/>
      <c r="G9" s="52"/>
      <c r="H9" s="16"/>
      <c r="I9" s="11"/>
      <c r="J9" s="11"/>
      <c r="K9" s="11"/>
      <c r="L9" s="11"/>
      <c r="M9" s="13"/>
      <c r="N9" s="43"/>
    </row>
    <row r="10" spans="1:14" s="9" customFormat="1" ht="4.5" customHeight="1" x14ac:dyDescent="0.25">
      <c r="A10" s="16"/>
      <c r="B10" s="16"/>
      <c r="C10" s="16"/>
      <c r="D10" s="12"/>
      <c r="E10" s="13"/>
      <c r="F10" s="11"/>
      <c r="G10" s="16"/>
      <c r="H10" s="16"/>
      <c r="I10" s="16"/>
      <c r="J10" s="16"/>
      <c r="K10" s="16"/>
      <c r="L10" s="14"/>
      <c r="M10" s="43"/>
      <c r="N10" s="53"/>
    </row>
    <row r="11" spans="1:14" s="9" customFormat="1" x14ac:dyDescent="0.25">
      <c r="A11" s="16"/>
      <c r="B11" s="15" t="s">
        <v>17</v>
      </c>
      <c r="C11" s="11" t="s">
        <v>10</v>
      </c>
      <c r="D11" s="11"/>
      <c r="E11" s="16"/>
      <c r="F11" s="11"/>
      <c r="G11" s="16"/>
      <c r="H11" s="10" t="s">
        <v>18</v>
      </c>
      <c r="I11" s="11"/>
      <c r="J11" s="11" t="s">
        <v>10</v>
      </c>
      <c r="K11" s="11"/>
      <c r="L11" s="16"/>
      <c r="M11" s="14"/>
      <c r="N11" s="43"/>
    </row>
    <row r="12" spans="1:14" s="9" customFormat="1" x14ac:dyDescent="0.25">
      <c r="A12" s="12"/>
      <c r="B12" s="12"/>
      <c r="C12" s="11" t="s">
        <v>12</v>
      </c>
      <c r="D12" s="11"/>
      <c r="E12" s="13"/>
      <c r="F12" s="11"/>
      <c r="G12" s="16"/>
      <c r="H12" s="16"/>
      <c r="I12" s="11"/>
      <c r="J12" s="11" t="s">
        <v>12</v>
      </c>
      <c r="K12" s="11"/>
      <c r="L12" s="11"/>
      <c r="M12" s="13"/>
      <c r="N12" s="43"/>
    </row>
    <row r="13" spans="1:14" s="9" customFormat="1" x14ac:dyDescent="0.25">
      <c r="A13" s="12"/>
      <c r="B13" s="12"/>
      <c r="C13" s="11" t="s">
        <v>13</v>
      </c>
      <c r="D13" s="11"/>
      <c r="E13" s="11"/>
      <c r="F13" s="8"/>
      <c r="G13" s="8"/>
      <c r="H13" s="8"/>
      <c r="I13" s="8"/>
      <c r="J13" s="11" t="s">
        <v>13</v>
      </c>
      <c r="K13" s="8"/>
      <c r="L13" s="11"/>
      <c r="M13" s="8"/>
      <c r="N13" s="8"/>
    </row>
    <row r="14" spans="1:14" s="9" customFormat="1" x14ac:dyDescent="0.25">
      <c r="A14" s="7"/>
      <c r="B14" s="7"/>
      <c r="C14" s="11" t="s">
        <v>16</v>
      </c>
      <c r="D14" s="11"/>
      <c r="E14" s="11"/>
      <c r="F14" s="11"/>
      <c r="G14" s="16"/>
      <c r="H14" s="16"/>
      <c r="I14" s="16"/>
      <c r="J14" s="11" t="s">
        <v>16</v>
      </c>
      <c r="K14" s="16"/>
      <c r="L14" s="11"/>
      <c r="M14" s="16"/>
      <c r="N14" s="16"/>
    </row>
    <row r="15" spans="1:14" s="9" customFormat="1" x14ac:dyDescent="0.25">
      <c r="A15" s="7"/>
      <c r="B15" s="7"/>
      <c r="C15" s="11"/>
      <c r="D15" s="11"/>
      <c r="E15" s="11"/>
      <c r="F15" s="11"/>
      <c r="G15" s="16"/>
      <c r="H15" s="16"/>
      <c r="I15" s="16"/>
      <c r="J15" s="16"/>
      <c r="K15" s="16"/>
      <c r="L15" s="11"/>
      <c r="M15" s="16"/>
      <c r="N15" s="16"/>
    </row>
    <row r="16" spans="1:14" s="17" customFormat="1" ht="4.5" customHeight="1" x14ac:dyDescent="0.25">
      <c r="A16" s="18"/>
      <c r="B16" s="18"/>
      <c r="C16" s="18"/>
      <c r="D16" s="18"/>
      <c r="E16" s="13"/>
      <c r="F16" s="8"/>
      <c r="G16" s="8"/>
      <c r="H16" s="8"/>
      <c r="I16" s="18"/>
      <c r="J16" s="54"/>
      <c r="K16" s="18"/>
      <c r="L16" s="18"/>
      <c r="M16" s="18"/>
      <c r="N16" s="55"/>
    </row>
    <row r="17" spans="1:14" s="17" customFormat="1" x14ac:dyDescent="0.25">
      <c r="A17" s="12" t="s">
        <v>19</v>
      </c>
      <c r="B17" s="12"/>
      <c r="C17" s="12"/>
      <c r="D17" s="8" t="s">
        <v>20</v>
      </c>
      <c r="E17" s="18"/>
      <c r="F17" s="8"/>
      <c r="G17" s="8"/>
      <c r="H17" s="8"/>
      <c r="I17" s="8"/>
      <c r="J17" s="12" t="s">
        <v>21</v>
      </c>
      <c r="K17" s="18"/>
      <c r="L17" s="8" t="s">
        <v>22</v>
      </c>
      <c r="M17" s="19"/>
      <c r="N17" s="56"/>
    </row>
    <row r="18" spans="1:14" s="17" customFormat="1" ht="5.25" customHeight="1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19"/>
      <c r="L18" s="19"/>
      <c r="M18" s="19"/>
      <c r="N18" s="57"/>
    </row>
    <row r="19" spans="1:14" s="17" customFormat="1" x14ac:dyDescent="0.25">
      <c r="A19" s="12" t="s">
        <v>23</v>
      </c>
      <c r="B19" s="12"/>
      <c r="C19" s="12"/>
      <c r="D19" s="8" t="s">
        <v>24</v>
      </c>
      <c r="E19" s="18"/>
      <c r="F19" s="8"/>
      <c r="G19" s="8"/>
      <c r="H19" s="8"/>
      <c r="I19" s="8"/>
      <c r="J19" s="12" t="s">
        <v>25</v>
      </c>
      <c r="K19" s="18"/>
      <c r="L19" s="11" t="s">
        <v>26</v>
      </c>
      <c r="M19" s="15"/>
      <c r="N19" s="15"/>
    </row>
    <row r="20" spans="1:14" s="17" customFormat="1" ht="9.75" customHeight="1" x14ac:dyDescent="0.25">
      <c r="A20" s="58"/>
      <c r="B20" s="58"/>
      <c r="C20" s="58"/>
      <c r="D20" s="19"/>
      <c r="E20" s="11"/>
      <c r="F20" s="19"/>
      <c r="G20" s="19"/>
      <c r="H20" s="19"/>
      <c r="I20" s="19"/>
      <c r="J20" s="19"/>
      <c r="K20" s="19"/>
      <c r="L20" s="19"/>
      <c r="M20" s="19"/>
      <c r="N20" s="57"/>
    </row>
    <row r="21" spans="1:14" s="6" customFormat="1" ht="20.25" customHeight="1" x14ac:dyDescent="0.35">
      <c r="A21" s="4" t="s">
        <v>27</v>
      </c>
      <c r="B21" s="20" t="s">
        <v>28</v>
      </c>
      <c r="C21" s="20"/>
      <c r="D21" s="20"/>
      <c r="E21" s="20"/>
      <c r="F21" s="20"/>
      <c r="G21" s="20"/>
      <c r="H21" s="20" t="s">
        <v>29</v>
      </c>
      <c r="I21" s="20" t="s">
        <v>30</v>
      </c>
      <c r="J21" s="21" t="s">
        <v>31</v>
      </c>
      <c r="K21" s="21" t="s">
        <v>32</v>
      </c>
      <c r="L21" s="21" t="s">
        <v>33</v>
      </c>
      <c r="M21" s="44"/>
      <c r="N21" s="59" t="s">
        <v>34</v>
      </c>
    </row>
    <row r="22" spans="1:14" s="24" customFormat="1" ht="34.5" customHeight="1" x14ac:dyDescent="0.35">
      <c r="A22" s="25">
        <v>1</v>
      </c>
      <c r="B22" s="121" t="s">
        <v>35</v>
      </c>
      <c r="C22" s="121"/>
      <c r="D22" s="121"/>
      <c r="E22" s="121"/>
      <c r="F22" s="121"/>
      <c r="G22" s="121"/>
      <c r="H22" s="60">
        <v>84213990</v>
      </c>
      <c r="I22" s="61" t="s">
        <v>36</v>
      </c>
      <c r="J22" s="22">
        <v>1</v>
      </c>
      <c r="K22" s="62" t="s">
        <v>37</v>
      </c>
      <c r="L22" s="23">
        <v>52092.275047039999</v>
      </c>
      <c r="M22" s="63"/>
      <c r="N22" s="64">
        <f t="shared" ref="N22:N38" si="0">L22*J22</f>
        <v>52092.275047039999</v>
      </c>
    </row>
    <row r="23" spans="1:14" s="24" customFormat="1" ht="34.5" customHeight="1" x14ac:dyDescent="0.35">
      <c r="A23" s="25">
        <v>2</v>
      </c>
      <c r="B23" s="121" t="s">
        <v>38</v>
      </c>
      <c r="C23" s="121"/>
      <c r="D23" s="121"/>
      <c r="E23" s="121"/>
      <c r="F23" s="121"/>
      <c r="G23" s="121"/>
      <c r="H23" s="60">
        <v>84213990</v>
      </c>
      <c r="I23" s="61" t="s">
        <v>36</v>
      </c>
      <c r="J23" s="22">
        <v>1</v>
      </c>
      <c r="K23" s="62" t="s">
        <v>37</v>
      </c>
      <c r="L23" s="23">
        <v>14194.0803925</v>
      </c>
      <c r="M23" s="63"/>
      <c r="N23" s="64">
        <f t="shared" si="0"/>
        <v>14194.0803925</v>
      </c>
    </row>
    <row r="24" spans="1:14" s="24" customFormat="1" ht="34.5" customHeight="1" x14ac:dyDescent="0.35">
      <c r="A24" s="25">
        <v>3</v>
      </c>
      <c r="B24" s="121" t="s">
        <v>39</v>
      </c>
      <c r="C24" s="121"/>
      <c r="D24" s="121"/>
      <c r="E24" s="121"/>
      <c r="F24" s="121"/>
      <c r="G24" s="121"/>
      <c r="H24" s="60">
        <v>84213990</v>
      </c>
      <c r="I24" s="61" t="s">
        <v>36</v>
      </c>
      <c r="J24" s="22">
        <v>1</v>
      </c>
      <c r="K24" s="62" t="s">
        <v>37</v>
      </c>
      <c r="L24" s="23">
        <v>615.076817011</v>
      </c>
      <c r="M24" s="63"/>
      <c r="N24" s="64">
        <f t="shared" si="0"/>
        <v>615.076817011</v>
      </c>
    </row>
    <row r="25" spans="1:14" s="24" customFormat="1" ht="34.5" customHeight="1" x14ac:dyDescent="0.35">
      <c r="A25" s="25">
        <v>4</v>
      </c>
      <c r="B25" s="121" t="s">
        <v>40</v>
      </c>
      <c r="C25" s="121"/>
      <c r="D25" s="121"/>
      <c r="E25" s="121"/>
      <c r="F25" s="121"/>
      <c r="G25" s="121"/>
      <c r="H25" s="60">
        <v>84213990</v>
      </c>
      <c r="I25" s="61" t="s">
        <v>36</v>
      </c>
      <c r="J25" s="22">
        <v>1</v>
      </c>
      <c r="K25" s="62" t="s">
        <v>37</v>
      </c>
      <c r="L25" s="23">
        <v>10206.2197108</v>
      </c>
      <c r="M25" s="63"/>
      <c r="N25" s="64">
        <f t="shared" si="0"/>
        <v>10206.2197108</v>
      </c>
    </row>
    <row r="26" spans="1:14" s="24" customFormat="1" ht="34.5" customHeight="1" x14ac:dyDescent="0.35">
      <c r="A26" s="25">
        <v>5</v>
      </c>
      <c r="B26" s="121" t="s">
        <v>42</v>
      </c>
      <c r="C26" s="121"/>
      <c r="D26" s="121"/>
      <c r="E26" s="121"/>
      <c r="F26" s="121"/>
      <c r="G26" s="121"/>
      <c r="H26" s="60">
        <v>841480</v>
      </c>
      <c r="I26" s="61" t="s">
        <v>36</v>
      </c>
      <c r="J26" s="22">
        <v>3</v>
      </c>
      <c r="K26" s="62" t="s">
        <v>37</v>
      </c>
      <c r="L26" s="23">
        <v>13.284700000000001</v>
      </c>
      <c r="M26" s="63"/>
      <c r="N26" s="64">
        <f t="shared" si="0"/>
        <v>39.854100000000003</v>
      </c>
    </row>
    <row r="27" spans="1:14" s="24" customFormat="1" ht="34.5" customHeight="1" x14ac:dyDescent="0.35">
      <c r="A27" s="25">
        <v>6</v>
      </c>
      <c r="B27" s="121" t="s">
        <v>43</v>
      </c>
      <c r="C27" s="121"/>
      <c r="D27" s="121"/>
      <c r="E27" s="121"/>
      <c r="F27" s="121"/>
      <c r="G27" s="121"/>
      <c r="H27" s="60">
        <v>841480</v>
      </c>
      <c r="I27" s="61" t="s">
        <v>36</v>
      </c>
      <c r="J27" s="22">
        <v>1</v>
      </c>
      <c r="K27" s="62" t="s">
        <v>37</v>
      </c>
      <c r="L27" s="23">
        <v>7703.634</v>
      </c>
      <c r="M27" s="63"/>
      <c r="N27" s="64">
        <f t="shared" si="0"/>
        <v>7703.634</v>
      </c>
    </row>
    <row r="28" spans="1:14" s="24" customFormat="1" ht="34.5" customHeight="1" x14ac:dyDescent="0.35">
      <c r="A28" s="25">
        <v>7</v>
      </c>
      <c r="B28" s="121" t="s">
        <v>44</v>
      </c>
      <c r="C28" s="121"/>
      <c r="D28" s="121"/>
      <c r="E28" s="121"/>
      <c r="F28" s="121"/>
      <c r="G28" s="121"/>
      <c r="H28" s="60">
        <v>841480</v>
      </c>
      <c r="I28" s="61" t="s">
        <v>36</v>
      </c>
      <c r="J28" s="22">
        <v>3</v>
      </c>
      <c r="K28" s="62" t="s">
        <v>37</v>
      </c>
      <c r="L28" s="23">
        <v>1.55636</v>
      </c>
      <c r="M28" s="63"/>
      <c r="N28" s="64">
        <f>L28*J28</f>
        <v>4.6690800000000001</v>
      </c>
    </row>
    <row r="29" spans="1:14" s="24" customFormat="1" ht="34.5" customHeight="1" x14ac:dyDescent="0.35">
      <c r="A29" s="25">
        <v>8</v>
      </c>
      <c r="B29" s="121" t="s">
        <v>45</v>
      </c>
      <c r="C29" s="121"/>
      <c r="D29" s="121"/>
      <c r="E29" s="121"/>
      <c r="F29" s="121"/>
      <c r="G29" s="121"/>
      <c r="H29" s="60">
        <v>841480</v>
      </c>
      <c r="I29" s="61" t="s">
        <v>36</v>
      </c>
      <c r="J29" s="22">
        <v>3</v>
      </c>
      <c r="K29" s="62" t="s">
        <v>37</v>
      </c>
      <c r="L29" s="23">
        <v>8.7969500000000007</v>
      </c>
      <c r="M29" s="63"/>
      <c r="N29" s="64">
        <f t="shared" si="0"/>
        <v>26.39085</v>
      </c>
    </row>
    <row r="30" spans="1:14" s="24" customFormat="1" ht="34.5" customHeight="1" x14ac:dyDescent="0.35">
      <c r="A30" s="25">
        <v>9</v>
      </c>
      <c r="B30" s="121" t="s">
        <v>46</v>
      </c>
      <c r="C30" s="121"/>
      <c r="D30" s="121"/>
      <c r="E30" s="121"/>
      <c r="F30" s="121"/>
      <c r="G30" s="121"/>
      <c r="H30" s="60">
        <v>841480</v>
      </c>
      <c r="I30" s="61" t="s">
        <v>36</v>
      </c>
      <c r="J30" s="22">
        <v>8</v>
      </c>
      <c r="K30" s="62" t="s">
        <v>37</v>
      </c>
      <c r="L30" s="23">
        <v>0.84488573764999997</v>
      </c>
      <c r="M30" s="63"/>
      <c r="N30" s="64">
        <f t="shared" si="0"/>
        <v>6.7590859011999997</v>
      </c>
    </row>
    <row r="31" spans="1:14" s="24" customFormat="1" ht="34.5" customHeight="1" x14ac:dyDescent="0.35">
      <c r="A31" s="25">
        <v>10</v>
      </c>
      <c r="B31" s="121" t="s">
        <v>47</v>
      </c>
      <c r="C31" s="121"/>
      <c r="D31" s="121"/>
      <c r="E31" s="121"/>
      <c r="F31" s="121"/>
      <c r="G31" s="121"/>
      <c r="H31" s="60">
        <v>842381</v>
      </c>
      <c r="I31" s="61" t="s">
        <v>36</v>
      </c>
      <c r="J31" s="22">
        <v>1</v>
      </c>
      <c r="K31" s="62" t="s">
        <v>37</v>
      </c>
      <c r="L31" s="23">
        <v>1368.91</v>
      </c>
      <c r="M31" s="63"/>
      <c r="N31" s="64">
        <f t="shared" si="0"/>
        <v>1368.91</v>
      </c>
    </row>
    <row r="32" spans="1:14" s="24" customFormat="1" ht="34.5" customHeight="1" x14ac:dyDescent="0.35">
      <c r="A32" s="25">
        <v>11</v>
      </c>
      <c r="B32" s="121" t="s">
        <v>48</v>
      </c>
      <c r="C32" s="121"/>
      <c r="D32" s="121"/>
      <c r="E32" s="121"/>
      <c r="F32" s="121"/>
      <c r="G32" s="121"/>
      <c r="H32" s="60">
        <v>851430</v>
      </c>
      <c r="I32" s="61" t="s">
        <v>36</v>
      </c>
      <c r="J32" s="22">
        <v>1</v>
      </c>
      <c r="K32" s="62" t="s">
        <v>37</v>
      </c>
      <c r="L32" s="23">
        <v>11760.8094681</v>
      </c>
      <c r="M32" s="63"/>
      <c r="N32" s="64">
        <f t="shared" si="0"/>
        <v>11760.8094681</v>
      </c>
    </row>
    <row r="33" spans="1:14" s="26" customFormat="1" ht="34.5" customHeight="1" x14ac:dyDescent="0.35">
      <c r="A33" s="25">
        <v>12</v>
      </c>
      <c r="B33" s="121" t="s">
        <v>49</v>
      </c>
      <c r="C33" s="121"/>
      <c r="D33" s="121"/>
      <c r="E33" s="121"/>
      <c r="F33" s="121"/>
      <c r="G33" s="121"/>
      <c r="H33" s="60">
        <v>851430</v>
      </c>
      <c r="I33" s="61" t="s">
        <v>36</v>
      </c>
      <c r="J33" s="22">
        <v>1</v>
      </c>
      <c r="K33" s="62" t="s">
        <v>37</v>
      </c>
      <c r="L33" s="23">
        <v>6468.4452074700002</v>
      </c>
      <c r="M33" s="63"/>
      <c r="N33" s="64">
        <f t="shared" si="0"/>
        <v>6468.4452074700002</v>
      </c>
    </row>
    <row r="34" spans="1:14" s="24" customFormat="1" ht="34.5" customHeight="1" x14ac:dyDescent="0.35">
      <c r="A34" s="25">
        <v>13</v>
      </c>
      <c r="B34" s="121" t="s">
        <v>50</v>
      </c>
      <c r="C34" s="121"/>
      <c r="D34" s="121"/>
      <c r="E34" s="121"/>
      <c r="F34" s="121"/>
      <c r="G34" s="121"/>
      <c r="H34" s="60">
        <v>847420</v>
      </c>
      <c r="I34" s="61" t="s">
        <v>36</v>
      </c>
      <c r="J34" s="22">
        <v>1</v>
      </c>
      <c r="K34" s="62" t="s">
        <v>37</v>
      </c>
      <c r="L34" s="23">
        <v>14800.2352161</v>
      </c>
      <c r="M34" s="63"/>
      <c r="N34" s="64">
        <f t="shared" si="0"/>
        <v>14800.2352161</v>
      </c>
    </row>
    <row r="35" spans="1:14" s="24" customFormat="1" ht="34.5" customHeight="1" x14ac:dyDescent="0.35">
      <c r="A35" s="25">
        <v>14</v>
      </c>
      <c r="B35" s="121" t="s">
        <v>51</v>
      </c>
      <c r="C35" s="121"/>
      <c r="D35" s="121"/>
      <c r="E35" s="121"/>
      <c r="F35" s="121"/>
      <c r="G35" s="121"/>
      <c r="H35" s="60">
        <v>851430</v>
      </c>
      <c r="I35" s="61" t="s">
        <v>36</v>
      </c>
      <c r="J35" s="22">
        <v>1</v>
      </c>
      <c r="K35" s="62" t="s">
        <v>37</v>
      </c>
      <c r="L35" s="23">
        <v>1578.2465579300001</v>
      </c>
      <c r="M35" s="63"/>
      <c r="N35" s="64">
        <f t="shared" si="0"/>
        <v>1578.2465579300001</v>
      </c>
    </row>
    <row r="36" spans="1:14" s="24" customFormat="1" ht="34.5" customHeight="1" x14ac:dyDescent="0.35">
      <c r="A36" s="25">
        <v>15</v>
      </c>
      <c r="B36" s="121" t="s">
        <v>52</v>
      </c>
      <c r="C36" s="121"/>
      <c r="D36" s="121"/>
      <c r="E36" s="121"/>
      <c r="F36" s="121"/>
      <c r="G36" s="121"/>
      <c r="H36" s="60">
        <v>851430</v>
      </c>
      <c r="I36" s="61" t="s">
        <v>36</v>
      </c>
      <c r="J36" s="22">
        <v>2</v>
      </c>
      <c r="K36" s="62" t="s">
        <v>37</v>
      </c>
      <c r="L36" s="23">
        <v>925.99476846699997</v>
      </c>
      <c r="M36" s="63"/>
      <c r="N36" s="64">
        <f t="shared" si="0"/>
        <v>1851.9895369339999</v>
      </c>
    </row>
    <row r="37" spans="1:14" s="24" customFormat="1" ht="34.5" customHeight="1" x14ac:dyDescent="0.35">
      <c r="A37" s="25">
        <v>16</v>
      </c>
      <c r="B37" s="121" t="s">
        <v>53</v>
      </c>
      <c r="C37" s="121"/>
      <c r="D37" s="121"/>
      <c r="E37" s="121"/>
      <c r="F37" s="121"/>
      <c r="G37" s="121"/>
      <c r="H37" s="60">
        <v>732399</v>
      </c>
      <c r="I37" s="61" t="s">
        <v>36</v>
      </c>
      <c r="J37" s="22">
        <v>250</v>
      </c>
      <c r="K37" s="62" t="s">
        <v>37</v>
      </c>
      <c r="L37" s="23">
        <v>16.154215303899999</v>
      </c>
      <c r="M37" s="63"/>
      <c r="N37" s="64">
        <f t="shared" si="0"/>
        <v>4038.5538259749997</v>
      </c>
    </row>
    <row r="38" spans="1:14" s="24" customFormat="1" ht="34.5" customHeight="1" x14ac:dyDescent="0.35">
      <c r="A38" s="25">
        <v>17</v>
      </c>
      <c r="B38" s="121" t="s">
        <v>54</v>
      </c>
      <c r="C38" s="121"/>
      <c r="D38" s="121"/>
      <c r="E38" s="121"/>
      <c r="F38" s="121"/>
      <c r="G38" s="121"/>
      <c r="H38" s="60">
        <v>940320</v>
      </c>
      <c r="I38" s="61" t="s">
        <v>36</v>
      </c>
      <c r="J38" s="22">
        <v>2</v>
      </c>
      <c r="K38" s="62" t="s">
        <v>37</v>
      </c>
      <c r="L38" s="23">
        <v>1330.18810536</v>
      </c>
      <c r="M38" s="63"/>
      <c r="N38" s="64">
        <f t="shared" si="0"/>
        <v>2660.37621072</v>
      </c>
    </row>
    <row r="39" spans="1:14" s="24" customFormat="1" ht="18" customHeight="1" x14ac:dyDescent="0.35">
      <c r="A39" s="65"/>
      <c r="B39" s="66"/>
      <c r="C39" s="66"/>
      <c r="D39" s="67"/>
      <c r="E39" s="68"/>
      <c r="F39" s="68"/>
      <c r="G39" s="68"/>
      <c r="H39" s="68"/>
      <c r="I39" s="69"/>
      <c r="J39" s="70"/>
      <c r="K39" s="71"/>
      <c r="L39" s="27"/>
      <c r="M39" s="72"/>
      <c r="N39" s="73"/>
    </row>
    <row r="40" spans="1:14" s="17" customFormat="1" ht="6" customHeight="1" thickBot="1" x14ac:dyDescent="0.3">
      <c r="A40" s="19"/>
      <c r="B40" s="19"/>
      <c r="C40" s="19"/>
      <c r="D40" s="19"/>
      <c r="E40" s="19"/>
      <c r="F40" s="11"/>
      <c r="G40" s="19"/>
      <c r="H40" s="19"/>
      <c r="I40" s="74"/>
      <c r="J40" s="19"/>
      <c r="K40" s="19"/>
      <c r="L40" s="19"/>
      <c r="M40" s="19"/>
      <c r="N40" s="57"/>
    </row>
    <row r="41" spans="1:14" s="17" customFormat="1" x14ac:dyDescent="0.25">
      <c r="A41" s="19"/>
      <c r="B41" s="19"/>
      <c r="C41" s="19"/>
      <c r="D41" s="19"/>
      <c r="E41" s="19"/>
      <c r="F41" s="19"/>
      <c r="G41" s="19"/>
      <c r="H41" s="19"/>
      <c r="I41" s="75"/>
      <c r="J41" s="128" t="s">
        <v>55</v>
      </c>
      <c r="K41" s="128"/>
      <c r="L41" s="128"/>
      <c r="M41" s="10" t="str">
        <f>L19</f>
        <v>USD</v>
      </c>
      <c r="N41" s="76">
        <f>SUM(N22:N40)</f>
        <v>129416.5251064812</v>
      </c>
    </row>
    <row r="42" spans="1:14" s="17" customFormat="1" x14ac:dyDescent="0.25">
      <c r="A42" s="19"/>
      <c r="B42" s="19"/>
      <c r="C42" s="19"/>
      <c r="D42" s="19"/>
      <c r="E42" s="19"/>
      <c r="F42" s="19"/>
      <c r="G42" s="19"/>
      <c r="H42" s="19"/>
      <c r="I42" s="75"/>
      <c r="J42" s="15"/>
      <c r="K42" s="15"/>
      <c r="L42" s="15"/>
      <c r="M42" s="10"/>
      <c r="N42" s="77"/>
    </row>
    <row r="43" spans="1:14" s="17" customFormat="1" ht="17.25" customHeight="1" x14ac:dyDescent="0.25">
      <c r="A43" s="19"/>
      <c r="B43" s="19"/>
      <c r="C43" s="19"/>
      <c r="D43" s="19"/>
      <c r="E43" s="19"/>
      <c r="F43" s="11"/>
      <c r="G43" s="19"/>
      <c r="H43" s="19"/>
      <c r="I43" s="74"/>
      <c r="J43" s="19"/>
      <c r="K43" s="19"/>
      <c r="L43" s="19"/>
      <c r="M43" s="19"/>
      <c r="N43" s="57"/>
    </row>
    <row r="44" spans="1:14" s="17" customFormat="1" ht="17.25" customHeight="1" x14ac:dyDescent="0.25">
      <c r="A44" s="19"/>
      <c r="B44" s="19"/>
      <c r="C44" s="19"/>
      <c r="D44" s="19"/>
      <c r="E44" s="19"/>
      <c r="F44" s="11"/>
      <c r="G44" s="19"/>
      <c r="H44" s="19"/>
      <c r="I44" s="74"/>
      <c r="J44" s="19"/>
      <c r="K44" s="19"/>
      <c r="L44" s="19"/>
      <c r="M44" s="19"/>
      <c r="N44" s="57"/>
    </row>
    <row r="45" spans="1:14" s="17" customFormat="1" ht="17.25" customHeight="1" x14ac:dyDescent="0.25">
      <c r="A45" s="19"/>
      <c r="B45" s="19"/>
      <c r="C45" s="19"/>
      <c r="D45" s="19"/>
      <c r="E45" s="19"/>
      <c r="F45" s="11"/>
      <c r="G45" s="19"/>
      <c r="H45" s="19"/>
      <c r="I45" s="74"/>
      <c r="J45" s="19"/>
      <c r="K45" s="19"/>
      <c r="L45" s="19"/>
      <c r="M45" s="19"/>
      <c r="N45" s="57"/>
    </row>
    <row r="46" spans="1:14" s="17" customFormat="1" ht="17.25" customHeight="1" x14ac:dyDescent="0.25">
      <c r="A46" s="19"/>
      <c r="B46" s="19"/>
      <c r="C46" s="19"/>
      <c r="D46" s="19"/>
      <c r="E46" s="19"/>
      <c r="F46" s="11"/>
      <c r="G46" s="19"/>
      <c r="H46" s="19"/>
      <c r="I46" s="74"/>
      <c r="J46" s="19"/>
      <c r="K46" s="19"/>
      <c r="L46" s="19"/>
      <c r="M46" s="19"/>
      <c r="N46" s="57"/>
    </row>
    <row r="47" spans="1:14" s="17" customFormat="1" ht="17.25" customHeight="1" x14ac:dyDescent="0.25">
      <c r="A47" s="19"/>
      <c r="B47" s="19"/>
      <c r="C47" s="19"/>
      <c r="D47" s="19"/>
      <c r="E47" s="19"/>
      <c r="F47" s="11"/>
      <c r="G47" s="19"/>
      <c r="H47" s="19"/>
      <c r="I47" s="74"/>
      <c r="J47" s="19"/>
      <c r="K47" s="19"/>
      <c r="L47" s="19"/>
      <c r="M47" s="19"/>
      <c r="N47" s="57"/>
    </row>
    <row r="48" spans="1:14" s="17" customFormat="1" ht="17.25" customHeight="1" x14ac:dyDescent="0.25">
      <c r="A48" s="19"/>
      <c r="B48" s="19"/>
      <c r="C48" s="19"/>
      <c r="D48" s="19"/>
      <c r="E48" s="19"/>
      <c r="F48" s="11"/>
      <c r="G48" s="19"/>
      <c r="H48" s="19"/>
      <c r="I48" s="74"/>
      <c r="J48" s="19"/>
      <c r="K48" s="19"/>
      <c r="L48" s="19"/>
      <c r="M48" s="19"/>
      <c r="N48" s="57"/>
    </row>
    <row r="49" spans="1:14" ht="21" customHeight="1" x14ac:dyDescent="0.25">
      <c r="A49" s="127" t="s">
        <v>0</v>
      </c>
      <c r="B49" s="127"/>
      <c r="C49" s="127"/>
      <c r="D49" s="127"/>
      <c r="E49" s="127"/>
      <c r="F49" s="127"/>
      <c r="G49" s="127"/>
      <c r="H49" s="127"/>
      <c r="I49" s="127"/>
      <c r="J49" s="127"/>
      <c r="K49" s="1" t="s">
        <v>56</v>
      </c>
      <c r="L49" s="1"/>
      <c r="M49" s="46"/>
      <c r="N49" s="46" t="str">
        <f>N1</f>
        <v>KAM001</v>
      </c>
    </row>
    <row r="50" spans="1:14" ht="15.75" customHeight="1" x14ac:dyDescent="0.2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3" t="s">
        <v>57</v>
      </c>
      <c r="L50" s="3"/>
      <c r="M50" s="48"/>
      <c r="N50" s="48" t="str">
        <f>N2</f>
        <v>22 Feb 2021</v>
      </c>
    </row>
    <row r="51" spans="1:14" ht="15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1" t="s">
        <v>58</v>
      </c>
      <c r="L51" s="1"/>
      <c r="M51" s="50"/>
      <c r="N51" s="50" t="s">
        <v>59</v>
      </c>
    </row>
    <row r="52" spans="1:14" ht="15.75" customHeight="1" x14ac:dyDescent="0.25">
      <c r="A52" s="4"/>
      <c r="B52" s="4"/>
      <c r="C52" s="4"/>
      <c r="D52" s="4"/>
      <c r="E52" s="4"/>
      <c r="F52" s="4"/>
      <c r="G52" s="4"/>
      <c r="H52" s="4"/>
      <c r="I52" s="5"/>
      <c r="J52" s="5"/>
      <c r="K52" s="5"/>
      <c r="L52" s="5"/>
      <c r="M52" s="3"/>
      <c r="N52" s="51"/>
    </row>
    <row r="53" spans="1:14" x14ac:dyDescent="0.25">
      <c r="A53" s="20"/>
      <c r="B53" s="20"/>
      <c r="C53" s="69"/>
      <c r="D53" s="69"/>
      <c r="E53" s="78"/>
      <c r="F53" s="5"/>
      <c r="G53" s="5"/>
      <c r="H53" s="5"/>
      <c r="I53" s="21"/>
      <c r="J53" s="3" t="s">
        <v>60</v>
      </c>
      <c r="K53" s="3"/>
      <c r="L53" s="3"/>
      <c r="M53" s="3" t="str">
        <f>L19</f>
        <v>USD</v>
      </c>
      <c r="N53" s="79">
        <f>N41</f>
        <v>129416.5251064812</v>
      </c>
    </row>
    <row r="54" spans="1:14" x14ac:dyDescent="0.25">
      <c r="A54" s="4" t="s">
        <v>27</v>
      </c>
      <c r="B54" s="20" t="s">
        <v>28</v>
      </c>
      <c r="C54" s="20"/>
      <c r="D54" s="20"/>
      <c r="E54" s="20"/>
      <c r="F54" s="20"/>
      <c r="G54" s="20"/>
      <c r="H54" s="20" t="s">
        <v>29</v>
      </c>
      <c r="I54" s="20" t="s">
        <v>30</v>
      </c>
      <c r="J54" s="21" t="s">
        <v>31</v>
      </c>
      <c r="K54" s="21" t="s">
        <v>32</v>
      </c>
      <c r="L54" s="21" t="s">
        <v>33</v>
      </c>
      <c r="M54" s="44"/>
      <c r="N54" s="59" t="s">
        <v>34</v>
      </c>
    </row>
    <row r="55" spans="1:14" s="24" customFormat="1" ht="34.5" customHeight="1" x14ac:dyDescent="0.35">
      <c r="A55" s="25">
        <v>18</v>
      </c>
      <c r="B55" s="121" t="s">
        <v>61</v>
      </c>
      <c r="C55" s="121"/>
      <c r="D55" s="121"/>
      <c r="E55" s="121"/>
      <c r="F55" s="121"/>
      <c r="G55" s="121"/>
      <c r="H55" s="60">
        <v>842381</v>
      </c>
      <c r="I55" s="61" t="s">
        <v>36</v>
      </c>
      <c r="J55" s="22">
        <v>1</v>
      </c>
      <c r="K55" s="62" t="s">
        <v>37</v>
      </c>
      <c r="L55" s="23">
        <v>1958.7830941699999</v>
      </c>
      <c r="M55" s="63"/>
      <c r="N55" s="64">
        <f t="shared" ref="N55:N74" si="1">L55*J55</f>
        <v>1958.7830941699999</v>
      </c>
    </row>
    <row r="56" spans="1:14" s="24" customFormat="1" ht="34.5" customHeight="1" x14ac:dyDescent="0.35">
      <c r="A56" s="25">
        <v>19</v>
      </c>
      <c r="B56" s="121" t="s">
        <v>62</v>
      </c>
      <c r="C56" s="121"/>
      <c r="D56" s="121"/>
      <c r="E56" s="121"/>
      <c r="F56" s="121"/>
      <c r="G56" s="121"/>
      <c r="H56" s="60">
        <v>847410</v>
      </c>
      <c r="I56" s="61" t="s">
        <v>36</v>
      </c>
      <c r="J56" s="22">
        <v>1</v>
      </c>
      <c r="K56" s="62" t="s">
        <v>37</v>
      </c>
      <c r="L56" s="23">
        <v>3467.31</v>
      </c>
      <c r="M56" s="63"/>
      <c r="N56" s="64">
        <f t="shared" si="1"/>
        <v>3467.31</v>
      </c>
    </row>
    <row r="57" spans="1:14" s="24" customFormat="1" ht="34.5" customHeight="1" x14ac:dyDescent="0.35">
      <c r="A57" s="25">
        <v>20</v>
      </c>
      <c r="B57" s="121" t="s">
        <v>63</v>
      </c>
      <c r="C57" s="121"/>
      <c r="D57" s="121"/>
      <c r="E57" s="121"/>
      <c r="F57" s="121"/>
      <c r="G57" s="121"/>
      <c r="H57" s="60">
        <v>847410</v>
      </c>
      <c r="I57" s="61" t="s">
        <v>36</v>
      </c>
      <c r="J57" s="22">
        <v>1</v>
      </c>
      <c r="K57" s="62" t="s">
        <v>37</v>
      </c>
      <c r="L57" s="23">
        <v>3467.31</v>
      </c>
      <c r="M57" s="63"/>
      <c r="N57" s="64">
        <f t="shared" si="1"/>
        <v>3467.31</v>
      </c>
    </row>
    <row r="58" spans="1:14" s="24" customFormat="1" ht="34.5" customHeight="1" x14ac:dyDescent="0.35">
      <c r="A58" s="25">
        <v>21</v>
      </c>
      <c r="B58" s="121" t="s">
        <v>64</v>
      </c>
      <c r="C58" s="121"/>
      <c r="D58" s="121"/>
      <c r="E58" s="121"/>
      <c r="F58" s="121"/>
      <c r="G58" s="121"/>
      <c r="H58" s="60">
        <v>732399</v>
      </c>
      <c r="I58" s="61" t="s">
        <v>36</v>
      </c>
      <c r="J58" s="22">
        <v>2</v>
      </c>
      <c r="K58" s="62" t="s">
        <v>37</v>
      </c>
      <c r="L58" s="23">
        <v>3.06528</v>
      </c>
      <c r="M58" s="63"/>
      <c r="N58" s="64">
        <f t="shared" si="1"/>
        <v>6.13056</v>
      </c>
    </row>
    <row r="59" spans="1:14" s="24" customFormat="1" ht="34.5" customHeight="1" x14ac:dyDescent="0.35">
      <c r="A59" s="25">
        <v>22</v>
      </c>
      <c r="B59" s="121" t="s">
        <v>65</v>
      </c>
      <c r="C59" s="121"/>
      <c r="D59" s="121"/>
      <c r="E59" s="121"/>
      <c r="F59" s="121"/>
      <c r="G59" s="121"/>
      <c r="H59" s="60">
        <v>732399</v>
      </c>
      <c r="I59" s="61" t="s">
        <v>36</v>
      </c>
      <c r="J59" s="22">
        <v>2</v>
      </c>
      <c r="K59" s="62" t="s">
        <v>37</v>
      </c>
      <c r="L59" s="23">
        <v>21.653700000000001</v>
      </c>
      <c r="M59" s="63"/>
      <c r="N59" s="64">
        <f t="shared" si="1"/>
        <v>43.307400000000001</v>
      </c>
    </row>
    <row r="60" spans="1:14" s="24" customFormat="1" ht="34.5" customHeight="1" x14ac:dyDescent="0.35">
      <c r="A60" s="25">
        <v>23</v>
      </c>
      <c r="B60" s="121" t="s">
        <v>66</v>
      </c>
      <c r="C60" s="121"/>
      <c r="D60" s="121"/>
      <c r="E60" s="121"/>
      <c r="F60" s="121"/>
      <c r="G60" s="121"/>
      <c r="H60" s="60">
        <v>847490</v>
      </c>
      <c r="I60" s="61" t="s">
        <v>36</v>
      </c>
      <c r="J60" s="22">
        <v>2</v>
      </c>
      <c r="K60" s="62" t="s">
        <v>37</v>
      </c>
      <c r="L60" s="23">
        <v>70.370500000000007</v>
      </c>
      <c r="M60" s="63"/>
      <c r="N60" s="64">
        <f t="shared" si="1"/>
        <v>140.74100000000001</v>
      </c>
    </row>
    <row r="61" spans="1:14" s="24" customFormat="1" ht="34.5" customHeight="1" x14ac:dyDescent="0.35">
      <c r="A61" s="25">
        <v>24</v>
      </c>
      <c r="B61" s="121" t="s">
        <v>67</v>
      </c>
      <c r="C61" s="121"/>
      <c r="D61" s="121"/>
      <c r="E61" s="121"/>
      <c r="F61" s="121"/>
      <c r="G61" s="121"/>
      <c r="H61" s="60">
        <v>847490</v>
      </c>
      <c r="I61" s="61" t="s">
        <v>36</v>
      </c>
      <c r="J61" s="22">
        <v>2</v>
      </c>
      <c r="K61" s="62" t="s">
        <v>37</v>
      </c>
      <c r="L61" s="23">
        <v>56.463209999999997</v>
      </c>
      <c r="M61" s="63"/>
      <c r="N61" s="64">
        <f t="shared" si="1"/>
        <v>112.92641999999999</v>
      </c>
    </row>
    <row r="62" spans="1:14" s="24" customFormat="1" ht="34.5" customHeight="1" x14ac:dyDescent="0.35">
      <c r="A62" s="25">
        <v>25</v>
      </c>
      <c r="B62" s="121" t="s">
        <v>68</v>
      </c>
      <c r="C62" s="121"/>
      <c r="D62" s="121"/>
      <c r="E62" s="121"/>
      <c r="F62" s="121"/>
      <c r="G62" s="121"/>
      <c r="H62" s="60">
        <v>847490</v>
      </c>
      <c r="I62" s="61" t="s">
        <v>36</v>
      </c>
      <c r="J62" s="22">
        <v>2</v>
      </c>
      <c r="K62" s="62" t="s">
        <v>37</v>
      </c>
      <c r="L62" s="23">
        <v>56.463209999999997</v>
      </c>
      <c r="M62" s="63"/>
      <c r="N62" s="64">
        <f t="shared" si="1"/>
        <v>112.92641999999999</v>
      </c>
    </row>
    <row r="63" spans="1:14" s="24" customFormat="1" ht="34.5" customHeight="1" x14ac:dyDescent="0.35">
      <c r="A63" s="25">
        <v>26</v>
      </c>
      <c r="B63" s="121" t="s">
        <v>69</v>
      </c>
      <c r="C63" s="121"/>
      <c r="D63" s="121"/>
      <c r="E63" s="121"/>
      <c r="F63" s="121"/>
      <c r="G63" s="121"/>
      <c r="H63" s="60">
        <v>847490</v>
      </c>
      <c r="I63" s="61" t="s">
        <v>36</v>
      </c>
      <c r="J63" s="22">
        <v>2</v>
      </c>
      <c r="K63" s="62" t="s">
        <v>37</v>
      </c>
      <c r="L63" s="23">
        <v>47.071849999999998</v>
      </c>
      <c r="M63" s="63"/>
      <c r="N63" s="64">
        <f t="shared" si="1"/>
        <v>94.143699999999995</v>
      </c>
    </row>
    <row r="64" spans="1:14" s="24" customFormat="1" ht="34.5" customHeight="1" x14ac:dyDescent="0.35">
      <c r="A64" s="25">
        <v>27</v>
      </c>
      <c r="B64" s="121" t="s">
        <v>70</v>
      </c>
      <c r="C64" s="121"/>
      <c r="D64" s="121"/>
      <c r="E64" s="121"/>
      <c r="F64" s="121"/>
      <c r="G64" s="121"/>
      <c r="H64" s="60">
        <v>847490</v>
      </c>
      <c r="I64" s="61" t="s">
        <v>36</v>
      </c>
      <c r="J64" s="22">
        <v>2</v>
      </c>
      <c r="K64" s="62" t="s">
        <v>37</v>
      </c>
      <c r="L64" s="23">
        <v>25.022369999999999</v>
      </c>
      <c r="M64" s="63"/>
      <c r="N64" s="64">
        <f t="shared" si="1"/>
        <v>50.044739999999997</v>
      </c>
    </row>
    <row r="65" spans="1:14" s="24" customFormat="1" ht="34.5" customHeight="1" x14ac:dyDescent="0.35">
      <c r="A65" s="25">
        <v>28</v>
      </c>
      <c r="B65" s="121" t="s">
        <v>71</v>
      </c>
      <c r="C65" s="121"/>
      <c r="D65" s="121"/>
      <c r="E65" s="121"/>
      <c r="F65" s="121"/>
      <c r="G65" s="121"/>
      <c r="H65" s="60">
        <v>84749000</v>
      </c>
      <c r="I65" s="61" t="s">
        <v>36</v>
      </c>
      <c r="J65" s="22">
        <v>2</v>
      </c>
      <c r="K65" s="62" t="s">
        <v>37</v>
      </c>
      <c r="L65" s="23">
        <v>35.304040000000001</v>
      </c>
      <c r="M65" s="63"/>
      <c r="N65" s="64">
        <f t="shared" si="1"/>
        <v>70.608080000000001</v>
      </c>
    </row>
    <row r="66" spans="1:14" s="24" customFormat="1" ht="34.5" customHeight="1" x14ac:dyDescent="0.35">
      <c r="A66" s="25">
        <v>29</v>
      </c>
      <c r="B66" s="121" t="s">
        <v>72</v>
      </c>
      <c r="C66" s="121"/>
      <c r="D66" s="121"/>
      <c r="E66" s="121"/>
      <c r="F66" s="121"/>
      <c r="G66" s="121"/>
      <c r="H66" s="60">
        <v>84609090</v>
      </c>
      <c r="I66" s="61" t="s">
        <v>36</v>
      </c>
      <c r="J66" s="22">
        <v>2</v>
      </c>
      <c r="K66" s="62" t="s">
        <v>37</v>
      </c>
      <c r="L66" s="23">
        <v>51612.379941699997</v>
      </c>
      <c r="M66" s="63"/>
      <c r="N66" s="64">
        <f t="shared" si="1"/>
        <v>103224.75988339999</v>
      </c>
    </row>
    <row r="67" spans="1:14" s="24" customFormat="1" ht="34.5" customHeight="1" x14ac:dyDescent="0.35">
      <c r="A67" s="25">
        <v>30</v>
      </c>
      <c r="B67" s="121" t="s">
        <v>73</v>
      </c>
      <c r="C67" s="121"/>
      <c r="D67" s="121"/>
      <c r="E67" s="121"/>
      <c r="F67" s="121"/>
      <c r="G67" s="121"/>
      <c r="H67" s="60">
        <v>84609090</v>
      </c>
      <c r="I67" s="61" t="s">
        <v>36</v>
      </c>
      <c r="J67" s="22">
        <v>1</v>
      </c>
      <c r="K67" s="62" t="s">
        <v>37</v>
      </c>
      <c r="L67" s="23">
        <v>10796.4230917</v>
      </c>
      <c r="M67" s="63"/>
      <c r="N67" s="64">
        <f t="shared" si="1"/>
        <v>10796.4230917</v>
      </c>
    </row>
    <row r="68" spans="1:14" s="24" customFormat="1" ht="34.5" customHeight="1" x14ac:dyDescent="0.35">
      <c r="A68" s="25">
        <v>31</v>
      </c>
      <c r="B68" s="121" t="s">
        <v>74</v>
      </c>
      <c r="C68" s="121"/>
      <c r="D68" s="121"/>
      <c r="E68" s="121"/>
      <c r="F68" s="121"/>
      <c r="G68" s="121"/>
      <c r="H68" s="60">
        <v>84609090</v>
      </c>
      <c r="I68" s="61" t="s">
        <v>36</v>
      </c>
      <c r="J68" s="22">
        <v>4</v>
      </c>
      <c r="K68" s="62" t="s">
        <v>37</v>
      </c>
      <c r="L68" s="23">
        <v>1401.22609818</v>
      </c>
      <c r="M68" s="63"/>
      <c r="N68" s="64">
        <f t="shared" si="1"/>
        <v>5604.90439272</v>
      </c>
    </row>
    <row r="69" spans="1:14" s="24" customFormat="1" ht="34.5" customHeight="1" x14ac:dyDescent="0.35">
      <c r="A69" s="25">
        <v>32</v>
      </c>
      <c r="B69" s="121" t="s">
        <v>75</v>
      </c>
      <c r="C69" s="121"/>
      <c r="D69" s="121"/>
      <c r="E69" s="121"/>
      <c r="F69" s="121"/>
      <c r="G69" s="121"/>
      <c r="H69" s="60">
        <v>847490</v>
      </c>
      <c r="I69" s="61" t="s">
        <v>36</v>
      </c>
      <c r="J69" s="22">
        <v>9</v>
      </c>
      <c r="K69" s="62" t="s">
        <v>37</v>
      </c>
      <c r="L69" s="23">
        <v>374.25058634999999</v>
      </c>
      <c r="M69" s="63"/>
      <c r="N69" s="64">
        <f t="shared" si="1"/>
        <v>3368.25527715</v>
      </c>
    </row>
    <row r="70" spans="1:14" s="24" customFormat="1" ht="34.5" customHeight="1" x14ac:dyDescent="0.35">
      <c r="A70" s="25">
        <v>33</v>
      </c>
      <c r="B70" s="121" t="s">
        <v>76</v>
      </c>
      <c r="C70" s="121"/>
      <c r="D70" s="121"/>
      <c r="E70" s="121"/>
      <c r="F70" s="121"/>
      <c r="G70" s="121"/>
      <c r="H70" s="60">
        <v>847490</v>
      </c>
      <c r="I70" s="61" t="s">
        <v>36</v>
      </c>
      <c r="J70" s="22">
        <v>9</v>
      </c>
      <c r="K70" s="62" t="s">
        <v>37</v>
      </c>
      <c r="L70" s="23">
        <v>269.21439144499999</v>
      </c>
      <c r="M70" s="63"/>
      <c r="N70" s="64">
        <f t="shared" si="1"/>
        <v>2422.9295230049997</v>
      </c>
    </row>
    <row r="71" spans="1:14" s="24" customFormat="1" ht="34.5" customHeight="1" x14ac:dyDescent="0.35">
      <c r="A71" s="25">
        <v>34</v>
      </c>
      <c r="B71" s="121" t="s">
        <v>77</v>
      </c>
      <c r="C71" s="121"/>
      <c r="D71" s="121"/>
      <c r="E71" s="121"/>
      <c r="F71" s="121"/>
      <c r="G71" s="121"/>
      <c r="H71" s="60">
        <v>847490</v>
      </c>
      <c r="I71" s="61" t="s">
        <v>36</v>
      </c>
      <c r="J71" s="22">
        <v>9</v>
      </c>
      <c r="K71" s="62" t="s">
        <v>37</v>
      </c>
      <c r="L71" s="23">
        <v>82.798802289899996</v>
      </c>
      <c r="M71" s="63"/>
      <c r="N71" s="64">
        <f t="shared" si="1"/>
        <v>745.18922060909995</v>
      </c>
    </row>
    <row r="72" spans="1:14" s="24" customFormat="1" ht="34.5" customHeight="1" x14ac:dyDescent="0.35">
      <c r="A72" s="25">
        <v>35</v>
      </c>
      <c r="B72" s="121" t="s">
        <v>78</v>
      </c>
      <c r="C72" s="121"/>
      <c r="D72" s="121"/>
      <c r="E72" s="121"/>
      <c r="F72" s="121"/>
      <c r="G72" s="121"/>
      <c r="H72" s="60">
        <v>40169310</v>
      </c>
      <c r="I72" s="61" t="s">
        <v>36</v>
      </c>
      <c r="J72" s="22">
        <v>9</v>
      </c>
      <c r="K72" s="62" t="s">
        <v>37</v>
      </c>
      <c r="L72" s="23">
        <v>11.084900877999999</v>
      </c>
      <c r="M72" s="63"/>
      <c r="N72" s="64">
        <f t="shared" si="1"/>
        <v>99.764107901999992</v>
      </c>
    </row>
    <row r="73" spans="1:14" s="24" customFormat="1" ht="34.5" customHeight="1" x14ac:dyDescent="0.35">
      <c r="A73" s="25">
        <v>36</v>
      </c>
      <c r="B73" s="121" t="s">
        <v>79</v>
      </c>
      <c r="C73" s="121"/>
      <c r="D73" s="121"/>
      <c r="E73" s="121"/>
      <c r="F73" s="121"/>
      <c r="G73" s="121"/>
      <c r="H73" s="60">
        <v>732399</v>
      </c>
      <c r="I73" s="61" t="s">
        <v>36</v>
      </c>
      <c r="J73" s="22">
        <v>2</v>
      </c>
      <c r="K73" s="62" t="s">
        <v>37</v>
      </c>
      <c r="L73" s="23">
        <v>7.9521499999999996</v>
      </c>
      <c r="M73" s="63"/>
      <c r="N73" s="64">
        <f t="shared" si="1"/>
        <v>15.904299999999999</v>
      </c>
    </row>
    <row r="74" spans="1:14" s="24" customFormat="1" ht="34.5" customHeight="1" x14ac:dyDescent="0.35">
      <c r="A74" s="25">
        <v>37</v>
      </c>
      <c r="B74" s="121" t="s">
        <v>80</v>
      </c>
      <c r="C74" s="121"/>
      <c r="D74" s="121"/>
      <c r="E74" s="121"/>
      <c r="F74" s="121"/>
      <c r="G74" s="121"/>
      <c r="H74" s="60">
        <v>842139</v>
      </c>
      <c r="I74" s="61" t="s">
        <v>36</v>
      </c>
      <c r="J74" s="22">
        <v>2</v>
      </c>
      <c r="K74" s="62" t="s">
        <v>37</v>
      </c>
      <c r="L74" s="23">
        <v>1853.74689926</v>
      </c>
      <c r="M74" s="63"/>
      <c r="N74" s="64">
        <f t="shared" si="1"/>
        <v>3707.4937985199999</v>
      </c>
    </row>
    <row r="75" spans="1:14" s="17" customFormat="1" ht="16.5" customHeight="1" x14ac:dyDescent="0.25">
      <c r="A75" s="65"/>
      <c r="B75" s="66"/>
      <c r="C75" s="66"/>
      <c r="D75" s="67"/>
      <c r="E75" s="68"/>
      <c r="F75" s="68"/>
      <c r="G75" s="68"/>
      <c r="H75" s="68"/>
      <c r="I75" s="69"/>
      <c r="J75" s="70"/>
      <c r="K75" s="71"/>
      <c r="L75" s="27"/>
      <c r="M75" s="72"/>
      <c r="N75" s="73"/>
    </row>
    <row r="76" spans="1:14" s="17" customFormat="1" ht="12" thickBot="1" x14ac:dyDescent="0.3">
      <c r="A76" s="19"/>
      <c r="B76" s="19"/>
      <c r="C76" s="19"/>
      <c r="D76" s="19"/>
      <c r="E76" s="19"/>
      <c r="F76" s="11"/>
      <c r="G76" s="19"/>
      <c r="H76" s="19"/>
      <c r="I76" s="74"/>
      <c r="J76" s="19"/>
      <c r="K76" s="19"/>
      <c r="L76" s="19"/>
      <c r="M76" s="19"/>
      <c r="N76" s="57"/>
    </row>
    <row r="77" spans="1:14" s="17" customFormat="1" x14ac:dyDescent="0.25">
      <c r="A77" s="19"/>
      <c r="B77" s="19"/>
      <c r="C77" s="19"/>
      <c r="D77" s="19"/>
      <c r="E77" s="19"/>
      <c r="F77" s="19"/>
      <c r="G77" s="19"/>
      <c r="H77" s="19"/>
      <c r="I77" s="75"/>
      <c r="J77" s="128" t="s">
        <v>55</v>
      </c>
      <c r="K77" s="128"/>
      <c r="L77" s="128"/>
      <c r="M77" s="10"/>
      <c r="N77" s="76">
        <f>SUM(N55:N74)+N53</f>
        <v>268926.38011565735</v>
      </c>
    </row>
    <row r="78" spans="1:14" s="29" customFormat="1" x14ac:dyDescent="0.2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</row>
    <row r="79" spans="1:14" s="29" customFormat="1" x14ac:dyDescent="0.2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</row>
    <row r="80" spans="1:14" s="29" customFormat="1" x14ac:dyDescent="0.2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</row>
    <row r="81" spans="1:14" s="29" customFormat="1" x14ac:dyDescent="0.2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</row>
    <row r="82" spans="1:14" s="29" customFormat="1" x14ac:dyDescent="0.2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</row>
    <row r="83" spans="1:14" s="29" customFormat="1" x14ac:dyDescent="0.2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</row>
    <row r="84" spans="1:14" x14ac:dyDescent="0.25">
      <c r="A84" s="65"/>
      <c r="B84" s="66"/>
      <c r="C84" s="66"/>
      <c r="D84" s="67"/>
      <c r="E84" s="68"/>
      <c r="F84" s="68"/>
      <c r="G84" s="68"/>
      <c r="H84" s="68"/>
      <c r="I84" s="69"/>
      <c r="J84" s="70"/>
      <c r="K84" s="71"/>
      <c r="L84" s="27"/>
      <c r="M84" s="72"/>
      <c r="N84" s="73"/>
    </row>
    <row r="85" spans="1:14" ht="21" customHeight="1" x14ac:dyDescent="0.25">
      <c r="A85" s="127" t="s">
        <v>0</v>
      </c>
      <c r="B85" s="127"/>
      <c r="C85" s="127"/>
      <c r="D85" s="127"/>
      <c r="E85" s="127"/>
      <c r="F85" s="127"/>
      <c r="G85" s="127"/>
      <c r="H85" s="127"/>
      <c r="I85" s="127"/>
      <c r="J85" s="127"/>
      <c r="K85" s="1" t="s">
        <v>56</v>
      </c>
      <c r="L85" s="1"/>
      <c r="M85" s="46"/>
      <c r="N85" s="46" t="s">
        <v>2</v>
      </c>
    </row>
    <row r="86" spans="1:14" ht="15.75" customHeight="1" x14ac:dyDescent="0.2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3" t="s">
        <v>57</v>
      </c>
      <c r="L86" s="3"/>
      <c r="M86" s="48"/>
      <c r="N86" s="48">
        <v>44249</v>
      </c>
    </row>
    <row r="87" spans="1:14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1" t="s">
        <v>58</v>
      </c>
      <c r="L87" s="1"/>
      <c r="M87" s="50"/>
      <c r="N87" s="50" t="s">
        <v>81</v>
      </c>
    </row>
    <row r="88" spans="1:14" ht="15.75" customHeight="1" x14ac:dyDescent="0.25">
      <c r="A88" s="4"/>
      <c r="B88" s="4"/>
      <c r="C88" s="4"/>
      <c r="D88" s="4"/>
      <c r="E88" s="4"/>
      <c r="F88" s="4"/>
      <c r="G88" s="4"/>
      <c r="H88" s="4"/>
      <c r="I88" s="5"/>
      <c r="J88" s="5"/>
      <c r="K88" s="5"/>
      <c r="L88" s="5"/>
      <c r="M88" s="3"/>
      <c r="N88" s="51"/>
    </row>
    <row r="89" spans="1:14" x14ac:dyDescent="0.25">
      <c r="A89" s="20"/>
      <c r="B89" s="20"/>
      <c r="C89" s="69"/>
      <c r="D89" s="69"/>
      <c r="E89" s="78"/>
      <c r="F89" s="5"/>
      <c r="G89" s="5"/>
      <c r="H89" s="5"/>
      <c r="I89" s="21"/>
      <c r="J89" s="3" t="s">
        <v>60</v>
      </c>
      <c r="K89" s="3"/>
      <c r="L89" s="3"/>
      <c r="M89" s="3" t="s">
        <v>26</v>
      </c>
      <c r="N89" s="79">
        <f>+N77</f>
        <v>268926.38011565735</v>
      </c>
    </row>
    <row r="90" spans="1:14" x14ac:dyDescent="0.25">
      <c r="A90" s="4" t="s">
        <v>27</v>
      </c>
      <c r="B90" s="20" t="s">
        <v>28</v>
      </c>
      <c r="C90" s="20"/>
      <c r="D90" s="20"/>
      <c r="E90" s="20"/>
      <c r="F90" s="20"/>
      <c r="G90" s="20"/>
      <c r="H90" s="20" t="s">
        <v>29</v>
      </c>
      <c r="I90" s="20" t="s">
        <v>30</v>
      </c>
      <c r="J90" s="21" t="s">
        <v>31</v>
      </c>
      <c r="K90" s="21" t="s">
        <v>32</v>
      </c>
      <c r="L90" s="21" t="s">
        <v>33</v>
      </c>
      <c r="M90" s="44"/>
      <c r="N90" s="59" t="s">
        <v>34</v>
      </c>
    </row>
    <row r="91" spans="1:14" s="24" customFormat="1" ht="34.5" customHeight="1" x14ac:dyDescent="0.35">
      <c r="A91" s="25">
        <v>38</v>
      </c>
      <c r="B91" s="121" t="s">
        <v>82</v>
      </c>
      <c r="C91" s="121"/>
      <c r="D91" s="121"/>
      <c r="E91" s="121"/>
      <c r="F91" s="121"/>
      <c r="G91" s="121"/>
      <c r="H91" s="60">
        <v>847410</v>
      </c>
      <c r="I91" s="61" t="s">
        <v>36</v>
      </c>
      <c r="J91" s="22">
        <v>1</v>
      </c>
      <c r="K91" s="62" t="s">
        <v>37</v>
      </c>
      <c r="L91" s="23">
        <v>3666.6010000000001</v>
      </c>
      <c r="M91" s="63"/>
      <c r="N91" s="64">
        <f t="shared" ref="N91:N110" si="2">L91*J91</f>
        <v>3666.6010000000001</v>
      </c>
    </row>
    <row r="92" spans="1:14" s="24" customFormat="1" ht="34.5" customHeight="1" x14ac:dyDescent="0.35">
      <c r="A92" s="25">
        <v>39</v>
      </c>
      <c r="B92" s="121" t="s">
        <v>83</v>
      </c>
      <c r="C92" s="121"/>
      <c r="D92" s="121"/>
      <c r="E92" s="121"/>
      <c r="F92" s="121"/>
      <c r="G92" s="121"/>
      <c r="H92" s="60">
        <v>847410</v>
      </c>
      <c r="I92" s="61" t="s">
        <v>36</v>
      </c>
      <c r="J92" s="22">
        <v>1</v>
      </c>
      <c r="K92" s="62" t="s">
        <v>37</v>
      </c>
      <c r="L92" s="23">
        <v>4612.0619999999999</v>
      </c>
      <c r="M92" s="63"/>
      <c r="N92" s="64">
        <f t="shared" si="2"/>
        <v>4612.0619999999999</v>
      </c>
    </row>
    <row r="93" spans="1:14" s="24" customFormat="1" ht="34.5" customHeight="1" x14ac:dyDescent="0.35">
      <c r="A93" s="25">
        <v>40</v>
      </c>
      <c r="B93" s="121" t="s">
        <v>84</v>
      </c>
      <c r="C93" s="121"/>
      <c r="D93" s="121"/>
      <c r="E93" s="121"/>
      <c r="F93" s="121"/>
      <c r="G93" s="121"/>
      <c r="H93" s="60">
        <v>847420</v>
      </c>
      <c r="I93" s="61" t="s">
        <v>36</v>
      </c>
      <c r="J93" s="22">
        <v>2</v>
      </c>
      <c r="K93" s="62" t="s">
        <v>37</v>
      </c>
      <c r="L93" s="23">
        <v>6377.46791123</v>
      </c>
      <c r="M93" s="63"/>
      <c r="N93" s="64">
        <f t="shared" si="2"/>
        <v>12754.93582246</v>
      </c>
    </row>
    <row r="94" spans="1:14" s="24" customFormat="1" ht="34.5" customHeight="1" x14ac:dyDescent="0.35">
      <c r="A94" s="25">
        <v>41</v>
      </c>
      <c r="B94" s="121" t="s">
        <v>85</v>
      </c>
      <c r="C94" s="121"/>
      <c r="D94" s="121"/>
      <c r="E94" s="121"/>
      <c r="F94" s="121"/>
      <c r="G94" s="121"/>
      <c r="H94" s="60">
        <v>847490</v>
      </c>
      <c r="I94" s="61" t="s">
        <v>36</v>
      </c>
      <c r="J94" s="22">
        <v>40</v>
      </c>
      <c r="K94" s="62" t="s">
        <v>37</v>
      </c>
      <c r="L94" s="23">
        <v>13.9237169565</v>
      </c>
      <c r="M94" s="63"/>
      <c r="N94" s="64">
        <f t="shared" si="2"/>
        <v>556.94867825999995</v>
      </c>
    </row>
    <row r="95" spans="1:14" s="24" customFormat="1" ht="34.5" customHeight="1" x14ac:dyDescent="0.35">
      <c r="A95" s="25">
        <v>42</v>
      </c>
      <c r="B95" s="121" t="s">
        <v>86</v>
      </c>
      <c r="C95" s="121"/>
      <c r="D95" s="121"/>
      <c r="E95" s="121"/>
      <c r="F95" s="121"/>
      <c r="G95" s="121"/>
      <c r="H95" s="60">
        <v>847490</v>
      </c>
      <c r="I95" s="61" t="s">
        <v>36</v>
      </c>
      <c r="J95" s="22">
        <v>70</v>
      </c>
      <c r="K95" s="62" t="s">
        <v>37</v>
      </c>
      <c r="L95" s="23">
        <v>5.06931442591</v>
      </c>
      <c r="M95" s="63"/>
      <c r="N95" s="64">
        <f t="shared" si="2"/>
        <v>354.85200981370002</v>
      </c>
    </row>
    <row r="96" spans="1:14" s="24" customFormat="1" ht="34.5" customHeight="1" x14ac:dyDescent="0.35">
      <c r="A96" s="25">
        <v>43</v>
      </c>
      <c r="B96" s="121" t="s">
        <v>87</v>
      </c>
      <c r="C96" s="121"/>
      <c r="D96" s="121"/>
      <c r="E96" s="121"/>
      <c r="F96" s="121"/>
      <c r="G96" s="121"/>
      <c r="H96" s="60">
        <v>732399</v>
      </c>
      <c r="I96" s="61" t="s">
        <v>36</v>
      </c>
      <c r="J96" s="22">
        <v>2</v>
      </c>
      <c r="K96" s="62" t="s">
        <v>37</v>
      </c>
      <c r="L96" s="23">
        <v>40.869100000000003</v>
      </c>
      <c r="M96" s="63"/>
      <c r="N96" s="64">
        <f t="shared" si="2"/>
        <v>81.738200000000006</v>
      </c>
    </row>
    <row r="97" spans="1:14" s="24" customFormat="1" ht="34.5" customHeight="1" x14ac:dyDescent="0.35">
      <c r="A97" s="25">
        <v>44</v>
      </c>
      <c r="B97" s="121" t="s">
        <v>88</v>
      </c>
      <c r="C97" s="121"/>
      <c r="D97" s="121"/>
      <c r="E97" s="121"/>
      <c r="F97" s="121"/>
      <c r="G97" s="121"/>
      <c r="H97" s="60">
        <v>902780</v>
      </c>
      <c r="I97" s="61" t="s">
        <v>36</v>
      </c>
      <c r="J97" s="22">
        <v>3</v>
      </c>
      <c r="K97" s="62" t="s">
        <v>37</v>
      </c>
      <c r="L97" s="23">
        <v>491.53399999999999</v>
      </c>
      <c r="M97" s="63"/>
      <c r="N97" s="64">
        <f t="shared" si="2"/>
        <v>1474.6019999999999</v>
      </c>
    </row>
    <row r="98" spans="1:14" s="24" customFormat="1" ht="34.5" customHeight="1" x14ac:dyDescent="0.35">
      <c r="A98" s="25">
        <v>45</v>
      </c>
      <c r="B98" s="121" t="s">
        <v>89</v>
      </c>
      <c r="C98" s="121"/>
      <c r="D98" s="121"/>
      <c r="E98" s="121"/>
      <c r="F98" s="121"/>
      <c r="G98" s="121"/>
      <c r="H98" s="60">
        <v>847490</v>
      </c>
      <c r="I98" s="61" t="s">
        <v>36</v>
      </c>
      <c r="J98" s="22">
        <v>1</v>
      </c>
      <c r="K98" s="62" t="s">
        <v>37</v>
      </c>
      <c r="L98" s="23">
        <v>66.595249999999993</v>
      </c>
      <c r="M98" s="63"/>
      <c r="N98" s="64">
        <f t="shared" si="2"/>
        <v>66.595249999999993</v>
      </c>
    </row>
    <row r="99" spans="1:14" s="24" customFormat="1" ht="34.5" customHeight="1" x14ac:dyDescent="0.35">
      <c r="A99" s="25">
        <v>46</v>
      </c>
      <c r="B99" s="121" t="s">
        <v>90</v>
      </c>
      <c r="C99" s="121"/>
      <c r="D99" s="121"/>
      <c r="E99" s="121"/>
      <c r="F99" s="121"/>
      <c r="G99" s="121"/>
      <c r="H99" s="60">
        <v>847490</v>
      </c>
      <c r="I99" s="61" t="s">
        <v>36</v>
      </c>
      <c r="J99" s="22">
        <v>1</v>
      </c>
      <c r="K99" s="62" t="s">
        <v>37</v>
      </c>
      <c r="L99" s="23">
        <v>59.75911</v>
      </c>
      <c r="M99" s="63"/>
      <c r="N99" s="64">
        <f t="shared" si="2"/>
        <v>59.75911</v>
      </c>
    </row>
    <row r="100" spans="1:14" s="24" customFormat="1" ht="34.5" customHeight="1" x14ac:dyDescent="0.35">
      <c r="A100" s="25">
        <v>47</v>
      </c>
      <c r="B100" s="121" t="s">
        <v>91</v>
      </c>
      <c r="C100" s="121"/>
      <c r="D100" s="121"/>
      <c r="E100" s="121"/>
      <c r="F100" s="121"/>
      <c r="G100" s="121"/>
      <c r="H100" s="60">
        <v>847490</v>
      </c>
      <c r="I100" s="61" t="s">
        <v>36</v>
      </c>
      <c r="J100" s="22">
        <v>1</v>
      </c>
      <c r="K100" s="62" t="s">
        <v>37</v>
      </c>
      <c r="L100" s="23">
        <v>51.335259999999998</v>
      </c>
      <c r="M100" s="63"/>
      <c r="N100" s="64">
        <f t="shared" si="2"/>
        <v>51.335259999999998</v>
      </c>
    </row>
    <row r="101" spans="1:14" s="24" customFormat="1" ht="34.5" customHeight="1" x14ac:dyDescent="0.35">
      <c r="A101" s="25">
        <v>48</v>
      </c>
      <c r="B101" s="121" t="s">
        <v>92</v>
      </c>
      <c r="C101" s="121"/>
      <c r="D101" s="121"/>
      <c r="E101" s="121"/>
      <c r="F101" s="121"/>
      <c r="G101" s="121"/>
      <c r="H101" s="60">
        <v>847490</v>
      </c>
      <c r="I101" s="61" t="s">
        <v>36</v>
      </c>
      <c r="J101" s="22">
        <v>1</v>
      </c>
      <c r="K101" s="62" t="s">
        <v>37</v>
      </c>
      <c r="L101" s="23">
        <v>48.344360000000002</v>
      </c>
      <c r="M101" s="63"/>
      <c r="N101" s="64">
        <f t="shared" si="2"/>
        <v>48.344360000000002</v>
      </c>
    </row>
    <row r="102" spans="1:14" s="24" customFormat="1" ht="34.5" customHeight="1" x14ac:dyDescent="0.35">
      <c r="A102" s="25">
        <v>49</v>
      </c>
      <c r="B102" s="121" t="s">
        <v>93</v>
      </c>
      <c r="C102" s="121"/>
      <c r="D102" s="121"/>
      <c r="E102" s="121"/>
      <c r="F102" s="121"/>
      <c r="G102" s="121"/>
      <c r="H102" s="60">
        <v>847490</v>
      </c>
      <c r="I102" s="61" t="s">
        <v>36</v>
      </c>
      <c r="J102" s="22">
        <v>1</v>
      </c>
      <c r="K102" s="62" t="s">
        <v>37</v>
      </c>
      <c r="L102" s="23">
        <v>48.344360000000002</v>
      </c>
      <c r="M102" s="63"/>
      <c r="N102" s="64">
        <f t="shared" si="2"/>
        <v>48.344360000000002</v>
      </c>
    </row>
    <row r="103" spans="1:14" s="24" customFormat="1" ht="34.5" customHeight="1" x14ac:dyDescent="0.35">
      <c r="A103" s="25">
        <v>50</v>
      </c>
      <c r="B103" s="121" t="s">
        <v>94</v>
      </c>
      <c r="C103" s="121"/>
      <c r="D103" s="121"/>
      <c r="E103" s="121"/>
      <c r="F103" s="121"/>
      <c r="G103" s="121"/>
      <c r="H103" s="60">
        <v>847490</v>
      </c>
      <c r="I103" s="61" t="s">
        <v>36</v>
      </c>
      <c r="J103" s="22">
        <v>1</v>
      </c>
      <c r="K103" s="62" t="s">
        <v>37</v>
      </c>
      <c r="L103" s="23">
        <v>48.344360000000002</v>
      </c>
      <c r="M103" s="63"/>
      <c r="N103" s="64">
        <f t="shared" si="2"/>
        <v>48.344360000000002</v>
      </c>
    </row>
    <row r="104" spans="1:14" s="24" customFormat="1" ht="34.5" customHeight="1" x14ac:dyDescent="0.35">
      <c r="A104" s="25">
        <v>51</v>
      </c>
      <c r="B104" s="121" t="s">
        <v>95</v>
      </c>
      <c r="C104" s="121"/>
      <c r="D104" s="121"/>
      <c r="E104" s="121"/>
      <c r="F104" s="121"/>
      <c r="G104" s="121"/>
      <c r="H104" s="60">
        <v>847490</v>
      </c>
      <c r="I104" s="61" t="s">
        <v>36</v>
      </c>
      <c r="J104" s="22">
        <v>1</v>
      </c>
      <c r="K104" s="62" t="s">
        <v>37</v>
      </c>
      <c r="L104" s="23">
        <v>48.344360000000002</v>
      </c>
      <c r="M104" s="63"/>
      <c r="N104" s="64">
        <f t="shared" si="2"/>
        <v>48.344360000000002</v>
      </c>
    </row>
    <row r="105" spans="1:14" s="24" customFormat="1" ht="34.5" customHeight="1" x14ac:dyDescent="0.35">
      <c r="A105" s="25">
        <v>52</v>
      </c>
      <c r="B105" s="121" t="s">
        <v>96</v>
      </c>
      <c r="C105" s="121"/>
      <c r="D105" s="121"/>
      <c r="E105" s="121"/>
      <c r="F105" s="121"/>
      <c r="G105" s="121"/>
      <c r="H105" s="60">
        <v>847490</v>
      </c>
      <c r="I105" s="61" t="s">
        <v>36</v>
      </c>
      <c r="J105" s="22">
        <v>1</v>
      </c>
      <c r="K105" s="62" t="s">
        <v>37</v>
      </c>
      <c r="L105" s="23">
        <v>48.344360000000002</v>
      </c>
      <c r="M105" s="63"/>
      <c r="N105" s="64">
        <f t="shared" si="2"/>
        <v>48.344360000000002</v>
      </c>
    </row>
    <row r="106" spans="1:14" s="24" customFormat="1" ht="34.5" customHeight="1" x14ac:dyDescent="0.35">
      <c r="A106" s="25">
        <v>53</v>
      </c>
      <c r="B106" s="121" t="s">
        <v>97</v>
      </c>
      <c r="C106" s="121"/>
      <c r="D106" s="121"/>
      <c r="E106" s="121"/>
      <c r="F106" s="121"/>
      <c r="G106" s="121"/>
      <c r="H106" s="60">
        <v>847490</v>
      </c>
      <c r="I106" s="61" t="s">
        <v>36</v>
      </c>
      <c r="J106" s="22">
        <v>1</v>
      </c>
      <c r="K106" s="62" t="s">
        <v>37</v>
      </c>
      <c r="L106" s="23">
        <v>48.344360000000002</v>
      </c>
      <c r="M106" s="63"/>
      <c r="N106" s="64">
        <f t="shared" si="2"/>
        <v>48.344360000000002</v>
      </c>
    </row>
    <row r="107" spans="1:14" s="24" customFormat="1" ht="34.5" customHeight="1" x14ac:dyDescent="0.35">
      <c r="A107" s="25">
        <v>54</v>
      </c>
      <c r="B107" s="121" t="s">
        <v>98</v>
      </c>
      <c r="C107" s="121"/>
      <c r="D107" s="121"/>
      <c r="E107" s="121"/>
      <c r="F107" s="121"/>
      <c r="G107" s="121"/>
      <c r="H107" s="60">
        <v>847490</v>
      </c>
      <c r="I107" s="61" t="s">
        <v>36</v>
      </c>
      <c r="J107" s="22">
        <v>1</v>
      </c>
      <c r="K107" s="62" t="s">
        <v>37</v>
      </c>
      <c r="L107" s="23">
        <v>57.989579999999997</v>
      </c>
      <c r="M107" s="63"/>
      <c r="N107" s="64">
        <f t="shared" si="2"/>
        <v>57.989579999999997</v>
      </c>
    </row>
    <row r="108" spans="1:14" s="24" customFormat="1" ht="34.5" customHeight="1" x14ac:dyDescent="0.35">
      <c r="A108" s="25">
        <v>55</v>
      </c>
      <c r="B108" s="121" t="s">
        <v>99</v>
      </c>
      <c r="C108" s="121"/>
      <c r="D108" s="121"/>
      <c r="E108" s="121"/>
      <c r="F108" s="121"/>
      <c r="G108" s="121"/>
      <c r="H108" s="60">
        <v>847490</v>
      </c>
      <c r="I108" s="61" t="s">
        <v>36</v>
      </c>
      <c r="J108" s="22">
        <v>1</v>
      </c>
      <c r="K108" s="62" t="s">
        <v>37</v>
      </c>
      <c r="L108" s="23">
        <v>57.989579999999997</v>
      </c>
      <c r="M108" s="63"/>
      <c r="N108" s="64">
        <f t="shared" si="2"/>
        <v>57.989579999999997</v>
      </c>
    </row>
    <row r="109" spans="1:14" s="24" customFormat="1" ht="34.5" customHeight="1" x14ac:dyDescent="0.35">
      <c r="A109" s="25">
        <v>56</v>
      </c>
      <c r="B109" s="121" t="s">
        <v>100</v>
      </c>
      <c r="C109" s="121"/>
      <c r="D109" s="121"/>
      <c r="E109" s="121"/>
      <c r="F109" s="121"/>
      <c r="G109" s="121"/>
      <c r="H109" s="60">
        <v>847490</v>
      </c>
      <c r="I109" s="61" t="s">
        <v>36</v>
      </c>
      <c r="J109" s="22">
        <v>1</v>
      </c>
      <c r="K109" s="62" t="s">
        <v>37</v>
      </c>
      <c r="L109" s="23">
        <v>57.989579999999997</v>
      </c>
      <c r="M109" s="63"/>
      <c r="N109" s="64">
        <f t="shared" si="2"/>
        <v>57.989579999999997</v>
      </c>
    </row>
    <row r="110" spans="1:14" s="24" customFormat="1" ht="34.5" customHeight="1" x14ac:dyDescent="0.35">
      <c r="A110" s="25">
        <v>57</v>
      </c>
      <c r="B110" s="121" t="s">
        <v>101</v>
      </c>
      <c r="C110" s="121"/>
      <c r="D110" s="121"/>
      <c r="E110" s="121"/>
      <c r="F110" s="121"/>
      <c r="G110" s="121"/>
      <c r="H110" s="60">
        <v>847490</v>
      </c>
      <c r="I110" s="61" t="s">
        <v>36</v>
      </c>
      <c r="J110" s="22">
        <v>1</v>
      </c>
      <c r="K110" s="62" t="s">
        <v>37</v>
      </c>
      <c r="L110" s="23">
        <v>57.989579999999997</v>
      </c>
      <c r="M110" s="63"/>
      <c r="N110" s="64">
        <f t="shared" si="2"/>
        <v>57.989579999999997</v>
      </c>
    </row>
    <row r="111" spans="1:14" s="24" customFormat="1" ht="34.5" customHeight="1" thickBot="1" x14ac:dyDescent="0.4">
      <c r="A111" s="65"/>
      <c r="B111" s="31"/>
      <c r="C111" s="31"/>
      <c r="D111" s="31"/>
      <c r="E111" s="31"/>
      <c r="F111" s="31"/>
      <c r="G111" s="31"/>
      <c r="H111" s="67"/>
      <c r="I111" s="80"/>
      <c r="J111" s="32"/>
      <c r="K111" s="71"/>
      <c r="L111" s="33"/>
      <c r="M111" s="72"/>
      <c r="N111" s="73"/>
    </row>
    <row r="112" spans="1:14" s="17" customFormat="1" x14ac:dyDescent="0.25">
      <c r="A112" s="19"/>
      <c r="B112" s="19"/>
      <c r="C112" s="19"/>
      <c r="D112" s="19"/>
      <c r="E112" s="19"/>
      <c r="F112" s="19"/>
      <c r="G112" s="19"/>
      <c r="H112" s="19"/>
      <c r="I112" s="75"/>
      <c r="J112" s="128" t="s">
        <v>55</v>
      </c>
      <c r="K112" s="128"/>
      <c r="L112" s="128"/>
      <c r="M112" s="10"/>
      <c r="N112" s="76">
        <f>SUM(N91:N111)+N89</f>
        <v>293127.83392619103</v>
      </c>
    </row>
    <row r="113" spans="1:14" s="24" customFormat="1" ht="34.5" customHeight="1" x14ac:dyDescent="0.35">
      <c r="A113" s="65"/>
      <c r="B113" s="31"/>
      <c r="C113" s="31"/>
      <c r="D113" s="31"/>
      <c r="E113" s="31"/>
      <c r="F113" s="31"/>
      <c r="G113" s="31"/>
      <c r="H113" s="67"/>
      <c r="I113" s="80"/>
      <c r="J113" s="32"/>
      <c r="K113" s="71"/>
      <c r="L113" s="33"/>
      <c r="M113" s="72"/>
      <c r="N113" s="73"/>
    </row>
    <row r="114" spans="1:14" s="24" customFormat="1" ht="34.5" customHeight="1" x14ac:dyDescent="0.35">
      <c r="A114" s="65"/>
      <c r="B114" s="31"/>
      <c r="C114" s="31"/>
      <c r="D114" s="31"/>
      <c r="E114" s="31"/>
      <c r="F114" s="31"/>
      <c r="G114" s="31"/>
      <c r="H114" s="67"/>
      <c r="I114" s="80"/>
      <c r="J114" s="32"/>
      <c r="K114" s="71"/>
      <c r="L114" s="33"/>
      <c r="M114" s="72"/>
      <c r="N114" s="73"/>
    </row>
    <row r="115" spans="1:14" s="24" customFormat="1" ht="34.5" customHeight="1" x14ac:dyDescent="0.35">
      <c r="A115" s="65"/>
      <c r="B115" s="31"/>
      <c r="C115" s="31"/>
      <c r="D115" s="31"/>
      <c r="E115" s="31"/>
      <c r="F115" s="31"/>
      <c r="G115" s="31"/>
      <c r="H115" s="67"/>
      <c r="I115" s="80"/>
      <c r="J115" s="32"/>
      <c r="K115" s="71"/>
      <c r="L115" s="33"/>
      <c r="M115" s="72"/>
      <c r="N115" s="73"/>
    </row>
    <row r="116" spans="1:14" x14ac:dyDescent="0.25">
      <c r="A116" s="65"/>
      <c r="B116" s="66"/>
      <c r="C116" s="66"/>
      <c r="D116" s="67"/>
      <c r="E116" s="68"/>
      <c r="F116" s="68"/>
      <c r="G116" s="68"/>
      <c r="H116" s="68"/>
      <c r="I116" s="69"/>
      <c r="J116" s="70"/>
      <c r="K116" s="71"/>
      <c r="L116" s="27"/>
      <c r="M116" s="72"/>
      <c r="N116" s="73"/>
    </row>
    <row r="117" spans="1:14" ht="21" customHeight="1" x14ac:dyDescent="0.25">
      <c r="A117" s="127" t="s">
        <v>0</v>
      </c>
      <c r="B117" s="127"/>
      <c r="C117" s="127"/>
      <c r="D117" s="127"/>
      <c r="E117" s="127"/>
      <c r="F117" s="127"/>
      <c r="G117" s="127"/>
      <c r="H117" s="127"/>
      <c r="I117" s="127"/>
      <c r="J117" s="127"/>
      <c r="K117" s="1" t="s">
        <v>56</v>
      </c>
      <c r="L117" s="1"/>
      <c r="M117" s="46"/>
      <c r="N117" s="46" t="s">
        <v>2</v>
      </c>
    </row>
    <row r="118" spans="1:14" ht="15.75" customHeight="1" x14ac:dyDescent="0.25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3" t="s">
        <v>57</v>
      </c>
      <c r="L118" s="3"/>
      <c r="M118" s="48"/>
      <c r="N118" s="48">
        <v>44249</v>
      </c>
    </row>
    <row r="119" spans="1:14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1" t="s">
        <v>58</v>
      </c>
      <c r="L119" s="1"/>
      <c r="M119" s="50"/>
      <c r="N119" s="50" t="s">
        <v>102</v>
      </c>
    </row>
    <row r="120" spans="1:14" ht="15.75" customHeight="1" x14ac:dyDescent="0.25">
      <c r="A120" s="4"/>
      <c r="B120" s="4"/>
      <c r="C120" s="4"/>
      <c r="D120" s="4"/>
      <c r="E120" s="4"/>
      <c r="F120" s="4"/>
      <c r="G120" s="4"/>
      <c r="H120" s="4"/>
      <c r="I120" s="5"/>
      <c r="J120" s="5"/>
      <c r="K120" s="5"/>
      <c r="L120" s="5"/>
      <c r="M120" s="3"/>
      <c r="N120" s="51"/>
    </row>
    <row r="121" spans="1:14" x14ac:dyDescent="0.25">
      <c r="A121" s="20"/>
      <c r="B121" s="20"/>
      <c r="C121" s="69"/>
      <c r="D121" s="69"/>
      <c r="E121" s="78"/>
      <c r="F121" s="5"/>
      <c r="G121" s="5"/>
      <c r="H121" s="5"/>
      <c r="I121" s="21"/>
      <c r="J121" s="3" t="s">
        <v>60</v>
      </c>
      <c r="K121" s="3"/>
      <c r="L121" s="3"/>
      <c r="M121" s="3" t="s">
        <v>26</v>
      </c>
      <c r="N121" s="79">
        <f>+N112</f>
        <v>293127.83392619103</v>
      </c>
    </row>
    <row r="122" spans="1:14" x14ac:dyDescent="0.25">
      <c r="A122" s="4" t="s">
        <v>27</v>
      </c>
      <c r="B122" s="20" t="s">
        <v>28</v>
      </c>
      <c r="C122" s="20"/>
      <c r="D122" s="20"/>
      <c r="E122" s="20"/>
      <c r="F122" s="20"/>
      <c r="G122" s="20"/>
      <c r="H122" s="20" t="s">
        <v>29</v>
      </c>
      <c r="I122" s="20" t="s">
        <v>30</v>
      </c>
      <c r="J122" s="21" t="s">
        <v>31</v>
      </c>
      <c r="K122" s="21" t="s">
        <v>32</v>
      </c>
      <c r="L122" s="21" t="s">
        <v>33</v>
      </c>
      <c r="M122" s="44"/>
      <c r="N122" s="59" t="s">
        <v>34</v>
      </c>
    </row>
    <row r="123" spans="1:14" s="24" customFormat="1" ht="34.5" customHeight="1" x14ac:dyDescent="0.35">
      <c r="A123" s="25">
        <v>58</v>
      </c>
      <c r="B123" s="121" t="s">
        <v>103</v>
      </c>
      <c r="C123" s="121"/>
      <c r="D123" s="121"/>
      <c r="E123" s="121"/>
      <c r="F123" s="121"/>
      <c r="G123" s="121"/>
      <c r="H123" s="60">
        <v>847490</v>
      </c>
      <c r="I123" s="61" t="s">
        <v>36</v>
      </c>
      <c r="J123" s="22">
        <v>1</v>
      </c>
      <c r="K123" s="62" t="s">
        <v>37</v>
      </c>
      <c r="L123" s="23">
        <v>57.989579999999997</v>
      </c>
      <c r="M123" s="63"/>
      <c r="N123" s="64">
        <f t="shared" ref="N123:N142" si="3">L123*J123</f>
        <v>57.989579999999997</v>
      </c>
    </row>
    <row r="124" spans="1:14" s="24" customFormat="1" ht="34.5" customHeight="1" x14ac:dyDescent="0.35">
      <c r="A124" s="25">
        <v>59</v>
      </c>
      <c r="B124" s="121" t="s">
        <v>104</v>
      </c>
      <c r="C124" s="121"/>
      <c r="D124" s="121"/>
      <c r="E124" s="121"/>
      <c r="F124" s="121"/>
      <c r="G124" s="121"/>
      <c r="H124" s="81">
        <v>850590</v>
      </c>
      <c r="I124" s="61" t="s">
        <v>36</v>
      </c>
      <c r="J124" s="22">
        <v>2</v>
      </c>
      <c r="K124" s="62" t="s">
        <v>37</v>
      </c>
      <c r="L124" s="23">
        <v>2.9983900000000001</v>
      </c>
      <c r="M124" s="63"/>
      <c r="N124" s="64">
        <f t="shared" si="3"/>
        <v>5.9967800000000002</v>
      </c>
    </row>
    <row r="125" spans="1:14" s="24" customFormat="1" ht="34.5" customHeight="1" x14ac:dyDescent="0.35">
      <c r="A125" s="25">
        <v>60</v>
      </c>
      <c r="B125" s="121" t="s">
        <v>105</v>
      </c>
      <c r="C125" s="121"/>
      <c r="D125" s="121"/>
      <c r="E125" s="121"/>
      <c r="F125" s="121"/>
      <c r="G125" s="121"/>
      <c r="H125" s="81">
        <v>850590</v>
      </c>
      <c r="I125" s="61" t="s">
        <v>36</v>
      </c>
      <c r="J125" s="22">
        <v>2</v>
      </c>
      <c r="K125" s="62" t="s">
        <v>37</v>
      </c>
      <c r="L125" s="23">
        <v>5.2189899999999998</v>
      </c>
      <c r="M125" s="63"/>
      <c r="N125" s="64">
        <f t="shared" si="3"/>
        <v>10.43798</v>
      </c>
    </row>
    <row r="126" spans="1:14" s="24" customFormat="1" ht="34.5" customHeight="1" x14ac:dyDescent="0.35">
      <c r="A126" s="25">
        <v>61</v>
      </c>
      <c r="B126" s="121" t="s">
        <v>53</v>
      </c>
      <c r="C126" s="121"/>
      <c r="D126" s="121"/>
      <c r="E126" s="121"/>
      <c r="F126" s="121"/>
      <c r="G126" s="121"/>
      <c r="H126" s="60">
        <v>732399</v>
      </c>
      <c r="I126" s="61" t="s">
        <v>36</v>
      </c>
      <c r="J126" s="22">
        <v>50</v>
      </c>
      <c r="K126" s="62" t="s">
        <v>37</v>
      </c>
      <c r="L126" s="23">
        <v>16.154215303899999</v>
      </c>
      <c r="M126" s="63"/>
      <c r="N126" s="64">
        <f t="shared" si="3"/>
        <v>807.71076519499991</v>
      </c>
    </row>
    <row r="127" spans="1:14" s="24" customFormat="1" ht="34.5" customHeight="1" x14ac:dyDescent="0.35">
      <c r="A127" s="25">
        <v>62</v>
      </c>
      <c r="B127" s="121" t="s">
        <v>61</v>
      </c>
      <c r="C127" s="121"/>
      <c r="D127" s="121"/>
      <c r="E127" s="121"/>
      <c r="F127" s="121"/>
      <c r="G127" s="121"/>
      <c r="H127" s="60">
        <v>842381</v>
      </c>
      <c r="I127" s="61" t="s">
        <v>36</v>
      </c>
      <c r="J127" s="22">
        <v>1</v>
      </c>
      <c r="K127" s="62" t="s">
        <v>37</v>
      </c>
      <c r="L127" s="23">
        <v>1958.7830941699999</v>
      </c>
      <c r="M127" s="63"/>
      <c r="N127" s="64">
        <f t="shared" si="3"/>
        <v>1958.7830941699999</v>
      </c>
    </row>
    <row r="128" spans="1:14" s="24" customFormat="1" ht="34.5" customHeight="1" x14ac:dyDescent="0.35">
      <c r="A128" s="25">
        <v>63</v>
      </c>
      <c r="B128" s="121" t="s">
        <v>106</v>
      </c>
      <c r="C128" s="121"/>
      <c r="D128" s="121"/>
      <c r="E128" s="121"/>
      <c r="F128" s="121"/>
      <c r="G128" s="121"/>
      <c r="H128" s="60">
        <v>842381</v>
      </c>
      <c r="I128" s="61" t="s">
        <v>36</v>
      </c>
      <c r="J128" s="22">
        <v>2</v>
      </c>
      <c r="K128" s="62" t="s">
        <v>37</v>
      </c>
      <c r="L128" s="23">
        <v>826.77138743700004</v>
      </c>
      <c r="M128" s="63"/>
      <c r="N128" s="64">
        <f t="shared" si="3"/>
        <v>1653.5427748740001</v>
      </c>
    </row>
    <row r="129" spans="1:14" s="24" customFormat="1" ht="34.5" customHeight="1" x14ac:dyDescent="0.35">
      <c r="A129" s="25">
        <v>64</v>
      </c>
      <c r="B129" s="121" t="s">
        <v>107</v>
      </c>
      <c r="C129" s="121"/>
      <c r="D129" s="121"/>
      <c r="E129" s="121"/>
      <c r="F129" s="121"/>
      <c r="G129" s="121"/>
      <c r="H129" s="81">
        <v>850590</v>
      </c>
      <c r="I129" s="61" t="s">
        <v>36</v>
      </c>
      <c r="J129" s="22">
        <v>2</v>
      </c>
      <c r="K129" s="62" t="s">
        <v>37</v>
      </c>
      <c r="L129" s="23">
        <v>3.6058500000000002</v>
      </c>
      <c r="M129" s="63"/>
      <c r="N129" s="64">
        <f t="shared" si="3"/>
        <v>7.2117000000000004</v>
      </c>
    </row>
    <row r="130" spans="1:14" s="24" customFormat="1" ht="34.5" customHeight="1" x14ac:dyDescent="0.35">
      <c r="A130" s="25">
        <v>65</v>
      </c>
      <c r="B130" s="121" t="s">
        <v>108</v>
      </c>
      <c r="C130" s="121"/>
      <c r="D130" s="121"/>
      <c r="E130" s="121"/>
      <c r="F130" s="121"/>
      <c r="G130" s="121"/>
      <c r="H130" s="81">
        <v>84798990</v>
      </c>
      <c r="I130" s="61" t="s">
        <v>36</v>
      </c>
      <c r="J130" s="22">
        <v>1</v>
      </c>
      <c r="K130" s="62" t="s">
        <v>37</v>
      </c>
      <c r="L130" s="23">
        <v>146.369</v>
      </c>
      <c r="M130" s="63"/>
      <c r="N130" s="64">
        <f t="shared" si="3"/>
        <v>146.369</v>
      </c>
    </row>
    <row r="131" spans="1:14" s="24" customFormat="1" ht="34.5" customHeight="1" x14ac:dyDescent="0.35">
      <c r="A131" s="25">
        <v>66</v>
      </c>
      <c r="B131" s="121" t="s">
        <v>109</v>
      </c>
      <c r="C131" s="121"/>
      <c r="D131" s="121"/>
      <c r="E131" s="121"/>
      <c r="F131" s="121"/>
      <c r="G131" s="121"/>
      <c r="H131" s="81">
        <v>902511</v>
      </c>
      <c r="I131" s="61" t="s">
        <v>36</v>
      </c>
      <c r="J131" s="22">
        <v>2</v>
      </c>
      <c r="K131" s="62" t="s">
        <v>37</v>
      </c>
      <c r="L131" s="23">
        <v>3.8718499999999998</v>
      </c>
      <c r="M131" s="63"/>
      <c r="N131" s="64">
        <f t="shared" si="3"/>
        <v>7.7436999999999996</v>
      </c>
    </row>
    <row r="132" spans="1:14" s="24" customFormat="1" ht="34.5" customHeight="1" x14ac:dyDescent="0.35">
      <c r="A132" s="25">
        <v>67</v>
      </c>
      <c r="B132" s="121" t="s">
        <v>110</v>
      </c>
      <c r="C132" s="121"/>
      <c r="D132" s="121"/>
      <c r="E132" s="121"/>
      <c r="F132" s="121"/>
      <c r="G132" s="121"/>
      <c r="H132" s="81">
        <v>392310</v>
      </c>
      <c r="I132" s="61" t="s">
        <v>36</v>
      </c>
      <c r="J132" s="22">
        <v>10</v>
      </c>
      <c r="K132" s="62" t="s">
        <v>37</v>
      </c>
      <c r="L132" s="23">
        <v>11.628</v>
      </c>
      <c r="M132" s="63"/>
      <c r="N132" s="64">
        <f t="shared" si="3"/>
        <v>116.28</v>
      </c>
    </row>
    <row r="133" spans="1:14" s="24" customFormat="1" ht="34.5" customHeight="1" x14ac:dyDescent="0.35">
      <c r="A133" s="25">
        <v>68</v>
      </c>
      <c r="B133" s="121" t="s">
        <v>111</v>
      </c>
      <c r="C133" s="121"/>
      <c r="D133" s="121"/>
      <c r="E133" s="121"/>
      <c r="F133" s="121"/>
      <c r="G133" s="121"/>
      <c r="H133" s="81">
        <v>392310</v>
      </c>
      <c r="I133" s="61" t="s">
        <v>36</v>
      </c>
      <c r="J133" s="22">
        <v>10</v>
      </c>
      <c r="K133" s="62" t="s">
        <v>37</v>
      </c>
      <c r="L133" s="23">
        <v>4.8681999999999999</v>
      </c>
      <c r="M133" s="63"/>
      <c r="N133" s="64">
        <f t="shared" si="3"/>
        <v>48.682000000000002</v>
      </c>
    </row>
    <row r="134" spans="1:14" s="24" customFormat="1" ht="34.5" customHeight="1" x14ac:dyDescent="0.35">
      <c r="A134" s="25">
        <v>69</v>
      </c>
      <c r="B134" s="121" t="s">
        <v>112</v>
      </c>
      <c r="C134" s="121"/>
      <c r="D134" s="121"/>
      <c r="E134" s="121"/>
      <c r="F134" s="121"/>
      <c r="G134" s="121"/>
      <c r="H134" s="60">
        <v>842381</v>
      </c>
      <c r="I134" s="61" t="s">
        <v>36</v>
      </c>
      <c r="J134" s="22">
        <v>2</v>
      </c>
      <c r="K134" s="62" t="s">
        <v>37</v>
      </c>
      <c r="L134" s="23">
        <v>1170</v>
      </c>
      <c r="M134" s="63"/>
      <c r="N134" s="64">
        <f t="shared" si="3"/>
        <v>2340</v>
      </c>
    </row>
    <row r="135" spans="1:14" s="24" customFormat="1" ht="34.5" customHeight="1" x14ac:dyDescent="0.35">
      <c r="A135" s="25">
        <v>70</v>
      </c>
      <c r="B135" s="121" t="s">
        <v>113</v>
      </c>
      <c r="C135" s="121"/>
      <c r="D135" s="121"/>
      <c r="E135" s="121"/>
      <c r="F135" s="121"/>
      <c r="G135" s="121"/>
      <c r="H135" s="81">
        <v>842390</v>
      </c>
      <c r="I135" s="61" t="s">
        <v>36</v>
      </c>
      <c r="J135" s="22">
        <v>1</v>
      </c>
      <c r="K135" s="62" t="s">
        <v>37</v>
      </c>
      <c r="L135" s="23">
        <v>1091.24</v>
      </c>
      <c r="M135" s="63"/>
      <c r="N135" s="64">
        <f t="shared" si="3"/>
        <v>1091.24</v>
      </c>
    </row>
    <row r="136" spans="1:14" s="24" customFormat="1" ht="34.5" customHeight="1" x14ac:dyDescent="0.35">
      <c r="A136" s="25">
        <v>71</v>
      </c>
      <c r="B136" s="121" t="s">
        <v>114</v>
      </c>
      <c r="C136" s="121"/>
      <c r="D136" s="121"/>
      <c r="E136" s="121"/>
      <c r="F136" s="121"/>
      <c r="G136" s="121"/>
      <c r="H136" s="60">
        <v>902780</v>
      </c>
      <c r="I136" s="61" t="s">
        <v>36</v>
      </c>
      <c r="J136" s="22">
        <v>1</v>
      </c>
      <c r="K136" s="62" t="s">
        <v>37</v>
      </c>
      <c r="L136" s="23">
        <v>3378.1235425700002</v>
      </c>
      <c r="M136" s="63"/>
      <c r="N136" s="64">
        <f t="shared" si="3"/>
        <v>3378.1235425700002</v>
      </c>
    </row>
    <row r="137" spans="1:14" s="24" customFormat="1" ht="34.5" customHeight="1" x14ac:dyDescent="0.35">
      <c r="A137" s="25">
        <v>72</v>
      </c>
      <c r="B137" s="121" t="s">
        <v>115</v>
      </c>
      <c r="C137" s="121"/>
      <c r="D137" s="121"/>
      <c r="E137" s="121"/>
      <c r="F137" s="121"/>
      <c r="G137" s="121"/>
      <c r="H137" s="60">
        <v>902780</v>
      </c>
      <c r="I137" s="61" t="s">
        <v>36</v>
      </c>
      <c r="J137" s="22">
        <v>1</v>
      </c>
      <c r="K137" s="62" t="s">
        <v>37</v>
      </c>
      <c r="L137" s="23">
        <v>1187.90934713</v>
      </c>
      <c r="M137" s="63"/>
      <c r="N137" s="64">
        <f t="shared" si="3"/>
        <v>1187.90934713</v>
      </c>
    </row>
    <row r="138" spans="1:14" s="24" customFormat="1" ht="34.5" customHeight="1" x14ac:dyDescent="0.35">
      <c r="A138" s="25">
        <v>73</v>
      </c>
      <c r="B138" s="121" t="s">
        <v>116</v>
      </c>
      <c r="C138" s="121"/>
      <c r="D138" s="121"/>
      <c r="E138" s="121"/>
      <c r="F138" s="121"/>
      <c r="G138" s="121"/>
      <c r="H138" s="60">
        <v>902790</v>
      </c>
      <c r="I138" s="61" t="s">
        <v>36</v>
      </c>
      <c r="J138" s="22">
        <v>1</v>
      </c>
      <c r="K138" s="62" t="s">
        <v>37</v>
      </c>
      <c r="L138" s="23">
        <v>590.94688034299998</v>
      </c>
      <c r="M138" s="63"/>
      <c r="N138" s="64">
        <f t="shared" si="3"/>
        <v>590.94688034299998</v>
      </c>
    </row>
    <row r="139" spans="1:14" s="24" customFormat="1" ht="34.5" customHeight="1" x14ac:dyDescent="0.35">
      <c r="A139" s="25">
        <v>74</v>
      </c>
      <c r="B139" s="121" t="s">
        <v>117</v>
      </c>
      <c r="C139" s="121"/>
      <c r="D139" s="121"/>
      <c r="E139" s="121"/>
      <c r="F139" s="121"/>
      <c r="G139" s="121"/>
      <c r="H139" s="60">
        <v>902790</v>
      </c>
      <c r="I139" s="61" t="s">
        <v>36</v>
      </c>
      <c r="J139" s="22">
        <v>2</v>
      </c>
      <c r="K139" s="62" t="s">
        <v>37</v>
      </c>
      <c r="L139" s="23">
        <v>595.94860390999997</v>
      </c>
      <c r="M139" s="63"/>
      <c r="N139" s="64">
        <f t="shared" si="3"/>
        <v>1191.8972078199999</v>
      </c>
    </row>
    <row r="140" spans="1:14" s="24" customFormat="1" ht="34.5" customHeight="1" x14ac:dyDescent="0.35">
      <c r="A140" s="25">
        <v>75</v>
      </c>
      <c r="B140" s="121" t="s">
        <v>118</v>
      </c>
      <c r="C140" s="121"/>
      <c r="D140" s="121"/>
      <c r="E140" s="121"/>
      <c r="F140" s="121"/>
      <c r="G140" s="121"/>
      <c r="H140" s="60">
        <v>38249999</v>
      </c>
      <c r="I140" s="61" t="s">
        <v>36</v>
      </c>
      <c r="J140" s="22">
        <v>1</v>
      </c>
      <c r="K140" s="62" t="s">
        <v>37</v>
      </c>
      <c r="L140" s="23">
        <v>95.708656361300001</v>
      </c>
      <c r="M140" s="63"/>
      <c r="N140" s="64">
        <f t="shared" si="3"/>
        <v>95.708656361300001</v>
      </c>
    </row>
    <row r="141" spans="1:14" s="24" customFormat="1" ht="34.5" customHeight="1" x14ac:dyDescent="0.35">
      <c r="A141" s="25">
        <v>76</v>
      </c>
      <c r="B141" s="121" t="s">
        <v>119</v>
      </c>
      <c r="C141" s="121"/>
      <c r="D141" s="121"/>
      <c r="E141" s="121"/>
      <c r="F141" s="121"/>
      <c r="G141" s="121"/>
      <c r="H141" s="60">
        <v>902790</v>
      </c>
      <c r="I141" s="61" t="s">
        <v>36</v>
      </c>
      <c r="J141" s="22">
        <v>1</v>
      </c>
      <c r="K141" s="62" t="s">
        <v>37</v>
      </c>
      <c r="L141" s="23">
        <v>1150.6667838200001</v>
      </c>
      <c r="M141" s="63"/>
      <c r="N141" s="64">
        <f t="shared" si="3"/>
        <v>1150.6667838200001</v>
      </c>
    </row>
    <row r="142" spans="1:14" s="24" customFormat="1" ht="34.5" customHeight="1" x14ac:dyDescent="0.35">
      <c r="A142" s="25">
        <v>77</v>
      </c>
      <c r="B142" s="121" t="s">
        <v>87</v>
      </c>
      <c r="C142" s="121"/>
      <c r="D142" s="121"/>
      <c r="E142" s="121"/>
      <c r="F142" s="121"/>
      <c r="G142" s="121"/>
      <c r="H142" s="81">
        <v>732399</v>
      </c>
      <c r="I142" s="61" t="s">
        <v>36</v>
      </c>
      <c r="J142" s="22">
        <v>2</v>
      </c>
      <c r="K142" s="62" t="s">
        <v>37</v>
      </c>
      <c r="L142" s="23">
        <v>40.869100000000003</v>
      </c>
      <c r="M142" s="63"/>
      <c r="N142" s="64">
        <f t="shared" si="3"/>
        <v>81.738200000000006</v>
      </c>
    </row>
    <row r="143" spans="1:14" s="34" customFormat="1" ht="12" thickBot="1" x14ac:dyDescent="0.3">
      <c r="A143" s="65"/>
      <c r="B143" s="66"/>
      <c r="C143" s="66"/>
      <c r="D143" s="67"/>
      <c r="E143" s="68"/>
      <c r="F143" s="68"/>
      <c r="G143" s="68"/>
      <c r="H143" s="68"/>
      <c r="I143" s="69"/>
      <c r="J143" s="70"/>
      <c r="K143" s="71"/>
      <c r="L143" s="27"/>
      <c r="M143" s="72"/>
      <c r="N143" s="73"/>
    </row>
    <row r="144" spans="1:14" s="17" customFormat="1" x14ac:dyDescent="0.25">
      <c r="A144" s="19"/>
      <c r="B144" s="19"/>
      <c r="C144" s="19"/>
      <c r="D144" s="19"/>
      <c r="E144" s="19"/>
      <c r="F144" s="19"/>
      <c r="G144" s="19"/>
      <c r="H144" s="19"/>
      <c r="I144" s="75"/>
      <c r="J144" s="128" t="s">
        <v>55</v>
      </c>
      <c r="K144" s="128"/>
      <c r="L144" s="128"/>
      <c r="M144" s="10"/>
      <c r="N144" s="76">
        <f>SUM(N123:N143)+N121</f>
        <v>309056.81191847433</v>
      </c>
    </row>
    <row r="145" spans="1:14" s="34" customFormat="1" x14ac:dyDescent="0.25">
      <c r="A145" s="65"/>
      <c r="B145" s="66"/>
      <c r="C145" s="66"/>
      <c r="D145" s="67"/>
      <c r="E145" s="68"/>
      <c r="F145" s="68"/>
      <c r="G145" s="68"/>
      <c r="H145" s="68"/>
      <c r="I145" s="69"/>
      <c r="J145" s="70"/>
      <c r="K145" s="71"/>
      <c r="L145" s="27"/>
      <c r="M145" s="72"/>
      <c r="N145" s="73"/>
    </row>
    <row r="146" spans="1:14" s="34" customFormat="1" x14ac:dyDescent="0.25">
      <c r="A146" s="65"/>
      <c r="B146" s="66"/>
      <c r="C146" s="66"/>
      <c r="D146" s="67"/>
      <c r="E146" s="68"/>
      <c r="F146" s="68"/>
      <c r="G146" s="68"/>
      <c r="H146" s="68"/>
      <c r="I146" s="69"/>
      <c r="J146" s="70"/>
      <c r="K146" s="71"/>
      <c r="L146" s="27"/>
      <c r="M146" s="72"/>
      <c r="N146" s="73"/>
    </row>
    <row r="147" spans="1:14" s="34" customFormat="1" x14ac:dyDescent="0.25">
      <c r="A147" s="65"/>
      <c r="B147" s="66"/>
      <c r="C147" s="66"/>
      <c r="D147" s="67"/>
      <c r="E147" s="68"/>
      <c r="F147" s="68"/>
      <c r="G147" s="68"/>
      <c r="H147" s="68"/>
      <c r="I147" s="69"/>
      <c r="J147" s="70"/>
      <c r="K147" s="71"/>
      <c r="L147" s="27"/>
      <c r="M147" s="72"/>
      <c r="N147" s="73"/>
    </row>
    <row r="148" spans="1:14" s="34" customFormat="1" x14ac:dyDescent="0.25">
      <c r="A148" s="65"/>
      <c r="B148" s="66"/>
      <c r="C148" s="66"/>
      <c r="D148" s="67"/>
      <c r="E148" s="68"/>
      <c r="F148" s="68"/>
      <c r="G148" s="68"/>
      <c r="H148" s="68"/>
      <c r="I148" s="69"/>
      <c r="J148" s="70"/>
      <c r="K148" s="71"/>
      <c r="L148" s="27"/>
      <c r="M148" s="72"/>
      <c r="N148" s="73"/>
    </row>
    <row r="149" spans="1:14" s="34" customFormat="1" x14ac:dyDescent="0.25">
      <c r="A149" s="65"/>
      <c r="B149" s="66"/>
      <c r="C149" s="66"/>
      <c r="D149" s="67"/>
      <c r="E149" s="68"/>
      <c r="F149" s="68"/>
      <c r="G149" s="68"/>
      <c r="H149" s="68"/>
      <c r="I149" s="69"/>
      <c r="J149" s="70"/>
      <c r="K149" s="71"/>
      <c r="L149" s="27"/>
      <c r="M149" s="72"/>
      <c r="N149" s="73"/>
    </row>
    <row r="150" spans="1:14" s="34" customFormat="1" x14ac:dyDescent="0.25">
      <c r="A150" s="65"/>
      <c r="B150" s="66"/>
      <c r="C150" s="66"/>
      <c r="D150" s="67"/>
      <c r="E150" s="68"/>
      <c r="F150" s="68"/>
      <c r="G150" s="68"/>
      <c r="H150" s="68"/>
      <c r="I150" s="69"/>
      <c r="J150" s="70"/>
      <c r="K150" s="71"/>
      <c r="L150" s="27"/>
      <c r="M150" s="72"/>
      <c r="N150" s="73"/>
    </row>
    <row r="151" spans="1:14" s="34" customFormat="1" x14ac:dyDescent="0.25">
      <c r="A151" s="65"/>
      <c r="B151" s="66"/>
      <c r="C151" s="66"/>
      <c r="D151" s="67"/>
      <c r="E151" s="68"/>
      <c r="F151" s="68"/>
      <c r="G151" s="68"/>
      <c r="H151" s="68"/>
      <c r="I151" s="69"/>
      <c r="J151" s="70"/>
      <c r="K151" s="71"/>
      <c r="L151" s="27"/>
      <c r="M151" s="72"/>
      <c r="N151" s="73"/>
    </row>
    <row r="152" spans="1:14" s="34" customFormat="1" x14ac:dyDescent="0.25">
      <c r="A152" s="65"/>
      <c r="B152" s="66"/>
      <c r="C152" s="66"/>
      <c r="D152" s="67"/>
      <c r="E152" s="68"/>
      <c r="F152" s="68"/>
      <c r="G152" s="68"/>
      <c r="H152" s="68"/>
      <c r="I152" s="69"/>
      <c r="J152" s="70"/>
      <c r="K152" s="71"/>
      <c r="L152" s="27"/>
      <c r="M152" s="72"/>
      <c r="N152" s="73"/>
    </row>
    <row r="153" spans="1:14" s="34" customFormat="1" x14ac:dyDescent="0.25">
      <c r="A153" s="65"/>
      <c r="B153" s="66"/>
      <c r="C153" s="66"/>
      <c r="D153" s="67"/>
      <c r="E153" s="68"/>
      <c r="F153" s="68"/>
      <c r="G153" s="68"/>
      <c r="H153" s="68"/>
      <c r="I153" s="69"/>
      <c r="J153" s="70"/>
      <c r="K153" s="71"/>
      <c r="L153" s="27"/>
      <c r="M153" s="72"/>
      <c r="N153" s="73"/>
    </row>
    <row r="154" spans="1:14" ht="21" customHeight="1" x14ac:dyDescent="0.25">
      <c r="A154" s="127" t="s">
        <v>0</v>
      </c>
      <c r="B154" s="127"/>
      <c r="C154" s="127"/>
      <c r="D154" s="127"/>
      <c r="E154" s="127"/>
      <c r="F154" s="127"/>
      <c r="G154" s="127"/>
      <c r="H154" s="127"/>
      <c r="I154" s="127"/>
      <c r="J154" s="127"/>
      <c r="K154" s="1" t="s">
        <v>56</v>
      </c>
      <c r="L154" s="1"/>
      <c r="M154" s="46"/>
      <c r="N154" s="46" t="s">
        <v>2</v>
      </c>
    </row>
    <row r="155" spans="1:14" ht="15.75" customHeight="1" x14ac:dyDescent="0.2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3" t="s">
        <v>57</v>
      </c>
      <c r="L155" s="3"/>
      <c r="M155" s="48"/>
      <c r="N155" s="48">
        <v>44249</v>
      </c>
    </row>
    <row r="156" spans="1:14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1" t="s">
        <v>58</v>
      </c>
      <c r="L156" s="1"/>
      <c r="M156" s="50"/>
      <c r="N156" s="50" t="s">
        <v>120</v>
      </c>
    </row>
    <row r="157" spans="1:14" ht="15.75" customHeight="1" x14ac:dyDescent="0.25">
      <c r="A157" s="4"/>
      <c r="B157" s="4"/>
      <c r="C157" s="4"/>
      <c r="D157" s="4"/>
      <c r="E157" s="4"/>
      <c r="F157" s="4"/>
      <c r="G157" s="4"/>
      <c r="H157" s="4"/>
      <c r="I157" s="5"/>
      <c r="J157" s="5"/>
      <c r="K157" s="5"/>
      <c r="L157" s="5"/>
      <c r="M157" s="3"/>
      <c r="N157" s="51"/>
    </row>
    <row r="158" spans="1:14" x14ac:dyDescent="0.25">
      <c r="A158" s="20"/>
      <c r="B158" s="20"/>
      <c r="C158" s="69"/>
      <c r="D158" s="69"/>
      <c r="E158" s="78"/>
      <c r="F158" s="5"/>
      <c r="G158" s="5"/>
      <c r="H158" s="5"/>
      <c r="I158" s="21"/>
      <c r="J158" s="3" t="s">
        <v>60</v>
      </c>
      <c r="K158" s="3"/>
      <c r="L158" s="3"/>
      <c r="M158" s="3" t="s">
        <v>26</v>
      </c>
      <c r="N158" s="79">
        <f>+N144</f>
        <v>309056.81191847433</v>
      </c>
    </row>
    <row r="159" spans="1:14" x14ac:dyDescent="0.25">
      <c r="A159" s="4" t="s">
        <v>27</v>
      </c>
      <c r="B159" s="20" t="s">
        <v>28</v>
      </c>
      <c r="C159" s="20"/>
      <c r="D159" s="20"/>
      <c r="E159" s="20"/>
      <c r="F159" s="20"/>
      <c r="G159" s="20"/>
      <c r="H159" s="20" t="s">
        <v>29</v>
      </c>
      <c r="I159" s="20" t="s">
        <v>30</v>
      </c>
      <c r="J159" s="21" t="s">
        <v>31</v>
      </c>
      <c r="K159" s="21" t="s">
        <v>32</v>
      </c>
      <c r="L159" s="21" t="s">
        <v>33</v>
      </c>
      <c r="M159" s="44"/>
      <c r="N159" s="59" t="s">
        <v>34</v>
      </c>
    </row>
    <row r="160" spans="1:14" s="24" customFormat="1" ht="34.5" customHeight="1" x14ac:dyDescent="0.35">
      <c r="A160" s="25">
        <v>78</v>
      </c>
      <c r="B160" s="121" t="s">
        <v>64</v>
      </c>
      <c r="C160" s="121"/>
      <c r="D160" s="121"/>
      <c r="E160" s="121"/>
      <c r="F160" s="121"/>
      <c r="G160" s="121"/>
      <c r="H160" s="81">
        <v>732399</v>
      </c>
      <c r="I160" s="61" t="s">
        <v>36</v>
      </c>
      <c r="J160" s="22">
        <v>2</v>
      </c>
      <c r="K160" s="62" t="s">
        <v>37</v>
      </c>
      <c r="L160" s="23">
        <v>3.06528</v>
      </c>
      <c r="M160" s="63"/>
      <c r="N160" s="64">
        <f t="shared" ref="N160:N178" si="4">L160*J160</f>
        <v>6.13056</v>
      </c>
    </row>
    <row r="161" spans="1:14" s="24" customFormat="1" ht="34.5" customHeight="1" x14ac:dyDescent="0.35">
      <c r="A161" s="25">
        <v>79</v>
      </c>
      <c r="B161" s="121" t="s">
        <v>121</v>
      </c>
      <c r="C161" s="121"/>
      <c r="D161" s="121"/>
      <c r="E161" s="121"/>
      <c r="F161" s="121"/>
      <c r="G161" s="121"/>
      <c r="H161" s="81">
        <v>901210</v>
      </c>
      <c r="I161" s="61" t="s">
        <v>36</v>
      </c>
      <c r="J161" s="22">
        <v>1</v>
      </c>
      <c r="K161" s="62" t="s">
        <v>37</v>
      </c>
      <c r="L161" s="23">
        <v>1972.30126597</v>
      </c>
      <c r="M161" s="63"/>
      <c r="N161" s="64">
        <f t="shared" si="4"/>
        <v>1972.30126597</v>
      </c>
    </row>
    <row r="162" spans="1:14" s="24" customFormat="1" ht="34.5" customHeight="1" x14ac:dyDescent="0.35">
      <c r="A162" s="25">
        <v>80</v>
      </c>
      <c r="B162" s="121" t="s">
        <v>79</v>
      </c>
      <c r="C162" s="121"/>
      <c r="D162" s="121"/>
      <c r="E162" s="121"/>
      <c r="F162" s="121"/>
      <c r="G162" s="121"/>
      <c r="H162" s="81">
        <v>732399</v>
      </c>
      <c r="I162" s="61" t="s">
        <v>36</v>
      </c>
      <c r="J162" s="22">
        <v>2</v>
      </c>
      <c r="K162" s="62" t="s">
        <v>37</v>
      </c>
      <c r="L162" s="23">
        <v>7.9521499999999996</v>
      </c>
      <c r="M162" s="63"/>
      <c r="N162" s="64">
        <f t="shared" si="4"/>
        <v>15.904299999999999</v>
      </c>
    </row>
    <row r="163" spans="1:14" s="24" customFormat="1" ht="34.5" customHeight="1" x14ac:dyDescent="0.35">
      <c r="A163" s="25">
        <v>81</v>
      </c>
      <c r="B163" s="121" t="s">
        <v>122</v>
      </c>
      <c r="C163" s="121"/>
      <c r="D163" s="121"/>
      <c r="E163" s="121"/>
      <c r="F163" s="121"/>
      <c r="G163" s="121"/>
      <c r="H163" s="60">
        <v>902780</v>
      </c>
      <c r="I163" s="61" t="s">
        <v>36</v>
      </c>
      <c r="J163" s="22">
        <v>1</v>
      </c>
      <c r="K163" s="62" t="s">
        <v>37</v>
      </c>
      <c r="L163" s="23">
        <v>4293.8</v>
      </c>
      <c r="M163" s="63"/>
      <c r="N163" s="64">
        <f t="shared" si="4"/>
        <v>4293.8</v>
      </c>
    </row>
    <row r="164" spans="1:14" s="24" customFormat="1" ht="34.5" customHeight="1" x14ac:dyDescent="0.35">
      <c r="A164" s="25">
        <v>82</v>
      </c>
      <c r="B164" s="121" t="s">
        <v>123</v>
      </c>
      <c r="C164" s="121"/>
      <c r="D164" s="121"/>
      <c r="E164" s="121"/>
      <c r="F164" s="121"/>
      <c r="G164" s="121"/>
      <c r="H164" s="60">
        <v>842381</v>
      </c>
      <c r="I164" s="61" t="s">
        <v>36</v>
      </c>
      <c r="J164" s="22">
        <v>1</v>
      </c>
      <c r="K164" s="62" t="s">
        <v>37</v>
      </c>
      <c r="L164" s="23">
        <v>1091.24</v>
      </c>
      <c r="M164" s="63"/>
      <c r="N164" s="64">
        <f t="shared" si="4"/>
        <v>1091.24</v>
      </c>
    </row>
    <row r="165" spans="1:14" s="24" customFormat="1" ht="34.5" customHeight="1" x14ac:dyDescent="0.35">
      <c r="A165" s="25">
        <v>83</v>
      </c>
      <c r="B165" s="121" t="s">
        <v>124</v>
      </c>
      <c r="C165" s="121"/>
      <c r="D165" s="121"/>
      <c r="E165" s="121"/>
      <c r="F165" s="121"/>
      <c r="G165" s="121"/>
      <c r="H165" s="60">
        <v>847982</v>
      </c>
      <c r="I165" s="61" t="s">
        <v>36</v>
      </c>
      <c r="J165" s="22">
        <v>1</v>
      </c>
      <c r="K165" s="62" t="s">
        <v>37</v>
      </c>
      <c r="L165" s="23">
        <v>285.858</v>
      </c>
      <c r="M165" s="63"/>
      <c r="N165" s="64">
        <f t="shared" si="4"/>
        <v>285.858</v>
      </c>
    </row>
    <row r="166" spans="1:14" s="24" customFormat="1" ht="34.5" customHeight="1" x14ac:dyDescent="0.35">
      <c r="A166" s="25">
        <v>84</v>
      </c>
      <c r="B166" s="121" t="s">
        <v>125</v>
      </c>
      <c r="C166" s="121"/>
      <c r="D166" s="121"/>
      <c r="E166" s="121"/>
      <c r="F166" s="121"/>
      <c r="G166" s="121"/>
      <c r="H166" s="60">
        <v>392310</v>
      </c>
      <c r="I166" s="61" t="s">
        <v>36</v>
      </c>
      <c r="J166" s="22">
        <v>3</v>
      </c>
      <c r="K166" s="62" t="s">
        <v>37</v>
      </c>
      <c r="L166" s="23">
        <v>11.0641</v>
      </c>
      <c r="M166" s="63"/>
      <c r="N166" s="64">
        <f t="shared" si="4"/>
        <v>33.192300000000003</v>
      </c>
    </row>
    <row r="167" spans="1:14" s="24" customFormat="1" ht="34.5" customHeight="1" x14ac:dyDescent="0.35">
      <c r="A167" s="25">
        <v>85</v>
      </c>
      <c r="B167" s="121" t="s">
        <v>126</v>
      </c>
      <c r="C167" s="121"/>
      <c r="D167" s="121"/>
      <c r="E167" s="121"/>
      <c r="F167" s="121"/>
      <c r="G167" s="121"/>
      <c r="H167" s="60">
        <v>842121</v>
      </c>
      <c r="I167" s="61" t="s">
        <v>36</v>
      </c>
      <c r="J167" s="22">
        <v>1</v>
      </c>
      <c r="K167" s="62" t="s">
        <v>37</v>
      </c>
      <c r="L167" s="23">
        <v>2216.71</v>
      </c>
      <c r="M167" s="63"/>
      <c r="N167" s="64">
        <f t="shared" si="4"/>
        <v>2216.71</v>
      </c>
    </row>
    <row r="168" spans="1:14" s="24" customFormat="1" ht="34.5" customHeight="1" x14ac:dyDescent="0.35">
      <c r="A168" s="25">
        <v>86</v>
      </c>
      <c r="B168" s="121" t="s">
        <v>127</v>
      </c>
      <c r="C168" s="121"/>
      <c r="D168" s="121"/>
      <c r="E168" s="121"/>
      <c r="F168" s="121"/>
      <c r="G168" s="121"/>
      <c r="H168" s="81">
        <v>70179090</v>
      </c>
      <c r="I168" s="61" t="s">
        <v>36</v>
      </c>
      <c r="J168" s="22">
        <v>1</v>
      </c>
      <c r="K168" s="62" t="s">
        <v>37</v>
      </c>
      <c r="L168" s="23">
        <v>58.128140000000002</v>
      </c>
      <c r="M168" s="63"/>
      <c r="N168" s="64">
        <f t="shared" si="4"/>
        <v>58.128140000000002</v>
      </c>
    </row>
    <row r="169" spans="1:14" s="24" customFormat="1" ht="34.5" customHeight="1" x14ac:dyDescent="0.35">
      <c r="A169" s="25">
        <v>87</v>
      </c>
      <c r="B169" s="121" t="s">
        <v>128</v>
      </c>
      <c r="C169" s="121"/>
      <c r="D169" s="121"/>
      <c r="E169" s="121"/>
      <c r="F169" s="121"/>
      <c r="G169" s="121"/>
      <c r="H169" s="81">
        <v>70179090</v>
      </c>
      <c r="I169" s="61" t="s">
        <v>36</v>
      </c>
      <c r="J169" s="22">
        <v>1</v>
      </c>
      <c r="K169" s="62" t="s">
        <v>37</v>
      </c>
      <c r="L169" s="23">
        <v>26.360440000000001</v>
      </c>
      <c r="M169" s="63"/>
      <c r="N169" s="64">
        <f t="shared" si="4"/>
        <v>26.360440000000001</v>
      </c>
    </row>
    <row r="170" spans="1:14" s="24" customFormat="1" ht="34.5" customHeight="1" x14ac:dyDescent="0.35">
      <c r="A170" s="25">
        <v>88</v>
      </c>
      <c r="B170" s="121" t="s">
        <v>129</v>
      </c>
      <c r="C170" s="121"/>
      <c r="D170" s="121"/>
      <c r="E170" s="121"/>
      <c r="F170" s="121"/>
      <c r="G170" s="121"/>
      <c r="H170" s="60">
        <v>847982</v>
      </c>
      <c r="I170" s="61" t="s">
        <v>36</v>
      </c>
      <c r="J170" s="22">
        <v>1</v>
      </c>
      <c r="K170" s="62" t="s">
        <v>37</v>
      </c>
      <c r="L170" s="23">
        <v>285.858</v>
      </c>
      <c r="M170" s="63"/>
      <c r="N170" s="64">
        <f t="shared" si="4"/>
        <v>285.858</v>
      </c>
    </row>
    <row r="171" spans="1:14" s="24" customFormat="1" ht="34.5" customHeight="1" x14ac:dyDescent="0.35">
      <c r="A171" s="25">
        <v>89</v>
      </c>
      <c r="B171" s="121" t="s">
        <v>130</v>
      </c>
      <c r="C171" s="121"/>
      <c r="D171" s="121"/>
      <c r="E171" s="121"/>
      <c r="F171" s="121"/>
      <c r="G171" s="121"/>
      <c r="H171" s="60">
        <v>87168090</v>
      </c>
      <c r="I171" s="61" t="s">
        <v>36</v>
      </c>
      <c r="J171" s="22">
        <v>1</v>
      </c>
      <c r="K171" s="62" t="s">
        <v>37</v>
      </c>
      <c r="L171" s="23">
        <v>196.42400000000001</v>
      </c>
      <c r="M171" s="63"/>
      <c r="N171" s="64">
        <f t="shared" si="4"/>
        <v>196.42400000000001</v>
      </c>
    </row>
    <row r="172" spans="1:14" s="24" customFormat="1" ht="34.5" customHeight="1" x14ac:dyDescent="0.35">
      <c r="A172" s="25">
        <v>90</v>
      </c>
      <c r="B172" s="121" t="s">
        <v>131</v>
      </c>
      <c r="C172" s="121"/>
      <c r="D172" s="121"/>
      <c r="E172" s="121"/>
      <c r="F172" s="121"/>
      <c r="G172" s="121"/>
      <c r="H172" s="81">
        <v>701790</v>
      </c>
      <c r="I172" s="61" t="s">
        <v>36</v>
      </c>
      <c r="J172" s="22">
        <v>4</v>
      </c>
      <c r="K172" s="62" t="s">
        <v>37</v>
      </c>
      <c r="L172" s="23">
        <v>507.66500000000002</v>
      </c>
      <c r="M172" s="63"/>
      <c r="N172" s="64">
        <f t="shared" si="4"/>
        <v>2030.66</v>
      </c>
    </row>
    <row r="173" spans="1:14" s="24" customFormat="1" ht="34.5" customHeight="1" x14ac:dyDescent="0.35">
      <c r="A173" s="25">
        <v>91</v>
      </c>
      <c r="B173" s="121" t="s">
        <v>132</v>
      </c>
      <c r="C173" s="121"/>
      <c r="D173" s="121"/>
      <c r="E173" s="121"/>
      <c r="F173" s="121"/>
      <c r="G173" s="121"/>
      <c r="H173" s="81">
        <v>701790</v>
      </c>
      <c r="I173" s="61" t="s">
        <v>36</v>
      </c>
      <c r="J173" s="22">
        <v>4</v>
      </c>
      <c r="K173" s="62" t="s">
        <v>37</v>
      </c>
      <c r="L173" s="23">
        <v>444.54399999999998</v>
      </c>
      <c r="M173" s="63"/>
      <c r="N173" s="64">
        <f t="shared" si="4"/>
        <v>1778.1759999999999</v>
      </c>
    </row>
    <row r="174" spans="1:14" s="24" customFormat="1" ht="34.5" customHeight="1" x14ac:dyDescent="0.35">
      <c r="A174" s="25">
        <v>92</v>
      </c>
      <c r="B174" s="121" t="s">
        <v>133</v>
      </c>
      <c r="C174" s="121"/>
      <c r="D174" s="121"/>
      <c r="E174" s="121"/>
      <c r="F174" s="121"/>
      <c r="G174" s="121"/>
      <c r="H174" s="81">
        <v>701790</v>
      </c>
      <c r="I174" s="61" t="s">
        <v>36</v>
      </c>
      <c r="J174" s="22">
        <v>1</v>
      </c>
      <c r="K174" s="62" t="s">
        <v>37</v>
      </c>
      <c r="L174" s="23">
        <v>273.28809251799998</v>
      </c>
      <c r="M174" s="63"/>
      <c r="N174" s="64">
        <f t="shared" si="4"/>
        <v>273.28809251799998</v>
      </c>
    </row>
    <row r="175" spans="1:14" s="24" customFormat="1" ht="34.5" customHeight="1" x14ac:dyDescent="0.35">
      <c r="A175" s="25">
        <v>93</v>
      </c>
      <c r="B175" s="121" t="s">
        <v>134</v>
      </c>
      <c r="C175" s="121"/>
      <c r="D175" s="121"/>
      <c r="E175" s="121"/>
      <c r="F175" s="121"/>
      <c r="G175" s="121"/>
      <c r="H175" s="81">
        <v>701790</v>
      </c>
      <c r="I175" s="61" t="s">
        <v>36</v>
      </c>
      <c r="J175" s="22">
        <v>2</v>
      </c>
      <c r="K175" s="62" t="s">
        <v>37</v>
      </c>
      <c r="L175" s="23">
        <v>41.467199999999998</v>
      </c>
      <c r="M175" s="63"/>
      <c r="N175" s="64">
        <f t="shared" si="4"/>
        <v>82.934399999999997</v>
      </c>
    </row>
    <row r="176" spans="1:14" s="24" customFormat="1" ht="34.5" customHeight="1" x14ac:dyDescent="0.35">
      <c r="A176" s="25">
        <v>94</v>
      </c>
      <c r="B176" s="121" t="s">
        <v>135</v>
      </c>
      <c r="C176" s="121"/>
      <c r="D176" s="121"/>
      <c r="E176" s="121"/>
      <c r="F176" s="121"/>
      <c r="G176" s="121"/>
      <c r="H176" s="81">
        <v>732399</v>
      </c>
      <c r="I176" s="61" t="s">
        <v>36</v>
      </c>
      <c r="J176" s="22">
        <v>2</v>
      </c>
      <c r="K176" s="62" t="s">
        <v>37</v>
      </c>
      <c r="L176" s="23">
        <v>19.927</v>
      </c>
      <c r="M176" s="63"/>
      <c r="N176" s="64">
        <f t="shared" si="4"/>
        <v>39.853999999999999</v>
      </c>
    </row>
    <row r="177" spans="1:14" s="24" customFormat="1" ht="34.5" customHeight="1" x14ac:dyDescent="0.35">
      <c r="A177" s="25">
        <v>95</v>
      </c>
      <c r="B177" s="121" t="s">
        <v>136</v>
      </c>
      <c r="C177" s="121"/>
      <c r="D177" s="121"/>
      <c r="E177" s="121"/>
      <c r="F177" s="121"/>
      <c r="G177" s="121"/>
      <c r="H177" s="60">
        <v>84213990</v>
      </c>
      <c r="I177" s="61" t="s">
        <v>36</v>
      </c>
      <c r="J177" s="22">
        <v>1</v>
      </c>
      <c r="K177" s="62" t="s">
        <v>37</v>
      </c>
      <c r="L177" s="23">
        <v>583.34400000000005</v>
      </c>
      <c r="M177" s="63"/>
      <c r="N177" s="64">
        <f t="shared" si="4"/>
        <v>583.34400000000005</v>
      </c>
    </row>
    <row r="178" spans="1:14" s="24" customFormat="1" ht="34.5" customHeight="1" x14ac:dyDescent="0.35">
      <c r="A178" s="25">
        <v>96</v>
      </c>
      <c r="B178" s="121" t="s">
        <v>80</v>
      </c>
      <c r="C178" s="121"/>
      <c r="D178" s="121"/>
      <c r="E178" s="121"/>
      <c r="F178" s="121"/>
      <c r="G178" s="121"/>
      <c r="H178" s="60">
        <v>842139</v>
      </c>
      <c r="I178" s="61" t="s">
        <v>36</v>
      </c>
      <c r="J178" s="22">
        <v>10</v>
      </c>
      <c r="K178" s="62" t="s">
        <v>37</v>
      </c>
      <c r="L178" s="23">
        <v>1853.74689926</v>
      </c>
      <c r="M178" s="63"/>
      <c r="N178" s="64">
        <f t="shared" si="4"/>
        <v>18537.468992599999</v>
      </c>
    </row>
    <row r="179" spans="1:14" s="34" customFormat="1" x14ac:dyDescent="0.25">
      <c r="A179" s="65"/>
      <c r="B179" s="66"/>
      <c r="C179" s="66"/>
      <c r="D179" s="67"/>
      <c r="E179" s="68"/>
      <c r="F179" s="68"/>
      <c r="G179" s="68"/>
      <c r="H179" s="68"/>
      <c r="I179" s="69"/>
      <c r="J179" s="70"/>
      <c r="K179" s="71"/>
      <c r="L179" s="27"/>
      <c r="M179" s="72"/>
      <c r="N179" s="73"/>
    </row>
    <row r="180" spans="1:14" s="34" customFormat="1" ht="12" thickBot="1" x14ac:dyDescent="0.3">
      <c r="A180" s="65"/>
      <c r="B180" s="66"/>
      <c r="C180" s="66"/>
      <c r="D180" s="67"/>
      <c r="E180" s="68"/>
      <c r="F180" s="68"/>
      <c r="G180" s="68"/>
      <c r="H180" s="68"/>
      <c r="I180" s="69"/>
      <c r="J180" s="70"/>
      <c r="K180" s="71"/>
      <c r="L180" s="27"/>
      <c r="M180" s="72"/>
      <c r="N180" s="73"/>
    </row>
    <row r="181" spans="1:14" s="17" customFormat="1" x14ac:dyDescent="0.25">
      <c r="A181" s="19"/>
      <c r="B181" s="19"/>
      <c r="C181" s="19"/>
      <c r="D181" s="19"/>
      <c r="E181" s="19"/>
      <c r="F181" s="19"/>
      <c r="G181" s="19"/>
      <c r="H181" s="19"/>
      <c r="I181" s="75"/>
      <c r="J181" s="128" t="s">
        <v>55</v>
      </c>
      <c r="K181" s="128"/>
      <c r="L181" s="128"/>
      <c r="M181" s="10"/>
      <c r="N181" s="76">
        <f>SUM(N160:N180)+N158</f>
        <v>342864.44440956233</v>
      </c>
    </row>
    <row r="182" spans="1:14" s="34" customFormat="1" x14ac:dyDescent="0.25">
      <c r="A182" s="65"/>
      <c r="B182" s="66"/>
      <c r="C182" s="66"/>
      <c r="D182" s="67"/>
      <c r="E182" s="68"/>
      <c r="F182" s="68"/>
      <c r="G182" s="68"/>
      <c r="H182" s="68"/>
      <c r="I182" s="69"/>
      <c r="J182" s="70"/>
      <c r="K182" s="71"/>
      <c r="L182" s="27"/>
      <c r="M182" s="72"/>
      <c r="N182" s="73"/>
    </row>
    <row r="183" spans="1:14" s="34" customFormat="1" x14ac:dyDescent="0.25">
      <c r="A183" s="65"/>
      <c r="B183" s="66"/>
      <c r="C183" s="66"/>
      <c r="D183" s="67"/>
      <c r="E183" s="68"/>
      <c r="F183" s="68"/>
      <c r="G183" s="68"/>
      <c r="H183" s="68"/>
      <c r="I183" s="69"/>
      <c r="J183" s="70"/>
      <c r="K183" s="71"/>
      <c r="L183" s="27"/>
      <c r="M183" s="72"/>
      <c r="N183" s="73"/>
    </row>
    <row r="184" spans="1:14" s="34" customFormat="1" x14ac:dyDescent="0.25">
      <c r="A184" s="65"/>
      <c r="B184" s="66"/>
      <c r="C184" s="66"/>
      <c r="D184" s="67"/>
      <c r="E184" s="68"/>
      <c r="F184" s="68"/>
      <c r="G184" s="68"/>
      <c r="H184" s="68"/>
      <c r="I184" s="69"/>
      <c r="J184" s="70"/>
      <c r="K184" s="71"/>
      <c r="L184" s="27"/>
      <c r="M184" s="72"/>
      <c r="N184" s="73"/>
    </row>
    <row r="185" spans="1:14" s="34" customFormat="1" x14ac:dyDescent="0.25">
      <c r="A185" s="65"/>
      <c r="B185" s="66"/>
      <c r="C185" s="66"/>
      <c r="D185" s="67"/>
      <c r="E185" s="68"/>
      <c r="F185" s="68"/>
      <c r="G185" s="68"/>
      <c r="H185" s="68"/>
      <c r="I185" s="69"/>
      <c r="J185" s="70"/>
      <c r="K185" s="71"/>
      <c r="L185" s="27"/>
      <c r="M185" s="72"/>
      <c r="N185" s="73"/>
    </row>
    <row r="186" spans="1:14" s="34" customFormat="1" x14ac:dyDescent="0.25">
      <c r="A186" s="65"/>
      <c r="B186" s="66"/>
      <c r="C186" s="66"/>
      <c r="D186" s="67"/>
      <c r="E186" s="68"/>
      <c r="F186" s="68"/>
      <c r="G186" s="68"/>
      <c r="H186" s="68"/>
      <c r="I186" s="69"/>
      <c r="J186" s="70"/>
      <c r="K186" s="71"/>
      <c r="L186" s="27"/>
      <c r="M186" s="72"/>
      <c r="N186" s="73"/>
    </row>
    <row r="187" spans="1:14" s="34" customFormat="1" x14ac:dyDescent="0.25">
      <c r="A187" s="65"/>
      <c r="B187" s="66"/>
      <c r="C187" s="66"/>
      <c r="D187" s="67"/>
      <c r="E187" s="68"/>
      <c r="F187" s="68"/>
      <c r="G187" s="68"/>
      <c r="H187" s="68"/>
      <c r="I187" s="69"/>
      <c r="J187" s="70"/>
      <c r="K187" s="71"/>
      <c r="L187" s="27"/>
      <c r="M187" s="72"/>
      <c r="N187" s="73"/>
    </row>
    <row r="188" spans="1:14" s="34" customFormat="1" x14ac:dyDescent="0.25">
      <c r="A188" s="65"/>
      <c r="B188" s="66"/>
      <c r="C188" s="66"/>
      <c r="D188" s="67"/>
      <c r="E188" s="68"/>
      <c r="F188" s="68"/>
      <c r="G188" s="68"/>
      <c r="H188" s="68"/>
      <c r="I188" s="69"/>
      <c r="J188" s="70"/>
      <c r="K188" s="71"/>
      <c r="L188" s="27"/>
      <c r="M188" s="72"/>
      <c r="N188" s="73"/>
    </row>
    <row r="189" spans="1:14" s="34" customFormat="1" x14ac:dyDescent="0.25">
      <c r="A189" s="65"/>
      <c r="B189" s="66"/>
      <c r="C189" s="66"/>
      <c r="D189" s="67"/>
      <c r="E189" s="68"/>
      <c r="F189" s="68"/>
      <c r="G189" s="68"/>
      <c r="H189" s="68"/>
      <c r="I189" s="69"/>
      <c r="J189" s="70"/>
      <c r="K189" s="71"/>
      <c r="L189" s="27"/>
      <c r="M189" s="72"/>
      <c r="N189" s="73"/>
    </row>
    <row r="190" spans="1:14" s="34" customFormat="1" x14ac:dyDescent="0.25">
      <c r="A190" s="65"/>
      <c r="B190" s="66"/>
      <c r="C190" s="66"/>
      <c r="D190" s="67"/>
      <c r="E190" s="68"/>
      <c r="F190" s="68"/>
      <c r="G190" s="68"/>
      <c r="H190" s="68"/>
      <c r="I190" s="69"/>
      <c r="J190" s="70"/>
      <c r="K190" s="71"/>
      <c r="L190" s="27"/>
      <c r="M190" s="72"/>
      <c r="N190" s="73"/>
    </row>
    <row r="191" spans="1:14" x14ac:dyDescent="0.25">
      <c r="A191" s="65"/>
      <c r="B191" s="66"/>
      <c r="C191" s="66"/>
      <c r="D191" s="67"/>
      <c r="E191" s="68"/>
      <c r="F191" s="68"/>
      <c r="G191" s="68"/>
      <c r="H191" s="68"/>
      <c r="I191" s="69"/>
      <c r="J191" s="70"/>
      <c r="K191" s="71"/>
      <c r="L191" s="27"/>
      <c r="M191" s="72"/>
      <c r="N191" s="73"/>
    </row>
    <row r="192" spans="1:14" x14ac:dyDescent="0.25">
      <c r="A192" s="65"/>
      <c r="B192" s="66"/>
      <c r="C192" s="66"/>
      <c r="D192" s="67"/>
      <c r="E192" s="68"/>
      <c r="F192" s="68"/>
      <c r="G192" s="68"/>
      <c r="H192" s="68"/>
      <c r="I192" s="69"/>
      <c r="J192" s="70"/>
      <c r="K192" s="71"/>
      <c r="L192" s="27"/>
      <c r="M192" s="72"/>
      <c r="N192" s="73"/>
    </row>
    <row r="193" spans="1:14" x14ac:dyDescent="0.25">
      <c r="A193" s="127" t="s">
        <v>0</v>
      </c>
      <c r="B193" s="127"/>
      <c r="C193" s="127"/>
      <c r="D193" s="127"/>
      <c r="E193" s="127"/>
      <c r="F193" s="127"/>
      <c r="G193" s="127"/>
      <c r="H193" s="127"/>
      <c r="I193" s="127"/>
      <c r="J193" s="127"/>
      <c r="K193" s="1" t="s">
        <v>56</v>
      </c>
      <c r="L193" s="1"/>
      <c r="M193" s="46"/>
      <c r="N193" s="46" t="s">
        <v>2</v>
      </c>
    </row>
    <row r="194" spans="1:14" x14ac:dyDescent="0.25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3" t="s">
        <v>57</v>
      </c>
      <c r="L194" s="3"/>
      <c r="M194" s="48"/>
      <c r="N194" s="48">
        <v>44249</v>
      </c>
    </row>
    <row r="195" spans="1:14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1" t="s">
        <v>58</v>
      </c>
      <c r="L195" s="1"/>
      <c r="M195" s="50"/>
      <c r="N195" s="50" t="s">
        <v>137</v>
      </c>
    </row>
    <row r="196" spans="1:14" x14ac:dyDescent="0.25">
      <c r="A196" s="4"/>
      <c r="B196" s="4"/>
      <c r="C196" s="4"/>
      <c r="D196" s="4"/>
      <c r="E196" s="4"/>
      <c r="F196" s="4"/>
      <c r="G196" s="4"/>
      <c r="H196" s="4"/>
      <c r="I196" s="5"/>
      <c r="J196" s="5"/>
      <c r="K196" s="5"/>
      <c r="L196" s="5"/>
      <c r="M196" s="3"/>
      <c r="N196" s="51"/>
    </row>
    <row r="197" spans="1:14" x14ac:dyDescent="0.25">
      <c r="A197" s="20"/>
      <c r="B197" s="20"/>
      <c r="C197" s="69"/>
      <c r="D197" s="69"/>
      <c r="E197" s="78"/>
      <c r="F197" s="5"/>
      <c r="G197" s="5"/>
      <c r="H197" s="5"/>
      <c r="I197" s="21"/>
      <c r="J197" s="3" t="s">
        <v>60</v>
      </c>
      <c r="K197" s="3"/>
      <c r="L197" s="3"/>
      <c r="M197" s="3" t="s">
        <v>26</v>
      </c>
      <c r="N197" s="79">
        <f>+N181</f>
        <v>342864.44440956233</v>
      </c>
    </row>
    <row r="198" spans="1:14" x14ac:dyDescent="0.25">
      <c r="A198" s="4" t="s">
        <v>27</v>
      </c>
      <c r="B198" s="20" t="s">
        <v>28</v>
      </c>
      <c r="C198" s="20"/>
      <c r="D198" s="20"/>
      <c r="E198" s="20"/>
      <c r="F198" s="20"/>
      <c r="G198" s="20"/>
      <c r="H198" s="20" t="s">
        <v>29</v>
      </c>
      <c r="I198" s="20" t="s">
        <v>30</v>
      </c>
      <c r="J198" s="21" t="s">
        <v>31</v>
      </c>
      <c r="K198" s="21" t="s">
        <v>32</v>
      </c>
      <c r="L198" s="21" t="s">
        <v>33</v>
      </c>
      <c r="M198" s="44"/>
      <c r="N198" s="59" t="s">
        <v>34</v>
      </c>
    </row>
    <row r="199" spans="1:14" s="24" customFormat="1" ht="34.5" customHeight="1" x14ac:dyDescent="0.35">
      <c r="A199" s="25">
        <v>97</v>
      </c>
      <c r="B199" s="121" t="s">
        <v>138</v>
      </c>
      <c r="C199" s="121"/>
      <c r="D199" s="121"/>
      <c r="E199" s="121"/>
      <c r="F199" s="121"/>
      <c r="G199" s="121"/>
      <c r="H199" s="81">
        <v>701790</v>
      </c>
      <c r="I199" s="61" t="s">
        <v>36</v>
      </c>
      <c r="J199" s="22">
        <v>2</v>
      </c>
      <c r="K199" s="62" t="s">
        <v>37</v>
      </c>
      <c r="L199" s="23">
        <v>229.80889999999999</v>
      </c>
      <c r="M199" s="63"/>
      <c r="N199" s="64">
        <f t="shared" ref="N199:N218" si="5">L199*J199</f>
        <v>459.61779999999999</v>
      </c>
    </row>
    <row r="200" spans="1:14" s="24" customFormat="1" ht="34.5" customHeight="1" x14ac:dyDescent="0.35">
      <c r="A200" s="25">
        <v>98</v>
      </c>
      <c r="B200" s="121" t="s">
        <v>139</v>
      </c>
      <c r="C200" s="121"/>
      <c r="D200" s="121"/>
      <c r="E200" s="121"/>
      <c r="F200" s="121"/>
      <c r="G200" s="121"/>
      <c r="H200" s="81">
        <v>701790</v>
      </c>
      <c r="I200" s="61" t="s">
        <v>36</v>
      </c>
      <c r="J200" s="22">
        <v>2</v>
      </c>
      <c r="K200" s="62" t="s">
        <v>37</v>
      </c>
      <c r="L200" s="23">
        <v>45.961779999999997</v>
      </c>
      <c r="M200" s="63"/>
      <c r="N200" s="64">
        <f t="shared" si="5"/>
        <v>91.923559999999995</v>
      </c>
    </row>
    <row r="201" spans="1:14" s="24" customFormat="1" ht="34.5" customHeight="1" x14ac:dyDescent="0.35">
      <c r="A201" s="25">
        <v>99</v>
      </c>
      <c r="B201" s="121" t="s">
        <v>140</v>
      </c>
      <c r="C201" s="121"/>
      <c r="D201" s="121"/>
      <c r="E201" s="121"/>
      <c r="F201" s="121"/>
      <c r="G201" s="121"/>
      <c r="H201" s="60">
        <v>842381</v>
      </c>
      <c r="I201" s="61" t="s">
        <v>36</v>
      </c>
      <c r="J201" s="22">
        <v>1</v>
      </c>
      <c r="K201" s="62" t="s">
        <v>37</v>
      </c>
      <c r="L201" s="23">
        <v>1392.6420590800001</v>
      </c>
      <c r="M201" s="63"/>
      <c r="N201" s="64">
        <f t="shared" si="5"/>
        <v>1392.6420590800001</v>
      </c>
    </row>
    <row r="202" spans="1:14" s="24" customFormat="1" ht="34.5" customHeight="1" x14ac:dyDescent="0.35">
      <c r="A202" s="25">
        <v>100</v>
      </c>
      <c r="B202" s="121" t="s">
        <v>141</v>
      </c>
      <c r="C202" s="121"/>
      <c r="D202" s="121"/>
      <c r="E202" s="121"/>
      <c r="F202" s="121"/>
      <c r="G202" s="121"/>
      <c r="H202" s="60">
        <v>847410</v>
      </c>
      <c r="I202" s="61" t="s">
        <v>36</v>
      </c>
      <c r="J202" s="22">
        <v>1</v>
      </c>
      <c r="K202" s="62" t="s">
        <v>37</v>
      </c>
      <c r="L202" s="23">
        <v>10006.620000000001</v>
      </c>
      <c r="M202" s="63"/>
      <c r="N202" s="64">
        <f t="shared" si="5"/>
        <v>10006.620000000001</v>
      </c>
    </row>
    <row r="203" spans="1:14" s="24" customFormat="1" ht="34.5" customHeight="1" x14ac:dyDescent="0.35">
      <c r="A203" s="25">
        <v>101</v>
      </c>
      <c r="B203" s="121" t="s">
        <v>142</v>
      </c>
      <c r="C203" s="121"/>
      <c r="D203" s="121"/>
      <c r="E203" s="121"/>
      <c r="F203" s="121"/>
      <c r="G203" s="121"/>
      <c r="H203" s="60">
        <v>847490</v>
      </c>
      <c r="I203" s="61" t="s">
        <v>36</v>
      </c>
      <c r="J203" s="22">
        <v>18</v>
      </c>
      <c r="K203" s="62" t="s">
        <v>37</v>
      </c>
      <c r="L203" s="23">
        <v>340.92829999999998</v>
      </c>
      <c r="M203" s="63"/>
      <c r="N203" s="64">
        <f t="shared" si="5"/>
        <v>6136.7093999999997</v>
      </c>
    </row>
    <row r="204" spans="1:14" s="24" customFormat="1" ht="34.5" customHeight="1" x14ac:dyDescent="0.35">
      <c r="A204" s="25">
        <v>102</v>
      </c>
      <c r="B204" s="121" t="s">
        <v>143</v>
      </c>
      <c r="C204" s="121"/>
      <c r="D204" s="121"/>
      <c r="E204" s="121"/>
      <c r="F204" s="121"/>
      <c r="G204" s="121"/>
      <c r="H204" s="60">
        <v>40169310</v>
      </c>
      <c r="I204" s="61" t="s">
        <v>36</v>
      </c>
      <c r="J204" s="22">
        <v>48</v>
      </c>
      <c r="K204" s="62" t="s">
        <v>37</v>
      </c>
      <c r="L204" s="23">
        <v>2.0953170000000001</v>
      </c>
      <c r="M204" s="63"/>
      <c r="N204" s="64">
        <f t="shared" si="5"/>
        <v>100.57521600000001</v>
      </c>
    </row>
    <row r="205" spans="1:14" s="24" customFormat="1" ht="34.5" customHeight="1" x14ac:dyDescent="0.35">
      <c r="A205" s="25">
        <v>103</v>
      </c>
      <c r="B205" s="121" t="s">
        <v>144</v>
      </c>
      <c r="C205" s="121"/>
      <c r="D205" s="121"/>
      <c r="E205" s="121"/>
      <c r="F205" s="121"/>
      <c r="G205" s="121"/>
      <c r="H205" s="60">
        <v>84621090</v>
      </c>
      <c r="I205" s="61" t="s">
        <v>36</v>
      </c>
      <c r="J205" s="22">
        <v>1</v>
      </c>
      <c r="K205" s="62" t="s">
        <v>37</v>
      </c>
      <c r="L205" s="23">
        <v>16159.22</v>
      </c>
      <c r="M205" s="63"/>
      <c r="N205" s="64">
        <f t="shared" si="5"/>
        <v>16159.22</v>
      </c>
    </row>
    <row r="206" spans="1:14" s="24" customFormat="1" ht="34.5" customHeight="1" x14ac:dyDescent="0.35">
      <c r="A206" s="25">
        <v>104</v>
      </c>
      <c r="B206" s="121" t="s">
        <v>145</v>
      </c>
      <c r="C206" s="121"/>
      <c r="D206" s="121"/>
      <c r="E206" s="121"/>
      <c r="F206" s="121"/>
      <c r="G206" s="121"/>
      <c r="H206" s="60">
        <v>846694</v>
      </c>
      <c r="I206" s="61" t="s">
        <v>36</v>
      </c>
      <c r="J206" s="22">
        <v>1</v>
      </c>
      <c r="K206" s="62" t="s">
        <v>37</v>
      </c>
      <c r="L206" s="23">
        <v>1065.097</v>
      </c>
      <c r="M206" s="63"/>
      <c r="N206" s="64">
        <f t="shared" si="5"/>
        <v>1065.097</v>
      </c>
    </row>
    <row r="207" spans="1:14" s="24" customFormat="1" ht="34.5" customHeight="1" x14ac:dyDescent="0.35">
      <c r="A207" s="25">
        <v>105</v>
      </c>
      <c r="B207" s="121" t="s">
        <v>146</v>
      </c>
      <c r="C207" s="121"/>
      <c r="D207" s="121"/>
      <c r="E207" s="121"/>
      <c r="F207" s="121"/>
      <c r="G207" s="121"/>
      <c r="H207" s="60">
        <v>34049090</v>
      </c>
      <c r="I207" s="61" t="s">
        <v>36</v>
      </c>
      <c r="J207" s="22">
        <v>40</v>
      </c>
      <c r="K207" s="62" t="s">
        <v>37</v>
      </c>
      <c r="L207" s="23">
        <v>278.81229342500001</v>
      </c>
      <c r="M207" s="63"/>
      <c r="N207" s="64">
        <f t="shared" si="5"/>
        <v>11152.491737</v>
      </c>
    </row>
    <row r="208" spans="1:14" s="24" customFormat="1" ht="34.5" customHeight="1" x14ac:dyDescent="0.35">
      <c r="A208" s="25">
        <v>106</v>
      </c>
      <c r="B208" s="121" t="s">
        <v>147</v>
      </c>
      <c r="C208" s="121"/>
      <c r="D208" s="121"/>
      <c r="E208" s="121"/>
      <c r="F208" s="121"/>
      <c r="G208" s="121"/>
      <c r="H208" s="81">
        <v>392490</v>
      </c>
      <c r="I208" s="61" t="s">
        <v>36</v>
      </c>
      <c r="J208" s="22">
        <v>10</v>
      </c>
      <c r="K208" s="62" t="s">
        <v>37</v>
      </c>
      <c r="L208" s="23">
        <v>10.1386288518</v>
      </c>
      <c r="M208" s="63"/>
      <c r="N208" s="64">
        <f t="shared" si="5"/>
        <v>101.386288518</v>
      </c>
    </row>
    <row r="209" spans="1:14" s="24" customFormat="1" ht="34.5" customHeight="1" x14ac:dyDescent="0.35">
      <c r="A209" s="25">
        <v>107</v>
      </c>
      <c r="B209" s="121" t="s">
        <v>148</v>
      </c>
      <c r="C209" s="121"/>
      <c r="D209" s="121"/>
      <c r="E209" s="121"/>
      <c r="F209" s="121"/>
      <c r="G209" s="121"/>
      <c r="H209" s="81">
        <v>8514309</v>
      </c>
      <c r="I209" s="61" t="s">
        <v>36</v>
      </c>
      <c r="J209" s="22">
        <v>2</v>
      </c>
      <c r="K209" s="62" t="s">
        <v>37</v>
      </c>
      <c r="L209" s="23">
        <v>1993.59238656</v>
      </c>
      <c r="M209" s="63"/>
      <c r="N209" s="64">
        <f t="shared" si="5"/>
        <v>3987.18477312</v>
      </c>
    </row>
    <row r="210" spans="1:14" s="24" customFormat="1" ht="34.5" customHeight="1" x14ac:dyDescent="0.35">
      <c r="A210" s="25">
        <v>108</v>
      </c>
      <c r="B210" s="121" t="s">
        <v>149</v>
      </c>
      <c r="C210" s="121"/>
      <c r="D210" s="121"/>
      <c r="E210" s="121"/>
      <c r="F210" s="121"/>
      <c r="G210" s="121"/>
      <c r="H210" s="81">
        <v>810990</v>
      </c>
      <c r="I210" s="61" t="s">
        <v>36</v>
      </c>
      <c r="J210" s="22">
        <v>200</v>
      </c>
      <c r="K210" s="62" t="s">
        <v>37</v>
      </c>
      <c r="L210" s="23">
        <v>25.887299001599999</v>
      </c>
      <c r="M210" s="63"/>
      <c r="N210" s="64">
        <f t="shared" si="5"/>
        <v>5177.4598003199999</v>
      </c>
    </row>
    <row r="211" spans="1:14" s="24" customFormat="1" ht="34.5" customHeight="1" x14ac:dyDescent="0.35">
      <c r="A211" s="25">
        <v>109</v>
      </c>
      <c r="B211" s="121" t="s">
        <v>150</v>
      </c>
      <c r="C211" s="121"/>
      <c r="D211" s="121"/>
      <c r="E211" s="121"/>
      <c r="F211" s="121"/>
      <c r="G211" s="121"/>
      <c r="H211" s="81">
        <v>701790</v>
      </c>
      <c r="I211" s="61" t="s">
        <v>36</v>
      </c>
      <c r="J211" s="22">
        <v>15</v>
      </c>
      <c r="K211" s="62" t="s">
        <v>37</v>
      </c>
      <c r="L211" s="23">
        <v>81.11</v>
      </c>
      <c r="M211" s="63"/>
      <c r="N211" s="64">
        <f t="shared" si="5"/>
        <v>1216.6500000000001</v>
      </c>
    </row>
    <row r="212" spans="1:14" s="24" customFormat="1" ht="34.5" customHeight="1" x14ac:dyDescent="0.35">
      <c r="A212" s="25">
        <v>110</v>
      </c>
      <c r="B212" s="121" t="s">
        <v>151</v>
      </c>
      <c r="C212" s="121"/>
      <c r="D212" s="121"/>
      <c r="E212" s="121"/>
      <c r="F212" s="121"/>
      <c r="G212" s="121"/>
      <c r="H212" s="81">
        <v>84798990</v>
      </c>
      <c r="I212" s="61" t="s">
        <v>36</v>
      </c>
      <c r="J212" s="22">
        <v>3</v>
      </c>
      <c r="K212" s="62" t="s">
        <v>37</v>
      </c>
      <c r="L212" s="23">
        <v>283.88159999999999</v>
      </c>
      <c r="M212" s="63"/>
      <c r="N212" s="64">
        <f t="shared" si="5"/>
        <v>851.64480000000003</v>
      </c>
    </row>
    <row r="213" spans="1:14" s="24" customFormat="1" ht="34.5" customHeight="1" x14ac:dyDescent="0.35">
      <c r="A213" s="25">
        <v>111</v>
      </c>
      <c r="B213" s="121" t="s">
        <v>152</v>
      </c>
      <c r="C213" s="121"/>
      <c r="D213" s="121"/>
      <c r="E213" s="121"/>
      <c r="F213" s="121"/>
      <c r="G213" s="121"/>
      <c r="H213" s="81">
        <v>84798990</v>
      </c>
      <c r="I213" s="61" t="s">
        <v>36</v>
      </c>
      <c r="J213" s="22">
        <v>3</v>
      </c>
      <c r="K213" s="62" t="s">
        <v>37</v>
      </c>
      <c r="L213" s="23">
        <v>324.43610000000001</v>
      </c>
      <c r="M213" s="63"/>
      <c r="N213" s="64">
        <f t="shared" si="5"/>
        <v>973.30830000000003</v>
      </c>
    </row>
    <row r="214" spans="1:14" s="24" customFormat="1" ht="34.5" customHeight="1" x14ac:dyDescent="0.35">
      <c r="A214" s="25">
        <v>112</v>
      </c>
      <c r="B214" s="121" t="s">
        <v>153</v>
      </c>
      <c r="C214" s="121"/>
      <c r="D214" s="121"/>
      <c r="E214" s="121"/>
      <c r="F214" s="121"/>
      <c r="G214" s="121"/>
      <c r="H214" s="81">
        <v>841360</v>
      </c>
      <c r="I214" s="61" t="s">
        <v>36</v>
      </c>
      <c r="J214" s="22">
        <v>3</v>
      </c>
      <c r="K214" s="62" t="s">
        <v>37</v>
      </c>
      <c r="L214" s="23">
        <v>533.51319999999998</v>
      </c>
      <c r="M214" s="63"/>
      <c r="N214" s="64">
        <f t="shared" si="5"/>
        <v>1600.5396000000001</v>
      </c>
    </row>
    <row r="215" spans="1:14" s="24" customFormat="1" ht="34.5" customHeight="1" x14ac:dyDescent="0.35">
      <c r="A215" s="25">
        <v>113</v>
      </c>
      <c r="B215" s="121" t="s">
        <v>154</v>
      </c>
      <c r="C215" s="121"/>
      <c r="D215" s="121"/>
      <c r="E215" s="121"/>
      <c r="F215" s="121"/>
      <c r="G215" s="121"/>
      <c r="H215" s="81">
        <v>851679</v>
      </c>
      <c r="I215" s="61" t="s">
        <v>36</v>
      </c>
      <c r="J215" s="22">
        <v>2</v>
      </c>
      <c r="K215" s="62" t="s">
        <v>37</v>
      </c>
      <c r="L215" s="23">
        <v>578.71349999999995</v>
      </c>
      <c r="M215" s="63"/>
      <c r="N215" s="64">
        <f t="shared" si="5"/>
        <v>1157.4269999999999</v>
      </c>
    </row>
    <row r="216" spans="1:14" s="24" customFormat="1" ht="34.5" customHeight="1" x14ac:dyDescent="0.35">
      <c r="A216" s="25">
        <v>114</v>
      </c>
      <c r="B216" s="121" t="s">
        <v>155</v>
      </c>
      <c r="C216" s="121"/>
      <c r="D216" s="121"/>
      <c r="E216" s="121"/>
      <c r="F216" s="121"/>
      <c r="G216" s="121"/>
      <c r="H216" s="81">
        <v>850440</v>
      </c>
      <c r="I216" s="61" t="s">
        <v>36</v>
      </c>
      <c r="J216" s="22">
        <v>2</v>
      </c>
      <c r="K216" s="62" t="s">
        <v>37</v>
      </c>
      <c r="L216" s="35">
        <f>16967.78/14.7949</f>
        <v>1146.866825730488</v>
      </c>
      <c r="M216" s="63"/>
      <c r="N216" s="64">
        <f t="shared" si="5"/>
        <v>2293.733651460976</v>
      </c>
    </row>
    <row r="217" spans="1:14" s="24" customFormat="1" ht="34.5" customHeight="1" x14ac:dyDescent="0.35">
      <c r="A217" s="25">
        <v>115</v>
      </c>
      <c r="B217" s="121" t="s">
        <v>156</v>
      </c>
      <c r="C217" s="121"/>
      <c r="D217" s="121"/>
      <c r="E217" s="121"/>
      <c r="F217" s="121"/>
      <c r="G217" s="121"/>
      <c r="H217" s="81">
        <v>84199090</v>
      </c>
      <c r="I217" s="61" t="s">
        <v>36</v>
      </c>
      <c r="J217" s="22">
        <v>1</v>
      </c>
      <c r="K217" s="62" t="s">
        <v>37</v>
      </c>
      <c r="L217" s="23">
        <v>884.02084502000002</v>
      </c>
      <c r="M217" s="63"/>
      <c r="N217" s="64">
        <f t="shared" si="5"/>
        <v>884.02084502000002</v>
      </c>
    </row>
    <row r="218" spans="1:14" s="24" customFormat="1" ht="34.5" customHeight="1" x14ac:dyDescent="0.35">
      <c r="A218" s="25">
        <v>116</v>
      </c>
      <c r="B218" s="121" t="s">
        <v>157</v>
      </c>
      <c r="C218" s="121"/>
      <c r="D218" s="121"/>
      <c r="E218" s="121"/>
      <c r="F218" s="121"/>
      <c r="G218" s="121"/>
      <c r="H218" s="60">
        <v>902790</v>
      </c>
      <c r="I218" s="61" t="s">
        <v>36</v>
      </c>
      <c r="J218" s="22">
        <v>3</v>
      </c>
      <c r="K218" s="62" t="s">
        <v>37</v>
      </c>
      <c r="L218" s="23">
        <f>1093/14.7949</f>
        <v>73.87680890036431</v>
      </c>
      <c r="M218" s="63"/>
      <c r="N218" s="64">
        <f t="shared" si="5"/>
        <v>221.63042670109292</v>
      </c>
    </row>
    <row r="219" spans="1:14" s="34" customFormat="1" x14ac:dyDescent="0.25">
      <c r="A219" s="65"/>
      <c r="B219" s="66"/>
      <c r="C219" s="66"/>
      <c r="D219" s="67"/>
      <c r="E219" s="68"/>
      <c r="F219" s="68"/>
      <c r="G219" s="68"/>
      <c r="H219" s="68"/>
      <c r="I219" s="69"/>
      <c r="J219" s="70"/>
      <c r="K219" s="71"/>
      <c r="L219" s="27"/>
      <c r="M219" s="72"/>
      <c r="N219" s="73"/>
    </row>
    <row r="220" spans="1:14" s="34" customFormat="1" x14ac:dyDescent="0.25">
      <c r="A220" s="65"/>
      <c r="B220" s="66"/>
      <c r="C220" s="66"/>
      <c r="D220" s="67"/>
      <c r="E220" s="68"/>
      <c r="F220" s="68"/>
      <c r="G220" s="68"/>
      <c r="H220" s="68"/>
      <c r="I220" s="69"/>
      <c r="J220" s="70"/>
      <c r="K220" s="71"/>
      <c r="L220" s="27"/>
      <c r="M220" s="72"/>
      <c r="N220" s="73"/>
    </row>
    <row r="221" spans="1:14" s="34" customFormat="1" x14ac:dyDescent="0.25">
      <c r="A221" s="65"/>
      <c r="B221" s="66"/>
      <c r="C221" s="66"/>
      <c r="D221" s="67"/>
      <c r="E221" s="68"/>
      <c r="F221" s="68"/>
      <c r="G221" s="68"/>
      <c r="H221" s="68"/>
      <c r="I221" s="69"/>
      <c r="J221" s="70"/>
      <c r="K221" s="71"/>
      <c r="L221" s="27"/>
      <c r="M221" s="72"/>
      <c r="N221" s="73"/>
    </row>
    <row r="222" spans="1:14" s="34" customFormat="1" ht="12" thickBot="1" x14ac:dyDescent="0.3">
      <c r="A222" s="65"/>
      <c r="B222" s="66"/>
      <c r="C222" s="66"/>
      <c r="D222" s="67"/>
      <c r="E222" s="68"/>
      <c r="F222" s="68"/>
      <c r="G222" s="68"/>
      <c r="H222" s="68"/>
      <c r="I222" s="69"/>
      <c r="J222" s="70"/>
      <c r="K222" s="71"/>
      <c r="L222" s="27"/>
      <c r="M222" s="72"/>
      <c r="N222" s="73"/>
    </row>
    <row r="223" spans="1:14" s="17" customFormat="1" x14ac:dyDescent="0.25">
      <c r="A223" s="19"/>
      <c r="B223" s="19"/>
      <c r="C223" s="19"/>
      <c r="D223" s="19"/>
      <c r="E223" s="19"/>
      <c r="F223" s="19"/>
      <c r="G223" s="19"/>
      <c r="H223" s="19"/>
      <c r="I223" s="75"/>
      <c r="J223" s="128" t="s">
        <v>55</v>
      </c>
      <c r="K223" s="128"/>
      <c r="L223" s="128"/>
      <c r="M223" s="10"/>
      <c r="N223" s="76">
        <f>SUM(N199:N222)+N197</f>
        <v>407894.32666678238</v>
      </c>
    </row>
    <row r="224" spans="1:14" s="34" customFormat="1" x14ac:dyDescent="0.25">
      <c r="A224" s="65"/>
      <c r="B224" s="66"/>
      <c r="C224" s="66"/>
      <c r="D224" s="67"/>
      <c r="E224" s="68"/>
      <c r="F224" s="68"/>
      <c r="G224" s="68"/>
      <c r="H224" s="68"/>
      <c r="I224" s="69"/>
      <c r="J224" s="70"/>
      <c r="K224" s="71"/>
      <c r="L224" s="27"/>
      <c r="M224" s="72"/>
      <c r="N224" s="73"/>
    </row>
    <row r="225" spans="1:14" s="34" customFormat="1" x14ac:dyDescent="0.25">
      <c r="A225" s="65"/>
      <c r="B225" s="66"/>
      <c r="C225" s="66"/>
      <c r="D225" s="67"/>
      <c r="E225" s="68"/>
      <c r="F225" s="68"/>
      <c r="G225" s="68"/>
      <c r="H225" s="68"/>
      <c r="I225" s="69"/>
      <c r="J225" s="70"/>
      <c r="K225" s="71"/>
      <c r="L225" s="27"/>
      <c r="M225" s="72"/>
      <c r="N225" s="73"/>
    </row>
    <row r="226" spans="1:14" s="34" customFormat="1" x14ac:dyDescent="0.25">
      <c r="A226" s="65"/>
      <c r="B226" s="66"/>
      <c r="C226" s="66"/>
      <c r="D226" s="67"/>
      <c r="E226" s="68"/>
      <c r="F226" s="68"/>
      <c r="G226" s="68"/>
      <c r="H226" s="68"/>
      <c r="I226" s="69"/>
      <c r="J226" s="70"/>
      <c r="K226" s="71"/>
      <c r="L226" s="27"/>
      <c r="M226" s="72"/>
      <c r="N226" s="73"/>
    </row>
    <row r="227" spans="1:14" s="34" customFormat="1" x14ac:dyDescent="0.25">
      <c r="A227" s="65"/>
      <c r="B227" s="66"/>
      <c r="C227" s="66"/>
      <c r="D227" s="67"/>
      <c r="E227" s="68"/>
      <c r="F227" s="68"/>
      <c r="G227" s="68"/>
      <c r="H227" s="68"/>
      <c r="I227" s="69"/>
      <c r="J227" s="70"/>
      <c r="K227" s="71"/>
      <c r="L227" s="27"/>
      <c r="M227" s="72"/>
      <c r="N227" s="73"/>
    </row>
    <row r="228" spans="1:14" s="34" customFormat="1" x14ac:dyDescent="0.25">
      <c r="A228" s="65"/>
      <c r="B228" s="66"/>
      <c r="C228" s="66"/>
      <c r="D228" s="67"/>
      <c r="E228" s="68"/>
      <c r="F228" s="68"/>
      <c r="G228" s="68"/>
      <c r="H228" s="68"/>
      <c r="I228" s="69"/>
      <c r="J228" s="70"/>
      <c r="K228" s="71"/>
      <c r="L228" s="27"/>
      <c r="M228" s="72"/>
      <c r="N228" s="73"/>
    </row>
    <row r="229" spans="1:14" s="34" customFormat="1" x14ac:dyDescent="0.25">
      <c r="A229" s="65"/>
      <c r="B229" s="66"/>
      <c r="C229" s="66"/>
      <c r="D229" s="67"/>
      <c r="E229" s="68"/>
      <c r="F229" s="68"/>
      <c r="G229" s="68"/>
      <c r="H229" s="68"/>
      <c r="I229" s="69"/>
      <c r="J229" s="70"/>
      <c r="K229" s="71"/>
      <c r="L229" s="27"/>
      <c r="M229" s="72"/>
      <c r="N229" s="73"/>
    </row>
    <row r="230" spans="1:14" s="34" customFormat="1" x14ac:dyDescent="0.25">
      <c r="A230" s="65"/>
      <c r="B230" s="66"/>
      <c r="C230" s="66"/>
      <c r="D230" s="67"/>
      <c r="E230" s="68"/>
      <c r="F230" s="68"/>
      <c r="G230" s="68"/>
      <c r="H230" s="68"/>
      <c r="I230" s="69"/>
      <c r="J230" s="70"/>
      <c r="K230" s="71"/>
      <c r="L230" s="27"/>
      <c r="M230" s="72"/>
      <c r="N230" s="73"/>
    </row>
    <row r="231" spans="1:14" s="34" customFormat="1" x14ac:dyDescent="0.25">
      <c r="A231" s="65"/>
      <c r="B231" s="66"/>
      <c r="C231" s="66"/>
      <c r="D231" s="67"/>
      <c r="E231" s="68"/>
      <c r="F231" s="68"/>
      <c r="G231" s="68"/>
      <c r="H231" s="68"/>
      <c r="I231" s="69"/>
      <c r="J231" s="70"/>
      <c r="K231" s="71"/>
      <c r="L231" s="27"/>
      <c r="M231" s="72"/>
      <c r="N231" s="73"/>
    </row>
    <row r="232" spans="1:14" s="34" customFormat="1" x14ac:dyDescent="0.25">
      <c r="A232" s="65"/>
      <c r="B232" s="66"/>
      <c r="C232" s="66"/>
      <c r="D232" s="67"/>
      <c r="E232" s="68"/>
      <c r="F232" s="68"/>
      <c r="G232" s="68"/>
      <c r="H232" s="68"/>
      <c r="I232" s="69"/>
      <c r="J232" s="70"/>
      <c r="K232" s="71"/>
      <c r="L232" s="27"/>
      <c r="M232" s="72"/>
      <c r="N232" s="73"/>
    </row>
    <row r="233" spans="1:14" s="34" customFormat="1" x14ac:dyDescent="0.25">
      <c r="A233" s="65"/>
      <c r="B233" s="66"/>
      <c r="C233" s="66"/>
      <c r="D233" s="67"/>
      <c r="E233" s="68"/>
      <c r="F233" s="68"/>
      <c r="G233" s="68"/>
      <c r="H233" s="68"/>
      <c r="I233" s="69"/>
      <c r="J233" s="70"/>
      <c r="K233" s="71"/>
      <c r="L233" s="27"/>
      <c r="M233" s="72"/>
      <c r="N233" s="73"/>
    </row>
    <row r="234" spans="1:14" x14ac:dyDescent="0.25">
      <c r="A234" s="65"/>
      <c r="B234" s="66"/>
      <c r="C234" s="66"/>
      <c r="D234" s="67"/>
      <c r="E234" s="68"/>
      <c r="F234" s="68"/>
      <c r="G234" s="68"/>
      <c r="H234" s="68"/>
      <c r="I234" s="69"/>
      <c r="J234" s="70"/>
      <c r="K234" s="71"/>
      <c r="L234" s="27"/>
      <c r="M234" s="72"/>
      <c r="N234" s="73"/>
    </row>
    <row r="235" spans="1:14" ht="21" customHeight="1" x14ac:dyDescent="0.25">
      <c r="A235" s="127" t="s">
        <v>0</v>
      </c>
      <c r="B235" s="127"/>
      <c r="C235" s="127"/>
      <c r="D235" s="127"/>
      <c r="E235" s="127"/>
      <c r="F235" s="127"/>
      <c r="G235" s="127"/>
      <c r="H235" s="127"/>
      <c r="I235" s="127"/>
      <c r="J235" s="127"/>
      <c r="K235" s="1" t="s">
        <v>56</v>
      </c>
      <c r="L235" s="1"/>
      <c r="M235" s="46"/>
      <c r="N235" s="46" t="s">
        <v>2</v>
      </c>
    </row>
    <row r="236" spans="1:14" ht="15.75" customHeight="1" x14ac:dyDescent="0.25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3" t="s">
        <v>57</v>
      </c>
      <c r="L236" s="3"/>
      <c r="M236" s="48"/>
      <c r="N236" s="48">
        <v>44249</v>
      </c>
    </row>
    <row r="237" spans="1:14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1" t="s">
        <v>58</v>
      </c>
      <c r="L237" s="1"/>
      <c r="M237" s="50"/>
      <c r="N237" s="50" t="s">
        <v>158</v>
      </c>
    </row>
    <row r="238" spans="1:14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5"/>
      <c r="J238" s="5"/>
      <c r="K238" s="5"/>
      <c r="L238" s="5"/>
      <c r="M238" s="3"/>
      <c r="N238" s="51"/>
    </row>
    <row r="239" spans="1:14" x14ac:dyDescent="0.25">
      <c r="A239" s="20"/>
      <c r="B239" s="20"/>
      <c r="C239" s="69"/>
      <c r="D239" s="69"/>
      <c r="E239" s="78"/>
      <c r="F239" s="5"/>
      <c r="G239" s="5"/>
      <c r="H239" s="5"/>
      <c r="I239" s="21"/>
      <c r="J239" s="3" t="s">
        <v>60</v>
      </c>
      <c r="K239" s="3"/>
      <c r="L239" s="3"/>
      <c r="M239" s="3"/>
      <c r="N239" s="79">
        <f>+N223</f>
        <v>407894.32666678238</v>
      </c>
    </row>
    <row r="240" spans="1:14" x14ac:dyDescent="0.25">
      <c r="A240" s="4" t="s">
        <v>27</v>
      </c>
      <c r="B240" s="20" t="s">
        <v>28</v>
      </c>
      <c r="C240" s="20"/>
      <c r="D240" s="20"/>
      <c r="E240" s="20"/>
      <c r="F240" s="20"/>
      <c r="G240" s="20"/>
      <c r="H240" s="20" t="s">
        <v>29</v>
      </c>
      <c r="I240" s="20" t="s">
        <v>30</v>
      </c>
      <c r="J240" s="21" t="s">
        <v>31</v>
      </c>
      <c r="K240" s="21" t="s">
        <v>32</v>
      </c>
      <c r="L240" s="21" t="s">
        <v>33</v>
      </c>
      <c r="M240" s="44"/>
      <c r="N240" s="59" t="s">
        <v>34</v>
      </c>
    </row>
    <row r="241" spans="1:14" ht="34.5" customHeight="1" x14ac:dyDescent="0.25">
      <c r="A241" s="25">
        <v>117</v>
      </c>
      <c r="B241" s="121" t="s">
        <v>159</v>
      </c>
      <c r="C241" s="121"/>
      <c r="D241" s="121"/>
      <c r="E241" s="121"/>
      <c r="F241" s="121"/>
      <c r="G241" s="121"/>
      <c r="H241" s="60">
        <v>902790</v>
      </c>
      <c r="I241" s="61" t="s">
        <v>36</v>
      </c>
      <c r="J241" s="22">
        <v>1</v>
      </c>
      <c r="K241" s="62" t="s">
        <v>37</v>
      </c>
      <c r="L241" s="23">
        <f>1933/14.7949</f>
        <v>130.65313047063515</v>
      </c>
      <c r="M241" s="63"/>
      <c r="N241" s="64">
        <f t="shared" ref="N241:N262" si="6">L241*J241</f>
        <v>130.65313047063515</v>
      </c>
    </row>
    <row r="242" spans="1:14" ht="34.5" customHeight="1" x14ac:dyDescent="0.25">
      <c r="A242" s="25">
        <v>118</v>
      </c>
      <c r="B242" s="121" t="s">
        <v>160</v>
      </c>
      <c r="C242" s="121"/>
      <c r="D242" s="121"/>
      <c r="E242" s="121"/>
      <c r="F242" s="121"/>
      <c r="G242" s="121"/>
      <c r="H242" s="60">
        <v>902790</v>
      </c>
      <c r="I242" s="61" t="s">
        <v>36</v>
      </c>
      <c r="J242" s="22">
        <v>1</v>
      </c>
      <c r="K242" s="62" t="s">
        <v>37</v>
      </c>
      <c r="L242" s="23">
        <f>21589/14.7949</f>
        <v>1459.2190552149727</v>
      </c>
      <c r="M242" s="63"/>
      <c r="N242" s="64">
        <f t="shared" si="6"/>
        <v>1459.2190552149727</v>
      </c>
    </row>
    <row r="243" spans="1:14" ht="34.5" customHeight="1" x14ac:dyDescent="0.25">
      <c r="A243" s="25">
        <v>119</v>
      </c>
      <c r="B243" s="121" t="s">
        <v>161</v>
      </c>
      <c r="C243" s="121"/>
      <c r="D243" s="121"/>
      <c r="E243" s="121"/>
      <c r="F243" s="121"/>
      <c r="G243" s="121"/>
      <c r="H243" s="60">
        <v>902790</v>
      </c>
      <c r="I243" s="61" t="s">
        <v>36</v>
      </c>
      <c r="J243" s="22">
        <v>1</v>
      </c>
      <c r="K243" s="62" t="s">
        <v>37</v>
      </c>
      <c r="L243" s="23">
        <f>9690/14.7949</f>
        <v>654.95542382848146</v>
      </c>
      <c r="M243" s="63"/>
      <c r="N243" s="64">
        <f t="shared" si="6"/>
        <v>654.95542382848146</v>
      </c>
    </row>
    <row r="244" spans="1:14" s="34" customFormat="1" ht="34.5" customHeight="1" x14ac:dyDescent="0.25">
      <c r="A244" s="25">
        <v>120</v>
      </c>
      <c r="B244" s="121" t="s">
        <v>162</v>
      </c>
      <c r="C244" s="121"/>
      <c r="D244" s="121"/>
      <c r="E244" s="121"/>
      <c r="F244" s="121"/>
      <c r="G244" s="121"/>
      <c r="H244" s="60">
        <v>902780</v>
      </c>
      <c r="I244" s="61" t="s">
        <v>36</v>
      </c>
      <c r="J244" s="22">
        <v>3</v>
      </c>
      <c r="K244" s="62" t="s">
        <v>37</v>
      </c>
      <c r="L244" s="23">
        <f>146822.5/14.7949</f>
        <v>9923.8588973227252</v>
      </c>
      <c r="M244" s="63"/>
      <c r="N244" s="64">
        <f t="shared" si="6"/>
        <v>29771.576691968177</v>
      </c>
    </row>
    <row r="245" spans="1:14" s="34" customFormat="1" ht="34.5" customHeight="1" x14ac:dyDescent="0.25">
      <c r="A245" s="25">
        <v>121</v>
      </c>
      <c r="B245" s="121" t="s">
        <v>163</v>
      </c>
      <c r="C245" s="121"/>
      <c r="D245" s="121"/>
      <c r="E245" s="121"/>
      <c r="F245" s="121"/>
      <c r="G245" s="121"/>
      <c r="H245" s="60">
        <v>902790</v>
      </c>
      <c r="I245" s="61" t="s">
        <v>36</v>
      </c>
      <c r="J245" s="22">
        <v>2</v>
      </c>
      <c r="K245" s="62" t="s">
        <v>37</v>
      </c>
      <c r="L245" s="23">
        <f>3644/14.7949</f>
        <v>246.30109024055585</v>
      </c>
      <c r="M245" s="63"/>
      <c r="N245" s="64">
        <f t="shared" si="6"/>
        <v>492.6021804811117</v>
      </c>
    </row>
    <row r="246" spans="1:14" s="34" customFormat="1" ht="34.5" customHeight="1" x14ac:dyDescent="0.25">
      <c r="A246" s="25">
        <v>122</v>
      </c>
      <c r="B246" s="121" t="s">
        <v>164</v>
      </c>
      <c r="C246" s="121"/>
      <c r="D246" s="121"/>
      <c r="E246" s="121"/>
      <c r="F246" s="121"/>
      <c r="G246" s="121"/>
      <c r="H246" s="60">
        <v>902790</v>
      </c>
      <c r="I246" s="61" t="s">
        <v>36</v>
      </c>
      <c r="J246" s="22">
        <v>2</v>
      </c>
      <c r="K246" s="62" t="s">
        <v>37</v>
      </c>
      <c r="L246" s="23">
        <f>359/14.7949</f>
        <v>24.26511838538956</v>
      </c>
      <c r="M246" s="63"/>
      <c r="N246" s="64">
        <f t="shared" si="6"/>
        <v>48.530236770779119</v>
      </c>
    </row>
    <row r="247" spans="1:14" s="34" customFormat="1" ht="34.5" customHeight="1" x14ac:dyDescent="0.25">
      <c r="A247" s="25">
        <v>123</v>
      </c>
      <c r="B247" s="121" t="s">
        <v>165</v>
      </c>
      <c r="C247" s="121"/>
      <c r="D247" s="121"/>
      <c r="E247" s="121"/>
      <c r="F247" s="121"/>
      <c r="G247" s="121"/>
      <c r="H247" s="60">
        <v>902790</v>
      </c>
      <c r="I247" s="61" t="s">
        <v>36</v>
      </c>
      <c r="J247" s="22">
        <v>2</v>
      </c>
      <c r="K247" s="62" t="s">
        <v>37</v>
      </c>
      <c r="L247" s="23">
        <f>138/14.7949</f>
        <v>9.3275385436873517</v>
      </c>
      <c r="M247" s="63"/>
      <c r="N247" s="64">
        <f t="shared" si="6"/>
        <v>18.655077087374703</v>
      </c>
    </row>
    <row r="248" spans="1:14" s="34" customFormat="1" ht="34.5" customHeight="1" x14ac:dyDescent="0.25">
      <c r="A248" s="25">
        <v>124</v>
      </c>
      <c r="B248" s="121" t="s">
        <v>166</v>
      </c>
      <c r="C248" s="121"/>
      <c r="D248" s="121"/>
      <c r="E248" s="121"/>
      <c r="F248" s="121"/>
      <c r="G248" s="121"/>
      <c r="H248" s="60">
        <v>902780</v>
      </c>
      <c r="I248" s="61" t="s">
        <v>36</v>
      </c>
      <c r="J248" s="22">
        <v>2</v>
      </c>
      <c r="K248" s="62" t="s">
        <v>37</v>
      </c>
      <c r="L248" s="23">
        <v>3129.3891813999999</v>
      </c>
      <c r="M248" s="36"/>
      <c r="N248" s="64">
        <f t="shared" si="6"/>
        <v>6258.7783627999997</v>
      </c>
    </row>
    <row r="249" spans="1:14" s="34" customFormat="1" ht="34.5" customHeight="1" x14ac:dyDescent="0.25">
      <c r="A249" s="25">
        <v>125</v>
      </c>
      <c r="B249" s="121" t="s">
        <v>119</v>
      </c>
      <c r="C249" s="121"/>
      <c r="D249" s="121"/>
      <c r="E249" s="121"/>
      <c r="F249" s="121"/>
      <c r="G249" s="121"/>
      <c r="H249" s="60">
        <v>902790</v>
      </c>
      <c r="I249" s="61" t="s">
        <v>36</v>
      </c>
      <c r="J249" s="22">
        <v>2</v>
      </c>
      <c r="K249" s="62" t="s">
        <v>37</v>
      </c>
      <c r="L249" s="23">
        <v>1150.6667838200001</v>
      </c>
      <c r="M249" s="63"/>
      <c r="N249" s="64">
        <f t="shared" si="6"/>
        <v>2301.3335676400002</v>
      </c>
    </row>
    <row r="250" spans="1:14" s="34" customFormat="1" ht="34.5" customHeight="1" x14ac:dyDescent="0.25">
      <c r="A250" s="25">
        <v>126</v>
      </c>
      <c r="B250" s="121" t="s">
        <v>167</v>
      </c>
      <c r="C250" s="121"/>
      <c r="D250" s="121"/>
      <c r="E250" s="121"/>
      <c r="F250" s="121"/>
      <c r="G250" s="121"/>
      <c r="H250" s="60">
        <v>902780</v>
      </c>
      <c r="I250" s="61" t="s">
        <v>36</v>
      </c>
      <c r="J250" s="22">
        <v>1</v>
      </c>
      <c r="K250" s="62" t="s">
        <v>37</v>
      </c>
      <c r="L250" s="23">
        <v>7772.9487864000002</v>
      </c>
      <c r="M250" s="63"/>
      <c r="N250" s="64">
        <f t="shared" si="6"/>
        <v>7772.9487864000002</v>
      </c>
    </row>
    <row r="251" spans="1:14" s="34" customFormat="1" ht="34.5" customHeight="1" x14ac:dyDescent="0.25">
      <c r="A251" s="25">
        <v>127</v>
      </c>
      <c r="B251" s="121" t="s">
        <v>168</v>
      </c>
      <c r="C251" s="121"/>
      <c r="D251" s="121"/>
      <c r="E251" s="121"/>
      <c r="F251" s="121"/>
      <c r="G251" s="121"/>
      <c r="H251" s="60">
        <v>902790</v>
      </c>
      <c r="I251" s="61" t="s">
        <v>36</v>
      </c>
      <c r="J251" s="22">
        <v>1</v>
      </c>
      <c r="K251" s="62" t="s">
        <v>37</v>
      </c>
      <c r="L251" s="23">
        <v>1838.4713651300001</v>
      </c>
      <c r="M251" s="63"/>
      <c r="N251" s="64">
        <f t="shared" si="6"/>
        <v>1838.4713651300001</v>
      </c>
    </row>
    <row r="252" spans="1:14" s="34" customFormat="1" ht="34.5" customHeight="1" x14ac:dyDescent="0.25">
      <c r="A252" s="25">
        <v>128</v>
      </c>
      <c r="B252" s="121" t="s">
        <v>169</v>
      </c>
      <c r="C252" s="121"/>
      <c r="D252" s="121"/>
      <c r="E252" s="121"/>
      <c r="F252" s="121"/>
      <c r="G252" s="121"/>
      <c r="H252" s="81">
        <v>852821</v>
      </c>
      <c r="I252" s="61" t="s">
        <v>36</v>
      </c>
      <c r="J252" s="22">
        <v>1</v>
      </c>
      <c r="K252" s="62" t="s">
        <v>37</v>
      </c>
      <c r="L252" s="35">
        <v>769.45</v>
      </c>
      <c r="M252" s="63"/>
      <c r="N252" s="64">
        <f t="shared" si="6"/>
        <v>769.45</v>
      </c>
    </row>
    <row r="253" spans="1:14" s="34" customFormat="1" ht="34.5" customHeight="1" x14ac:dyDescent="0.25">
      <c r="A253" s="25">
        <v>129</v>
      </c>
      <c r="B253" s="121" t="s">
        <v>170</v>
      </c>
      <c r="C253" s="121"/>
      <c r="D253" s="121"/>
      <c r="E253" s="121"/>
      <c r="F253" s="121"/>
      <c r="G253" s="121"/>
      <c r="H253" s="81">
        <v>70179090</v>
      </c>
      <c r="I253" s="61" t="s">
        <v>36</v>
      </c>
      <c r="J253" s="22">
        <v>1</v>
      </c>
      <c r="K253" s="62" t="s">
        <v>37</v>
      </c>
      <c r="L253" s="23">
        <v>844.68296507499997</v>
      </c>
      <c r="M253" s="63"/>
      <c r="N253" s="64">
        <f t="shared" si="6"/>
        <v>844.68296507499997</v>
      </c>
    </row>
    <row r="254" spans="1:14" s="34" customFormat="1" ht="34.5" customHeight="1" x14ac:dyDescent="0.25">
      <c r="A254" s="25">
        <v>130</v>
      </c>
      <c r="B254" s="121" t="s">
        <v>171</v>
      </c>
      <c r="C254" s="121"/>
      <c r="D254" s="121"/>
      <c r="E254" s="121"/>
      <c r="F254" s="121"/>
      <c r="G254" s="121"/>
      <c r="H254" s="81">
        <v>70179090</v>
      </c>
      <c r="I254" s="61" t="s">
        <v>36</v>
      </c>
      <c r="J254" s="22">
        <v>1</v>
      </c>
      <c r="K254" s="62" t="s">
        <v>37</v>
      </c>
      <c r="L254" s="23">
        <v>859.35018148100005</v>
      </c>
      <c r="M254" s="63"/>
      <c r="N254" s="64">
        <f t="shared" si="6"/>
        <v>859.35018148100005</v>
      </c>
    </row>
    <row r="255" spans="1:14" s="34" customFormat="1" ht="34.5" customHeight="1" x14ac:dyDescent="0.25">
      <c r="A255" s="25">
        <v>131</v>
      </c>
      <c r="B255" s="121" t="s">
        <v>172</v>
      </c>
      <c r="C255" s="121"/>
      <c r="D255" s="121"/>
      <c r="E255" s="121"/>
      <c r="F255" s="121"/>
      <c r="G255" s="121"/>
      <c r="H255" s="81">
        <v>70179090</v>
      </c>
      <c r="I255" s="61" t="s">
        <v>36</v>
      </c>
      <c r="J255" s="22">
        <v>50</v>
      </c>
      <c r="K255" s="62" t="s">
        <v>37</v>
      </c>
      <c r="L255" s="23">
        <v>11.422855173</v>
      </c>
      <c r="M255" s="63"/>
      <c r="N255" s="64">
        <f t="shared" si="6"/>
        <v>571.14275865000002</v>
      </c>
    </row>
    <row r="256" spans="1:14" s="24" customFormat="1" ht="34.5" customHeight="1" x14ac:dyDescent="0.35">
      <c r="A256" s="25">
        <v>132</v>
      </c>
      <c r="B256" s="121" t="s">
        <v>173</v>
      </c>
      <c r="C256" s="121"/>
      <c r="D256" s="121"/>
      <c r="E256" s="121"/>
      <c r="F256" s="121"/>
      <c r="G256" s="121"/>
      <c r="H256" s="81">
        <v>70179090</v>
      </c>
      <c r="I256" s="61" t="s">
        <v>36</v>
      </c>
      <c r="J256" s="22">
        <v>1</v>
      </c>
      <c r="K256" s="62" t="s">
        <v>37</v>
      </c>
      <c r="L256" s="23">
        <v>187.36186118099999</v>
      </c>
      <c r="M256" s="63"/>
      <c r="N256" s="64">
        <f t="shared" si="6"/>
        <v>187.36186118099999</v>
      </c>
    </row>
    <row r="257" spans="1:14" s="24" customFormat="1" ht="34.5" customHeight="1" x14ac:dyDescent="0.35">
      <c r="A257" s="25">
        <v>133</v>
      </c>
      <c r="B257" s="121" t="s">
        <v>174</v>
      </c>
      <c r="C257" s="121"/>
      <c r="D257" s="121"/>
      <c r="E257" s="121"/>
      <c r="F257" s="121"/>
      <c r="G257" s="121"/>
      <c r="H257" s="81">
        <v>70179090</v>
      </c>
      <c r="I257" s="61" t="s">
        <v>36</v>
      </c>
      <c r="J257" s="22">
        <v>2</v>
      </c>
      <c r="K257" s="62" t="s">
        <v>37</v>
      </c>
      <c r="L257" s="23">
        <v>65.9686783959</v>
      </c>
      <c r="M257" s="63"/>
      <c r="N257" s="64">
        <f t="shared" si="6"/>
        <v>131.9373567918</v>
      </c>
    </row>
    <row r="258" spans="1:14" s="24" customFormat="1" ht="34.5" customHeight="1" x14ac:dyDescent="0.35">
      <c r="A258" s="25">
        <v>134</v>
      </c>
      <c r="B258" s="121" t="s">
        <v>175</v>
      </c>
      <c r="C258" s="121"/>
      <c r="D258" s="121"/>
      <c r="E258" s="121"/>
      <c r="F258" s="121"/>
      <c r="G258" s="121"/>
      <c r="H258" s="60">
        <v>62104090</v>
      </c>
      <c r="I258" s="61" t="s">
        <v>36</v>
      </c>
      <c r="J258" s="22">
        <v>2</v>
      </c>
      <c r="K258" s="62" t="s">
        <v>37</v>
      </c>
      <c r="L258" s="23">
        <v>93.275390000000002</v>
      </c>
      <c r="M258" s="63"/>
      <c r="N258" s="64">
        <f t="shared" si="6"/>
        <v>186.55078</v>
      </c>
    </row>
    <row r="259" spans="1:14" s="24" customFormat="1" ht="34.5" customHeight="1" x14ac:dyDescent="0.35">
      <c r="A259" s="25">
        <v>135</v>
      </c>
      <c r="B259" s="121" t="s">
        <v>176</v>
      </c>
      <c r="C259" s="121"/>
      <c r="D259" s="121"/>
      <c r="E259" s="121"/>
      <c r="F259" s="121"/>
      <c r="G259" s="121"/>
      <c r="H259" s="60">
        <v>420329</v>
      </c>
      <c r="I259" s="61" t="s">
        <v>36</v>
      </c>
      <c r="J259" s="22">
        <v>2</v>
      </c>
      <c r="K259" s="62" t="s">
        <v>37</v>
      </c>
      <c r="L259" s="23">
        <v>39.662320000000001</v>
      </c>
      <c r="M259" s="63"/>
      <c r="N259" s="64">
        <f t="shared" si="6"/>
        <v>79.324640000000002</v>
      </c>
    </row>
    <row r="260" spans="1:14" s="24" customFormat="1" ht="34.5" customHeight="1" x14ac:dyDescent="0.35">
      <c r="A260" s="25">
        <v>136</v>
      </c>
      <c r="B260" s="121" t="s">
        <v>177</v>
      </c>
      <c r="C260" s="121"/>
      <c r="D260" s="121"/>
      <c r="E260" s="121"/>
      <c r="F260" s="121"/>
      <c r="G260" s="121"/>
      <c r="H260" s="60">
        <v>39262090</v>
      </c>
      <c r="I260" s="61" t="s">
        <v>36</v>
      </c>
      <c r="J260" s="22">
        <v>4</v>
      </c>
      <c r="K260" s="62" t="s">
        <v>37</v>
      </c>
      <c r="L260" s="23">
        <v>6.590109</v>
      </c>
      <c r="M260" s="63"/>
      <c r="N260" s="64">
        <f t="shared" si="6"/>
        <v>26.360436</v>
      </c>
    </row>
    <row r="261" spans="1:14" s="34" customFormat="1" x14ac:dyDescent="0.25">
      <c r="A261" s="65"/>
      <c r="B261" s="66"/>
      <c r="C261" s="66"/>
      <c r="D261" s="67"/>
      <c r="E261" s="68"/>
      <c r="F261" s="68"/>
      <c r="G261" s="68"/>
      <c r="H261" s="68"/>
      <c r="I261" s="69"/>
      <c r="J261" s="70"/>
      <c r="K261" s="71"/>
      <c r="L261" s="27"/>
      <c r="M261" s="72"/>
      <c r="N261" s="73">
        <f t="shared" si="6"/>
        <v>0</v>
      </c>
    </row>
    <row r="262" spans="1:14" s="34" customFormat="1" x14ac:dyDescent="0.25">
      <c r="A262" s="65"/>
      <c r="B262" s="66"/>
      <c r="C262" s="66"/>
      <c r="D262" s="67"/>
      <c r="E262" s="68"/>
      <c r="F262" s="68"/>
      <c r="G262" s="68"/>
      <c r="H262" s="68"/>
      <c r="I262" s="69"/>
      <c r="J262" s="70"/>
      <c r="K262" s="71"/>
      <c r="L262" s="27"/>
      <c r="M262" s="72"/>
      <c r="N262" s="73">
        <f t="shared" si="6"/>
        <v>0</v>
      </c>
    </row>
    <row r="263" spans="1:14" s="34" customFormat="1" ht="12" thickBot="1" x14ac:dyDescent="0.3">
      <c r="A263" s="65"/>
      <c r="B263" s="66"/>
      <c r="C263" s="66"/>
      <c r="D263" s="67"/>
      <c r="E263" s="68"/>
      <c r="F263" s="68"/>
      <c r="G263" s="68"/>
      <c r="H263" s="68"/>
      <c r="I263" s="69"/>
      <c r="J263" s="70"/>
      <c r="K263" s="71"/>
      <c r="L263" s="27"/>
      <c r="M263" s="72"/>
      <c r="N263" s="73"/>
    </row>
    <row r="264" spans="1:14" s="17" customFormat="1" x14ac:dyDescent="0.25">
      <c r="A264" s="19"/>
      <c r="B264" s="19"/>
      <c r="C264" s="19"/>
      <c r="D264" s="19"/>
      <c r="E264" s="19"/>
      <c r="F264" s="19"/>
      <c r="G264" s="19"/>
      <c r="H264" s="19"/>
      <c r="I264" s="75"/>
      <c r="J264" s="128" t="s">
        <v>55</v>
      </c>
      <c r="K264" s="128"/>
      <c r="L264" s="128"/>
      <c r="M264" s="10"/>
      <c r="N264" s="76">
        <f>SUM(N241:N263)+N239</f>
        <v>462298.21152375272</v>
      </c>
    </row>
    <row r="265" spans="1:14" s="34" customFormat="1" x14ac:dyDescent="0.25">
      <c r="A265" s="65"/>
      <c r="B265" s="66"/>
      <c r="C265" s="66"/>
      <c r="D265" s="67"/>
      <c r="E265" s="68"/>
      <c r="F265" s="68"/>
      <c r="G265" s="68"/>
      <c r="H265" s="68"/>
      <c r="I265" s="69"/>
      <c r="J265" s="70"/>
      <c r="K265" s="71"/>
      <c r="L265" s="27"/>
      <c r="M265" s="72"/>
      <c r="N265" s="73"/>
    </row>
    <row r="266" spans="1:14" s="34" customFormat="1" x14ac:dyDescent="0.25">
      <c r="A266" s="65"/>
      <c r="B266" s="66"/>
      <c r="C266" s="66"/>
      <c r="D266" s="67"/>
      <c r="E266" s="68"/>
      <c r="F266" s="68"/>
      <c r="G266" s="68"/>
      <c r="H266" s="68"/>
      <c r="I266" s="69"/>
      <c r="J266" s="70"/>
      <c r="K266" s="71"/>
      <c r="L266" s="27"/>
      <c r="M266" s="72"/>
      <c r="N266" s="73"/>
    </row>
    <row r="267" spans="1:14" s="34" customFormat="1" x14ac:dyDescent="0.25">
      <c r="A267" s="65"/>
      <c r="B267" s="66"/>
      <c r="C267" s="66"/>
      <c r="D267" s="67"/>
      <c r="E267" s="68"/>
      <c r="F267" s="68"/>
      <c r="G267" s="68"/>
      <c r="H267" s="68"/>
      <c r="I267" s="69"/>
      <c r="J267" s="70"/>
      <c r="K267" s="71"/>
      <c r="L267" s="27"/>
      <c r="M267" s="72"/>
      <c r="N267" s="73"/>
    </row>
    <row r="268" spans="1:14" s="34" customFormat="1" x14ac:dyDescent="0.25">
      <c r="A268" s="65"/>
      <c r="B268" s="66"/>
      <c r="C268" s="66"/>
      <c r="D268" s="67"/>
      <c r="E268" s="68"/>
      <c r="F268" s="68"/>
      <c r="G268" s="68"/>
      <c r="H268" s="68"/>
      <c r="I268" s="69"/>
      <c r="J268" s="70"/>
      <c r="K268" s="71"/>
      <c r="L268" s="27"/>
      <c r="M268" s="72"/>
      <c r="N268" s="73"/>
    </row>
    <row r="269" spans="1:14" s="34" customFormat="1" x14ac:dyDescent="0.25">
      <c r="A269" s="65"/>
      <c r="B269" s="66"/>
      <c r="C269" s="66"/>
      <c r="D269" s="67"/>
      <c r="E269" s="68"/>
      <c r="F269" s="68"/>
      <c r="G269" s="68"/>
      <c r="H269" s="68"/>
      <c r="I269" s="69"/>
      <c r="J269" s="70"/>
      <c r="K269" s="71"/>
      <c r="L269" s="27"/>
      <c r="M269" s="72"/>
      <c r="N269" s="73"/>
    </row>
    <row r="270" spans="1:14" s="34" customFormat="1" x14ac:dyDescent="0.25">
      <c r="A270" s="65"/>
      <c r="B270" s="66"/>
      <c r="C270" s="66"/>
      <c r="D270" s="67"/>
      <c r="E270" s="68"/>
      <c r="F270" s="68"/>
      <c r="G270" s="68"/>
      <c r="H270" s="68"/>
      <c r="I270" s="69"/>
      <c r="J270" s="70"/>
      <c r="K270" s="71"/>
      <c r="L270" s="27"/>
      <c r="M270" s="72"/>
      <c r="N270" s="73"/>
    </row>
    <row r="271" spans="1:14" s="34" customFormat="1" x14ac:dyDescent="0.25">
      <c r="A271" s="65"/>
      <c r="B271" s="66"/>
      <c r="C271" s="66"/>
      <c r="D271" s="67"/>
      <c r="E271" s="68"/>
      <c r="F271" s="68"/>
      <c r="G271" s="68"/>
      <c r="H271" s="68"/>
      <c r="I271" s="69"/>
      <c r="J271" s="70"/>
      <c r="K271" s="71"/>
      <c r="L271" s="27"/>
      <c r="M271" s="72"/>
      <c r="N271" s="73"/>
    </row>
    <row r="272" spans="1:14" s="34" customFormat="1" x14ac:dyDescent="0.25">
      <c r="A272" s="65"/>
      <c r="B272" s="66"/>
      <c r="C272" s="66"/>
      <c r="D272" s="67"/>
      <c r="E272" s="68"/>
      <c r="F272" s="68"/>
      <c r="G272" s="68"/>
      <c r="H272" s="68"/>
      <c r="I272" s="69"/>
      <c r="J272" s="70"/>
      <c r="K272" s="71"/>
      <c r="L272" s="27"/>
      <c r="M272" s="72"/>
      <c r="N272" s="73"/>
    </row>
    <row r="273" spans="1:14" x14ac:dyDescent="0.25">
      <c r="A273" s="65"/>
      <c r="B273" s="66"/>
      <c r="C273" s="66"/>
      <c r="D273" s="67"/>
      <c r="E273" s="68"/>
      <c r="F273" s="68"/>
      <c r="G273" s="68"/>
      <c r="H273" s="68"/>
      <c r="I273" s="69"/>
      <c r="J273" s="70"/>
      <c r="K273" s="71"/>
      <c r="L273" s="27"/>
      <c r="M273" s="72"/>
      <c r="N273" s="73"/>
    </row>
    <row r="274" spans="1:14" ht="21" customHeight="1" x14ac:dyDescent="0.25">
      <c r="A274" s="127" t="s">
        <v>0</v>
      </c>
      <c r="B274" s="127"/>
      <c r="C274" s="127"/>
      <c r="D274" s="127"/>
      <c r="E274" s="127"/>
      <c r="F274" s="127"/>
      <c r="G274" s="127"/>
      <c r="H274" s="127"/>
      <c r="I274" s="127"/>
      <c r="J274" s="127"/>
      <c r="K274" s="1" t="s">
        <v>56</v>
      </c>
      <c r="L274" s="1"/>
      <c r="M274" s="46"/>
      <c r="N274" s="46" t="s">
        <v>2</v>
      </c>
    </row>
    <row r="275" spans="1:14" ht="15.75" customHeight="1" x14ac:dyDescent="0.25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3" t="s">
        <v>57</v>
      </c>
      <c r="L275" s="3"/>
      <c r="M275" s="48"/>
      <c r="N275" s="48">
        <v>44249</v>
      </c>
    </row>
    <row r="276" spans="1:14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1" t="s">
        <v>58</v>
      </c>
      <c r="L276" s="1"/>
      <c r="M276" s="50"/>
      <c r="N276" s="50" t="s">
        <v>178</v>
      </c>
    </row>
    <row r="277" spans="1:14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5"/>
      <c r="J277" s="5"/>
      <c r="K277" s="5"/>
      <c r="L277" s="5"/>
      <c r="M277" s="3"/>
      <c r="N277" s="51"/>
    </row>
    <row r="278" spans="1:14" x14ac:dyDescent="0.25">
      <c r="A278" s="20"/>
      <c r="B278" s="20"/>
      <c r="C278" s="69"/>
      <c r="D278" s="69"/>
      <c r="E278" s="78"/>
      <c r="F278" s="5"/>
      <c r="G278" s="5"/>
      <c r="H278" s="5"/>
      <c r="I278" s="21"/>
      <c r="J278" s="3" t="s">
        <v>60</v>
      </c>
      <c r="K278" s="3"/>
      <c r="L278" s="3"/>
      <c r="M278" s="3" t="s">
        <v>26</v>
      </c>
      <c r="N278" s="79">
        <f>+N264</f>
        <v>462298.21152375272</v>
      </c>
    </row>
    <row r="279" spans="1:14" x14ac:dyDescent="0.25">
      <c r="A279" s="4" t="s">
        <v>27</v>
      </c>
      <c r="B279" s="20" t="s">
        <v>28</v>
      </c>
      <c r="C279" s="20"/>
      <c r="D279" s="20"/>
      <c r="E279" s="20"/>
      <c r="F279" s="20"/>
      <c r="G279" s="20"/>
      <c r="H279" s="20" t="s">
        <v>29</v>
      </c>
      <c r="I279" s="20" t="s">
        <v>30</v>
      </c>
      <c r="J279" s="21" t="s">
        <v>31</v>
      </c>
      <c r="K279" s="21" t="s">
        <v>32</v>
      </c>
      <c r="L279" s="21" t="s">
        <v>33</v>
      </c>
      <c r="M279" s="44"/>
      <c r="N279" s="59" t="s">
        <v>34</v>
      </c>
    </row>
    <row r="280" spans="1:14" s="24" customFormat="1" ht="34.5" customHeight="1" x14ac:dyDescent="0.35">
      <c r="A280" s="25">
        <v>137</v>
      </c>
      <c r="B280" s="121" t="s">
        <v>179</v>
      </c>
      <c r="C280" s="121"/>
      <c r="D280" s="121"/>
      <c r="E280" s="121"/>
      <c r="F280" s="121"/>
      <c r="G280" s="121"/>
      <c r="H280" s="60">
        <v>392330</v>
      </c>
      <c r="I280" s="61" t="s">
        <v>36</v>
      </c>
      <c r="J280" s="22">
        <v>3</v>
      </c>
      <c r="K280" s="62" t="s">
        <v>37</v>
      </c>
      <c r="L280" s="23">
        <v>1.963514</v>
      </c>
      <c r="M280" s="63"/>
      <c r="N280" s="64">
        <f>L280*J280</f>
        <v>5.8905419999999999</v>
      </c>
    </row>
    <row r="281" spans="1:14" s="24" customFormat="1" ht="34.5" customHeight="1" x14ac:dyDescent="0.35">
      <c r="A281" s="25">
        <v>138</v>
      </c>
      <c r="B281" s="121" t="s">
        <v>180</v>
      </c>
      <c r="C281" s="121"/>
      <c r="D281" s="121"/>
      <c r="E281" s="121"/>
      <c r="F281" s="121"/>
      <c r="G281" s="121"/>
      <c r="H281" s="60">
        <v>84818079</v>
      </c>
      <c r="I281" s="61" t="s">
        <v>36</v>
      </c>
      <c r="J281" s="22">
        <v>3</v>
      </c>
      <c r="K281" s="62" t="s">
        <v>37</v>
      </c>
      <c r="L281" s="23">
        <v>18.202220000000001</v>
      </c>
      <c r="M281" s="63"/>
      <c r="N281" s="64">
        <f>L281*J281</f>
        <v>54.606660000000005</v>
      </c>
    </row>
    <row r="282" spans="1:14" s="24" customFormat="1" ht="34.5" customHeight="1" x14ac:dyDescent="0.35">
      <c r="A282" s="25">
        <v>139</v>
      </c>
      <c r="B282" s="121" t="s">
        <v>181</v>
      </c>
      <c r="C282" s="121"/>
      <c r="D282" s="121"/>
      <c r="E282" s="121"/>
      <c r="F282" s="121"/>
      <c r="G282" s="121"/>
      <c r="H282" s="60">
        <v>842410</v>
      </c>
      <c r="I282" s="61" t="s">
        <v>36</v>
      </c>
      <c r="J282" s="22">
        <v>5</v>
      </c>
      <c r="K282" s="62" t="s">
        <v>37</v>
      </c>
      <c r="L282" s="23">
        <v>20.95317</v>
      </c>
      <c r="M282" s="63"/>
      <c r="N282" s="64">
        <f>L282*J282</f>
        <v>104.76585</v>
      </c>
    </row>
    <row r="283" spans="1:14" s="24" customFormat="1" ht="34.5" customHeight="1" x14ac:dyDescent="0.35">
      <c r="A283" s="25">
        <v>140</v>
      </c>
      <c r="B283" s="121" t="s">
        <v>182</v>
      </c>
      <c r="C283" s="121"/>
      <c r="D283" s="121"/>
      <c r="E283" s="121"/>
      <c r="F283" s="121"/>
      <c r="G283" s="121"/>
      <c r="H283" s="60">
        <v>300650</v>
      </c>
      <c r="I283" s="61" t="s">
        <v>36</v>
      </c>
      <c r="J283" s="22">
        <v>3</v>
      </c>
      <c r="K283" s="62" t="s">
        <v>37</v>
      </c>
      <c r="L283" s="23">
        <v>33.72784</v>
      </c>
      <c r="M283" s="63"/>
      <c r="N283" s="64">
        <f>L283*J283</f>
        <v>101.18352</v>
      </c>
    </row>
    <row r="284" spans="1:14" s="24" customFormat="1" ht="34.5" customHeight="1" x14ac:dyDescent="0.35">
      <c r="A284" s="25">
        <v>141</v>
      </c>
      <c r="B284" s="121" t="s">
        <v>183</v>
      </c>
      <c r="C284" s="121"/>
      <c r="D284" s="121"/>
      <c r="E284" s="121"/>
      <c r="F284" s="121"/>
      <c r="G284" s="121"/>
      <c r="H284" s="60">
        <v>900490</v>
      </c>
      <c r="I284" s="61" t="s">
        <v>36</v>
      </c>
      <c r="J284" s="22">
        <v>95</v>
      </c>
      <c r="K284" s="62" t="s">
        <v>37</v>
      </c>
      <c r="L284" s="23">
        <v>14.86999</v>
      </c>
      <c r="M284" s="63"/>
      <c r="N284" s="64">
        <f t="shared" ref="N284:N299" si="7">L284*J284</f>
        <v>1412.64905</v>
      </c>
    </row>
    <row r="285" spans="1:14" s="24" customFormat="1" ht="34.5" customHeight="1" x14ac:dyDescent="0.35">
      <c r="A285" s="25">
        <v>142</v>
      </c>
      <c r="B285" s="121" t="s">
        <v>184</v>
      </c>
      <c r="C285" s="121"/>
      <c r="D285" s="121"/>
      <c r="E285" s="121"/>
      <c r="F285" s="121"/>
      <c r="G285" s="121"/>
      <c r="H285" s="60">
        <v>84818079</v>
      </c>
      <c r="I285" s="61" t="s">
        <v>36</v>
      </c>
      <c r="J285" s="22">
        <v>3</v>
      </c>
      <c r="K285" s="62" t="s">
        <v>37</v>
      </c>
      <c r="L285" s="23">
        <v>675.23270000000002</v>
      </c>
      <c r="M285" s="63"/>
      <c r="N285" s="64">
        <f t="shared" si="7"/>
        <v>2025.6981000000001</v>
      </c>
    </row>
    <row r="286" spans="1:14" s="24" customFormat="1" ht="34.5" customHeight="1" x14ac:dyDescent="0.35">
      <c r="A286" s="25">
        <v>143</v>
      </c>
      <c r="B286" s="121" t="s">
        <v>185</v>
      </c>
      <c r="C286" s="121"/>
      <c r="D286" s="121"/>
      <c r="E286" s="121"/>
      <c r="F286" s="121"/>
      <c r="G286" s="121"/>
      <c r="H286" s="60">
        <v>900490</v>
      </c>
      <c r="I286" s="61" t="s">
        <v>36</v>
      </c>
      <c r="J286" s="22">
        <v>3</v>
      </c>
      <c r="K286" s="62" t="s">
        <v>37</v>
      </c>
      <c r="L286" s="23">
        <v>3.3119519999999998</v>
      </c>
      <c r="M286" s="63"/>
      <c r="N286" s="64">
        <f t="shared" si="7"/>
        <v>9.9358559999999994</v>
      </c>
    </row>
    <row r="287" spans="1:14" s="24" customFormat="1" ht="34.5" customHeight="1" x14ac:dyDescent="0.35">
      <c r="A287" s="25">
        <v>144</v>
      </c>
      <c r="B287" s="121" t="s">
        <v>186</v>
      </c>
      <c r="C287" s="121"/>
      <c r="D287" s="121"/>
      <c r="E287" s="121"/>
      <c r="F287" s="121"/>
      <c r="G287" s="121"/>
      <c r="H287" s="60">
        <v>39269090</v>
      </c>
      <c r="I287" s="61" t="s">
        <v>36</v>
      </c>
      <c r="J287" s="22">
        <v>3</v>
      </c>
      <c r="K287" s="62" t="s">
        <v>37</v>
      </c>
      <c r="L287" s="23">
        <v>8.4488570000000003</v>
      </c>
      <c r="M287" s="63"/>
      <c r="N287" s="64">
        <f t="shared" si="7"/>
        <v>25.346571000000001</v>
      </c>
    </row>
    <row r="288" spans="1:14" s="24" customFormat="1" ht="34.5" customHeight="1" x14ac:dyDescent="0.35">
      <c r="A288" s="25">
        <v>145</v>
      </c>
      <c r="B288" s="121" t="s">
        <v>187</v>
      </c>
      <c r="C288" s="121"/>
      <c r="D288" s="121"/>
      <c r="E288" s="121"/>
      <c r="F288" s="121"/>
      <c r="G288" s="121"/>
      <c r="H288" s="60">
        <v>39269090</v>
      </c>
      <c r="I288" s="61" t="s">
        <v>36</v>
      </c>
      <c r="J288" s="22">
        <v>3</v>
      </c>
      <c r="K288" s="62" t="s">
        <v>37</v>
      </c>
      <c r="L288" s="23">
        <v>7.7729489999999997</v>
      </c>
      <c r="M288" s="63"/>
      <c r="N288" s="64">
        <f t="shared" si="7"/>
        <v>23.318846999999998</v>
      </c>
    </row>
    <row r="289" spans="1:14" s="24" customFormat="1" ht="34.5" customHeight="1" x14ac:dyDescent="0.35">
      <c r="A289" s="25">
        <v>146</v>
      </c>
      <c r="B289" s="121" t="s">
        <v>188</v>
      </c>
      <c r="C289" s="121"/>
      <c r="D289" s="121"/>
      <c r="E289" s="121"/>
      <c r="F289" s="121"/>
      <c r="G289" s="121"/>
      <c r="H289" s="60">
        <v>96033090</v>
      </c>
      <c r="I289" s="61" t="s">
        <v>36</v>
      </c>
      <c r="J289" s="22">
        <v>1</v>
      </c>
      <c r="K289" s="62" t="s">
        <v>37</v>
      </c>
      <c r="L289" s="23">
        <v>229.80889999999999</v>
      </c>
      <c r="M289" s="63"/>
      <c r="N289" s="64">
        <f t="shared" si="7"/>
        <v>229.80889999999999</v>
      </c>
    </row>
    <row r="290" spans="1:14" s="24" customFormat="1" ht="34.5" customHeight="1" x14ac:dyDescent="0.35">
      <c r="A290" s="25">
        <v>147</v>
      </c>
      <c r="B290" s="121" t="s">
        <v>189</v>
      </c>
      <c r="C290" s="121"/>
      <c r="D290" s="121"/>
      <c r="E290" s="121"/>
      <c r="F290" s="121"/>
      <c r="G290" s="121"/>
      <c r="H290" s="60">
        <v>96033090</v>
      </c>
      <c r="I290" s="61" t="s">
        <v>36</v>
      </c>
      <c r="J290" s="22">
        <v>1</v>
      </c>
      <c r="K290" s="62" t="s">
        <v>37</v>
      </c>
      <c r="L290" s="23">
        <v>202.77260000000001</v>
      </c>
      <c r="M290" s="63"/>
      <c r="N290" s="64">
        <f t="shared" si="7"/>
        <v>202.77260000000001</v>
      </c>
    </row>
    <row r="291" spans="1:14" s="24" customFormat="1" ht="34.5" customHeight="1" x14ac:dyDescent="0.35">
      <c r="A291" s="25">
        <v>148</v>
      </c>
      <c r="B291" s="121" t="s">
        <v>190</v>
      </c>
      <c r="C291" s="121"/>
      <c r="D291" s="121"/>
      <c r="E291" s="121"/>
      <c r="F291" s="121"/>
      <c r="G291" s="121"/>
      <c r="H291" s="81">
        <v>84501190</v>
      </c>
      <c r="I291" s="61" t="s">
        <v>36</v>
      </c>
      <c r="J291" s="22">
        <v>1</v>
      </c>
      <c r="K291" s="62" t="s">
        <v>37</v>
      </c>
      <c r="L291" s="23">
        <v>323.20191417299998</v>
      </c>
      <c r="M291" s="63"/>
      <c r="N291" s="64">
        <f t="shared" si="7"/>
        <v>323.20191417299998</v>
      </c>
    </row>
    <row r="292" spans="1:14" s="24" customFormat="1" ht="34.5" customHeight="1" x14ac:dyDescent="0.35">
      <c r="A292" s="25">
        <v>149</v>
      </c>
      <c r="B292" s="121" t="s">
        <v>191</v>
      </c>
      <c r="C292" s="121"/>
      <c r="D292" s="121"/>
      <c r="E292" s="121"/>
      <c r="F292" s="121"/>
      <c r="G292" s="121"/>
      <c r="H292" s="81">
        <v>84501230</v>
      </c>
      <c r="I292" s="61" t="s">
        <v>36</v>
      </c>
      <c r="J292" s="22">
        <v>1</v>
      </c>
      <c r="K292" s="62" t="s">
        <v>37</v>
      </c>
      <c r="L292" s="23">
        <v>223.28505092899999</v>
      </c>
      <c r="M292" s="63"/>
      <c r="N292" s="64">
        <f t="shared" si="7"/>
        <v>223.28505092899999</v>
      </c>
    </row>
    <row r="293" spans="1:14" s="24" customFormat="1" ht="34.5" customHeight="1" x14ac:dyDescent="0.35">
      <c r="A293" s="25">
        <v>150</v>
      </c>
      <c r="B293" s="121" t="s">
        <v>192</v>
      </c>
      <c r="C293" s="121"/>
      <c r="D293" s="121"/>
      <c r="E293" s="121"/>
      <c r="F293" s="121"/>
      <c r="G293" s="121"/>
      <c r="H293" s="81">
        <v>71790</v>
      </c>
      <c r="I293" s="61" t="s">
        <v>36</v>
      </c>
      <c r="J293" s="22">
        <v>2</v>
      </c>
      <c r="K293" s="62" t="s">
        <v>37</v>
      </c>
      <c r="L293" s="23">
        <v>3.6499060000000001</v>
      </c>
      <c r="M293" s="63"/>
      <c r="N293" s="64">
        <f t="shared" si="7"/>
        <v>7.2998120000000002</v>
      </c>
    </row>
    <row r="294" spans="1:14" s="24" customFormat="1" ht="34.5" customHeight="1" x14ac:dyDescent="0.35">
      <c r="A294" s="25">
        <v>151</v>
      </c>
      <c r="B294" s="121" t="s">
        <v>193</v>
      </c>
      <c r="C294" s="121"/>
      <c r="D294" s="121"/>
      <c r="E294" s="121"/>
      <c r="F294" s="121"/>
      <c r="G294" s="121"/>
      <c r="H294" s="81">
        <v>71790</v>
      </c>
      <c r="I294" s="61" t="s">
        <v>36</v>
      </c>
      <c r="J294" s="22">
        <v>150</v>
      </c>
      <c r="K294" s="62" t="s">
        <v>37</v>
      </c>
      <c r="L294" s="23">
        <v>1.486999</v>
      </c>
      <c r="M294" s="63"/>
      <c r="N294" s="64">
        <f t="shared" si="7"/>
        <v>223.04984999999999</v>
      </c>
    </row>
    <row r="295" spans="1:14" s="24" customFormat="1" ht="34.5" customHeight="1" x14ac:dyDescent="0.35">
      <c r="A295" s="25">
        <v>152</v>
      </c>
      <c r="B295" s="121" t="s">
        <v>194</v>
      </c>
      <c r="C295" s="121"/>
      <c r="D295" s="121"/>
      <c r="E295" s="121"/>
      <c r="F295" s="121"/>
      <c r="G295" s="121"/>
      <c r="H295" s="81">
        <v>71790</v>
      </c>
      <c r="I295" s="61" t="s">
        <v>36</v>
      </c>
      <c r="J295" s="22">
        <v>150</v>
      </c>
      <c r="K295" s="62" t="s">
        <v>37</v>
      </c>
      <c r="L295" s="23">
        <v>1.486999</v>
      </c>
      <c r="M295" s="63"/>
      <c r="N295" s="64">
        <f t="shared" si="7"/>
        <v>223.04984999999999</v>
      </c>
    </row>
    <row r="296" spans="1:14" s="24" customFormat="1" ht="34.5" customHeight="1" x14ac:dyDescent="0.35">
      <c r="A296" s="25">
        <v>153</v>
      </c>
      <c r="B296" s="121" t="s">
        <v>195</v>
      </c>
      <c r="C296" s="121"/>
      <c r="D296" s="121"/>
      <c r="E296" s="121"/>
      <c r="F296" s="121"/>
      <c r="G296" s="121"/>
      <c r="H296" s="81">
        <v>71790</v>
      </c>
      <c r="I296" s="61" t="s">
        <v>36</v>
      </c>
      <c r="J296" s="22">
        <v>5</v>
      </c>
      <c r="K296" s="62" t="s">
        <v>37</v>
      </c>
      <c r="L296" s="23">
        <v>2.0277259999999999</v>
      </c>
      <c r="M296" s="63"/>
      <c r="N296" s="64">
        <f t="shared" si="7"/>
        <v>10.138629999999999</v>
      </c>
    </row>
    <row r="297" spans="1:14" s="24" customFormat="1" ht="34.5" customHeight="1" x14ac:dyDescent="0.35">
      <c r="A297" s="25">
        <v>154</v>
      </c>
      <c r="B297" s="121" t="s">
        <v>196</v>
      </c>
      <c r="C297" s="121"/>
      <c r="D297" s="121"/>
      <c r="E297" s="121"/>
      <c r="F297" s="121"/>
      <c r="G297" s="121"/>
      <c r="H297" s="81">
        <v>71790</v>
      </c>
      <c r="I297" s="61" t="s">
        <v>36</v>
      </c>
      <c r="J297" s="22">
        <v>2</v>
      </c>
      <c r="K297" s="62" t="s">
        <v>37</v>
      </c>
      <c r="L297" s="23">
        <v>2.1629070000000001</v>
      </c>
      <c r="M297" s="63"/>
      <c r="N297" s="64">
        <f t="shared" si="7"/>
        <v>4.3258140000000003</v>
      </c>
    </row>
    <row r="298" spans="1:14" s="24" customFormat="1" ht="34.5" customHeight="1" x14ac:dyDescent="0.35">
      <c r="A298" s="25">
        <v>155</v>
      </c>
      <c r="B298" s="121" t="s">
        <v>197</v>
      </c>
      <c r="C298" s="121"/>
      <c r="D298" s="121"/>
      <c r="E298" s="121"/>
      <c r="F298" s="121"/>
      <c r="G298" s="121"/>
      <c r="H298" s="81">
        <v>71790</v>
      </c>
      <c r="I298" s="61" t="s">
        <v>36</v>
      </c>
      <c r="J298" s="22">
        <v>5</v>
      </c>
      <c r="K298" s="62" t="s">
        <v>37</v>
      </c>
      <c r="L298" s="23">
        <v>4.3934059999999997</v>
      </c>
      <c r="M298" s="63"/>
      <c r="N298" s="64">
        <f t="shared" si="7"/>
        <v>21.967029999999998</v>
      </c>
    </row>
    <row r="299" spans="1:14" s="24" customFormat="1" ht="34.5" customHeight="1" x14ac:dyDescent="0.35">
      <c r="A299" s="25">
        <v>156</v>
      </c>
      <c r="B299" s="121" t="s">
        <v>198</v>
      </c>
      <c r="C299" s="121"/>
      <c r="D299" s="121"/>
      <c r="E299" s="121"/>
      <c r="F299" s="121"/>
      <c r="G299" s="121"/>
      <c r="H299" s="81">
        <v>71790</v>
      </c>
      <c r="I299" s="61" t="s">
        <v>36</v>
      </c>
      <c r="J299" s="22">
        <v>2</v>
      </c>
      <c r="K299" s="62" t="s">
        <v>37</v>
      </c>
      <c r="L299" s="23">
        <v>0.52720900000000004</v>
      </c>
      <c r="M299" s="63"/>
      <c r="N299" s="64">
        <f t="shared" si="7"/>
        <v>1.0544180000000001</v>
      </c>
    </row>
    <row r="300" spans="1:14" s="34" customFormat="1" x14ac:dyDescent="0.25">
      <c r="A300" s="19"/>
      <c r="B300" s="31"/>
      <c r="C300" s="31"/>
      <c r="D300" s="31"/>
      <c r="E300" s="31"/>
      <c r="F300" s="31"/>
      <c r="G300" s="31"/>
      <c r="H300" s="82"/>
      <c r="I300" s="80"/>
      <c r="J300" s="32"/>
      <c r="K300" s="26"/>
      <c r="L300" s="33"/>
      <c r="M300" s="4"/>
      <c r="N300" s="57"/>
    </row>
    <row r="301" spans="1:14" s="17" customFormat="1" x14ac:dyDescent="0.25">
      <c r="A301" s="19"/>
      <c r="B301" s="19"/>
      <c r="C301" s="19"/>
      <c r="D301" s="19"/>
      <c r="E301" s="19"/>
      <c r="F301" s="19"/>
      <c r="G301" s="19"/>
      <c r="H301" s="19"/>
      <c r="I301" s="75"/>
      <c r="J301" s="128" t="s">
        <v>55</v>
      </c>
      <c r="K301" s="128"/>
      <c r="L301" s="128"/>
      <c r="M301" s="10"/>
      <c r="N301" s="77">
        <f>SUM(N280:N300)+N278</f>
        <v>467531.5603888547</v>
      </c>
    </row>
    <row r="302" spans="1:14" s="17" customFormat="1" x14ac:dyDescent="0.25">
      <c r="A302" s="19"/>
      <c r="B302" s="19"/>
      <c r="C302" s="19"/>
      <c r="D302" s="19"/>
      <c r="E302" s="19"/>
      <c r="F302" s="19"/>
      <c r="G302" s="19"/>
      <c r="H302" s="19"/>
      <c r="I302" s="75"/>
      <c r="J302" s="15"/>
      <c r="K302" s="15"/>
      <c r="L302" s="15"/>
      <c r="M302" s="10"/>
      <c r="N302" s="77"/>
    </row>
    <row r="303" spans="1:14" s="17" customFormat="1" x14ac:dyDescent="0.25">
      <c r="A303" s="19"/>
      <c r="B303" s="19"/>
      <c r="C303" s="19"/>
      <c r="D303" s="19"/>
      <c r="E303" s="19"/>
      <c r="F303" s="19"/>
      <c r="G303" s="19"/>
      <c r="H303" s="19"/>
      <c r="I303" s="75"/>
      <c r="J303" s="15"/>
      <c r="K303" s="15"/>
      <c r="L303" s="15"/>
      <c r="M303" s="10"/>
      <c r="N303" s="77"/>
    </row>
    <row r="304" spans="1:14" s="17" customFormat="1" x14ac:dyDescent="0.25">
      <c r="A304" s="19"/>
      <c r="B304" s="19"/>
      <c r="C304" s="19"/>
      <c r="D304" s="19"/>
      <c r="E304" s="19"/>
      <c r="F304" s="19"/>
      <c r="G304" s="19"/>
      <c r="H304" s="19"/>
      <c r="I304" s="75"/>
      <c r="J304" s="15"/>
      <c r="K304" s="15"/>
      <c r="L304" s="15"/>
      <c r="M304" s="10"/>
      <c r="N304" s="77"/>
    </row>
    <row r="305" spans="1:14" s="17" customFormat="1" x14ac:dyDescent="0.25">
      <c r="A305" s="19"/>
      <c r="B305" s="19"/>
      <c r="C305" s="19"/>
      <c r="D305" s="19"/>
      <c r="E305" s="19"/>
      <c r="F305" s="19"/>
      <c r="G305" s="19"/>
      <c r="H305" s="19"/>
      <c r="I305" s="75"/>
      <c r="J305" s="15"/>
      <c r="K305" s="15"/>
      <c r="L305" s="15"/>
      <c r="M305" s="10"/>
      <c r="N305" s="77"/>
    </row>
    <row r="306" spans="1:14" s="17" customFormat="1" x14ac:dyDescent="0.25">
      <c r="A306" s="19"/>
      <c r="B306" s="19"/>
      <c r="C306" s="19"/>
      <c r="D306" s="19"/>
      <c r="E306" s="19"/>
      <c r="F306" s="19"/>
      <c r="G306" s="19"/>
      <c r="H306" s="19"/>
      <c r="I306" s="75"/>
      <c r="J306" s="15"/>
      <c r="K306" s="15"/>
      <c r="L306" s="15"/>
      <c r="M306" s="10"/>
      <c r="N306" s="77"/>
    </row>
    <row r="307" spans="1:14" s="17" customFormat="1" x14ac:dyDescent="0.25">
      <c r="A307" s="19"/>
      <c r="B307" s="19"/>
      <c r="C307" s="19"/>
      <c r="D307" s="19"/>
      <c r="E307" s="19"/>
      <c r="F307" s="19"/>
      <c r="G307" s="19"/>
      <c r="H307" s="19"/>
      <c r="I307" s="75"/>
      <c r="J307" s="15"/>
      <c r="K307" s="15"/>
      <c r="L307" s="15"/>
      <c r="M307" s="10"/>
      <c r="N307" s="77"/>
    </row>
    <row r="308" spans="1:14" s="17" customFormat="1" x14ac:dyDescent="0.25">
      <c r="A308" s="19"/>
      <c r="B308" s="19"/>
      <c r="C308" s="19"/>
      <c r="D308" s="19"/>
      <c r="E308" s="19"/>
      <c r="F308" s="19"/>
      <c r="G308" s="19"/>
      <c r="H308" s="19"/>
      <c r="I308" s="75"/>
      <c r="J308" s="15"/>
      <c r="K308" s="15"/>
      <c r="L308" s="15"/>
      <c r="M308" s="10"/>
      <c r="N308" s="77"/>
    </row>
    <row r="309" spans="1:14" s="17" customFormat="1" x14ac:dyDescent="0.25">
      <c r="A309" s="19"/>
      <c r="B309" s="19"/>
      <c r="C309" s="19"/>
      <c r="D309" s="19"/>
      <c r="E309" s="19"/>
      <c r="F309" s="19"/>
      <c r="G309" s="19"/>
      <c r="H309" s="19"/>
      <c r="I309" s="75"/>
      <c r="J309" s="15"/>
      <c r="K309" s="15"/>
      <c r="L309" s="15"/>
      <c r="M309" s="10"/>
      <c r="N309" s="77"/>
    </row>
    <row r="310" spans="1:14" x14ac:dyDescent="0.25">
      <c r="A310" s="65"/>
      <c r="B310" s="66"/>
      <c r="C310" s="66"/>
      <c r="D310" s="67"/>
      <c r="E310" s="68"/>
      <c r="F310" s="68"/>
      <c r="G310" s="68"/>
      <c r="H310" s="68"/>
      <c r="I310" s="69"/>
      <c r="J310" s="70"/>
      <c r="K310" s="71"/>
      <c r="L310" s="27"/>
      <c r="M310" s="72"/>
      <c r="N310" s="73"/>
    </row>
    <row r="311" spans="1:14" ht="21" customHeight="1" x14ac:dyDescent="0.25">
      <c r="A311" s="127" t="s">
        <v>0</v>
      </c>
      <c r="B311" s="127"/>
      <c r="C311" s="127"/>
      <c r="D311" s="127"/>
      <c r="E311" s="127"/>
      <c r="F311" s="127"/>
      <c r="G311" s="127"/>
      <c r="H311" s="127"/>
      <c r="I311" s="127"/>
      <c r="J311" s="127"/>
      <c r="K311" s="1" t="s">
        <v>56</v>
      </c>
      <c r="L311" s="1"/>
      <c r="M311" s="46"/>
      <c r="N311" s="46" t="s">
        <v>2</v>
      </c>
    </row>
    <row r="312" spans="1:14" ht="15.75" customHeight="1" x14ac:dyDescent="0.25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3" t="s">
        <v>57</v>
      </c>
      <c r="L312" s="3"/>
      <c r="M312" s="48"/>
      <c r="N312" s="48">
        <v>44249</v>
      </c>
    </row>
    <row r="313" spans="1:14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1" t="s">
        <v>58</v>
      </c>
      <c r="L313" s="1"/>
      <c r="M313" s="50"/>
      <c r="N313" s="50" t="s">
        <v>199</v>
      </c>
    </row>
    <row r="314" spans="1:14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5"/>
      <c r="J314" s="5"/>
      <c r="K314" s="5"/>
      <c r="L314" s="5"/>
      <c r="M314" s="3"/>
      <c r="N314" s="51"/>
    </row>
    <row r="315" spans="1:14" x14ac:dyDescent="0.25">
      <c r="A315" s="20"/>
      <c r="B315" s="20"/>
      <c r="C315" s="69"/>
      <c r="D315" s="69"/>
      <c r="E315" s="78"/>
      <c r="F315" s="5"/>
      <c r="G315" s="5"/>
      <c r="H315" s="5"/>
      <c r="I315" s="21"/>
      <c r="J315" s="3" t="s">
        <v>60</v>
      </c>
      <c r="K315" s="3"/>
      <c r="L315" s="3"/>
      <c r="M315" s="3" t="s">
        <v>26</v>
      </c>
      <c r="N315" s="79">
        <f>+N301</f>
        <v>467531.5603888547</v>
      </c>
    </row>
    <row r="316" spans="1:14" x14ac:dyDescent="0.25">
      <c r="A316" s="4" t="s">
        <v>27</v>
      </c>
      <c r="B316" s="20" t="s">
        <v>28</v>
      </c>
      <c r="C316" s="20"/>
      <c r="D316" s="20"/>
      <c r="E316" s="20"/>
      <c r="F316" s="20"/>
      <c r="G316" s="20"/>
      <c r="H316" s="20" t="s">
        <v>29</v>
      </c>
      <c r="I316" s="20" t="s">
        <v>30</v>
      </c>
      <c r="J316" s="21" t="s">
        <v>31</v>
      </c>
      <c r="K316" s="21" t="s">
        <v>32</v>
      </c>
      <c r="L316" s="21" t="s">
        <v>33</v>
      </c>
      <c r="M316" s="44"/>
      <c r="N316" s="59" t="s">
        <v>34</v>
      </c>
    </row>
    <row r="317" spans="1:14" s="24" customFormat="1" ht="34.5" customHeight="1" x14ac:dyDescent="0.35">
      <c r="A317" s="25">
        <v>157</v>
      </c>
      <c r="B317" s="121" t="s">
        <v>200</v>
      </c>
      <c r="C317" s="121"/>
      <c r="D317" s="121"/>
      <c r="E317" s="121"/>
      <c r="F317" s="121"/>
      <c r="G317" s="121"/>
      <c r="H317" s="81">
        <v>71790</v>
      </c>
      <c r="I317" s="61" t="s">
        <v>36</v>
      </c>
      <c r="J317" s="22">
        <v>2</v>
      </c>
      <c r="K317" s="62" t="s">
        <v>37</v>
      </c>
      <c r="L317" s="23">
        <v>0.71646310552000003</v>
      </c>
      <c r="M317" s="63"/>
      <c r="N317" s="64">
        <f t="shared" ref="N317:N373" si="8">L317*J317</f>
        <v>1.4329262110400001</v>
      </c>
    </row>
    <row r="318" spans="1:14" s="24" customFormat="1" ht="34.5" customHeight="1" x14ac:dyDescent="0.35">
      <c r="A318" s="25">
        <v>158</v>
      </c>
      <c r="B318" s="121" t="s">
        <v>201</v>
      </c>
      <c r="C318" s="121"/>
      <c r="D318" s="121"/>
      <c r="E318" s="121"/>
      <c r="F318" s="121"/>
      <c r="G318" s="121"/>
      <c r="H318" s="81">
        <v>392410</v>
      </c>
      <c r="I318" s="61" t="s">
        <v>36</v>
      </c>
      <c r="J318" s="22">
        <v>10</v>
      </c>
      <c r="K318" s="62" t="s">
        <v>37</v>
      </c>
      <c r="L318" s="23">
        <v>1.2166349999999999</v>
      </c>
      <c r="M318" s="63"/>
      <c r="N318" s="64">
        <f t="shared" si="8"/>
        <v>12.16635</v>
      </c>
    </row>
    <row r="319" spans="1:14" s="24" customFormat="1" ht="34.5" customHeight="1" x14ac:dyDescent="0.35">
      <c r="A319" s="25">
        <v>159</v>
      </c>
      <c r="B319" s="121" t="s">
        <v>202</v>
      </c>
      <c r="C319" s="121"/>
      <c r="D319" s="121"/>
      <c r="E319" s="121"/>
      <c r="F319" s="121"/>
      <c r="G319" s="121"/>
      <c r="H319" s="81">
        <v>392410</v>
      </c>
      <c r="I319" s="61" t="s">
        <v>36</v>
      </c>
      <c r="J319" s="22">
        <v>10</v>
      </c>
      <c r="K319" s="62" t="s">
        <v>37</v>
      </c>
      <c r="L319" s="23">
        <v>0.79757199999999995</v>
      </c>
      <c r="M319" s="63"/>
      <c r="N319" s="64">
        <f t="shared" si="8"/>
        <v>7.975719999999999</v>
      </c>
    </row>
    <row r="320" spans="1:14" s="24" customFormat="1" ht="34.5" customHeight="1" x14ac:dyDescent="0.35">
      <c r="A320" s="25">
        <v>160</v>
      </c>
      <c r="B320" s="121" t="s">
        <v>203</v>
      </c>
      <c r="C320" s="121"/>
      <c r="D320" s="121"/>
      <c r="E320" s="121"/>
      <c r="F320" s="121"/>
      <c r="G320" s="121"/>
      <c r="H320" s="81">
        <v>392410</v>
      </c>
      <c r="I320" s="61" t="s">
        <v>36</v>
      </c>
      <c r="J320" s="22">
        <v>3</v>
      </c>
      <c r="K320" s="62" t="s">
        <v>37</v>
      </c>
      <c r="L320" s="23">
        <v>2.433271</v>
      </c>
      <c r="M320" s="63"/>
      <c r="N320" s="64">
        <f t="shared" si="8"/>
        <v>7.2998130000000003</v>
      </c>
    </row>
    <row r="321" spans="1:14" s="24" customFormat="1" ht="34.5" customHeight="1" x14ac:dyDescent="0.35">
      <c r="A321" s="25">
        <v>161</v>
      </c>
      <c r="B321" s="121" t="s">
        <v>204</v>
      </c>
      <c r="C321" s="121"/>
      <c r="D321" s="121"/>
      <c r="E321" s="121"/>
      <c r="F321" s="121"/>
      <c r="G321" s="121"/>
      <c r="H321" s="81">
        <v>392410</v>
      </c>
      <c r="I321" s="61" t="s">
        <v>36</v>
      </c>
      <c r="J321" s="22">
        <v>3</v>
      </c>
      <c r="K321" s="62" t="s">
        <v>37</v>
      </c>
      <c r="L321" s="23">
        <v>1.892544</v>
      </c>
      <c r="M321" s="63"/>
      <c r="N321" s="64">
        <f t="shared" si="8"/>
        <v>5.677632</v>
      </c>
    </row>
    <row r="322" spans="1:14" s="24" customFormat="1" ht="34.5" customHeight="1" x14ac:dyDescent="0.35">
      <c r="A322" s="25">
        <v>162</v>
      </c>
      <c r="B322" s="121" t="s">
        <v>205</v>
      </c>
      <c r="C322" s="121"/>
      <c r="D322" s="121"/>
      <c r="E322" s="121"/>
      <c r="F322" s="121"/>
      <c r="G322" s="121"/>
      <c r="H322" s="81">
        <v>962309</v>
      </c>
      <c r="I322" s="61" t="s">
        <v>36</v>
      </c>
      <c r="J322" s="22">
        <v>2</v>
      </c>
      <c r="K322" s="62" t="s">
        <v>37</v>
      </c>
      <c r="L322" s="23">
        <v>5.9479959999999998</v>
      </c>
      <c r="M322" s="63"/>
      <c r="N322" s="64">
        <f t="shared" si="8"/>
        <v>11.895992</v>
      </c>
    </row>
    <row r="323" spans="1:14" s="24" customFormat="1" ht="34.5" customHeight="1" x14ac:dyDescent="0.35">
      <c r="A323" s="25">
        <v>163</v>
      </c>
      <c r="B323" s="121" t="s">
        <v>206</v>
      </c>
      <c r="C323" s="121"/>
      <c r="D323" s="121"/>
      <c r="E323" s="121"/>
      <c r="F323" s="121"/>
      <c r="G323" s="121"/>
      <c r="H323" s="81">
        <v>73269090</v>
      </c>
      <c r="I323" s="61" t="s">
        <v>36</v>
      </c>
      <c r="J323" s="22">
        <v>2</v>
      </c>
      <c r="K323" s="62" t="s">
        <v>37</v>
      </c>
      <c r="L323" s="23">
        <v>17.573619999999998</v>
      </c>
      <c r="M323" s="63"/>
      <c r="N323" s="64">
        <f t="shared" si="8"/>
        <v>35.147239999999996</v>
      </c>
    </row>
    <row r="324" spans="1:14" s="24" customFormat="1" ht="34.5" customHeight="1" x14ac:dyDescent="0.35">
      <c r="A324" s="25">
        <v>164</v>
      </c>
      <c r="B324" s="121" t="s">
        <v>207</v>
      </c>
      <c r="C324" s="121"/>
      <c r="D324" s="121"/>
      <c r="E324" s="121"/>
      <c r="F324" s="121"/>
      <c r="G324" s="121"/>
      <c r="H324" s="81">
        <v>71790</v>
      </c>
      <c r="I324" s="61" t="s">
        <v>36</v>
      </c>
      <c r="J324" s="22">
        <v>2</v>
      </c>
      <c r="K324" s="62" t="s">
        <v>37</v>
      </c>
      <c r="L324" s="23">
        <v>18.925439999999998</v>
      </c>
      <c r="M324" s="63"/>
      <c r="N324" s="64">
        <f t="shared" si="8"/>
        <v>37.850879999999997</v>
      </c>
    </row>
    <row r="325" spans="1:14" s="24" customFormat="1" ht="34.5" customHeight="1" x14ac:dyDescent="0.35">
      <c r="A325" s="25">
        <v>165</v>
      </c>
      <c r="B325" s="121" t="s">
        <v>208</v>
      </c>
      <c r="C325" s="121"/>
      <c r="D325" s="121"/>
      <c r="E325" s="121"/>
      <c r="F325" s="121"/>
      <c r="G325" s="121"/>
      <c r="H325" s="81">
        <v>71790</v>
      </c>
      <c r="I325" s="61" t="s">
        <v>36</v>
      </c>
      <c r="J325" s="22">
        <v>2</v>
      </c>
      <c r="K325" s="62" t="s">
        <v>37</v>
      </c>
      <c r="L325" s="23">
        <v>17.573619999999998</v>
      </c>
      <c r="M325" s="63"/>
      <c r="N325" s="64">
        <f t="shared" si="8"/>
        <v>35.147239999999996</v>
      </c>
    </row>
    <row r="326" spans="1:14" s="24" customFormat="1" ht="34.5" customHeight="1" x14ac:dyDescent="0.35">
      <c r="A326" s="25">
        <v>166</v>
      </c>
      <c r="B326" s="121" t="s">
        <v>209</v>
      </c>
      <c r="C326" s="121"/>
      <c r="D326" s="121"/>
      <c r="E326" s="121"/>
      <c r="F326" s="121"/>
      <c r="G326" s="121"/>
      <c r="H326" s="81">
        <v>73269090</v>
      </c>
      <c r="I326" s="61" t="s">
        <v>36</v>
      </c>
      <c r="J326" s="22">
        <v>2</v>
      </c>
      <c r="K326" s="62" t="s">
        <v>37</v>
      </c>
      <c r="L326" s="23">
        <v>21.629069999999999</v>
      </c>
      <c r="M326" s="63"/>
      <c r="N326" s="64">
        <f t="shared" si="8"/>
        <v>43.258139999999997</v>
      </c>
    </row>
    <row r="327" spans="1:14" ht="34.5" customHeight="1" x14ac:dyDescent="0.25">
      <c r="A327" s="25">
        <v>167</v>
      </c>
      <c r="B327" s="121" t="s">
        <v>210</v>
      </c>
      <c r="C327" s="121"/>
      <c r="D327" s="121"/>
      <c r="E327" s="121"/>
      <c r="F327" s="121"/>
      <c r="G327" s="121"/>
      <c r="H327" s="81">
        <v>39269090</v>
      </c>
      <c r="I327" s="61" t="s">
        <v>36</v>
      </c>
      <c r="J327" s="22">
        <v>3</v>
      </c>
      <c r="K327" s="62" t="s">
        <v>37</v>
      </c>
      <c r="L327" s="23">
        <v>594.79960000000005</v>
      </c>
      <c r="M327" s="63"/>
      <c r="N327" s="64">
        <f t="shared" si="8"/>
        <v>1784.3988000000002</v>
      </c>
    </row>
    <row r="328" spans="1:14" ht="34.5" customHeight="1" x14ac:dyDescent="0.25">
      <c r="A328" s="25">
        <v>168</v>
      </c>
      <c r="B328" s="121" t="s">
        <v>211</v>
      </c>
      <c r="C328" s="121"/>
      <c r="D328" s="121"/>
      <c r="E328" s="121"/>
      <c r="F328" s="121"/>
      <c r="G328" s="121"/>
      <c r="H328" s="81">
        <v>39269090</v>
      </c>
      <c r="I328" s="61" t="s">
        <v>36</v>
      </c>
      <c r="J328" s="22">
        <v>3</v>
      </c>
      <c r="K328" s="62" t="s">
        <v>37</v>
      </c>
      <c r="L328" s="23">
        <v>919.23569999999995</v>
      </c>
      <c r="M328" s="63"/>
      <c r="N328" s="64">
        <f t="shared" si="8"/>
        <v>2757.7070999999996</v>
      </c>
    </row>
    <row r="329" spans="1:14" ht="34.5" customHeight="1" x14ac:dyDescent="0.25">
      <c r="A329" s="25">
        <v>169</v>
      </c>
      <c r="B329" s="121" t="s">
        <v>212</v>
      </c>
      <c r="C329" s="121"/>
      <c r="D329" s="121"/>
      <c r="E329" s="121"/>
      <c r="F329" s="121"/>
      <c r="G329" s="121"/>
      <c r="H329" s="81">
        <v>39269090</v>
      </c>
      <c r="I329" s="61" t="s">
        <v>36</v>
      </c>
      <c r="J329" s="22">
        <v>3</v>
      </c>
      <c r="K329" s="62" t="s">
        <v>37</v>
      </c>
      <c r="L329" s="23">
        <v>594.79960000000005</v>
      </c>
      <c r="M329" s="63"/>
      <c r="N329" s="64">
        <f t="shared" si="8"/>
        <v>1784.3988000000002</v>
      </c>
    </row>
    <row r="330" spans="1:14" s="34" customFormat="1" ht="34.5" customHeight="1" x14ac:dyDescent="0.25">
      <c r="A330" s="25">
        <v>170</v>
      </c>
      <c r="B330" s="121" t="s">
        <v>213</v>
      </c>
      <c r="C330" s="121"/>
      <c r="D330" s="121"/>
      <c r="E330" s="121"/>
      <c r="F330" s="121"/>
      <c r="G330" s="121"/>
      <c r="H330" s="81">
        <v>39269090</v>
      </c>
      <c r="I330" s="61" t="s">
        <v>36</v>
      </c>
      <c r="J330" s="22">
        <v>3</v>
      </c>
      <c r="K330" s="62" t="s">
        <v>37</v>
      </c>
      <c r="L330" s="23">
        <v>594.79960000000005</v>
      </c>
      <c r="M330" s="63"/>
      <c r="N330" s="64">
        <f t="shared" si="8"/>
        <v>1784.3988000000002</v>
      </c>
    </row>
    <row r="331" spans="1:14" s="34" customFormat="1" ht="34.5" customHeight="1" x14ac:dyDescent="0.25">
      <c r="A331" s="25">
        <v>171</v>
      </c>
      <c r="B331" s="121" t="s">
        <v>214</v>
      </c>
      <c r="C331" s="121"/>
      <c r="D331" s="121"/>
      <c r="E331" s="121"/>
      <c r="F331" s="121"/>
      <c r="G331" s="121"/>
      <c r="H331" s="81">
        <v>39269090</v>
      </c>
      <c r="I331" s="61" t="s">
        <v>36</v>
      </c>
      <c r="J331" s="22">
        <v>3</v>
      </c>
      <c r="K331" s="62" t="s">
        <v>37</v>
      </c>
      <c r="L331" s="23">
        <v>871.9221</v>
      </c>
      <c r="M331" s="63"/>
      <c r="N331" s="64">
        <f t="shared" si="8"/>
        <v>2615.7663000000002</v>
      </c>
    </row>
    <row r="332" spans="1:14" s="34" customFormat="1" ht="34.5" customHeight="1" x14ac:dyDescent="0.25">
      <c r="A332" s="25">
        <v>172</v>
      </c>
      <c r="B332" s="121" t="s">
        <v>215</v>
      </c>
      <c r="C332" s="121"/>
      <c r="D332" s="121"/>
      <c r="E332" s="121"/>
      <c r="F332" s="121"/>
      <c r="G332" s="121"/>
      <c r="H332" s="81">
        <v>71790</v>
      </c>
      <c r="I332" s="61" t="s">
        <v>36</v>
      </c>
      <c r="J332" s="22">
        <v>150</v>
      </c>
      <c r="K332" s="62" t="s">
        <v>37</v>
      </c>
      <c r="L332" s="23">
        <v>4.1906330000000001</v>
      </c>
      <c r="M332" s="63"/>
      <c r="N332" s="64">
        <f t="shared" si="8"/>
        <v>628.59495000000004</v>
      </c>
    </row>
    <row r="333" spans="1:14" s="34" customFormat="1" ht="34.5" customHeight="1" x14ac:dyDescent="0.25">
      <c r="A333" s="25">
        <v>173</v>
      </c>
      <c r="B333" s="121" t="s">
        <v>216</v>
      </c>
      <c r="C333" s="121"/>
      <c r="D333" s="121"/>
      <c r="E333" s="121"/>
      <c r="F333" s="121"/>
      <c r="G333" s="121"/>
      <c r="H333" s="81">
        <v>71790</v>
      </c>
      <c r="I333" s="61" t="s">
        <v>36</v>
      </c>
      <c r="J333" s="22">
        <v>5</v>
      </c>
      <c r="K333" s="62" t="s">
        <v>37</v>
      </c>
      <c r="L333" s="23">
        <v>13.382989999999999</v>
      </c>
      <c r="M333" s="63"/>
      <c r="N333" s="64">
        <f t="shared" si="8"/>
        <v>66.914950000000005</v>
      </c>
    </row>
    <row r="334" spans="1:14" s="34" customFormat="1" ht="34.5" customHeight="1" x14ac:dyDescent="0.25">
      <c r="A334" s="25">
        <v>174</v>
      </c>
      <c r="B334" s="121" t="s">
        <v>217</v>
      </c>
      <c r="C334" s="121"/>
      <c r="D334" s="121"/>
      <c r="E334" s="121"/>
      <c r="F334" s="121"/>
      <c r="G334" s="121"/>
      <c r="H334" s="81">
        <v>71790</v>
      </c>
      <c r="I334" s="61" t="s">
        <v>36</v>
      </c>
      <c r="J334" s="22">
        <v>150</v>
      </c>
      <c r="K334" s="62" t="s">
        <v>37</v>
      </c>
      <c r="L334" s="23">
        <v>5.677632</v>
      </c>
      <c r="M334" s="36"/>
      <c r="N334" s="64">
        <f t="shared" si="8"/>
        <v>851.64480000000003</v>
      </c>
    </row>
    <row r="335" spans="1:14" s="34" customFormat="1" ht="34.5" customHeight="1" x14ac:dyDescent="0.25">
      <c r="A335" s="25">
        <v>175</v>
      </c>
      <c r="B335" s="121" t="s">
        <v>218</v>
      </c>
      <c r="C335" s="121"/>
      <c r="D335" s="121"/>
      <c r="E335" s="121"/>
      <c r="F335" s="121"/>
      <c r="G335" s="121"/>
      <c r="H335" s="81">
        <v>71790</v>
      </c>
      <c r="I335" s="61" t="s">
        <v>36</v>
      </c>
      <c r="J335" s="22">
        <v>10</v>
      </c>
      <c r="K335" s="62" t="s">
        <v>37</v>
      </c>
      <c r="L335" s="23">
        <v>7.4349939999999997</v>
      </c>
      <c r="M335" s="63"/>
      <c r="N335" s="64">
        <f t="shared" si="8"/>
        <v>74.349940000000004</v>
      </c>
    </row>
    <row r="336" spans="1:14" s="34" customFormat="1" ht="34.5" customHeight="1" x14ac:dyDescent="0.25">
      <c r="A336" s="25">
        <v>176</v>
      </c>
      <c r="B336" s="121" t="s">
        <v>219</v>
      </c>
      <c r="C336" s="121"/>
      <c r="D336" s="121"/>
      <c r="E336" s="121"/>
      <c r="F336" s="121"/>
      <c r="G336" s="121"/>
      <c r="H336" s="81">
        <v>71790</v>
      </c>
      <c r="I336" s="61" t="s">
        <v>36</v>
      </c>
      <c r="J336" s="22">
        <v>10</v>
      </c>
      <c r="K336" s="62" t="s">
        <v>37</v>
      </c>
      <c r="L336" s="23">
        <v>3.1091799999999998</v>
      </c>
      <c r="M336" s="63"/>
      <c r="N336" s="64">
        <f t="shared" si="8"/>
        <v>31.091799999999999</v>
      </c>
    </row>
    <row r="337" spans="1:14" s="34" customFormat="1" x14ac:dyDescent="0.25">
      <c r="A337" s="19"/>
      <c r="B337" s="31"/>
      <c r="C337" s="31"/>
      <c r="D337" s="31"/>
      <c r="E337" s="31"/>
      <c r="F337" s="31"/>
      <c r="G337" s="31"/>
      <c r="H337" s="82"/>
      <c r="I337" s="80"/>
      <c r="J337" s="32"/>
      <c r="K337" s="26"/>
      <c r="L337" s="33"/>
      <c r="M337" s="4"/>
      <c r="N337" s="57"/>
    </row>
    <row r="338" spans="1:14" s="17" customFormat="1" x14ac:dyDescent="0.25">
      <c r="A338" s="19"/>
      <c r="B338" s="19"/>
      <c r="C338" s="19"/>
      <c r="D338" s="19"/>
      <c r="E338" s="19"/>
      <c r="F338" s="19"/>
      <c r="G338" s="19"/>
      <c r="H338" s="19"/>
      <c r="I338" s="75"/>
      <c r="J338" s="128" t="s">
        <v>55</v>
      </c>
      <c r="K338" s="128"/>
      <c r="L338" s="128"/>
      <c r="M338" s="10"/>
      <c r="N338" s="77">
        <f>SUM(+N315)</f>
        <v>467531.5603888547</v>
      </c>
    </row>
    <row r="339" spans="1:14" s="17" customFormat="1" x14ac:dyDescent="0.25">
      <c r="A339" s="19"/>
      <c r="B339" s="19"/>
      <c r="C339" s="19"/>
      <c r="D339" s="19"/>
      <c r="E339" s="19"/>
      <c r="F339" s="19"/>
      <c r="G339" s="19"/>
      <c r="H339" s="19"/>
      <c r="I339" s="75"/>
      <c r="J339" s="15"/>
      <c r="K339" s="15"/>
      <c r="L339" s="15"/>
      <c r="M339" s="10"/>
      <c r="N339" s="77"/>
    </row>
    <row r="340" spans="1:14" s="17" customFormat="1" x14ac:dyDescent="0.25">
      <c r="A340" s="19"/>
      <c r="B340" s="19"/>
      <c r="C340" s="19"/>
      <c r="D340" s="19"/>
      <c r="E340" s="19"/>
      <c r="F340" s="19"/>
      <c r="G340" s="19"/>
      <c r="H340" s="19"/>
      <c r="I340" s="75"/>
      <c r="J340" s="15"/>
      <c r="K340" s="15"/>
      <c r="L340" s="15"/>
      <c r="M340" s="10"/>
      <c r="N340" s="77"/>
    </row>
    <row r="341" spans="1:14" s="17" customFormat="1" x14ac:dyDescent="0.25">
      <c r="A341" s="19"/>
      <c r="B341" s="19"/>
      <c r="C341" s="19"/>
      <c r="D341" s="19"/>
      <c r="E341" s="19"/>
      <c r="F341" s="19"/>
      <c r="G341" s="19"/>
      <c r="H341" s="19"/>
      <c r="I341" s="75"/>
      <c r="J341" s="15"/>
      <c r="K341" s="15"/>
      <c r="L341" s="15"/>
      <c r="M341" s="10"/>
      <c r="N341" s="77"/>
    </row>
    <row r="342" spans="1:14" s="17" customFormat="1" x14ac:dyDescent="0.25">
      <c r="A342" s="19"/>
      <c r="B342" s="19"/>
      <c r="C342" s="19"/>
      <c r="D342" s="19"/>
      <c r="E342" s="19"/>
      <c r="F342" s="19"/>
      <c r="G342" s="19"/>
      <c r="H342" s="19"/>
      <c r="I342" s="75"/>
      <c r="J342" s="15"/>
      <c r="K342" s="15"/>
      <c r="L342" s="15"/>
      <c r="M342" s="10"/>
      <c r="N342" s="77"/>
    </row>
    <row r="343" spans="1:14" s="17" customFormat="1" x14ac:dyDescent="0.25">
      <c r="A343" s="19"/>
      <c r="B343" s="19"/>
      <c r="C343" s="19"/>
      <c r="D343" s="19"/>
      <c r="E343" s="19"/>
      <c r="F343" s="19"/>
      <c r="G343" s="19"/>
      <c r="H343" s="19"/>
      <c r="I343" s="75"/>
      <c r="J343" s="15"/>
      <c r="K343" s="15"/>
      <c r="L343" s="15"/>
      <c r="M343" s="10"/>
      <c r="N343" s="77"/>
    </row>
    <row r="344" spans="1:14" s="17" customFormat="1" x14ac:dyDescent="0.25">
      <c r="A344" s="19"/>
      <c r="B344" s="19"/>
      <c r="C344" s="19"/>
      <c r="D344" s="19"/>
      <c r="E344" s="19"/>
      <c r="F344" s="19"/>
      <c r="G344" s="19"/>
      <c r="H344" s="19"/>
      <c r="I344" s="75"/>
      <c r="J344" s="15"/>
      <c r="K344" s="15"/>
      <c r="L344" s="15"/>
      <c r="M344" s="10"/>
      <c r="N344" s="77"/>
    </row>
    <row r="345" spans="1:14" s="17" customFormat="1" x14ac:dyDescent="0.25">
      <c r="A345" s="19"/>
      <c r="B345" s="19"/>
      <c r="C345" s="19"/>
      <c r="D345" s="19"/>
      <c r="E345" s="19"/>
      <c r="F345" s="19"/>
      <c r="G345" s="19"/>
      <c r="H345" s="19"/>
      <c r="I345" s="75"/>
      <c r="J345" s="15"/>
      <c r="K345" s="15"/>
      <c r="L345" s="15"/>
      <c r="M345" s="10"/>
      <c r="N345" s="77"/>
    </row>
    <row r="346" spans="1:14" s="17" customFormat="1" x14ac:dyDescent="0.25">
      <c r="A346" s="19"/>
      <c r="B346" s="19"/>
      <c r="C346" s="19"/>
      <c r="D346" s="19"/>
      <c r="E346" s="19"/>
      <c r="F346" s="19"/>
      <c r="G346" s="19"/>
      <c r="H346" s="19"/>
      <c r="I346" s="75"/>
      <c r="J346" s="15"/>
      <c r="K346" s="15"/>
      <c r="L346" s="15"/>
      <c r="M346" s="10"/>
      <c r="N346" s="77"/>
    </row>
    <row r="347" spans="1:14" x14ac:dyDescent="0.25">
      <c r="A347" s="65"/>
      <c r="B347" s="66"/>
      <c r="C347" s="66"/>
      <c r="D347" s="67"/>
      <c r="E347" s="68"/>
      <c r="F347" s="68"/>
      <c r="G347" s="68"/>
      <c r="H347" s="68"/>
      <c r="I347" s="69"/>
      <c r="J347" s="70"/>
      <c r="K347" s="71"/>
      <c r="L347" s="27"/>
      <c r="M347" s="72"/>
      <c r="N347" s="73"/>
    </row>
    <row r="348" spans="1:14" ht="21" customHeight="1" x14ac:dyDescent="0.25">
      <c r="A348" s="127" t="s">
        <v>0</v>
      </c>
      <c r="B348" s="127"/>
      <c r="C348" s="127"/>
      <c r="D348" s="127"/>
      <c r="E348" s="127"/>
      <c r="F348" s="127"/>
      <c r="G348" s="127"/>
      <c r="H348" s="127"/>
      <c r="I348" s="127"/>
      <c r="J348" s="127"/>
      <c r="K348" s="1" t="s">
        <v>56</v>
      </c>
      <c r="L348" s="1"/>
      <c r="M348" s="46"/>
      <c r="N348" s="46" t="s">
        <v>2</v>
      </c>
    </row>
    <row r="349" spans="1:14" ht="15.75" customHeight="1" x14ac:dyDescent="0.25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3" t="s">
        <v>57</v>
      </c>
      <c r="L349" s="3"/>
      <c r="M349" s="48"/>
      <c r="N349" s="48">
        <v>44249</v>
      </c>
    </row>
    <row r="350" spans="1:14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1" t="s">
        <v>58</v>
      </c>
      <c r="L350" s="1"/>
      <c r="M350" s="50"/>
      <c r="N350" s="50" t="s">
        <v>220</v>
      </c>
    </row>
    <row r="351" spans="1:14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5"/>
      <c r="J351" s="5"/>
      <c r="K351" s="5"/>
      <c r="L351" s="5"/>
      <c r="M351" s="3"/>
      <c r="N351" s="51"/>
    </row>
    <row r="352" spans="1:14" x14ac:dyDescent="0.25">
      <c r="A352" s="20"/>
      <c r="B352" s="20"/>
      <c r="C352" s="69"/>
      <c r="D352" s="69"/>
      <c r="E352" s="78"/>
      <c r="F352" s="5"/>
      <c r="G352" s="5"/>
      <c r="H352" s="5"/>
      <c r="I352" s="21"/>
      <c r="J352" s="3" t="s">
        <v>60</v>
      </c>
      <c r="K352" s="3"/>
      <c r="L352" s="3"/>
      <c r="M352" s="3" t="s">
        <v>26</v>
      </c>
      <c r="N352" s="79">
        <f>N338</f>
        <v>467531.5603888547</v>
      </c>
    </row>
    <row r="353" spans="1:14" x14ac:dyDescent="0.25">
      <c r="A353" s="4" t="s">
        <v>27</v>
      </c>
      <c r="B353" s="20" t="s">
        <v>28</v>
      </c>
      <c r="C353" s="20"/>
      <c r="D353" s="20"/>
      <c r="E353" s="20"/>
      <c r="F353" s="20"/>
      <c r="G353" s="20"/>
      <c r="H353" s="20" t="s">
        <v>29</v>
      </c>
      <c r="I353" s="20" t="s">
        <v>30</v>
      </c>
      <c r="J353" s="21" t="s">
        <v>31</v>
      </c>
      <c r="K353" s="21" t="s">
        <v>32</v>
      </c>
      <c r="L353" s="21" t="s">
        <v>33</v>
      </c>
      <c r="M353" s="44"/>
      <c r="N353" s="59" t="s">
        <v>34</v>
      </c>
    </row>
    <row r="354" spans="1:14" s="34" customFormat="1" ht="34.5" customHeight="1" x14ac:dyDescent="0.25">
      <c r="A354" s="25">
        <v>177</v>
      </c>
      <c r="B354" s="121" t="s">
        <v>221</v>
      </c>
      <c r="C354" s="121"/>
      <c r="D354" s="121"/>
      <c r="E354" s="121"/>
      <c r="F354" s="121"/>
      <c r="G354" s="121"/>
      <c r="H354" s="81">
        <v>71790</v>
      </c>
      <c r="I354" s="61" t="s">
        <v>36</v>
      </c>
      <c r="J354" s="22">
        <v>2</v>
      </c>
      <c r="K354" s="62" t="s">
        <v>37</v>
      </c>
      <c r="L354" s="23">
        <v>3.9202699999999999</v>
      </c>
      <c r="M354" s="63"/>
      <c r="N354" s="64">
        <f t="shared" si="8"/>
        <v>7.8405399999999998</v>
      </c>
    </row>
    <row r="355" spans="1:14" s="34" customFormat="1" ht="34.5" customHeight="1" x14ac:dyDescent="0.25">
      <c r="A355" s="25">
        <v>178</v>
      </c>
      <c r="B355" s="121" t="s">
        <v>222</v>
      </c>
      <c r="C355" s="121"/>
      <c r="D355" s="121"/>
      <c r="E355" s="121"/>
      <c r="F355" s="121"/>
      <c r="G355" s="121"/>
      <c r="H355" s="81">
        <v>71790</v>
      </c>
      <c r="I355" s="61" t="s">
        <v>36</v>
      </c>
      <c r="J355" s="22">
        <v>2</v>
      </c>
      <c r="K355" s="62" t="s">
        <v>37</v>
      </c>
      <c r="L355" s="23">
        <v>2.5684529999999999</v>
      </c>
      <c r="M355" s="63"/>
      <c r="N355" s="64">
        <f t="shared" si="8"/>
        <v>5.1369059999999998</v>
      </c>
    </row>
    <row r="356" spans="1:14" s="34" customFormat="1" ht="34.5" customHeight="1" x14ac:dyDescent="0.25">
      <c r="A356" s="25">
        <v>179</v>
      </c>
      <c r="B356" s="121" t="s">
        <v>223</v>
      </c>
      <c r="C356" s="121"/>
      <c r="D356" s="121"/>
      <c r="E356" s="121"/>
      <c r="F356" s="121"/>
      <c r="G356" s="121"/>
      <c r="H356" s="81">
        <v>71790</v>
      </c>
      <c r="I356" s="61" t="s">
        <v>36</v>
      </c>
      <c r="J356" s="22">
        <v>5</v>
      </c>
      <c r="K356" s="62" t="s">
        <v>37</v>
      </c>
      <c r="L356" s="23">
        <v>3.04158865555</v>
      </c>
      <c r="M356" s="63"/>
      <c r="N356" s="64">
        <f t="shared" si="8"/>
        <v>15.207943277750001</v>
      </c>
    </row>
    <row r="357" spans="1:14" s="34" customFormat="1" ht="34.5" customHeight="1" x14ac:dyDescent="0.25">
      <c r="A357" s="25">
        <v>180</v>
      </c>
      <c r="B357" s="121" t="s">
        <v>224</v>
      </c>
      <c r="C357" s="121"/>
      <c r="D357" s="121"/>
      <c r="E357" s="121"/>
      <c r="F357" s="121"/>
      <c r="G357" s="121"/>
      <c r="H357" s="81">
        <v>71790</v>
      </c>
      <c r="I357" s="61" t="s">
        <v>36</v>
      </c>
      <c r="J357" s="22">
        <v>5</v>
      </c>
      <c r="K357" s="62" t="s">
        <v>37</v>
      </c>
      <c r="L357" s="23">
        <v>2.7036343604800002</v>
      </c>
      <c r="M357" s="63"/>
      <c r="N357" s="64">
        <f t="shared" si="8"/>
        <v>13.518171802400001</v>
      </c>
    </row>
    <row r="358" spans="1:14" s="34" customFormat="1" ht="34.5" customHeight="1" x14ac:dyDescent="0.25">
      <c r="A358" s="25">
        <v>181</v>
      </c>
      <c r="B358" s="121" t="s">
        <v>225</v>
      </c>
      <c r="C358" s="121"/>
      <c r="D358" s="121"/>
      <c r="E358" s="121"/>
      <c r="F358" s="121"/>
      <c r="G358" s="121"/>
      <c r="H358" s="81">
        <v>71790</v>
      </c>
      <c r="I358" s="61" t="s">
        <v>36</v>
      </c>
      <c r="J358" s="22">
        <v>5</v>
      </c>
      <c r="K358" s="62" t="s">
        <v>37</v>
      </c>
      <c r="L358" s="23">
        <v>3.7174972456700002</v>
      </c>
      <c r="M358" s="63"/>
      <c r="N358" s="64">
        <f t="shared" si="8"/>
        <v>18.587486228350002</v>
      </c>
    </row>
    <row r="359" spans="1:14" s="24" customFormat="1" ht="34.5" customHeight="1" x14ac:dyDescent="0.35">
      <c r="A359" s="25">
        <v>182</v>
      </c>
      <c r="B359" s="121" t="s">
        <v>226</v>
      </c>
      <c r="C359" s="121"/>
      <c r="D359" s="121"/>
      <c r="E359" s="121"/>
      <c r="F359" s="121"/>
      <c r="G359" s="121"/>
      <c r="H359" s="81">
        <v>71790</v>
      </c>
      <c r="I359" s="61" t="s">
        <v>36</v>
      </c>
      <c r="J359" s="22">
        <v>5</v>
      </c>
      <c r="K359" s="62" t="s">
        <v>37</v>
      </c>
      <c r="L359" s="23">
        <v>2.7036343604800002</v>
      </c>
      <c r="M359" s="63"/>
      <c r="N359" s="64">
        <f t="shared" si="8"/>
        <v>13.518171802400001</v>
      </c>
    </row>
    <row r="360" spans="1:14" s="24" customFormat="1" ht="34.5" customHeight="1" x14ac:dyDescent="0.35">
      <c r="A360" s="25">
        <v>183</v>
      </c>
      <c r="B360" s="121" t="s">
        <v>227</v>
      </c>
      <c r="C360" s="121"/>
      <c r="D360" s="121"/>
      <c r="E360" s="121"/>
      <c r="F360" s="121"/>
      <c r="G360" s="121"/>
      <c r="H360" s="37">
        <v>820600</v>
      </c>
      <c r="I360" s="61" t="s">
        <v>36</v>
      </c>
      <c r="J360" s="22">
        <v>1</v>
      </c>
      <c r="K360" s="62" t="s">
        <v>37</v>
      </c>
      <c r="L360" s="23">
        <v>117.491162495</v>
      </c>
      <c r="M360" s="63"/>
      <c r="N360" s="64">
        <f t="shared" si="8"/>
        <v>117.491162495</v>
      </c>
    </row>
    <row r="361" spans="1:14" s="24" customFormat="1" ht="34.5" customHeight="1" x14ac:dyDescent="0.35">
      <c r="A361" s="25">
        <v>184</v>
      </c>
      <c r="B361" s="121" t="s">
        <v>228</v>
      </c>
      <c r="C361" s="121"/>
      <c r="D361" s="121"/>
      <c r="E361" s="121"/>
      <c r="F361" s="121"/>
      <c r="G361" s="121"/>
      <c r="H361" s="81">
        <v>71790</v>
      </c>
      <c r="I361" s="61" t="s">
        <v>36</v>
      </c>
      <c r="J361" s="22">
        <v>1</v>
      </c>
      <c r="K361" s="62" t="s">
        <v>37</v>
      </c>
      <c r="L361" s="23">
        <v>1.2436720000000001</v>
      </c>
      <c r="M361" s="63"/>
      <c r="N361" s="64">
        <f t="shared" si="8"/>
        <v>1.2436720000000001</v>
      </c>
    </row>
    <row r="362" spans="1:14" s="24" customFormat="1" ht="34.5" customHeight="1" x14ac:dyDescent="0.35">
      <c r="A362" s="25">
        <v>185</v>
      </c>
      <c r="B362" s="121" t="s">
        <v>229</v>
      </c>
      <c r="C362" s="121"/>
      <c r="D362" s="121"/>
      <c r="E362" s="121"/>
      <c r="F362" s="121"/>
      <c r="G362" s="121"/>
      <c r="H362" s="37">
        <v>94033040</v>
      </c>
      <c r="I362" s="61" t="s">
        <v>36</v>
      </c>
      <c r="J362" s="22">
        <v>12</v>
      </c>
      <c r="K362" s="62" t="s">
        <v>37</v>
      </c>
      <c r="L362" s="23">
        <v>60.493818815899999</v>
      </c>
      <c r="M362" s="63"/>
      <c r="N362" s="64">
        <f t="shared" si="8"/>
        <v>725.92582579079999</v>
      </c>
    </row>
    <row r="363" spans="1:14" s="24" customFormat="1" ht="34.5" customHeight="1" x14ac:dyDescent="0.35">
      <c r="A363" s="25">
        <v>186</v>
      </c>
      <c r="B363" s="121" t="s">
        <v>230</v>
      </c>
      <c r="C363" s="121"/>
      <c r="D363" s="121"/>
      <c r="E363" s="121"/>
      <c r="F363" s="121"/>
      <c r="G363" s="121"/>
      <c r="H363" s="37">
        <v>851650</v>
      </c>
      <c r="I363" s="61" t="s">
        <v>36</v>
      </c>
      <c r="J363" s="22">
        <v>3</v>
      </c>
      <c r="K363" s="62" t="s">
        <v>37</v>
      </c>
      <c r="L363" s="23">
        <v>129.245476481</v>
      </c>
      <c r="M363" s="63"/>
      <c r="N363" s="64">
        <f t="shared" si="8"/>
        <v>387.73642944300002</v>
      </c>
    </row>
    <row r="364" spans="1:14" s="24" customFormat="1" ht="34.5" customHeight="1" x14ac:dyDescent="0.35">
      <c r="A364" s="25">
        <v>187</v>
      </c>
      <c r="B364" s="121" t="s">
        <v>231</v>
      </c>
      <c r="C364" s="121"/>
      <c r="D364" s="121"/>
      <c r="E364" s="121"/>
      <c r="F364" s="121"/>
      <c r="G364" s="121"/>
      <c r="H364" s="37">
        <v>841810</v>
      </c>
      <c r="I364" s="61" t="s">
        <v>36</v>
      </c>
      <c r="J364" s="22">
        <v>2</v>
      </c>
      <c r="K364" s="62" t="s">
        <v>37</v>
      </c>
      <c r="L364" s="23">
        <v>411.36384835299998</v>
      </c>
      <c r="M364" s="63"/>
      <c r="N364" s="64">
        <f t="shared" si="8"/>
        <v>822.72769670599996</v>
      </c>
    </row>
    <row r="365" spans="1:14" s="24" customFormat="1" ht="34.5" customHeight="1" x14ac:dyDescent="0.35">
      <c r="A365" s="25">
        <v>188</v>
      </c>
      <c r="B365" s="121" t="s">
        <v>232</v>
      </c>
      <c r="C365" s="121"/>
      <c r="D365" s="121"/>
      <c r="E365" s="121"/>
      <c r="F365" s="121"/>
      <c r="G365" s="121"/>
      <c r="H365" s="37">
        <v>751679</v>
      </c>
      <c r="I365" s="61" t="s">
        <v>36</v>
      </c>
      <c r="J365" s="22">
        <v>2</v>
      </c>
      <c r="K365" s="62" t="s">
        <v>37</v>
      </c>
      <c r="L365" s="23">
        <v>46.434920141399999</v>
      </c>
      <c r="M365" s="63"/>
      <c r="N365" s="64">
        <f t="shared" si="8"/>
        <v>92.869840282799998</v>
      </c>
    </row>
    <row r="366" spans="1:14" s="24" customFormat="1" ht="34.5" customHeight="1" x14ac:dyDescent="0.35">
      <c r="A366" s="25">
        <v>189</v>
      </c>
      <c r="B366" s="121" t="s">
        <v>233</v>
      </c>
      <c r="C366" s="121"/>
      <c r="D366" s="121"/>
      <c r="E366" s="121"/>
      <c r="F366" s="121"/>
      <c r="G366" s="121"/>
      <c r="H366" s="37">
        <v>94033010</v>
      </c>
      <c r="I366" s="61" t="s">
        <v>36</v>
      </c>
      <c r="J366" s="22">
        <v>1</v>
      </c>
      <c r="K366" s="62" t="s">
        <v>37</v>
      </c>
      <c r="L366" s="23">
        <v>1269.7679605799999</v>
      </c>
      <c r="M366" s="63"/>
      <c r="N366" s="64">
        <f t="shared" si="8"/>
        <v>1269.7679605799999</v>
      </c>
    </row>
    <row r="367" spans="1:14" s="24" customFormat="1" ht="34.5" customHeight="1" x14ac:dyDescent="0.35">
      <c r="A367" s="25">
        <v>190</v>
      </c>
      <c r="B367" s="121" t="s">
        <v>234</v>
      </c>
      <c r="C367" s="121"/>
      <c r="D367" s="121"/>
      <c r="E367" s="121"/>
      <c r="F367" s="121"/>
      <c r="G367" s="121"/>
      <c r="H367" s="37">
        <v>94013090</v>
      </c>
      <c r="I367" s="61" t="s">
        <v>36</v>
      </c>
      <c r="J367" s="22">
        <v>2</v>
      </c>
      <c r="K367" s="62" t="s">
        <v>37</v>
      </c>
      <c r="L367" s="23">
        <v>99.858147064099995</v>
      </c>
      <c r="M367" s="63"/>
      <c r="N367" s="64">
        <f t="shared" si="8"/>
        <v>199.71629412819999</v>
      </c>
    </row>
    <row r="368" spans="1:14" s="24" customFormat="1" ht="34.5" customHeight="1" x14ac:dyDescent="0.35">
      <c r="A368" s="25">
        <v>191</v>
      </c>
      <c r="B368" s="121" t="s">
        <v>235</v>
      </c>
      <c r="C368" s="121"/>
      <c r="D368" s="121"/>
      <c r="E368" s="121"/>
      <c r="F368" s="121"/>
      <c r="G368" s="121"/>
      <c r="H368" s="37">
        <v>94018090</v>
      </c>
      <c r="I368" s="61" t="s">
        <v>36</v>
      </c>
      <c r="J368" s="22">
        <v>8</v>
      </c>
      <c r="K368" s="62" t="s">
        <v>37</v>
      </c>
      <c r="L368" s="23">
        <v>18.993031382400002</v>
      </c>
      <c r="M368" s="63"/>
      <c r="N368" s="64">
        <f t="shared" si="8"/>
        <v>151.94425105920001</v>
      </c>
    </row>
    <row r="369" spans="1:14" s="24" customFormat="1" ht="34.5" customHeight="1" x14ac:dyDescent="0.35">
      <c r="A369" s="25">
        <v>192</v>
      </c>
      <c r="B369" s="121" t="s">
        <v>236</v>
      </c>
      <c r="C369" s="121"/>
      <c r="D369" s="121"/>
      <c r="E369" s="121"/>
      <c r="F369" s="121"/>
      <c r="G369" s="121"/>
      <c r="H369" s="37">
        <v>94033090</v>
      </c>
      <c r="I369" s="61" t="s">
        <v>36</v>
      </c>
      <c r="J369" s="22">
        <v>2</v>
      </c>
      <c r="K369" s="62" t="s">
        <v>37</v>
      </c>
      <c r="L369" s="23">
        <v>147.61843608199999</v>
      </c>
      <c r="M369" s="63"/>
      <c r="N369" s="64">
        <f t="shared" si="8"/>
        <v>295.23687216399998</v>
      </c>
    </row>
    <row r="370" spans="1:14" s="24" customFormat="1" ht="34.5" customHeight="1" x14ac:dyDescent="0.35">
      <c r="A370" s="25">
        <v>193</v>
      </c>
      <c r="B370" s="121" t="s">
        <v>237</v>
      </c>
      <c r="C370" s="121"/>
      <c r="D370" s="121"/>
      <c r="E370" s="121"/>
      <c r="F370" s="121"/>
      <c r="G370" s="121"/>
      <c r="H370" s="37">
        <v>94033010</v>
      </c>
      <c r="I370" s="61" t="s">
        <v>36</v>
      </c>
      <c r="J370" s="22">
        <v>2</v>
      </c>
      <c r="K370" s="62" t="s">
        <v>37</v>
      </c>
      <c r="L370" s="23">
        <v>782.02623877099995</v>
      </c>
      <c r="M370" s="63"/>
      <c r="N370" s="64">
        <f t="shared" si="8"/>
        <v>1564.0524775419999</v>
      </c>
    </row>
    <row r="371" spans="1:14" s="24" customFormat="1" ht="34.5" customHeight="1" x14ac:dyDescent="0.35">
      <c r="A371" s="25">
        <v>194</v>
      </c>
      <c r="B371" s="121" t="s">
        <v>238</v>
      </c>
      <c r="C371" s="121"/>
      <c r="D371" s="121"/>
      <c r="E371" s="121"/>
      <c r="F371" s="121"/>
      <c r="G371" s="121"/>
      <c r="H371" s="37">
        <v>94033035</v>
      </c>
      <c r="I371" s="61" t="s">
        <v>36</v>
      </c>
      <c r="J371" s="22">
        <v>4</v>
      </c>
      <c r="K371" s="62" t="s">
        <v>37</v>
      </c>
      <c r="L371" s="23">
        <v>234.54028077199999</v>
      </c>
      <c r="M371" s="63"/>
      <c r="N371" s="64">
        <f t="shared" si="8"/>
        <v>938.16112308799995</v>
      </c>
    </row>
    <row r="372" spans="1:14" s="24" customFormat="1" ht="34.5" customHeight="1" x14ac:dyDescent="0.35">
      <c r="A372" s="25">
        <v>195</v>
      </c>
      <c r="B372" s="121" t="s">
        <v>239</v>
      </c>
      <c r="C372" s="121"/>
      <c r="D372" s="121"/>
      <c r="E372" s="121"/>
      <c r="F372" s="121"/>
      <c r="G372" s="121"/>
      <c r="H372" s="60">
        <v>847490</v>
      </c>
      <c r="I372" s="61" t="s">
        <v>36</v>
      </c>
      <c r="J372" s="22">
        <v>3</v>
      </c>
      <c r="K372" s="62" t="s">
        <v>37</v>
      </c>
      <c r="L372" s="23">
        <v>2029.21276926</v>
      </c>
      <c r="M372" s="63"/>
      <c r="N372" s="64">
        <f t="shared" si="8"/>
        <v>6087.6383077800001</v>
      </c>
    </row>
    <row r="373" spans="1:14" s="24" customFormat="1" ht="34.5" customHeight="1" x14ac:dyDescent="0.35">
      <c r="A373" s="25">
        <v>196</v>
      </c>
      <c r="B373" s="121" t="s">
        <v>240</v>
      </c>
      <c r="C373" s="121"/>
      <c r="D373" s="121"/>
      <c r="E373" s="121"/>
      <c r="F373" s="121"/>
      <c r="G373" s="121"/>
      <c r="H373" s="60">
        <v>847490</v>
      </c>
      <c r="I373" s="61" t="s">
        <v>36</v>
      </c>
      <c r="J373" s="22">
        <v>2</v>
      </c>
      <c r="K373" s="62" t="s">
        <v>37</v>
      </c>
      <c r="L373" s="23">
        <v>4507.9723418200001</v>
      </c>
      <c r="M373" s="63"/>
      <c r="N373" s="64">
        <f t="shared" si="8"/>
        <v>9015.9446836400002</v>
      </c>
    </row>
    <row r="374" spans="1:14" s="34" customFormat="1" x14ac:dyDescent="0.25">
      <c r="A374" s="19"/>
      <c r="B374" s="31"/>
      <c r="C374" s="31"/>
      <c r="D374" s="31"/>
      <c r="E374" s="31"/>
      <c r="F374" s="31"/>
      <c r="G374" s="31"/>
      <c r="H374" s="82"/>
      <c r="I374" s="80"/>
      <c r="J374" s="32"/>
      <c r="K374" s="26"/>
      <c r="L374" s="33"/>
      <c r="M374" s="4"/>
      <c r="N374" s="57"/>
    </row>
    <row r="375" spans="1:14" s="17" customFormat="1" x14ac:dyDescent="0.25">
      <c r="A375" s="19"/>
      <c r="B375" s="19"/>
      <c r="C375" s="19"/>
      <c r="D375" s="19"/>
      <c r="E375" s="19"/>
      <c r="F375" s="19"/>
      <c r="G375" s="19"/>
      <c r="H375" s="19"/>
      <c r="I375" s="75"/>
      <c r="J375" s="128" t="s">
        <v>55</v>
      </c>
      <c r="K375" s="128"/>
      <c r="L375" s="128"/>
      <c r="M375" s="10"/>
      <c r="N375" s="77">
        <f>SUM(N354:N374)+N352</f>
        <v>489275.8262046646</v>
      </c>
    </row>
    <row r="376" spans="1:14" s="17" customFormat="1" x14ac:dyDescent="0.25">
      <c r="A376" s="19"/>
      <c r="B376" s="19"/>
      <c r="C376" s="19"/>
      <c r="D376" s="19"/>
      <c r="E376" s="19"/>
      <c r="F376" s="19"/>
      <c r="G376" s="19"/>
      <c r="H376" s="19"/>
      <c r="I376" s="75"/>
      <c r="J376" s="15"/>
      <c r="K376" s="15"/>
      <c r="L376" s="15"/>
      <c r="M376" s="10"/>
      <c r="N376" s="77"/>
    </row>
    <row r="377" spans="1:14" s="17" customFormat="1" x14ac:dyDescent="0.25">
      <c r="A377" s="19"/>
      <c r="B377" s="19"/>
      <c r="C377" s="19"/>
      <c r="D377" s="19"/>
      <c r="E377" s="19"/>
      <c r="F377" s="19"/>
      <c r="G377" s="19"/>
      <c r="H377" s="19"/>
      <c r="I377" s="75"/>
      <c r="J377" s="15"/>
      <c r="K377" s="15"/>
      <c r="L377" s="15"/>
      <c r="M377" s="10"/>
      <c r="N377" s="77"/>
    </row>
    <row r="378" spans="1:14" s="17" customFormat="1" x14ac:dyDescent="0.25">
      <c r="A378" s="19"/>
      <c r="B378" s="19"/>
      <c r="C378" s="19"/>
      <c r="D378" s="19"/>
      <c r="E378" s="19"/>
      <c r="F378" s="19"/>
      <c r="G378" s="19"/>
      <c r="H378" s="19"/>
      <c r="I378" s="75"/>
      <c r="J378" s="15"/>
      <c r="K378" s="15"/>
      <c r="L378" s="15"/>
      <c r="M378" s="10"/>
      <c r="N378" s="77"/>
    </row>
    <row r="379" spans="1:14" s="17" customFormat="1" x14ac:dyDescent="0.25">
      <c r="A379" s="19"/>
      <c r="B379" s="19"/>
      <c r="C379" s="19"/>
      <c r="D379" s="19"/>
      <c r="E379" s="19"/>
      <c r="F379" s="19"/>
      <c r="G379" s="19"/>
      <c r="H379" s="19"/>
      <c r="I379" s="75"/>
      <c r="J379" s="15"/>
      <c r="K379" s="15"/>
      <c r="L379" s="15"/>
      <c r="M379" s="10"/>
      <c r="N379" s="77"/>
    </row>
    <row r="380" spans="1:14" s="17" customFormat="1" x14ac:dyDescent="0.25">
      <c r="A380" s="19"/>
      <c r="B380" s="19"/>
      <c r="C380" s="19"/>
      <c r="D380" s="19"/>
      <c r="E380" s="19"/>
      <c r="F380" s="19"/>
      <c r="G380" s="19"/>
      <c r="H380" s="19"/>
      <c r="I380" s="75"/>
      <c r="J380" s="15"/>
      <c r="K380" s="15"/>
      <c r="L380" s="15"/>
      <c r="M380" s="10"/>
      <c r="N380" s="77"/>
    </row>
    <row r="381" spans="1:14" s="17" customFormat="1" x14ac:dyDescent="0.25">
      <c r="A381" s="19"/>
      <c r="B381" s="19"/>
      <c r="C381" s="19"/>
      <c r="D381" s="19"/>
      <c r="E381" s="19"/>
      <c r="F381" s="19"/>
      <c r="G381" s="19"/>
      <c r="H381" s="19"/>
      <c r="I381" s="75"/>
      <c r="J381" s="15"/>
      <c r="K381" s="15"/>
      <c r="L381" s="15"/>
      <c r="M381" s="10"/>
      <c r="N381" s="77"/>
    </row>
    <row r="382" spans="1:14" s="17" customFormat="1" x14ac:dyDescent="0.25">
      <c r="A382" s="19"/>
      <c r="B382" s="19"/>
      <c r="C382" s="19"/>
      <c r="D382" s="19"/>
      <c r="E382" s="19"/>
      <c r="F382" s="19"/>
      <c r="G382" s="19"/>
      <c r="H382" s="19"/>
      <c r="I382" s="75"/>
      <c r="J382" s="15"/>
      <c r="K382" s="15"/>
      <c r="L382" s="15"/>
      <c r="M382" s="10"/>
      <c r="N382" s="77"/>
    </row>
    <row r="383" spans="1:14" s="17" customFormat="1" x14ac:dyDescent="0.25">
      <c r="A383" s="19"/>
      <c r="B383" s="19"/>
      <c r="C383" s="19"/>
      <c r="D383" s="19"/>
      <c r="E383" s="19"/>
      <c r="F383" s="19"/>
      <c r="G383" s="19"/>
      <c r="H383" s="19"/>
      <c r="I383" s="75"/>
      <c r="J383" s="15"/>
      <c r="K383" s="15"/>
      <c r="L383" s="15"/>
      <c r="M383" s="10"/>
      <c r="N383" s="77"/>
    </row>
    <row r="384" spans="1:14" x14ac:dyDescent="0.25">
      <c r="A384" s="65"/>
      <c r="B384" s="66"/>
      <c r="C384" s="66"/>
      <c r="D384" s="67"/>
      <c r="E384" s="68"/>
      <c r="F384" s="68"/>
      <c r="G384" s="68"/>
      <c r="H384" s="68"/>
      <c r="I384" s="69"/>
      <c r="J384" s="70"/>
      <c r="K384" s="71"/>
      <c r="L384" s="27"/>
      <c r="M384" s="72"/>
      <c r="N384" s="73"/>
    </row>
    <row r="385" spans="1:14" ht="21" customHeight="1" x14ac:dyDescent="0.25">
      <c r="A385" s="127" t="s">
        <v>0</v>
      </c>
      <c r="B385" s="127"/>
      <c r="C385" s="127"/>
      <c r="D385" s="127"/>
      <c r="E385" s="127"/>
      <c r="F385" s="127"/>
      <c r="G385" s="127"/>
      <c r="H385" s="127"/>
      <c r="I385" s="127"/>
      <c r="J385" s="127"/>
      <c r="K385" s="1" t="s">
        <v>56</v>
      </c>
      <c r="L385" s="1"/>
      <c r="M385" s="46"/>
      <c r="N385" s="46" t="s">
        <v>2</v>
      </c>
    </row>
    <row r="386" spans="1:14" ht="15.75" customHeight="1" x14ac:dyDescent="0.25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3" t="s">
        <v>57</v>
      </c>
      <c r="L386" s="3"/>
      <c r="M386" s="48"/>
      <c r="N386" s="48">
        <v>44249</v>
      </c>
    </row>
    <row r="387" spans="1:14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1" t="s">
        <v>58</v>
      </c>
      <c r="L387" s="1"/>
      <c r="M387" s="50"/>
      <c r="N387" s="50" t="s">
        <v>241</v>
      </c>
    </row>
    <row r="388" spans="1:14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5"/>
      <c r="J388" s="5"/>
      <c r="K388" s="5"/>
      <c r="L388" s="5"/>
      <c r="M388" s="3"/>
      <c r="N388" s="51"/>
    </row>
    <row r="389" spans="1:14" x14ac:dyDescent="0.25">
      <c r="A389" s="20"/>
      <c r="B389" s="20"/>
      <c r="C389" s="69"/>
      <c r="D389" s="69"/>
      <c r="E389" s="78"/>
      <c r="F389" s="5"/>
      <c r="G389" s="5"/>
      <c r="H389" s="5"/>
      <c r="I389" s="21"/>
      <c r="J389" s="3" t="s">
        <v>60</v>
      </c>
      <c r="K389" s="3"/>
      <c r="L389" s="3"/>
      <c r="M389" s="3" t="s">
        <v>26</v>
      </c>
      <c r="N389" s="79">
        <f>N375</f>
        <v>489275.8262046646</v>
      </c>
    </row>
    <row r="390" spans="1:14" x14ac:dyDescent="0.25">
      <c r="A390" s="4" t="s">
        <v>27</v>
      </c>
      <c r="B390" s="20" t="s">
        <v>28</v>
      </c>
      <c r="C390" s="20"/>
      <c r="D390" s="20"/>
      <c r="E390" s="20"/>
      <c r="F390" s="20"/>
      <c r="G390" s="20"/>
      <c r="H390" s="20" t="s">
        <v>29</v>
      </c>
      <c r="I390" s="20" t="s">
        <v>30</v>
      </c>
      <c r="J390" s="21" t="s">
        <v>31</v>
      </c>
      <c r="K390" s="21" t="s">
        <v>32</v>
      </c>
      <c r="L390" s="21" t="s">
        <v>33</v>
      </c>
      <c r="M390" s="44"/>
      <c r="N390" s="59" t="s">
        <v>34</v>
      </c>
    </row>
    <row r="391" spans="1:14" s="24" customFormat="1" ht="34.5" customHeight="1" x14ac:dyDescent="0.35">
      <c r="A391" s="25">
        <v>197</v>
      </c>
      <c r="B391" s="121" t="s">
        <v>242</v>
      </c>
      <c r="C391" s="121"/>
      <c r="D391" s="121"/>
      <c r="E391" s="121"/>
      <c r="F391" s="121"/>
      <c r="G391" s="121"/>
      <c r="H391" s="38">
        <v>940389</v>
      </c>
      <c r="I391" s="61" t="s">
        <v>36</v>
      </c>
      <c r="J391" s="22">
        <v>40</v>
      </c>
      <c r="K391" s="62" t="s">
        <v>37</v>
      </c>
      <c r="L391" s="23">
        <v>34.4713380962</v>
      </c>
      <c r="M391" s="63"/>
      <c r="N391" s="64">
        <f t="shared" ref="N391:N410" si="9">L391*J391</f>
        <v>1378.8535238479999</v>
      </c>
    </row>
    <row r="392" spans="1:14" s="24" customFormat="1" ht="34.5" customHeight="1" x14ac:dyDescent="0.35">
      <c r="A392" s="25">
        <v>198</v>
      </c>
      <c r="B392" s="121" t="s">
        <v>243</v>
      </c>
      <c r="C392" s="121"/>
      <c r="D392" s="121"/>
      <c r="E392" s="121"/>
      <c r="F392" s="121"/>
      <c r="G392" s="121"/>
      <c r="H392" s="38">
        <v>940389</v>
      </c>
      <c r="I392" s="61" t="s">
        <v>36</v>
      </c>
      <c r="J392" s="22">
        <v>52</v>
      </c>
      <c r="K392" s="62" t="s">
        <v>37</v>
      </c>
      <c r="L392" s="23">
        <v>35.823155276400001</v>
      </c>
      <c r="M392" s="63"/>
      <c r="N392" s="64">
        <f t="shared" si="9"/>
        <v>1862.8040743728002</v>
      </c>
    </row>
    <row r="393" spans="1:14" s="24" customFormat="1" ht="34.5" customHeight="1" x14ac:dyDescent="0.35">
      <c r="A393" s="25">
        <v>199</v>
      </c>
      <c r="B393" s="121" t="s">
        <v>244</v>
      </c>
      <c r="C393" s="121"/>
      <c r="D393" s="121"/>
      <c r="E393" s="121"/>
      <c r="F393" s="121"/>
      <c r="G393" s="121"/>
      <c r="H393" s="38">
        <v>940389</v>
      </c>
      <c r="I393" s="61" t="s">
        <v>36</v>
      </c>
      <c r="J393" s="22">
        <v>6</v>
      </c>
      <c r="K393" s="62" t="s">
        <v>37</v>
      </c>
      <c r="L393" s="23">
        <v>37.850881046799998</v>
      </c>
      <c r="M393" s="63"/>
      <c r="N393" s="64">
        <f t="shared" si="9"/>
        <v>227.10528628079999</v>
      </c>
    </row>
    <row r="394" spans="1:14" s="24" customFormat="1" ht="34.5" customHeight="1" x14ac:dyDescent="0.35">
      <c r="A394" s="25">
        <v>200</v>
      </c>
      <c r="B394" s="121" t="s">
        <v>245</v>
      </c>
      <c r="C394" s="121"/>
      <c r="D394" s="121"/>
      <c r="E394" s="121"/>
      <c r="F394" s="121"/>
      <c r="G394" s="121"/>
      <c r="H394" s="38">
        <v>940389</v>
      </c>
      <c r="I394" s="61" t="s">
        <v>36</v>
      </c>
      <c r="J394" s="22">
        <v>12</v>
      </c>
      <c r="K394" s="62" t="s">
        <v>37</v>
      </c>
      <c r="L394" s="23">
        <v>39.202698226999999</v>
      </c>
      <c r="M394" s="63"/>
      <c r="N394" s="64">
        <f t="shared" si="9"/>
        <v>470.43237872399999</v>
      </c>
    </row>
    <row r="395" spans="1:14" s="24" customFormat="1" ht="34.5" customHeight="1" x14ac:dyDescent="0.35">
      <c r="A395" s="25">
        <v>201</v>
      </c>
      <c r="B395" s="121" t="s">
        <v>246</v>
      </c>
      <c r="C395" s="121"/>
      <c r="D395" s="121"/>
      <c r="E395" s="121"/>
      <c r="F395" s="121"/>
      <c r="G395" s="121"/>
      <c r="H395" s="38">
        <v>940389</v>
      </c>
      <c r="I395" s="61" t="s">
        <v>36</v>
      </c>
      <c r="J395" s="22">
        <v>4</v>
      </c>
      <c r="K395" s="62" t="s">
        <v>37</v>
      </c>
      <c r="L395" s="23">
        <v>41.230423997400003</v>
      </c>
      <c r="M395" s="63"/>
      <c r="N395" s="64">
        <f t="shared" si="9"/>
        <v>164.92169598960001</v>
      </c>
    </row>
    <row r="396" spans="1:14" s="24" customFormat="1" ht="34.5" customHeight="1" x14ac:dyDescent="0.35">
      <c r="A396" s="25">
        <v>202</v>
      </c>
      <c r="B396" s="121" t="s">
        <v>247</v>
      </c>
      <c r="C396" s="121"/>
      <c r="D396" s="121"/>
      <c r="E396" s="121"/>
      <c r="F396" s="121"/>
      <c r="G396" s="121"/>
      <c r="H396" s="38">
        <v>940389</v>
      </c>
      <c r="I396" s="61" t="s">
        <v>36</v>
      </c>
      <c r="J396" s="22">
        <v>4</v>
      </c>
      <c r="K396" s="62" t="s">
        <v>37</v>
      </c>
      <c r="L396" s="23">
        <v>42.582241177699999</v>
      </c>
      <c r="M396" s="63"/>
      <c r="N396" s="64">
        <f t="shared" si="9"/>
        <v>170.32896471079999</v>
      </c>
    </row>
    <row r="397" spans="1:14" s="24" customFormat="1" ht="34.5" customHeight="1" x14ac:dyDescent="0.35">
      <c r="A397" s="25">
        <v>203</v>
      </c>
      <c r="B397" s="121" t="s">
        <v>248</v>
      </c>
      <c r="C397" s="121"/>
      <c r="D397" s="121"/>
      <c r="E397" s="121"/>
      <c r="F397" s="121"/>
      <c r="G397" s="121"/>
      <c r="H397" s="38">
        <v>940389</v>
      </c>
      <c r="I397" s="61" t="s">
        <v>36</v>
      </c>
      <c r="J397" s="22">
        <v>2</v>
      </c>
      <c r="K397" s="62" t="s">
        <v>37</v>
      </c>
      <c r="L397" s="23">
        <v>1115.2491737</v>
      </c>
      <c r="M397" s="63"/>
      <c r="N397" s="64">
        <f t="shared" si="9"/>
        <v>2230.4983474000001</v>
      </c>
    </row>
    <row r="398" spans="1:14" s="24" customFormat="1" ht="34.5" customHeight="1" x14ac:dyDescent="0.35">
      <c r="A398" s="25">
        <v>204</v>
      </c>
      <c r="B398" s="121" t="s">
        <v>249</v>
      </c>
      <c r="C398" s="121"/>
      <c r="D398" s="121"/>
      <c r="E398" s="121"/>
      <c r="F398" s="121"/>
      <c r="G398" s="121"/>
      <c r="H398" s="38">
        <v>940389</v>
      </c>
      <c r="I398" s="61" t="s">
        <v>36</v>
      </c>
      <c r="J398" s="22">
        <v>8</v>
      </c>
      <c r="K398" s="62" t="s">
        <v>37</v>
      </c>
      <c r="L398" s="23">
        <v>27.036343604799999</v>
      </c>
      <c r="M398" s="63"/>
      <c r="N398" s="64">
        <f t="shared" si="9"/>
        <v>216.29074883839999</v>
      </c>
    </row>
    <row r="399" spans="1:14" s="24" customFormat="1" ht="34.5" customHeight="1" x14ac:dyDescent="0.35">
      <c r="A399" s="25">
        <v>205</v>
      </c>
      <c r="B399" s="121" t="s">
        <v>250</v>
      </c>
      <c r="C399" s="121"/>
      <c r="D399" s="121"/>
      <c r="E399" s="121"/>
      <c r="F399" s="121"/>
      <c r="G399" s="121"/>
      <c r="H399" s="38">
        <v>940389</v>
      </c>
      <c r="I399" s="61" t="s">
        <v>36</v>
      </c>
      <c r="J399" s="22">
        <v>5</v>
      </c>
      <c r="K399" s="62" t="s">
        <v>37</v>
      </c>
      <c r="L399" s="23">
        <v>30.415886555499998</v>
      </c>
      <c r="M399" s="63"/>
      <c r="N399" s="64">
        <f t="shared" si="9"/>
        <v>152.07943277749999</v>
      </c>
    </row>
    <row r="400" spans="1:14" s="24" customFormat="1" ht="34.5" customHeight="1" x14ac:dyDescent="0.35">
      <c r="A400" s="25">
        <v>206</v>
      </c>
      <c r="B400" s="121" t="s">
        <v>251</v>
      </c>
      <c r="C400" s="121"/>
      <c r="D400" s="121"/>
      <c r="E400" s="121"/>
      <c r="F400" s="121"/>
      <c r="G400" s="121"/>
      <c r="H400" s="38">
        <v>940389</v>
      </c>
      <c r="I400" s="61" t="s">
        <v>36</v>
      </c>
      <c r="J400" s="22">
        <v>65</v>
      </c>
      <c r="K400" s="62" t="s">
        <v>37</v>
      </c>
      <c r="L400" s="23">
        <v>28.388160785099998</v>
      </c>
      <c r="M400" s="63"/>
      <c r="N400" s="64">
        <f t="shared" si="9"/>
        <v>1845.2304510314998</v>
      </c>
    </row>
    <row r="401" spans="1:14" s="24" customFormat="1" ht="34.5" customHeight="1" x14ac:dyDescent="0.35">
      <c r="A401" s="25">
        <v>207</v>
      </c>
      <c r="B401" s="121" t="s">
        <v>252</v>
      </c>
      <c r="C401" s="121"/>
      <c r="D401" s="121"/>
      <c r="E401" s="121"/>
      <c r="F401" s="121"/>
      <c r="G401" s="121"/>
      <c r="H401" s="38">
        <v>940389</v>
      </c>
      <c r="I401" s="61" t="s">
        <v>36</v>
      </c>
      <c r="J401" s="22">
        <v>9</v>
      </c>
      <c r="K401" s="62" t="s">
        <v>37</v>
      </c>
      <c r="L401" s="23">
        <v>27.036343604799999</v>
      </c>
      <c r="M401" s="63"/>
      <c r="N401" s="64">
        <f t="shared" si="9"/>
        <v>243.3270924432</v>
      </c>
    </row>
    <row r="402" spans="1:14" s="24" customFormat="1" ht="34.5" customHeight="1" x14ac:dyDescent="0.35">
      <c r="A402" s="25">
        <v>208</v>
      </c>
      <c r="B402" s="121" t="s">
        <v>253</v>
      </c>
      <c r="C402" s="121"/>
      <c r="D402" s="121"/>
      <c r="E402" s="121"/>
      <c r="F402" s="121"/>
      <c r="G402" s="121"/>
      <c r="H402" s="38">
        <v>940389</v>
      </c>
      <c r="I402" s="61" t="s">
        <v>36</v>
      </c>
      <c r="J402" s="22">
        <v>9</v>
      </c>
      <c r="K402" s="62" t="s">
        <v>37</v>
      </c>
      <c r="L402" s="23">
        <v>27.036343604799999</v>
      </c>
      <c r="M402" s="63"/>
      <c r="N402" s="64">
        <f t="shared" si="9"/>
        <v>243.3270924432</v>
      </c>
    </row>
    <row r="403" spans="1:14" s="24" customFormat="1" ht="34.5" customHeight="1" x14ac:dyDescent="0.35">
      <c r="A403" s="25">
        <v>209</v>
      </c>
      <c r="B403" s="121" t="s">
        <v>254</v>
      </c>
      <c r="C403" s="121"/>
      <c r="D403" s="121"/>
      <c r="E403" s="121"/>
      <c r="F403" s="121"/>
      <c r="G403" s="121"/>
      <c r="H403" s="38">
        <v>940389</v>
      </c>
      <c r="I403" s="61" t="s">
        <v>36</v>
      </c>
      <c r="J403" s="22">
        <v>5</v>
      </c>
      <c r="K403" s="62" t="s">
        <v>37</v>
      </c>
      <c r="L403" s="23">
        <v>135.18171802399999</v>
      </c>
      <c r="M403" s="63"/>
      <c r="N403" s="64">
        <f t="shared" si="9"/>
        <v>675.90859011999999</v>
      </c>
    </row>
    <row r="404" spans="1:14" s="24" customFormat="1" ht="34.5" customHeight="1" x14ac:dyDescent="0.35">
      <c r="A404" s="25">
        <v>210</v>
      </c>
      <c r="B404" s="121" t="s">
        <v>255</v>
      </c>
      <c r="C404" s="121"/>
      <c r="D404" s="121"/>
      <c r="E404" s="121"/>
      <c r="F404" s="121"/>
      <c r="G404" s="121"/>
      <c r="H404" s="38">
        <v>940389</v>
      </c>
      <c r="I404" s="61" t="s">
        <v>36</v>
      </c>
      <c r="J404" s="22">
        <v>1</v>
      </c>
      <c r="K404" s="62" t="s">
        <v>37</v>
      </c>
      <c r="L404" s="23">
        <v>141.94080392500001</v>
      </c>
      <c r="M404" s="63"/>
      <c r="N404" s="64">
        <f t="shared" si="9"/>
        <v>141.94080392500001</v>
      </c>
    </row>
    <row r="405" spans="1:14" s="24" customFormat="1" ht="34.5" customHeight="1" x14ac:dyDescent="0.35">
      <c r="A405" s="25">
        <v>211</v>
      </c>
      <c r="B405" s="121" t="s">
        <v>256</v>
      </c>
      <c r="C405" s="121"/>
      <c r="D405" s="121"/>
      <c r="E405" s="121"/>
      <c r="F405" s="121"/>
      <c r="G405" s="121"/>
      <c r="H405" s="38">
        <v>940389</v>
      </c>
      <c r="I405" s="61" t="s">
        <v>36</v>
      </c>
      <c r="J405" s="22">
        <v>4</v>
      </c>
      <c r="K405" s="62" t="s">
        <v>37</v>
      </c>
      <c r="L405" s="23">
        <v>121.66354622199999</v>
      </c>
      <c r="M405" s="63"/>
      <c r="N405" s="64">
        <f t="shared" si="9"/>
        <v>486.65418488799997</v>
      </c>
    </row>
    <row r="406" spans="1:14" s="24" customFormat="1" ht="34.5" customHeight="1" x14ac:dyDescent="0.35">
      <c r="A406" s="25">
        <v>212</v>
      </c>
      <c r="B406" s="121" t="s">
        <v>257</v>
      </c>
      <c r="C406" s="121"/>
      <c r="D406" s="121"/>
      <c r="E406" s="121"/>
      <c r="F406" s="121"/>
      <c r="G406" s="121"/>
      <c r="H406" s="38">
        <v>940389</v>
      </c>
      <c r="I406" s="61" t="s">
        <v>36</v>
      </c>
      <c r="J406" s="22">
        <v>3</v>
      </c>
      <c r="K406" s="62" t="s">
        <v>37</v>
      </c>
      <c r="L406" s="23">
        <v>155.45897572800001</v>
      </c>
      <c r="M406" s="63"/>
      <c r="N406" s="64">
        <f t="shared" si="9"/>
        <v>466.37692718400001</v>
      </c>
    </row>
    <row r="407" spans="1:14" s="24" customFormat="1" ht="34.5" customHeight="1" x14ac:dyDescent="0.35">
      <c r="A407" s="25">
        <v>213</v>
      </c>
      <c r="B407" s="121" t="s">
        <v>258</v>
      </c>
      <c r="C407" s="121"/>
      <c r="D407" s="121"/>
      <c r="E407" s="121"/>
      <c r="F407" s="121"/>
      <c r="G407" s="121"/>
      <c r="H407" s="38">
        <v>940389</v>
      </c>
      <c r="I407" s="61" t="s">
        <v>36</v>
      </c>
      <c r="J407" s="22">
        <v>17</v>
      </c>
      <c r="K407" s="62" t="s">
        <v>37</v>
      </c>
      <c r="L407" s="23">
        <v>148.699889826</v>
      </c>
      <c r="M407" s="63"/>
      <c r="N407" s="64">
        <f t="shared" si="9"/>
        <v>2527.8981270419999</v>
      </c>
    </row>
    <row r="408" spans="1:14" s="24" customFormat="1" ht="34.5" customHeight="1" x14ac:dyDescent="0.35">
      <c r="A408" s="25">
        <v>214</v>
      </c>
      <c r="B408" s="121" t="s">
        <v>259</v>
      </c>
      <c r="C408" s="121"/>
      <c r="D408" s="121"/>
      <c r="E408" s="121"/>
      <c r="F408" s="121"/>
      <c r="G408" s="121"/>
      <c r="H408" s="38">
        <v>940389</v>
      </c>
      <c r="I408" s="61" t="s">
        <v>36</v>
      </c>
      <c r="J408" s="22">
        <v>10</v>
      </c>
      <c r="K408" s="62" t="s">
        <v>37</v>
      </c>
      <c r="L408" s="23">
        <v>168.97714753</v>
      </c>
      <c r="M408" s="63"/>
      <c r="N408" s="64">
        <f t="shared" si="9"/>
        <v>1689.7714753</v>
      </c>
    </row>
    <row r="409" spans="1:14" s="24" customFormat="1" ht="34.5" customHeight="1" x14ac:dyDescent="0.35">
      <c r="A409" s="25">
        <v>215</v>
      </c>
      <c r="B409" s="121" t="s">
        <v>260</v>
      </c>
      <c r="C409" s="121"/>
      <c r="D409" s="121"/>
      <c r="E409" s="121"/>
      <c r="F409" s="121"/>
      <c r="G409" s="121"/>
      <c r="H409" s="38">
        <v>940389</v>
      </c>
      <c r="I409" s="61" t="s">
        <v>36</v>
      </c>
      <c r="J409" s="22">
        <v>1</v>
      </c>
      <c r="K409" s="62" t="s">
        <v>37</v>
      </c>
      <c r="L409" s="23">
        <v>168.97714753</v>
      </c>
      <c r="M409" s="63"/>
      <c r="N409" s="64">
        <f t="shared" si="9"/>
        <v>168.97714753</v>
      </c>
    </row>
    <row r="410" spans="1:14" s="24" customFormat="1" ht="34.5" customHeight="1" x14ac:dyDescent="0.35">
      <c r="A410" s="25">
        <v>216</v>
      </c>
      <c r="B410" s="121" t="s">
        <v>261</v>
      </c>
      <c r="C410" s="121"/>
      <c r="D410" s="121"/>
      <c r="E410" s="121"/>
      <c r="F410" s="121"/>
      <c r="G410" s="121"/>
      <c r="H410" s="38">
        <v>940389</v>
      </c>
      <c r="I410" s="61" t="s">
        <v>36</v>
      </c>
      <c r="J410" s="22">
        <v>1</v>
      </c>
      <c r="K410" s="62" t="s">
        <v>37</v>
      </c>
      <c r="L410" s="23">
        <v>162.218061629</v>
      </c>
      <c r="M410" s="63"/>
      <c r="N410" s="64">
        <f t="shared" si="9"/>
        <v>162.218061629</v>
      </c>
    </row>
    <row r="411" spans="1:14" s="34" customFormat="1" x14ac:dyDescent="0.25">
      <c r="A411" s="19"/>
      <c r="B411" s="31"/>
      <c r="C411" s="31"/>
      <c r="D411" s="31"/>
      <c r="E411" s="31"/>
      <c r="F411" s="31"/>
      <c r="G411" s="31"/>
      <c r="H411" s="82"/>
      <c r="I411" s="80"/>
      <c r="J411" s="32"/>
      <c r="K411" s="26"/>
      <c r="L411" s="33"/>
      <c r="M411" s="4"/>
      <c r="N411" s="57"/>
    </row>
    <row r="412" spans="1:14" s="17" customFormat="1" x14ac:dyDescent="0.25">
      <c r="A412" s="19"/>
      <c r="B412" s="19"/>
      <c r="C412" s="19"/>
      <c r="D412" s="19"/>
      <c r="E412" s="19"/>
      <c r="F412" s="19"/>
      <c r="G412" s="19"/>
      <c r="H412" s="19"/>
      <c r="I412" s="75"/>
      <c r="J412" s="128" t="s">
        <v>55</v>
      </c>
      <c r="K412" s="128"/>
      <c r="L412" s="128"/>
      <c r="M412" s="10"/>
      <c r="N412" s="77">
        <f>SUM(N391:N411)+N389</f>
        <v>504800.77061114239</v>
      </c>
    </row>
    <row r="413" spans="1:14" s="17" customFormat="1" x14ac:dyDescent="0.25">
      <c r="A413" s="19"/>
      <c r="B413" s="19"/>
      <c r="C413" s="19"/>
      <c r="D413" s="19"/>
      <c r="E413" s="19"/>
      <c r="F413" s="19"/>
      <c r="G413" s="19"/>
      <c r="H413" s="19"/>
      <c r="I413" s="75"/>
      <c r="J413" s="15"/>
      <c r="K413" s="15"/>
      <c r="L413" s="15"/>
      <c r="M413" s="10"/>
      <c r="N413" s="77"/>
    </row>
    <row r="414" spans="1:14" s="17" customFormat="1" x14ac:dyDescent="0.25">
      <c r="A414" s="19"/>
      <c r="B414" s="19"/>
      <c r="C414" s="19"/>
      <c r="D414" s="19"/>
      <c r="E414" s="19"/>
      <c r="F414" s="19"/>
      <c r="G414" s="19"/>
      <c r="H414" s="19"/>
      <c r="I414" s="75"/>
      <c r="J414" s="15"/>
      <c r="K414" s="15"/>
      <c r="L414" s="15"/>
      <c r="M414" s="10"/>
      <c r="N414" s="77"/>
    </row>
    <row r="415" spans="1:14" s="17" customFormat="1" x14ac:dyDescent="0.25">
      <c r="A415" s="19"/>
      <c r="B415" s="19"/>
      <c r="C415" s="19"/>
      <c r="D415" s="19"/>
      <c r="E415" s="19"/>
      <c r="F415" s="19"/>
      <c r="G415" s="19"/>
      <c r="H415" s="19"/>
      <c r="I415" s="75"/>
      <c r="J415" s="15"/>
      <c r="K415" s="15"/>
      <c r="L415" s="15"/>
      <c r="M415" s="10"/>
      <c r="N415" s="77"/>
    </row>
    <row r="416" spans="1:14" s="17" customFormat="1" x14ac:dyDescent="0.25">
      <c r="A416" s="19"/>
      <c r="B416" s="19"/>
      <c r="C416" s="19"/>
      <c r="D416" s="19"/>
      <c r="E416" s="19"/>
      <c r="F416" s="19"/>
      <c r="G416" s="19"/>
      <c r="H416" s="19"/>
      <c r="I416" s="75"/>
      <c r="J416" s="15"/>
      <c r="K416" s="15"/>
      <c r="L416" s="15"/>
      <c r="M416" s="10"/>
      <c r="N416" s="77"/>
    </row>
    <row r="417" spans="1:14" s="17" customFormat="1" x14ac:dyDescent="0.25">
      <c r="A417" s="19"/>
      <c r="B417" s="19"/>
      <c r="C417" s="19"/>
      <c r="D417" s="19"/>
      <c r="E417" s="19"/>
      <c r="F417" s="19"/>
      <c r="G417" s="19"/>
      <c r="H417" s="19"/>
      <c r="I417" s="75"/>
      <c r="J417" s="15"/>
      <c r="K417" s="15"/>
      <c r="L417" s="15"/>
      <c r="M417" s="10"/>
      <c r="N417" s="77"/>
    </row>
    <row r="418" spans="1:14" s="17" customFormat="1" x14ac:dyDescent="0.25">
      <c r="A418" s="19"/>
      <c r="B418" s="19"/>
      <c r="C418" s="19"/>
      <c r="D418" s="19"/>
      <c r="E418" s="19"/>
      <c r="F418" s="19"/>
      <c r="G418" s="19"/>
      <c r="H418" s="19"/>
      <c r="I418" s="75"/>
      <c r="J418" s="15"/>
      <c r="K418" s="15"/>
      <c r="L418" s="15"/>
      <c r="M418" s="10"/>
      <c r="N418" s="77"/>
    </row>
    <row r="419" spans="1:14" s="17" customFormat="1" x14ac:dyDescent="0.25">
      <c r="A419" s="19"/>
      <c r="B419" s="19"/>
      <c r="C419" s="19"/>
      <c r="D419" s="19"/>
      <c r="E419" s="19"/>
      <c r="F419" s="19"/>
      <c r="G419" s="19"/>
      <c r="H419" s="19"/>
      <c r="I419" s="75"/>
      <c r="J419" s="15"/>
      <c r="K419" s="15"/>
      <c r="L419" s="15"/>
      <c r="M419" s="10"/>
      <c r="N419" s="77"/>
    </row>
    <row r="420" spans="1:14" s="17" customFormat="1" x14ac:dyDescent="0.25">
      <c r="A420" s="19"/>
      <c r="B420" s="19"/>
      <c r="C420" s="19"/>
      <c r="D420" s="19"/>
      <c r="E420" s="19"/>
      <c r="F420" s="19"/>
      <c r="G420" s="19"/>
      <c r="H420" s="19"/>
      <c r="I420" s="75"/>
      <c r="J420" s="15"/>
      <c r="K420" s="15"/>
      <c r="L420" s="15"/>
      <c r="M420" s="10"/>
      <c r="N420" s="77"/>
    </row>
    <row r="421" spans="1:14" x14ac:dyDescent="0.25">
      <c r="A421" s="65"/>
      <c r="B421" s="66"/>
      <c r="C421" s="66"/>
      <c r="D421" s="67"/>
      <c r="E421" s="68"/>
      <c r="F421" s="68"/>
      <c r="G421" s="68"/>
      <c r="H421" s="68"/>
      <c r="I421" s="69"/>
      <c r="J421" s="70"/>
      <c r="K421" s="71"/>
      <c r="L421" s="27"/>
      <c r="M421" s="72"/>
      <c r="N421" s="73"/>
    </row>
    <row r="422" spans="1:14" ht="21" customHeight="1" x14ac:dyDescent="0.25">
      <c r="A422" s="127" t="s">
        <v>0</v>
      </c>
      <c r="B422" s="127"/>
      <c r="C422" s="127"/>
      <c r="D422" s="127"/>
      <c r="E422" s="127"/>
      <c r="F422" s="127"/>
      <c r="G422" s="127"/>
      <c r="H422" s="127"/>
      <c r="I422" s="127"/>
      <c r="J422" s="127"/>
      <c r="K422" s="1" t="s">
        <v>56</v>
      </c>
      <c r="L422" s="1"/>
      <c r="M422" s="46"/>
      <c r="N422" s="46" t="s">
        <v>2</v>
      </c>
    </row>
    <row r="423" spans="1:14" ht="15.75" customHeight="1" x14ac:dyDescent="0.25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3" t="s">
        <v>57</v>
      </c>
      <c r="L423" s="3"/>
      <c r="M423" s="48"/>
      <c r="N423" s="48">
        <v>44249</v>
      </c>
    </row>
    <row r="424" spans="1:14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1" t="s">
        <v>58</v>
      </c>
      <c r="L424" s="1"/>
      <c r="M424" s="50"/>
      <c r="N424" s="50" t="s">
        <v>262</v>
      </c>
    </row>
    <row r="425" spans="1:14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5"/>
      <c r="J425" s="5"/>
      <c r="K425" s="5"/>
      <c r="L425" s="5"/>
      <c r="M425" s="3"/>
      <c r="N425" s="51"/>
    </row>
    <row r="426" spans="1:14" x14ac:dyDescent="0.25">
      <c r="A426" s="20"/>
      <c r="B426" s="20"/>
      <c r="C426" s="69"/>
      <c r="D426" s="69"/>
      <c r="E426" s="78"/>
      <c r="F426" s="5"/>
      <c r="G426" s="5"/>
      <c r="H426" s="5"/>
      <c r="I426" s="21"/>
      <c r="J426" s="3" t="s">
        <v>60</v>
      </c>
      <c r="K426" s="3"/>
      <c r="L426" s="3"/>
      <c r="M426" s="3" t="s">
        <v>26</v>
      </c>
      <c r="N426" s="79">
        <f>N412</f>
        <v>504800.77061114239</v>
      </c>
    </row>
    <row r="427" spans="1:14" x14ac:dyDescent="0.25">
      <c r="A427" s="4" t="s">
        <v>27</v>
      </c>
      <c r="B427" s="20" t="s">
        <v>28</v>
      </c>
      <c r="C427" s="20"/>
      <c r="D427" s="20"/>
      <c r="E427" s="20"/>
      <c r="F427" s="20"/>
      <c r="G427" s="20"/>
      <c r="H427" s="20" t="s">
        <v>29</v>
      </c>
      <c r="I427" s="20" t="s">
        <v>30</v>
      </c>
      <c r="J427" s="21" t="s">
        <v>31</v>
      </c>
      <c r="K427" s="21" t="s">
        <v>32</v>
      </c>
      <c r="L427" s="21" t="s">
        <v>33</v>
      </c>
      <c r="M427" s="44"/>
      <c r="N427" s="59" t="s">
        <v>34</v>
      </c>
    </row>
    <row r="428" spans="1:14" ht="34.5" customHeight="1" x14ac:dyDescent="0.25">
      <c r="A428" s="25">
        <v>217</v>
      </c>
      <c r="B428" s="121" t="s">
        <v>263</v>
      </c>
      <c r="C428" s="121"/>
      <c r="D428" s="121"/>
      <c r="E428" s="121"/>
      <c r="F428" s="121"/>
      <c r="G428" s="121"/>
      <c r="H428" s="38">
        <v>940389</v>
      </c>
      <c r="I428" s="61" t="s">
        <v>36</v>
      </c>
      <c r="J428" s="22">
        <v>4</v>
      </c>
      <c r="K428" s="62" t="s">
        <v>37</v>
      </c>
      <c r="L428" s="23">
        <v>162.218061629</v>
      </c>
      <c r="M428" s="63"/>
      <c r="N428" s="64">
        <f t="shared" ref="N428:N480" si="10">L428*J428</f>
        <v>648.87224651600002</v>
      </c>
    </row>
    <row r="429" spans="1:14" ht="34.5" customHeight="1" x14ac:dyDescent="0.25">
      <c r="A429" s="25">
        <v>218</v>
      </c>
      <c r="B429" s="121" t="s">
        <v>264</v>
      </c>
      <c r="C429" s="121"/>
      <c r="D429" s="121"/>
      <c r="E429" s="121"/>
      <c r="F429" s="121"/>
      <c r="G429" s="121"/>
      <c r="H429" s="38">
        <v>940389</v>
      </c>
      <c r="I429" s="61" t="s">
        <v>36</v>
      </c>
      <c r="J429" s="22">
        <v>2</v>
      </c>
      <c r="K429" s="62" t="s">
        <v>37</v>
      </c>
      <c r="L429" s="23">
        <v>128.422632123</v>
      </c>
      <c r="M429" s="63"/>
      <c r="N429" s="64">
        <f t="shared" si="10"/>
        <v>256.845264246</v>
      </c>
    </row>
    <row r="430" spans="1:14" ht="34.5" customHeight="1" x14ac:dyDescent="0.25">
      <c r="A430" s="25">
        <v>219</v>
      </c>
      <c r="B430" s="121" t="s">
        <v>265</v>
      </c>
      <c r="C430" s="121"/>
      <c r="D430" s="121"/>
      <c r="E430" s="121"/>
      <c r="F430" s="121"/>
      <c r="G430" s="121"/>
      <c r="H430" s="38">
        <v>940389</v>
      </c>
      <c r="I430" s="61" t="s">
        <v>36</v>
      </c>
      <c r="J430" s="22">
        <v>2</v>
      </c>
      <c r="K430" s="62" t="s">
        <v>37</v>
      </c>
      <c r="L430" s="23">
        <v>121.66354622199999</v>
      </c>
      <c r="M430" s="63"/>
      <c r="N430" s="64">
        <f t="shared" si="10"/>
        <v>243.32709244399999</v>
      </c>
    </row>
    <row r="431" spans="1:14" s="34" customFormat="1" ht="34.5" customHeight="1" x14ac:dyDescent="0.25">
      <c r="A431" s="25">
        <v>220</v>
      </c>
      <c r="B431" s="121" t="s">
        <v>266</v>
      </c>
      <c r="C431" s="121"/>
      <c r="D431" s="121"/>
      <c r="E431" s="121"/>
      <c r="F431" s="121"/>
      <c r="G431" s="121"/>
      <c r="H431" s="38">
        <v>940389</v>
      </c>
      <c r="I431" s="61" t="s">
        <v>36</v>
      </c>
      <c r="J431" s="22">
        <v>13</v>
      </c>
      <c r="K431" s="62" t="s">
        <v>37</v>
      </c>
      <c r="L431" s="23">
        <v>16.897714752999999</v>
      </c>
      <c r="M431" s="63"/>
      <c r="N431" s="64">
        <f t="shared" si="10"/>
        <v>219.67029178899998</v>
      </c>
    </row>
    <row r="432" spans="1:14" s="34" customFormat="1" ht="34.5" customHeight="1" x14ac:dyDescent="0.25">
      <c r="A432" s="25">
        <v>221</v>
      </c>
      <c r="B432" s="121" t="s">
        <v>267</v>
      </c>
      <c r="C432" s="121"/>
      <c r="D432" s="121"/>
      <c r="E432" s="121"/>
      <c r="F432" s="121"/>
      <c r="G432" s="121"/>
      <c r="H432" s="38">
        <v>940389</v>
      </c>
      <c r="I432" s="61" t="s">
        <v>36</v>
      </c>
      <c r="J432" s="22">
        <v>8</v>
      </c>
      <c r="K432" s="62" t="s">
        <v>37</v>
      </c>
      <c r="L432" s="23">
        <v>20.2772577036</v>
      </c>
      <c r="M432" s="63"/>
      <c r="N432" s="64">
        <f t="shared" si="10"/>
        <v>162.2180616288</v>
      </c>
    </row>
    <row r="433" spans="1:14" s="34" customFormat="1" ht="34.5" customHeight="1" x14ac:dyDescent="0.25">
      <c r="A433" s="25">
        <v>222</v>
      </c>
      <c r="B433" s="121" t="s">
        <v>268</v>
      </c>
      <c r="C433" s="121"/>
      <c r="D433" s="121"/>
      <c r="E433" s="121"/>
      <c r="F433" s="121"/>
      <c r="G433" s="121"/>
      <c r="H433" s="38">
        <v>940389</v>
      </c>
      <c r="I433" s="61" t="s">
        <v>36</v>
      </c>
      <c r="J433" s="22">
        <v>1</v>
      </c>
      <c r="K433" s="62" t="s">
        <v>37</v>
      </c>
      <c r="L433" s="23">
        <v>652.72492548100001</v>
      </c>
      <c r="M433" s="63"/>
      <c r="N433" s="64">
        <f t="shared" si="10"/>
        <v>652.72492548100001</v>
      </c>
    </row>
    <row r="434" spans="1:14" s="34" customFormat="1" ht="34.5" customHeight="1" x14ac:dyDescent="0.25">
      <c r="A434" s="25">
        <v>223</v>
      </c>
      <c r="B434" s="121" t="s">
        <v>269</v>
      </c>
      <c r="C434" s="121"/>
      <c r="D434" s="121"/>
      <c r="E434" s="121"/>
      <c r="F434" s="121"/>
      <c r="G434" s="121"/>
      <c r="H434" s="38">
        <v>940389</v>
      </c>
      <c r="I434" s="61" t="s">
        <v>36</v>
      </c>
      <c r="J434" s="22">
        <v>10</v>
      </c>
      <c r="K434" s="62" t="s">
        <v>37</v>
      </c>
      <c r="L434" s="23">
        <v>256.845264246</v>
      </c>
      <c r="M434" s="63"/>
      <c r="N434" s="64">
        <f t="shared" si="10"/>
        <v>2568.4526424599999</v>
      </c>
    </row>
    <row r="435" spans="1:14" s="34" customFormat="1" ht="34.5" customHeight="1" x14ac:dyDescent="0.25">
      <c r="A435" s="25">
        <v>224</v>
      </c>
      <c r="B435" s="121" t="s">
        <v>270</v>
      </c>
      <c r="C435" s="121"/>
      <c r="D435" s="121"/>
      <c r="E435" s="121"/>
      <c r="F435" s="121"/>
      <c r="G435" s="121"/>
      <c r="H435" s="38">
        <v>940389</v>
      </c>
      <c r="I435" s="61" t="s">
        <v>36</v>
      </c>
      <c r="J435" s="22">
        <v>11</v>
      </c>
      <c r="K435" s="62" t="s">
        <v>37</v>
      </c>
      <c r="L435" s="23">
        <v>58.1281387505</v>
      </c>
      <c r="M435" s="36"/>
      <c r="N435" s="64">
        <f t="shared" si="10"/>
        <v>639.40952625549994</v>
      </c>
    </row>
    <row r="436" spans="1:14" s="34" customFormat="1" ht="34.5" customHeight="1" x14ac:dyDescent="0.25">
      <c r="A436" s="25">
        <v>225</v>
      </c>
      <c r="B436" s="121" t="s">
        <v>271</v>
      </c>
      <c r="C436" s="121"/>
      <c r="D436" s="121"/>
      <c r="E436" s="121"/>
      <c r="F436" s="121"/>
      <c r="G436" s="121"/>
      <c r="H436" s="38">
        <v>940389</v>
      </c>
      <c r="I436" s="61" t="s">
        <v>36</v>
      </c>
      <c r="J436" s="22">
        <v>11</v>
      </c>
      <c r="K436" s="62" t="s">
        <v>37</v>
      </c>
      <c r="L436" s="23">
        <v>43.9340583579</v>
      </c>
      <c r="M436" s="63"/>
      <c r="N436" s="64">
        <f t="shared" si="10"/>
        <v>483.27464193690003</v>
      </c>
    </row>
    <row r="437" spans="1:14" s="34" customFormat="1" ht="34.5" customHeight="1" x14ac:dyDescent="0.25">
      <c r="A437" s="25">
        <v>226</v>
      </c>
      <c r="B437" s="121" t="s">
        <v>272</v>
      </c>
      <c r="C437" s="121"/>
      <c r="D437" s="121"/>
      <c r="E437" s="121"/>
      <c r="F437" s="121"/>
      <c r="G437" s="121"/>
      <c r="H437" s="38">
        <v>940389</v>
      </c>
      <c r="I437" s="61" t="s">
        <v>36</v>
      </c>
      <c r="J437" s="22">
        <v>5</v>
      </c>
      <c r="K437" s="62" t="s">
        <v>37</v>
      </c>
      <c r="L437" s="23">
        <v>256.845264246</v>
      </c>
      <c r="M437" s="63"/>
      <c r="N437" s="64">
        <f t="shared" si="10"/>
        <v>1284.2263212299999</v>
      </c>
    </row>
    <row r="438" spans="1:14" s="34" customFormat="1" ht="34.5" customHeight="1" x14ac:dyDescent="0.25">
      <c r="A438" s="25">
        <v>227</v>
      </c>
      <c r="B438" s="121" t="s">
        <v>273</v>
      </c>
      <c r="C438" s="121"/>
      <c r="D438" s="121"/>
      <c r="E438" s="121"/>
      <c r="F438" s="121"/>
      <c r="G438" s="121"/>
      <c r="H438" s="38">
        <v>940389</v>
      </c>
      <c r="I438" s="61" t="s">
        <v>36</v>
      </c>
      <c r="J438" s="22">
        <v>156</v>
      </c>
      <c r="K438" s="62" t="s">
        <v>37</v>
      </c>
      <c r="L438" s="23">
        <v>66.239041831899996</v>
      </c>
      <c r="M438" s="63"/>
      <c r="N438" s="64">
        <f t="shared" si="10"/>
        <v>10333.2905257764</v>
      </c>
    </row>
    <row r="439" spans="1:14" s="34" customFormat="1" ht="34.5" customHeight="1" x14ac:dyDescent="0.25">
      <c r="A439" s="25">
        <v>228</v>
      </c>
      <c r="B439" s="121" t="s">
        <v>274</v>
      </c>
      <c r="C439" s="121"/>
      <c r="D439" s="121"/>
      <c r="E439" s="121"/>
      <c r="F439" s="121"/>
      <c r="G439" s="121"/>
      <c r="H439" s="38">
        <v>940389</v>
      </c>
      <c r="I439" s="61" t="s">
        <v>36</v>
      </c>
      <c r="J439" s="22">
        <v>39</v>
      </c>
      <c r="K439" s="62" t="s">
        <v>37</v>
      </c>
      <c r="L439" s="23">
        <v>130.78831218799999</v>
      </c>
      <c r="M439" s="63"/>
      <c r="N439" s="64">
        <f t="shared" si="10"/>
        <v>5100.7441753319999</v>
      </c>
    </row>
    <row r="440" spans="1:14" s="24" customFormat="1" ht="34.5" customHeight="1" x14ac:dyDescent="0.35">
      <c r="A440" s="25">
        <v>229</v>
      </c>
      <c r="B440" s="121" t="s">
        <v>275</v>
      </c>
      <c r="C440" s="121"/>
      <c r="D440" s="121"/>
      <c r="E440" s="121"/>
      <c r="F440" s="121"/>
      <c r="G440" s="121"/>
      <c r="H440" s="38">
        <v>940389</v>
      </c>
      <c r="I440" s="61" t="s">
        <v>36</v>
      </c>
      <c r="J440" s="22">
        <v>15.25</v>
      </c>
      <c r="K440" s="62" t="s">
        <v>37</v>
      </c>
      <c r="L440" s="23">
        <v>1046.8472243799999</v>
      </c>
      <c r="M440" s="63"/>
      <c r="N440" s="64">
        <f t="shared" si="10"/>
        <v>15964.420171795</v>
      </c>
    </row>
    <row r="441" spans="1:14" s="24" customFormat="1" ht="34.5" customHeight="1" x14ac:dyDescent="0.35">
      <c r="A441" s="25">
        <v>230</v>
      </c>
      <c r="B441" s="121" t="s">
        <v>276</v>
      </c>
      <c r="C441" s="121"/>
      <c r="D441" s="121"/>
      <c r="E441" s="121"/>
      <c r="F441" s="121"/>
      <c r="G441" s="121"/>
      <c r="H441" s="38">
        <v>940389</v>
      </c>
      <c r="I441" s="61" t="s">
        <v>36</v>
      </c>
      <c r="J441" s="22">
        <v>2</v>
      </c>
      <c r="K441" s="62" t="s">
        <v>37</v>
      </c>
      <c r="L441" s="23">
        <v>1029.81432791</v>
      </c>
      <c r="M441" s="63"/>
      <c r="N441" s="64">
        <f t="shared" si="10"/>
        <v>2059.6286558199999</v>
      </c>
    </row>
    <row r="442" spans="1:14" s="24" customFormat="1" ht="34.5" customHeight="1" x14ac:dyDescent="0.35">
      <c r="A442" s="25">
        <v>231</v>
      </c>
      <c r="B442" s="121" t="s">
        <v>277</v>
      </c>
      <c r="C442" s="121"/>
      <c r="D442" s="121"/>
      <c r="E442" s="121"/>
      <c r="F442" s="121"/>
      <c r="G442" s="121"/>
      <c r="H442" s="60" t="s">
        <v>41</v>
      </c>
      <c r="I442" s="61" t="s">
        <v>36</v>
      </c>
      <c r="J442" s="22">
        <v>3</v>
      </c>
      <c r="K442" s="62" t="s">
        <v>37</v>
      </c>
      <c r="L442" s="35">
        <f>201000/14.7949</f>
        <v>13585.762661457664</v>
      </c>
      <c r="M442" s="63"/>
      <c r="N442" s="64">
        <f t="shared" si="10"/>
        <v>40757.28798437299</v>
      </c>
    </row>
    <row r="443" spans="1:14" s="24" customFormat="1" ht="34.5" customHeight="1" x14ac:dyDescent="0.35">
      <c r="A443" s="25">
        <v>232</v>
      </c>
      <c r="B443" s="121" t="s">
        <v>278</v>
      </c>
      <c r="C443" s="121"/>
      <c r="D443" s="121"/>
      <c r="E443" s="121"/>
      <c r="F443" s="121"/>
      <c r="G443" s="121"/>
      <c r="H443" s="60">
        <v>860900</v>
      </c>
      <c r="I443" s="61" t="s">
        <v>36</v>
      </c>
      <c r="J443" s="22">
        <v>5</v>
      </c>
      <c r="K443" s="62" t="s">
        <v>37</v>
      </c>
      <c r="L443" s="23">
        <v>1791.1577638199999</v>
      </c>
      <c r="M443" s="63"/>
      <c r="N443" s="64">
        <f t="shared" si="10"/>
        <v>8955.7888191000002</v>
      </c>
    </row>
    <row r="444" spans="1:14" s="34" customFormat="1" x14ac:dyDescent="0.25">
      <c r="A444" s="19"/>
      <c r="B444" s="31"/>
      <c r="C444" s="31"/>
      <c r="D444" s="31"/>
      <c r="E444" s="31"/>
      <c r="F444" s="31"/>
      <c r="G444" s="31"/>
      <c r="H444" s="82"/>
      <c r="I444" s="80"/>
      <c r="J444" s="32"/>
      <c r="K444" s="26"/>
      <c r="L444" s="33"/>
      <c r="M444" s="4"/>
      <c r="N444" s="57"/>
    </row>
    <row r="445" spans="1:14" s="17" customFormat="1" x14ac:dyDescent="0.25">
      <c r="A445" s="19"/>
      <c r="B445" s="19"/>
      <c r="C445" s="19"/>
      <c r="D445" s="19"/>
      <c r="E445" s="19"/>
      <c r="F445" s="19"/>
      <c r="G445" s="19"/>
      <c r="H445" s="19"/>
      <c r="I445" s="75"/>
      <c r="J445" s="128" t="s">
        <v>55</v>
      </c>
      <c r="K445" s="128"/>
      <c r="L445" s="128"/>
      <c r="M445" s="10"/>
      <c r="N445" s="77">
        <f>SUM(N428:N444)+N426</f>
        <v>595130.95195732592</v>
      </c>
    </row>
    <row r="446" spans="1:14" s="17" customFormat="1" x14ac:dyDescent="0.25">
      <c r="A446" s="19"/>
      <c r="B446" s="19"/>
      <c r="C446" s="19"/>
      <c r="D446" s="19"/>
      <c r="E446" s="19"/>
      <c r="F446" s="19"/>
      <c r="G446" s="19"/>
      <c r="H446" s="19"/>
      <c r="I446" s="75"/>
      <c r="J446" s="15"/>
      <c r="K446" s="15"/>
      <c r="L446" s="15"/>
      <c r="M446" s="10"/>
      <c r="N446" s="77"/>
    </row>
    <row r="447" spans="1:14" s="17" customFormat="1" x14ac:dyDescent="0.25">
      <c r="A447" s="19"/>
      <c r="B447" s="19"/>
      <c r="C447" s="19"/>
      <c r="D447" s="19"/>
      <c r="E447" s="19"/>
      <c r="F447" s="19"/>
      <c r="G447" s="19"/>
      <c r="H447" s="19"/>
      <c r="I447" s="75"/>
      <c r="J447" s="15"/>
      <c r="K447" s="15"/>
      <c r="L447" s="15"/>
      <c r="M447" s="10"/>
      <c r="N447" s="77"/>
    </row>
    <row r="448" spans="1:14" s="17" customFormat="1" x14ac:dyDescent="0.25">
      <c r="A448" s="19"/>
      <c r="B448" s="19"/>
      <c r="C448" s="19"/>
      <c r="D448" s="19"/>
      <c r="E448" s="19"/>
      <c r="F448" s="19"/>
      <c r="G448" s="19"/>
      <c r="H448" s="19"/>
      <c r="I448" s="75"/>
      <c r="J448" s="15"/>
      <c r="K448" s="15"/>
      <c r="L448" s="15"/>
      <c r="M448" s="10"/>
      <c r="N448" s="77"/>
    </row>
    <row r="449" spans="1:14" s="17" customFormat="1" x14ac:dyDescent="0.25">
      <c r="A449" s="19"/>
      <c r="B449" s="19"/>
      <c r="C449" s="19"/>
      <c r="D449" s="19"/>
      <c r="E449" s="19"/>
      <c r="F449" s="19"/>
      <c r="G449" s="19"/>
      <c r="H449" s="19"/>
      <c r="I449" s="75"/>
      <c r="J449" s="15"/>
      <c r="K449" s="15"/>
      <c r="L449" s="15"/>
      <c r="M449" s="10"/>
      <c r="N449" s="77"/>
    </row>
    <row r="450" spans="1:14" s="17" customFormat="1" x14ac:dyDescent="0.25">
      <c r="A450" s="19"/>
      <c r="B450" s="19"/>
      <c r="C450" s="19"/>
      <c r="D450" s="19"/>
      <c r="E450" s="19"/>
      <c r="F450" s="19"/>
      <c r="G450" s="19"/>
      <c r="H450" s="19"/>
      <c r="I450" s="75"/>
      <c r="J450" s="15"/>
      <c r="K450" s="15"/>
      <c r="L450" s="15"/>
      <c r="M450" s="10"/>
      <c r="N450" s="77"/>
    </row>
    <row r="451" spans="1:14" s="17" customFormat="1" x14ac:dyDescent="0.25">
      <c r="A451" s="19"/>
      <c r="B451" s="19"/>
      <c r="C451" s="19"/>
      <c r="D451" s="19"/>
      <c r="E451" s="19"/>
      <c r="F451" s="19"/>
      <c r="G451" s="19"/>
      <c r="H451" s="19"/>
      <c r="I451" s="75"/>
      <c r="J451" s="15"/>
      <c r="K451" s="15"/>
      <c r="L451" s="15"/>
      <c r="M451" s="10"/>
      <c r="N451" s="77"/>
    </row>
    <row r="452" spans="1:14" s="17" customFormat="1" x14ac:dyDescent="0.25">
      <c r="A452" s="19"/>
      <c r="B452" s="19"/>
      <c r="C452" s="19"/>
      <c r="D452" s="19"/>
      <c r="E452" s="19"/>
      <c r="F452" s="19"/>
      <c r="G452" s="19"/>
      <c r="H452" s="19"/>
      <c r="I452" s="75"/>
      <c r="J452" s="15"/>
      <c r="K452" s="15"/>
      <c r="L452" s="15"/>
      <c r="M452" s="10"/>
      <c r="N452" s="77"/>
    </row>
    <row r="453" spans="1:14" s="17" customFormat="1" x14ac:dyDescent="0.25">
      <c r="A453" s="19"/>
      <c r="B453" s="19"/>
      <c r="C453" s="19"/>
      <c r="D453" s="19"/>
      <c r="E453" s="19"/>
      <c r="F453" s="19"/>
      <c r="G453" s="19"/>
      <c r="H453" s="19"/>
      <c r="I453" s="75"/>
      <c r="J453" s="15"/>
      <c r="K453" s="15"/>
      <c r="L453" s="15"/>
      <c r="M453" s="10"/>
      <c r="N453" s="77"/>
    </row>
    <row r="454" spans="1:14" x14ac:dyDescent="0.25">
      <c r="A454" s="65"/>
      <c r="B454" s="66"/>
      <c r="C454" s="66"/>
      <c r="D454" s="67"/>
      <c r="E454" s="68"/>
      <c r="F454" s="68"/>
      <c r="G454" s="68"/>
      <c r="H454" s="68"/>
      <c r="I454" s="69"/>
      <c r="J454" s="70"/>
      <c r="K454" s="71"/>
      <c r="L454" s="27"/>
      <c r="M454" s="72"/>
      <c r="N454" s="73"/>
    </row>
    <row r="455" spans="1:14" ht="21" customHeight="1" x14ac:dyDescent="0.25">
      <c r="A455" s="127" t="s">
        <v>0</v>
      </c>
      <c r="B455" s="127"/>
      <c r="C455" s="127"/>
      <c r="D455" s="127"/>
      <c r="E455" s="127"/>
      <c r="F455" s="127"/>
      <c r="G455" s="127"/>
      <c r="H455" s="127"/>
      <c r="I455" s="127"/>
      <c r="J455" s="127"/>
      <c r="K455" s="1" t="s">
        <v>56</v>
      </c>
      <c r="L455" s="1"/>
      <c r="M455" s="46"/>
      <c r="N455" s="46" t="s">
        <v>2</v>
      </c>
    </row>
    <row r="456" spans="1:14" ht="15.75" customHeight="1" x14ac:dyDescent="0.25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3" t="s">
        <v>57</v>
      </c>
      <c r="L456" s="3"/>
      <c r="M456" s="48"/>
      <c r="N456" s="48">
        <v>44249</v>
      </c>
    </row>
    <row r="457" spans="1:14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1" t="s">
        <v>58</v>
      </c>
      <c r="L457" s="1"/>
      <c r="M457" s="50"/>
      <c r="N457" s="50" t="s">
        <v>279</v>
      </c>
    </row>
    <row r="458" spans="1:14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5"/>
      <c r="J458" s="5"/>
      <c r="K458" s="5"/>
      <c r="L458" s="5"/>
      <c r="M458" s="3"/>
      <c r="N458" s="51"/>
    </row>
    <row r="459" spans="1:14" x14ac:dyDescent="0.25">
      <c r="A459" s="20"/>
      <c r="B459" s="20"/>
      <c r="C459" s="69"/>
      <c r="D459" s="69"/>
      <c r="E459" s="78"/>
      <c r="F459" s="5"/>
      <c r="G459" s="5"/>
      <c r="H459" s="5"/>
      <c r="I459" s="21"/>
      <c r="J459" s="3" t="s">
        <v>60</v>
      </c>
      <c r="K459" s="3"/>
      <c r="L459" s="3"/>
      <c r="M459" s="3" t="s">
        <v>26</v>
      </c>
      <c r="N459" s="79">
        <f>N445</f>
        <v>595130.95195732592</v>
      </c>
    </row>
    <row r="460" spans="1:14" x14ac:dyDescent="0.25">
      <c r="A460" s="4" t="s">
        <v>27</v>
      </c>
      <c r="B460" s="20" t="s">
        <v>28</v>
      </c>
      <c r="C460" s="20"/>
      <c r="D460" s="20"/>
      <c r="E460" s="20"/>
      <c r="F460" s="20"/>
      <c r="G460" s="20"/>
      <c r="H460" s="20" t="s">
        <v>29</v>
      </c>
      <c r="I460" s="20" t="s">
        <v>30</v>
      </c>
      <c r="J460" s="21" t="s">
        <v>31</v>
      </c>
      <c r="K460" s="21" t="s">
        <v>32</v>
      </c>
      <c r="L460" s="21" t="s">
        <v>33</v>
      </c>
      <c r="M460" s="44"/>
      <c r="N460" s="59" t="s">
        <v>34</v>
      </c>
    </row>
    <row r="461" spans="1:14" s="24" customFormat="1" ht="34.5" customHeight="1" x14ac:dyDescent="0.35">
      <c r="A461" s="25">
        <v>233</v>
      </c>
      <c r="B461" s="121" t="s">
        <v>280</v>
      </c>
      <c r="C461" s="121"/>
      <c r="D461" s="121"/>
      <c r="E461" s="121"/>
      <c r="F461" s="121"/>
      <c r="G461" s="121"/>
      <c r="H461" s="60">
        <v>860900</v>
      </c>
      <c r="I461" s="61" t="s">
        <v>36</v>
      </c>
      <c r="J461" s="22">
        <v>2</v>
      </c>
      <c r="K461" s="62" t="s">
        <v>37</v>
      </c>
      <c r="L461" s="23">
        <v>2467.0663539400002</v>
      </c>
      <c r="M461" s="63"/>
      <c r="N461" s="64">
        <f t="shared" si="10"/>
        <v>4934.1327078800005</v>
      </c>
    </row>
    <row r="462" spans="1:14" s="24" customFormat="1" ht="34.5" customHeight="1" x14ac:dyDescent="0.25">
      <c r="A462" s="25">
        <v>234</v>
      </c>
      <c r="B462" s="121" t="s">
        <v>281</v>
      </c>
      <c r="C462" s="121"/>
      <c r="D462" s="121"/>
      <c r="E462" s="121"/>
      <c r="F462" s="121"/>
      <c r="G462" s="121"/>
      <c r="H462" s="60">
        <v>847141</v>
      </c>
      <c r="I462" s="61" t="s">
        <v>36</v>
      </c>
      <c r="J462" s="22">
        <v>5</v>
      </c>
      <c r="K462" s="62" t="s">
        <v>37</v>
      </c>
      <c r="L462" s="83">
        <v>723.31005954754676</v>
      </c>
      <c r="M462" s="63"/>
      <c r="N462" s="64">
        <f t="shared" si="10"/>
        <v>3616.5502977377337</v>
      </c>
    </row>
    <row r="463" spans="1:14" s="24" customFormat="1" ht="34.5" customHeight="1" x14ac:dyDescent="0.25">
      <c r="A463" s="25">
        <v>235</v>
      </c>
      <c r="B463" s="121" t="s">
        <v>282</v>
      </c>
      <c r="C463" s="121"/>
      <c r="D463" s="121"/>
      <c r="E463" s="121"/>
      <c r="F463" s="121"/>
      <c r="G463" s="121"/>
      <c r="H463" s="60">
        <v>847141</v>
      </c>
      <c r="I463" s="61" t="s">
        <v>36</v>
      </c>
      <c r="J463" s="22">
        <v>15</v>
      </c>
      <c r="K463" s="62" t="s">
        <v>37</v>
      </c>
      <c r="L463" s="83">
        <v>599.1442997249053</v>
      </c>
      <c r="M463" s="63"/>
      <c r="N463" s="64">
        <f t="shared" si="10"/>
        <v>8987.1644958735797</v>
      </c>
    </row>
    <row r="464" spans="1:14" s="24" customFormat="1" ht="34.5" customHeight="1" x14ac:dyDescent="0.25">
      <c r="A464" s="25">
        <v>236</v>
      </c>
      <c r="B464" s="121" t="s">
        <v>283</v>
      </c>
      <c r="C464" s="121"/>
      <c r="D464" s="121"/>
      <c r="E464" s="121"/>
      <c r="F464" s="121"/>
      <c r="G464" s="121"/>
      <c r="H464" s="60">
        <v>847141</v>
      </c>
      <c r="I464" s="61" t="s">
        <v>36</v>
      </c>
      <c r="J464" s="22">
        <v>16</v>
      </c>
      <c r="K464" s="62" t="s">
        <v>37</v>
      </c>
      <c r="L464" s="83">
        <v>10.786149281171214</v>
      </c>
      <c r="M464" s="63"/>
      <c r="N464" s="64">
        <f t="shared" si="10"/>
        <v>172.57838849873943</v>
      </c>
    </row>
    <row r="465" spans="1:14" s="24" customFormat="1" ht="34.5" customHeight="1" x14ac:dyDescent="0.25">
      <c r="A465" s="25">
        <v>237</v>
      </c>
      <c r="B465" s="121" t="s">
        <v>284</v>
      </c>
      <c r="C465" s="121"/>
      <c r="D465" s="121"/>
      <c r="E465" s="121"/>
      <c r="F465" s="121"/>
      <c r="G465" s="121"/>
      <c r="H465" s="60">
        <v>847141</v>
      </c>
      <c r="I465" s="61" t="s">
        <v>36</v>
      </c>
      <c r="J465" s="22">
        <v>16</v>
      </c>
      <c r="K465" s="62" t="s">
        <v>37</v>
      </c>
      <c r="L465" s="83">
        <v>71.281319914294784</v>
      </c>
      <c r="M465" s="63"/>
      <c r="N465" s="64">
        <f t="shared" si="10"/>
        <v>1140.5011186287165</v>
      </c>
    </row>
    <row r="466" spans="1:14" s="24" customFormat="1" ht="34.5" customHeight="1" x14ac:dyDescent="0.25">
      <c r="A466" s="25">
        <v>238</v>
      </c>
      <c r="B466" s="121" t="s">
        <v>285</v>
      </c>
      <c r="C466" s="121"/>
      <c r="D466" s="121"/>
      <c r="E466" s="121"/>
      <c r="F466" s="121"/>
      <c r="G466" s="121"/>
      <c r="H466" s="60">
        <v>84713090</v>
      </c>
      <c r="I466" s="61" t="s">
        <v>36</v>
      </c>
      <c r="J466" s="22">
        <v>3</v>
      </c>
      <c r="K466" s="62" t="s">
        <v>37</v>
      </c>
      <c r="L466" s="83">
        <v>1323.3580490574454</v>
      </c>
      <c r="M466" s="63"/>
      <c r="N466" s="64">
        <f t="shared" si="10"/>
        <v>3970.0741471723363</v>
      </c>
    </row>
    <row r="467" spans="1:14" s="24" customFormat="1" ht="34.5" customHeight="1" x14ac:dyDescent="0.25">
      <c r="A467" s="25">
        <v>239</v>
      </c>
      <c r="B467" s="121" t="s">
        <v>286</v>
      </c>
      <c r="C467" s="121"/>
      <c r="D467" s="121"/>
      <c r="E467" s="121"/>
      <c r="F467" s="121"/>
      <c r="G467" s="121"/>
      <c r="H467" s="60">
        <v>420219</v>
      </c>
      <c r="I467" s="61" t="s">
        <v>36</v>
      </c>
      <c r="J467" s="22">
        <v>3</v>
      </c>
      <c r="K467" s="62" t="s">
        <v>37</v>
      </c>
      <c r="L467" s="83">
        <v>13.518171802445437</v>
      </c>
      <c r="M467" s="63"/>
      <c r="N467" s="64">
        <f t="shared" si="10"/>
        <v>40.554515407336311</v>
      </c>
    </row>
    <row r="468" spans="1:14" s="24" customFormat="1" ht="34.5" customHeight="1" x14ac:dyDescent="0.25">
      <c r="A468" s="25">
        <v>240</v>
      </c>
      <c r="B468" s="121" t="s">
        <v>287</v>
      </c>
      <c r="C468" s="121"/>
      <c r="D468" s="121"/>
      <c r="E468" s="121"/>
      <c r="F468" s="121"/>
      <c r="G468" s="121"/>
      <c r="H468" s="60">
        <v>847150</v>
      </c>
      <c r="I468" s="61" t="s">
        <v>36</v>
      </c>
      <c r="J468" s="22">
        <v>2</v>
      </c>
      <c r="K468" s="62" t="s">
        <v>37</v>
      </c>
      <c r="L468" s="83">
        <v>4896.9577354358598</v>
      </c>
      <c r="M468" s="63"/>
      <c r="N468" s="64">
        <f t="shared" si="10"/>
        <v>9793.9154708717197</v>
      </c>
    </row>
    <row r="469" spans="1:14" s="24" customFormat="1" ht="34.5" customHeight="1" x14ac:dyDescent="0.25">
      <c r="A469" s="25">
        <v>241</v>
      </c>
      <c r="B469" s="121" t="s">
        <v>288</v>
      </c>
      <c r="C469" s="121"/>
      <c r="D469" s="121"/>
      <c r="E469" s="121"/>
      <c r="F469" s="121"/>
      <c r="G469" s="121"/>
      <c r="H469" s="60">
        <v>847141</v>
      </c>
      <c r="I469" s="61" t="s">
        <v>36</v>
      </c>
      <c r="J469" s="22">
        <v>1</v>
      </c>
      <c r="K469" s="62" t="s">
        <v>37</v>
      </c>
      <c r="L469" s="83">
        <v>2780.4851671859897</v>
      </c>
      <c r="M469" s="63"/>
      <c r="N469" s="64">
        <f t="shared" si="10"/>
        <v>2780.4851671859897</v>
      </c>
    </row>
    <row r="470" spans="1:14" s="24" customFormat="1" ht="34.5" customHeight="1" x14ac:dyDescent="0.25">
      <c r="A470" s="25">
        <v>242</v>
      </c>
      <c r="B470" s="121" t="s">
        <v>289</v>
      </c>
      <c r="C470" s="121"/>
      <c r="D470" s="121"/>
      <c r="E470" s="121"/>
      <c r="F470" s="121"/>
      <c r="G470" s="121"/>
      <c r="H470" s="81">
        <v>850440</v>
      </c>
      <c r="I470" s="61" t="s">
        <v>36</v>
      </c>
      <c r="J470" s="22">
        <v>20</v>
      </c>
      <c r="K470" s="62" t="s">
        <v>37</v>
      </c>
      <c r="L470" s="83">
        <v>80.041771150869565</v>
      </c>
      <c r="M470" s="63"/>
      <c r="N470" s="64">
        <f t="shared" si="10"/>
        <v>1600.8354230173913</v>
      </c>
    </row>
    <row r="471" spans="1:14" s="24" customFormat="1" ht="34.5" customHeight="1" x14ac:dyDescent="0.25">
      <c r="A471" s="25">
        <v>243</v>
      </c>
      <c r="B471" s="121" t="s">
        <v>290</v>
      </c>
      <c r="C471" s="121"/>
      <c r="D471" s="121"/>
      <c r="E471" s="121"/>
      <c r="F471" s="121"/>
      <c r="G471" s="121"/>
      <c r="H471" s="81">
        <v>850440</v>
      </c>
      <c r="I471" s="61" t="s">
        <v>36</v>
      </c>
      <c r="J471" s="22">
        <v>2</v>
      </c>
      <c r="K471" s="62" t="s">
        <v>37</v>
      </c>
      <c r="L471" s="83">
        <v>533.96778619659472</v>
      </c>
      <c r="M471" s="63"/>
      <c r="N471" s="64">
        <f t="shared" si="10"/>
        <v>1067.9355723931894</v>
      </c>
    </row>
    <row r="472" spans="1:14" s="24" customFormat="1" ht="34.5" customHeight="1" x14ac:dyDescent="0.25">
      <c r="A472" s="25">
        <v>244</v>
      </c>
      <c r="B472" s="121" t="s">
        <v>291</v>
      </c>
      <c r="C472" s="121"/>
      <c r="D472" s="121"/>
      <c r="E472" s="121"/>
      <c r="F472" s="121"/>
      <c r="G472" s="121"/>
      <c r="H472" s="81">
        <v>73269090</v>
      </c>
      <c r="I472" s="61" t="s">
        <v>36</v>
      </c>
      <c r="J472" s="22">
        <v>1</v>
      </c>
      <c r="K472" s="62" t="s">
        <v>37</v>
      </c>
      <c r="L472" s="83">
        <v>43.93405835794767</v>
      </c>
      <c r="M472" s="63"/>
      <c r="N472" s="64">
        <f t="shared" si="10"/>
        <v>43.93405835794767</v>
      </c>
    </row>
    <row r="473" spans="1:14" s="24" customFormat="1" ht="34.5" customHeight="1" x14ac:dyDescent="0.25">
      <c r="A473" s="25">
        <v>245</v>
      </c>
      <c r="B473" s="121" t="s">
        <v>292</v>
      </c>
      <c r="C473" s="121"/>
      <c r="D473" s="121"/>
      <c r="E473" s="121"/>
      <c r="F473" s="121"/>
      <c r="G473" s="121"/>
      <c r="H473" s="81">
        <v>85286990</v>
      </c>
      <c r="I473" s="61" t="s">
        <v>36</v>
      </c>
      <c r="J473" s="22">
        <v>1</v>
      </c>
      <c r="K473" s="62" t="s">
        <v>37</v>
      </c>
      <c r="L473" s="83">
        <v>635.99416014978124</v>
      </c>
      <c r="M473" s="63"/>
      <c r="N473" s="64">
        <f t="shared" si="10"/>
        <v>635.99416014978124</v>
      </c>
    </row>
    <row r="474" spans="1:14" s="24" customFormat="1" ht="34.5" customHeight="1" x14ac:dyDescent="0.25">
      <c r="A474" s="25">
        <v>246</v>
      </c>
      <c r="B474" s="121" t="s">
        <v>293</v>
      </c>
      <c r="C474" s="121"/>
      <c r="D474" s="121"/>
      <c r="E474" s="121"/>
      <c r="F474" s="121"/>
      <c r="G474" s="121"/>
      <c r="H474" s="60">
        <v>847141</v>
      </c>
      <c r="I474" s="61" t="s">
        <v>36</v>
      </c>
      <c r="J474" s="22">
        <v>1</v>
      </c>
      <c r="K474" s="62" t="s">
        <v>37</v>
      </c>
      <c r="L474" s="83">
        <v>102.73810569858533</v>
      </c>
      <c r="M474" s="63"/>
      <c r="N474" s="64">
        <f t="shared" si="10"/>
        <v>102.73810569858533</v>
      </c>
    </row>
    <row r="475" spans="1:14" s="24" customFormat="1" ht="34.5" customHeight="1" x14ac:dyDescent="0.25">
      <c r="A475" s="25">
        <v>247</v>
      </c>
      <c r="B475" s="121" t="s">
        <v>294</v>
      </c>
      <c r="C475" s="121"/>
      <c r="D475" s="121"/>
      <c r="E475" s="121"/>
      <c r="F475" s="121"/>
      <c r="G475" s="121"/>
      <c r="H475" s="81">
        <v>85286990</v>
      </c>
      <c r="I475" s="61" t="s">
        <v>36</v>
      </c>
      <c r="J475" s="22">
        <v>1</v>
      </c>
      <c r="K475" s="62" t="s">
        <v>37</v>
      </c>
      <c r="L475" s="83">
        <v>15.581720728088733</v>
      </c>
      <c r="M475" s="63"/>
      <c r="N475" s="64">
        <f t="shared" si="10"/>
        <v>15.581720728088733</v>
      </c>
    </row>
    <row r="476" spans="1:14" s="24" customFormat="1" ht="34.5" customHeight="1" x14ac:dyDescent="0.25">
      <c r="A476" s="25">
        <v>248</v>
      </c>
      <c r="B476" s="121" t="s">
        <v>295</v>
      </c>
      <c r="C476" s="121"/>
      <c r="D476" s="121"/>
      <c r="E476" s="121"/>
      <c r="F476" s="121"/>
      <c r="G476" s="121"/>
      <c r="H476" s="81">
        <v>85286990</v>
      </c>
      <c r="I476" s="61" t="s">
        <v>36</v>
      </c>
      <c r="J476" s="22">
        <v>1</v>
      </c>
      <c r="K476" s="62" t="s">
        <v>37</v>
      </c>
      <c r="L476" s="83">
        <v>18.142738376062024</v>
      </c>
      <c r="M476" s="63"/>
      <c r="N476" s="64">
        <f t="shared" si="10"/>
        <v>18.142738376062024</v>
      </c>
    </row>
    <row r="477" spans="1:14" s="24" customFormat="1" ht="34.5" customHeight="1" x14ac:dyDescent="0.25">
      <c r="A477" s="25">
        <v>249</v>
      </c>
      <c r="B477" s="121" t="s">
        <v>296</v>
      </c>
      <c r="C477" s="121"/>
      <c r="D477" s="121"/>
      <c r="E477" s="121"/>
      <c r="F477" s="121"/>
      <c r="G477" s="121"/>
      <c r="H477" s="81">
        <v>844339</v>
      </c>
      <c r="I477" s="61" t="s">
        <v>36</v>
      </c>
      <c r="J477" s="22">
        <v>2</v>
      </c>
      <c r="K477" s="62" t="s">
        <v>37</v>
      </c>
      <c r="L477" s="83">
        <v>204.12439421692611</v>
      </c>
      <c r="M477" s="63"/>
      <c r="N477" s="64">
        <f t="shared" si="10"/>
        <v>408.24878843385221</v>
      </c>
    </row>
    <row r="478" spans="1:14" s="24" customFormat="1" ht="34.5" customHeight="1" x14ac:dyDescent="0.25">
      <c r="A478" s="25">
        <v>250</v>
      </c>
      <c r="B478" s="121" t="s">
        <v>297</v>
      </c>
      <c r="C478" s="121"/>
      <c r="D478" s="121"/>
      <c r="E478" s="121"/>
      <c r="F478" s="121"/>
      <c r="G478" s="121"/>
      <c r="H478" s="81">
        <v>844339</v>
      </c>
      <c r="I478" s="61" t="s">
        <v>36</v>
      </c>
      <c r="J478" s="22">
        <v>8</v>
      </c>
      <c r="K478" s="62" t="s">
        <v>37</v>
      </c>
      <c r="L478" s="83">
        <v>11.099094958397826</v>
      </c>
      <c r="M478" s="63"/>
      <c r="N478" s="64">
        <f t="shared" si="10"/>
        <v>88.792759667182608</v>
      </c>
    </row>
    <row r="479" spans="1:14" s="24" customFormat="1" ht="34.5" customHeight="1" x14ac:dyDescent="0.25">
      <c r="A479" s="25">
        <v>251</v>
      </c>
      <c r="B479" s="121" t="s">
        <v>298</v>
      </c>
      <c r="C479" s="121"/>
      <c r="D479" s="121"/>
      <c r="E479" s="121"/>
      <c r="F479" s="121"/>
      <c r="G479" s="121"/>
      <c r="H479" s="81">
        <v>844339</v>
      </c>
      <c r="I479" s="61" t="s">
        <v>36</v>
      </c>
      <c r="J479" s="22">
        <v>2</v>
      </c>
      <c r="K479" s="62" t="s">
        <v>37</v>
      </c>
      <c r="L479" s="83">
        <v>66.523599348424128</v>
      </c>
      <c r="M479" s="63"/>
      <c r="N479" s="64">
        <f t="shared" si="10"/>
        <v>133.04719869684826</v>
      </c>
    </row>
    <row r="480" spans="1:14" s="24" customFormat="1" ht="34.5" customHeight="1" x14ac:dyDescent="0.25">
      <c r="A480" s="25">
        <v>252</v>
      </c>
      <c r="B480" s="121" t="s">
        <v>299</v>
      </c>
      <c r="C480" s="121"/>
      <c r="D480" s="121"/>
      <c r="E480" s="121"/>
      <c r="F480" s="121"/>
      <c r="G480" s="121"/>
      <c r="H480" s="81">
        <v>844331</v>
      </c>
      <c r="I480" s="61" t="s">
        <v>36</v>
      </c>
      <c r="J480" s="22">
        <v>2</v>
      </c>
      <c r="K480" s="62" t="s">
        <v>37</v>
      </c>
      <c r="L480" s="83">
        <v>403.68099818180588</v>
      </c>
      <c r="M480" s="63"/>
      <c r="N480" s="64">
        <f t="shared" si="10"/>
        <v>807.36199636361175</v>
      </c>
    </row>
    <row r="481" spans="1:14" s="34" customFormat="1" x14ac:dyDescent="0.25">
      <c r="A481" s="19"/>
      <c r="B481" s="31"/>
      <c r="C481" s="31"/>
      <c r="D481" s="31"/>
      <c r="E481" s="31"/>
      <c r="F481" s="31"/>
      <c r="G481" s="31"/>
      <c r="H481" s="82"/>
      <c r="I481" s="80"/>
      <c r="J481" s="32"/>
      <c r="K481" s="26"/>
      <c r="L481" s="33"/>
      <c r="M481" s="4"/>
      <c r="N481" s="57"/>
    </row>
    <row r="482" spans="1:14" s="17" customFormat="1" x14ac:dyDescent="0.25">
      <c r="A482" s="19"/>
      <c r="B482" s="19"/>
      <c r="C482" s="19"/>
      <c r="D482" s="19"/>
      <c r="E482" s="19"/>
      <c r="F482" s="19"/>
      <c r="G482" s="19"/>
      <c r="H482" s="19"/>
      <c r="I482" s="75"/>
      <c r="J482" s="128" t="s">
        <v>55</v>
      </c>
      <c r="K482" s="128"/>
      <c r="L482" s="128"/>
      <c r="M482" s="10"/>
      <c r="N482" s="77">
        <f>SUM(N461:N481)+N459</f>
        <v>635489.52078846458</v>
      </c>
    </row>
    <row r="483" spans="1:14" s="17" customFormat="1" x14ac:dyDescent="0.25">
      <c r="A483" s="19"/>
      <c r="B483" s="19"/>
      <c r="C483" s="19"/>
      <c r="D483" s="19"/>
      <c r="E483" s="19"/>
      <c r="F483" s="19"/>
      <c r="G483" s="19"/>
      <c r="H483" s="19"/>
      <c r="I483" s="75"/>
      <c r="J483" s="15"/>
      <c r="K483" s="15"/>
      <c r="L483" s="15"/>
      <c r="M483" s="10"/>
      <c r="N483" s="77"/>
    </row>
    <row r="484" spans="1:14" s="17" customFormat="1" x14ac:dyDescent="0.25">
      <c r="A484" s="19"/>
      <c r="B484" s="19"/>
      <c r="C484" s="19"/>
      <c r="D484" s="19"/>
      <c r="E484" s="19"/>
      <c r="F484" s="19"/>
      <c r="G484" s="19"/>
      <c r="H484" s="19"/>
      <c r="I484" s="75"/>
      <c r="J484" s="15"/>
      <c r="K484" s="15"/>
      <c r="L484" s="15"/>
      <c r="M484" s="10"/>
      <c r="N484" s="77"/>
    </row>
    <row r="485" spans="1:14" s="17" customFormat="1" x14ac:dyDescent="0.25">
      <c r="A485" s="19"/>
      <c r="B485" s="19"/>
      <c r="C485" s="19"/>
      <c r="D485" s="19"/>
      <c r="E485" s="19"/>
      <c r="F485" s="19"/>
      <c r="G485" s="19"/>
      <c r="H485" s="19"/>
      <c r="I485" s="75"/>
      <c r="J485" s="15"/>
      <c r="K485" s="15"/>
      <c r="L485" s="15"/>
      <c r="M485" s="10"/>
      <c r="N485" s="77"/>
    </row>
    <row r="486" spans="1:14" s="17" customFormat="1" x14ac:dyDescent="0.25">
      <c r="A486" s="19"/>
      <c r="B486" s="19"/>
      <c r="C486" s="19"/>
      <c r="D486" s="19"/>
      <c r="E486" s="19"/>
      <c r="F486" s="19"/>
      <c r="G486" s="19"/>
      <c r="H486" s="19"/>
      <c r="I486" s="75"/>
      <c r="J486" s="15"/>
      <c r="K486" s="15"/>
      <c r="L486" s="15"/>
      <c r="M486" s="10"/>
      <c r="N486" s="77"/>
    </row>
    <row r="487" spans="1:14" s="17" customFormat="1" x14ac:dyDescent="0.25">
      <c r="A487" s="19"/>
      <c r="B487" s="19"/>
      <c r="C487" s="19"/>
      <c r="D487" s="19"/>
      <c r="E487" s="19"/>
      <c r="F487" s="19"/>
      <c r="G487" s="19"/>
      <c r="H487" s="19"/>
      <c r="I487" s="75"/>
      <c r="J487" s="15"/>
      <c r="K487" s="15"/>
      <c r="L487" s="15"/>
      <c r="M487" s="10"/>
      <c r="N487" s="77"/>
    </row>
    <row r="488" spans="1:14" s="17" customFormat="1" x14ac:dyDescent="0.25">
      <c r="A488" s="19"/>
      <c r="B488" s="19"/>
      <c r="C488" s="19"/>
      <c r="D488" s="19"/>
      <c r="E488" s="19"/>
      <c r="F488" s="19"/>
      <c r="G488" s="19"/>
      <c r="H488" s="19"/>
      <c r="I488" s="75"/>
      <c r="J488" s="15"/>
      <c r="K488" s="15"/>
      <c r="L488" s="15"/>
      <c r="M488" s="10"/>
      <c r="N488" s="77"/>
    </row>
    <row r="489" spans="1:14" s="17" customFormat="1" x14ac:dyDescent="0.25">
      <c r="A489" s="19"/>
      <c r="B489" s="19"/>
      <c r="C489" s="19"/>
      <c r="D489" s="19"/>
      <c r="E489" s="19"/>
      <c r="F489" s="19"/>
      <c r="G489" s="19"/>
      <c r="H489" s="19"/>
      <c r="I489" s="75"/>
      <c r="J489" s="15"/>
      <c r="K489" s="15"/>
      <c r="L489" s="15"/>
      <c r="M489" s="10"/>
      <c r="N489" s="77"/>
    </row>
    <row r="490" spans="1:14" s="17" customFormat="1" x14ac:dyDescent="0.25">
      <c r="A490" s="19"/>
      <c r="B490" s="19"/>
      <c r="C490" s="19"/>
      <c r="D490" s="19"/>
      <c r="E490" s="19"/>
      <c r="F490" s="19"/>
      <c r="G490" s="19"/>
      <c r="H490" s="19"/>
      <c r="I490" s="75"/>
      <c r="J490" s="15"/>
      <c r="K490" s="15"/>
      <c r="L490" s="15"/>
      <c r="M490" s="10"/>
      <c r="N490" s="77"/>
    </row>
    <row r="491" spans="1:14" x14ac:dyDescent="0.25">
      <c r="A491" s="65"/>
      <c r="B491" s="66"/>
      <c r="C491" s="66"/>
      <c r="D491" s="67"/>
      <c r="E491" s="68"/>
      <c r="F491" s="68"/>
      <c r="G491" s="68"/>
      <c r="H491" s="68"/>
      <c r="I491" s="69"/>
      <c r="J491" s="70"/>
      <c r="K491" s="71"/>
      <c r="L491" s="27"/>
      <c r="M491" s="72"/>
      <c r="N491" s="73"/>
    </row>
    <row r="492" spans="1:14" ht="21" customHeight="1" x14ac:dyDescent="0.25">
      <c r="A492" s="127" t="s">
        <v>0</v>
      </c>
      <c r="B492" s="127"/>
      <c r="C492" s="127"/>
      <c r="D492" s="127"/>
      <c r="E492" s="127"/>
      <c r="F492" s="127"/>
      <c r="G492" s="127"/>
      <c r="H492" s="127"/>
      <c r="I492" s="127"/>
      <c r="J492" s="127"/>
      <c r="K492" s="1" t="s">
        <v>56</v>
      </c>
      <c r="L492" s="1"/>
      <c r="M492" s="46"/>
      <c r="N492" s="46" t="s">
        <v>2</v>
      </c>
    </row>
    <row r="493" spans="1:14" ht="15.75" customHeight="1" x14ac:dyDescent="0.25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3" t="s">
        <v>57</v>
      </c>
      <c r="L493" s="3"/>
      <c r="M493" s="48"/>
      <c r="N493" s="48">
        <v>44249</v>
      </c>
    </row>
    <row r="494" spans="1:14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1" t="s">
        <v>58</v>
      </c>
      <c r="L494" s="1"/>
      <c r="M494" s="50"/>
      <c r="N494" s="50" t="s">
        <v>300</v>
      </c>
    </row>
    <row r="495" spans="1:14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5"/>
      <c r="J495" s="5"/>
      <c r="K495" s="5"/>
      <c r="L495" s="5"/>
      <c r="M495" s="3"/>
      <c r="N495" s="51"/>
    </row>
    <row r="496" spans="1:14" x14ac:dyDescent="0.25">
      <c r="A496" s="20"/>
      <c r="B496" s="20"/>
      <c r="C496" s="69"/>
      <c r="D496" s="69"/>
      <c r="E496" s="78"/>
      <c r="F496" s="5"/>
      <c r="G496" s="5"/>
      <c r="H496" s="5"/>
      <c r="I496" s="21"/>
      <c r="J496" s="3" t="s">
        <v>60</v>
      </c>
      <c r="K496" s="3"/>
      <c r="L496" s="3"/>
      <c r="M496" s="3" t="s">
        <v>26</v>
      </c>
      <c r="N496" s="79">
        <f>N482</f>
        <v>635489.52078846458</v>
      </c>
    </row>
    <row r="497" spans="1:14" x14ac:dyDescent="0.25">
      <c r="A497" s="4" t="s">
        <v>27</v>
      </c>
      <c r="B497" s="20" t="s">
        <v>28</v>
      </c>
      <c r="C497" s="20"/>
      <c r="D497" s="20"/>
      <c r="E497" s="20"/>
      <c r="F497" s="20"/>
      <c r="G497" s="20"/>
      <c r="H497" s="20" t="s">
        <v>29</v>
      </c>
      <c r="I497" s="20" t="s">
        <v>30</v>
      </c>
      <c r="J497" s="21" t="s">
        <v>31</v>
      </c>
      <c r="K497" s="21" t="s">
        <v>32</v>
      </c>
      <c r="L497" s="21" t="s">
        <v>33</v>
      </c>
      <c r="M497" s="44"/>
      <c r="N497" s="59" t="s">
        <v>34</v>
      </c>
    </row>
    <row r="498" spans="1:14" s="24" customFormat="1" ht="34.5" customHeight="1" x14ac:dyDescent="0.25">
      <c r="A498" s="25">
        <v>253</v>
      </c>
      <c r="B498" s="121" t="s">
        <v>301</v>
      </c>
      <c r="C498" s="121"/>
      <c r="D498" s="121"/>
      <c r="E498" s="121"/>
      <c r="F498" s="121"/>
      <c r="G498" s="121"/>
      <c r="H498" s="81">
        <v>844331</v>
      </c>
      <c r="I498" s="61" t="s">
        <v>36</v>
      </c>
      <c r="J498" s="22">
        <v>4</v>
      </c>
      <c r="K498" s="62" t="s">
        <v>37</v>
      </c>
      <c r="L498" s="83">
        <v>189.6815794631934</v>
      </c>
      <c r="M498" s="63"/>
      <c r="N498" s="64">
        <f t="shared" ref="N498:N513" si="11">L498*J498</f>
        <v>758.7263178527736</v>
      </c>
    </row>
    <row r="499" spans="1:14" s="24" customFormat="1" ht="34.5" customHeight="1" x14ac:dyDescent="0.25">
      <c r="A499" s="25">
        <v>254</v>
      </c>
      <c r="B499" s="121" t="s">
        <v>302</v>
      </c>
      <c r="C499" s="121"/>
      <c r="D499" s="121"/>
      <c r="E499" s="121"/>
      <c r="F499" s="121"/>
      <c r="G499" s="121"/>
      <c r="H499" s="81">
        <v>844331</v>
      </c>
      <c r="I499" s="61" t="s">
        <v>36</v>
      </c>
      <c r="J499" s="22">
        <v>4</v>
      </c>
      <c r="K499" s="62" t="s">
        <v>37</v>
      </c>
      <c r="L499" s="83">
        <v>259.12172437799512</v>
      </c>
      <c r="M499" s="63"/>
      <c r="N499" s="64">
        <f t="shared" si="11"/>
        <v>1036.4868975119805</v>
      </c>
    </row>
    <row r="500" spans="1:14" s="24" customFormat="1" ht="34.5" customHeight="1" x14ac:dyDescent="0.25">
      <c r="A500" s="25">
        <v>255</v>
      </c>
      <c r="B500" s="121" t="s">
        <v>303</v>
      </c>
      <c r="C500" s="121"/>
      <c r="D500" s="121"/>
      <c r="E500" s="121"/>
      <c r="F500" s="121"/>
      <c r="G500" s="121"/>
      <c r="H500" s="81">
        <v>844331</v>
      </c>
      <c r="I500" s="61" t="s">
        <v>36</v>
      </c>
      <c r="J500" s="22">
        <v>4</v>
      </c>
      <c r="K500" s="62" t="s">
        <v>37</v>
      </c>
      <c r="L500" s="83">
        <v>259.12172437799512</v>
      </c>
      <c r="M500" s="63"/>
      <c r="N500" s="64">
        <f t="shared" si="11"/>
        <v>1036.4868975119805</v>
      </c>
    </row>
    <row r="501" spans="1:14" s="24" customFormat="1" ht="34.5" customHeight="1" x14ac:dyDescent="0.25">
      <c r="A501" s="25">
        <v>256</v>
      </c>
      <c r="B501" s="121" t="s">
        <v>304</v>
      </c>
      <c r="C501" s="121"/>
      <c r="D501" s="121"/>
      <c r="E501" s="121"/>
      <c r="F501" s="121"/>
      <c r="G501" s="121"/>
      <c r="H501" s="81">
        <v>844331</v>
      </c>
      <c r="I501" s="61" t="s">
        <v>36</v>
      </c>
      <c r="J501" s="22">
        <v>4</v>
      </c>
      <c r="K501" s="62" t="s">
        <v>37</v>
      </c>
      <c r="L501" s="83">
        <v>259.12172437799512</v>
      </c>
      <c r="M501" s="63"/>
      <c r="N501" s="64">
        <f t="shared" si="11"/>
        <v>1036.4868975119805</v>
      </c>
    </row>
    <row r="502" spans="1:14" s="24" customFormat="1" ht="34.5" customHeight="1" x14ac:dyDescent="0.25">
      <c r="A502" s="25">
        <v>257</v>
      </c>
      <c r="B502" s="121" t="s">
        <v>305</v>
      </c>
      <c r="C502" s="121"/>
      <c r="D502" s="121"/>
      <c r="E502" s="121"/>
      <c r="F502" s="121"/>
      <c r="G502" s="121"/>
      <c r="H502" s="81">
        <v>844331</v>
      </c>
      <c r="I502" s="61" t="s">
        <v>36</v>
      </c>
      <c r="J502" s="22">
        <v>1</v>
      </c>
      <c r="K502" s="62" t="s">
        <v>37</v>
      </c>
      <c r="L502" s="83">
        <v>444.67688189849201</v>
      </c>
      <c r="M502" s="63"/>
      <c r="N502" s="64">
        <f t="shared" si="11"/>
        <v>444.67688189849201</v>
      </c>
    </row>
    <row r="503" spans="1:14" s="24" customFormat="1" ht="34.5" customHeight="1" x14ac:dyDescent="0.25">
      <c r="A503" s="25">
        <v>258</v>
      </c>
      <c r="B503" s="121" t="s">
        <v>306</v>
      </c>
      <c r="C503" s="121"/>
      <c r="D503" s="121"/>
      <c r="E503" s="121"/>
      <c r="F503" s="121"/>
      <c r="G503" s="121"/>
      <c r="H503" s="81">
        <v>844331</v>
      </c>
      <c r="I503" s="61" t="s">
        <v>36</v>
      </c>
      <c r="J503" s="22">
        <v>1</v>
      </c>
      <c r="K503" s="62" t="s">
        <v>37</v>
      </c>
      <c r="L503" s="83">
        <v>163.28532129314831</v>
      </c>
      <c r="M503" s="63"/>
      <c r="N503" s="64">
        <f t="shared" si="11"/>
        <v>163.28532129314831</v>
      </c>
    </row>
    <row r="504" spans="1:14" s="24" customFormat="1" ht="34.5" customHeight="1" x14ac:dyDescent="0.25">
      <c r="A504" s="25">
        <v>259</v>
      </c>
      <c r="B504" s="121" t="s">
        <v>307</v>
      </c>
      <c r="C504" s="121"/>
      <c r="D504" s="121"/>
      <c r="E504" s="121"/>
      <c r="F504" s="121"/>
      <c r="G504" s="121"/>
      <c r="H504" s="81">
        <v>844331</v>
      </c>
      <c r="I504" s="61" t="s">
        <v>36</v>
      </c>
      <c r="J504" s="22">
        <v>4</v>
      </c>
      <c r="K504" s="62" t="s">
        <v>37</v>
      </c>
      <c r="L504" s="83">
        <v>8.8936052288288536</v>
      </c>
      <c r="M504" s="63"/>
      <c r="N504" s="64">
        <f t="shared" si="11"/>
        <v>35.574420915315415</v>
      </c>
    </row>
    <row r="505" spans="1:14" s="24" customFormat="1" ht="34.5" customHeight="1" x14ac:dyDescent="0.25">
      <c r="A505" s="25">
        <v>260</v>
      </c>
      <c r="B505" s="121" t="s">
        <v>308</v>
      </c>
      <c r="C505" s="121"/>
      <c r="D505" s="121"/>
      <c r="E505" s="121"/>
      <c r="F505" s="121"/>
      <c r="G505" s="121"/>
      <c r="H505" s="81">
        <v>85389090</v>
      </c>
      <c r="I505" s="61" t="s">
        <v>36</v>
      </c>
      <c r="J505" s="22">
        <v>4</v>
      </c>
      <c r="K505" s="62" t="s">
        <v>37</v>
      </c>
      <c r="L505" s="83">
        <v>7.7553751630629471</v>
      </c>
      <c r="M505" s="63"/>
      <c r="N505" s="64">
        <f t="shared" si="11"/>
        <v>31.021500652251788</v>
      </c>
    </row>
    <row r="506" spans="1:14" ht="34.5" customHeight="1" x14ac:dyDescent="0.25">
      <c r="A506" s="25">
        <v>261</v>
      </c>
      <c r="B506" s="121" t="s">
        <v>309</v>
      </c>
      <c r="C506" s="121"/>
      <c r="D506" s="121"/>
      <c r="E506" s="121"/>
      <c r="F506" s="121"/>
      <c r="G506" s="121"/>
      <c r="H506" s="81">
        <v>85389090</v>
      </c>
      <c r="I506" s="61" t="s">
        <v>36</v>
      </c>
      <c r="J506" s="22">
        <v>1</v>
      </c>
      <c r="K506" s="62" t="s">
        <v>37</v>
      </c>
      <c r="L506" s="83">
        <v>35.218217088320969</v>
      </c>
      <c r="M506" s="63"/>
      <c r="N506" s="64">
        <f t="shared" si="11"/>
        <v>35.218217088320969</v>
      </c>
    </row>
    <row r="507" spans="1:14" ht="34.5" customHeight="1" x14ac:dyDescent="0.25">
      <c r="A507" s="25">
        <v>262</v>
      </c>
      <c r="B507" s="121" t="s">
        <v>310</v>
      </c>
      <c r="C507" s="121"/>
      <c r="D507" s="121"/>
      <c r="E507" s="121"/>
      <c r="F507" s="121"/>
      <c r="G507" s="121"/>
      <c r="H507" s="81">
        <v>847180</v>
      </c>
      <c r="I507" s="61" t="s">
        <v>36</v>
      </c>
      <c r="J507" s="22">
        <v>1</v>
      </c>
      <c r="K507" s="62" t="s">
        <v>37</v>
      </c>
      <c r="L507" s="83">
        <v>123.01536340225348</v>
      </c>
      <c r="M507" s="63"/>
      <c r="N507" s="64">
        <f t="shared" si="11"/>
        <v>123.01536340225348</v>
      </c>
    </row>
    <row r="508" spans="1:14" ht="34.5" customHeight="1" x14ac:dyDescent="0.25">
      <c r="A508" s="25">
        <v>263</v>
      </c>
      <c r="B508" s="121" t="s">
        <v>311</v>
      </c>
      <c r="C508" s="121"/>
      <c r="D508" s="121"/>
      <c r="E508" s="121"/>
      <c r="F508" s="121"/>
      <c r="G508" s="121"/>
      <c r="H508" s="81">
        <v>847180</v>
      </c>
      <c r="I508" s="61" t="s">
        <v>36</v>
      </c>
      <c r="J508" s="22">
        <v>2</v>
      </c>
      <c r="K508" s="62" t="s">
        <v>37</v>
      </c>
      <c r="L508" s="83">
        <v>786.4378941391966</v>
      </c>
      <c r="M508" s="63"/>
      <c r="N508" s="64">
        <f t="shared" si="11"/>
        <v>1572.8757882783932</v>
      </c>
    </row>
    <row r="509" spans="1:14" s="34" customFormat="1" ht="34.5" customHeight="1" x14ac:dyDescent="0.25">
      <c r="A509" s="25">
        <v>264</v>
      </c>
      <c r="B509" s="121" t="s">
        <v>312</v>
      </c>
      <c r="C509" s="121"/>
      <c r="D509" s="121"/>
      <c r="E509" s="121"/>
      <c r="F509" s="121"/>
      <c r="G509" s="121"/>
      <c r="H509" s="81">
        <v>84717020</v>
      </c>
      <c r="I509" s="61" t="s">
        <v>36</v>
      </c>
      <c r="J509" s="22">
        <v>1</v>
      </c>
      <c r="K509" s="62" t="s">
        <v>37</v>
      </c>
      <c r="L509" s="83">
        <v>690.84954950692463</v>
      </c>
      <c r="M509" s="36"/>
      <c r="N509" s="64">
        <f t="shared" si="11"/>
        <v>690.84954950692463</v>
      </c>
    </row>
    <row r="510" spans="1:14" s="34" customFormat="1" ht="34.5" customHeight="1" x14ac:dyDescent="0.25">
      <c r="A510" s="25">
        <v>265</v>
      </c>
      <c r="B510" s="121" t="s">
        <v>313</v>
      </c>
      <c r="C510" s="121"/>
      <c r="D510" s="121"/>
      <c r="E510" s="121"/>
      <c r="F510" s="121"/>
      <c r="G510" s="121"/>
      <c r="H510" s="81">
        <v>847170</v>
      </c>
      <c r="I510" s="61" t="s">
        <v>36</v>
      </c>
      <c r="J510" s="22">
        <v>5</v>
      </c>
      <c r="K510" s="62" t="s">
        <v>37</v>
      </c>
      <c r="L510" s="83">
        <v>441.11957498867849</v>
      </c>
      <c r="M510" s="63"/>
      <c r="N510" s="64">
        <f t="shared" si="11"/>
        <v>2205.5978749433925</v>
      </c>
    </row>
    <row r="511" spans="1:14" s="34" customFormat="1" ht="34.5" customHeight="1" x14ac:dyDescent="0.25">
      <c r="A511" s="25">
        <v>266</v>
      </c>
      <c r="B511" s="121" t="s">
        <v>314</v>
      </c>
      <c r="C511" s="121"/>
      <c r="D511" s="121"/>
      <c r="E511" s="121"/>
      <c r="F511" s="121"/>
      <c r="G511" s="121"/>
      <c r="H511" s="81">
        <v>84433290</v>
      </c>
      <c r="I511" s="61" t="s">
        <v>36</v>
      </c>
      <c r="J511" s="22">
        <v>3</v>
      </c>
      <c r="K511" s="62" t="s">
        <v>37</v>
      </c>
      <c r="L511" s="83">
        <v>322.38406477907932</v>
      </c>
      <c r="M511" s="63"/>
      <c r="N511" s="64">
        <f t="shared" si="11"/>
        <v>967.15219433723792</v>
      </c>
    </row>
    <row r="512" spans="1:14" s="34" customFormat="1" ht="34.5" customHeight="1" x14ac:dyDescent="0.25">
      <c r="A512" s="25">
        <v>267</v>
      </c>
      <c r="B512" s="121" t="s">
        <v>315</v>
      </c>
      <c r="C512" s="121"/>
      <c r="D512" s="121"/>
      <c r="E512" s="121"/>
      <c r="F512" s="121"/>
      <c r="G512" s="121"/>
      <c r="H512" s="81">
        <v>84433290</v>
      </c>
      <c r="I512" s="61" t="s">
        <v>36</v>
      </c>
      <c r="J512" s="22">
        <v>7</v>
      </c>
      <c r="K512" s="62" t="s">
        <v>37</v>
      </c>
      <c r="L512" s="83">
        <v>53.360955464382997</v>
      </c>
      <c r="M512" s="63"/>
      <c r="N512" s="64">
        <f t="shared" si="11"/>
        <v>373.52668825068099</v>
      </c>
    </row>
    <row r="513" spans="1:14" s="34" customFormat="1" ht="34.5" customHeight="1" x14ac:dyDescent="0.25">
      <c r="A513" s="25">
        <v>268</v>
      </c>
      <c r="B513" s="121" t="s">
        <v>316</v>
      </c>
      <c r="C513" s="121"/>
      <c r="D513" s="121"/>
      <c r="E513" s="121"/>
      <c r="F513" s="121"/>
      <c r="G513" s="121"/>
      <c r="H513" s="84">
        <v>902580</v>
      </c>
      <c r="I513" s="61" t="s">
        <v>36</v>
      </c>
      <c r="J513" s="22">
        <v>1</v>
      </c>
      <c r="K513" s="62" t="s">
        <v>37</v>
      </c>
      <c r="L513" s="83">
        <v>1148.1693015836538</v>
      </c>
      <c r="M513" s="85"/>
      <c r="N513" s="86">
        <f t="shared" si="11"/>
        <v>1148.1693015836538</v>
      </c>
    </row>
    <row r="514" spans="1:14" s="34" customFormat="1" ht="34.5" customHeight="1" x14ac:dyDescent="0.25">
      <c r="A514" s="25">
        <v>269</v>
      </c>
      <c r="B514" s="121" t="s">
        <v>317</v>
      </c>
      <c r="C514" s="121"/>
      <c r="D514" s="121"/>
      <c r="E514" s="121"/>
      <c r="F514" s="121"/>
      <c r="G514" s="121"/>
      <c r="H514" s="38">
        <v>85441990</v>
      </c>
      <c r="I514" s="61" t="s">
        <v>36</v>
      </c>
      <c r="J514" s="22">
        <v>1</v>
      </c>
      <c r="K514" s="62" t="s">
        <v>37</v>
      </c>
      <c r="L514" s="35">
        <v>30.415886555502233</v>
      </c>
      <c r="M514" s="85"/>
      <c r="N514" s="86">
        <f>L514*J514</f>
        <v>30.415886555502233</v>
      </c>
    </row>
    <row r="515" spans="1:14" s="39" customFormat="1" x14ac:dyDescent="0.25">
      <c r="A515" s="41"/>
      <c r="B515" s="41"/>
      <c r="C515" s="41"/>
      <c r="D515" s="87"/>
      <c r="E515" s="87"/>
      <c r="F515" s="87"/>
      <c r="G515" s="88"/>
      <c r="H515" s="88"/>
      <c r="I515" s="88"/>
      <c r="J515" s="88"/>
      <c r="K515" s="89"/>
      <c r="L515" s="40"/>
      <c r="M515" s="40"/>
      <c r="N515" s="90"/>
    </row>
    <row r="516" spans="1:14" s="39" customFormat="1" x14ac:dyDescent="0.25">
      <c r="A516" s="41"/>
      <c r="B516" s="41"/>
      <c r="C516" s="41"/>
      <c r="D516" s="91"/>
      <c r="E516" s="91"/>
      <c r="F516" s="89"/>
      <c r="G516" s="91"/>
      <c r="H516" s="92"/>
      <c r="I516" s="92"/>
      <c r="J516" s="128" t="s">
        <v>55</v>
      </c>
      <c r="K516" s="128"/>
      <c r="L516" s="128"/>
      <c r="M516" s="10"/>
      <c r="N516" s="77">
        <f>SUM(N498:N515)+N496</f>
        <v>647179.08678755886</v>
      </c>
    </row>
    <row r="517" spans="1:14" s="39" customFormat="1" ht="6" customHeight="1" x14ac:dyDescent="0.25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93"/>
      <c r="L517" s="40"/>
      <c r="M517" s="40"/>
      <c r="N517" s="94"/>
    </row>
    <row r="518" spans="1:14" s="29" customFormat="1" ht="3" customHeight="1" x14ac:dyDescent="0.25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</row>
    <row r="519" spans="1:14" s="29" customFormat="1" x14ac:dyDescent="0.25">
      <c r="A519" s="87"/>
      <c r="B519" s="87"/>
      <c r="C519" s="41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</row>
    <row r="520" spans="1:14" s="29" customFormat="1" x14ac:dyDescent="0.25">
      <c r="A520" s="87"/>
      <c r="B520" s="87"/>
      <c r="C520" s="41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</row>
    <row r="521" spans="1:14" s="29" customFormat="1" x14ac:dyDescent="0.25">
      <c r="A521" s="87"/>
      <c r="B521" s="87"/>
      <c r="C521" s="41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</row>
    <row r="522" spans="1:14" s="29" customFormat="1" x14ac:dyDescent="0.25">
      <c r="A522" s="87"/>
      <c r="B522" s="30"/>
      <c r="C522" s="41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</row>
    <row r="523" spans="1:14" s="34" customFormat="1" x14ac:dyDescent="0.25">
      <c r="A523" s="19"/>
      <c r="B523" s="31"/>
      <c r="C523" s="31"/>
      <c r="D523" s="31"/>
      <c r="E523" s="31"/>
      <c r="F523" s="31"/>
      <c r="G523" s="31"/>
      <c r="H523" s="82"/>
      <c r="I523" s="80"/>
      <c r="J523" s="32"/>
      <c r="K523" s="26"/>
      <c r="L523" s="33"/>
      <c r="M523" s="4"/>
      <c r="N523" s="57"/>
    </row>
    <row r="524" spans="1:14" s="17" customFormat="1" x14ac:dyDescent="0.25">
      <c r="A524" s="19"/>
      <c r="B524" s="19"/>
      <c r="C524" s="19"/>
      <c r="D524" s="19"/>
      <c r="E524" s="19"/>
      <c r="F524" s="19"/>
      <c r="G524" s="19"/>
      <c r="H524" s="19"/>
      <c r="I524" s="75"/>
      <c r="J524" s="15"/>
      <c r="K524" s="15"/>
      <c r="L524" s="15"/>
      <c r="M524" s="10"/>
      <c r="N524" s="77"/>
    </row>
    <row r="525" spans="1:14" s="17" customFormat="1" x14ac:dyDescent="0.25">
      <c r="A525" s="19"/>
      <c r="B525" s="19"/>
      <c r="C525" s="19"/>
      <c r="D525" s="19"/>
      <c r="E525" s="19"/>
      <c r="F525" s="19"/>
      <c r="G525" s="19"/>
      <c r="H525" s="19"/>
      <c r="I525" s="75"/>
      <c r="J525" s="15"/>
      <c r="K525" s="15"/>
      <c r="L525" s="15"/>
      <c r="M525" s="10"/>
      <c r="N525" s="77"/>
    </row>
    <row r="526" spans="1:14" s="17" customFormat="1" x14ac:dyDescent="0.25">
      <c r="A526" s="19"/>
      <c r="B526" s="19"/>
      <c r="C526" s="19"/>
      <c r="D526" s="19"/>
      <c r="E526" s="19"/>
      <c r="F526" s="19"/>
      <c r="G526" s="19"/>
      <c r="H526" s="19"/>
      <c r="I526" s="75"/>
      <c r="J526" s="15"/>
      <c r="K526" s="15"/>
      <c r="L526" s="15"/>
      <c r="M526" s="10"/>
      <c r="N526" s="77"/>
    </row>
    <row r="527" spans="1:14" s="17" customFormat="1" x14ac:dyDescent="0.25">
      <c r="A527" s="19"/>
      <c r="B527" s="19"/>
      <c r="C527" s="19"/>
      <c r="D527" s="19"/>
      <c r="E527" s="19"/>
      <c r="F527" s="19"/>
      <c r="G527" s="19"/>
      <c r="H527" s="19"/>
      <c r="I527" s="75"/>
      <c r="J527" s="15"/>
      <c r="K527" s="15"/>
      <c r="L527" s="15"/>
      <c r="M527" s="10"/>
      <c r="N527" s="77"/>
    </row>
    <row r="528" spans="1:14" s="17" customFormat="1" x14ac:dyDescent="0.25">
      <c r="A528" s="19"/>
      <c r="B528" s="19"/>
      <c r="C528" s="19"/>
      <c r="D528" s="19"/>
      <c r="E528" s="19"/>
      <c r="F528" s="19"/>
      <c r="G528" s="19"/>
      <c r="H528" s="19"/>
      <c r="I528" s="75"/>
      <c r="J528" s="15"/>
      <c r="K528" s="15"/>
      <c r="L528" s="15"/>
      <c r="M528" s="10"/>
      <c r="N528" s="77"/>
    </row>
    <row r="529" spans="1:14" s="34" customFormat="1" x14ac:dyDescent="0.25">
      <c r="A529" s="65"/>
      <c r="B529" s="66"/>
      <c r="C529" s="66"/>
      <c r="D529" s="67"/>
      <c r="E529" s="68"/>
      <c r="F529" s="68"/>
      <c r="G529" s="68"/>
      <c r="H529" s="68"/>
      <c r="I529" s="69"/>
      <c r="J529" s="70"/>
      <c r="K529" s="71"/>
      <c r="L529" s="27"/>
      <c r="M529" s="72"/>
      <c r="N529" s="73"/>
    </row>
    <row r="530" spans="1:14" s="34" customFormat="1" x14ac:dyDescent="0.25">
      <c r="A530" s="65"/>
      <c r="B530" s="66"/>
      <c r="C530" s="66"/>
      <c r="D530" s="67"/>
      <c r="E530" s="68"/>
      <c r="F530" s="68"/>
      <c r="G530" s="68"/>
      <c r="H530" s="68"/>
      <c r="I530" s="69"/>
      <c r="J530" s="70"/>
      <c r="K530" s="71"/>
      <c r="L530" s="27"/>
      <c r="M530" s="72"/>
      <c r="N530" s="73"/>
    </row>
    <row r="531" spans="1:14" s="34" customFormat="1" x14ac:dyDescent="0.25">
      <c r="A531" s="127" t="s">
        <v>0</v>
      </c>
      <c r="B531" s="127"/>
      <c r="C531" s="127"/>
      <c r="D531" s="127"/>
      <c r="E531" s="127"/>
      <c r="F531" s="127"/>
      <c r="G531" s="127"/>
      <c r="H531" s="127"/>
      <c r="I531" s="127"/>
      <c r="J531" s="127"/>
      <c r="K531" s="1" t="s">
        <v>56</v>
      </c>
      <c r="L531" s="1"/>
      <c r="M531" s="46"/>
      <c r="N531" s="46" t="s">
        <v>2</v>
      </c>
    </row>
    <row r="532" spans="1:14" s="34" customFormat="1" x14ac:dyDescent="0.25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3" t="s">
        <v>57</v>
      </c>
      <c r="L532" s="3"/>
      <c r="M532" s="48"/>
      <c r="N532" s="48">
        <v>44249</v>
      </c>
    </row>
    <row r="533" spans="1:14" s="34" customForma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1" t="s">
        <v>58</v>
      </c>
      <c r="L533" s="1"/>
      <c r="M533" s="50"/>
      <c r="N533" s="50" t="s">
        <v>356</v>
      </c>
    </row>
    <row r="534" spans="1:14" s="34" customFormat="1" x14ac:dyDescent="0.25">
      <c r="A534" s="4"/>
      <c r="B534" s="4"/>
      <c r="C534" s="4"/>
      <c r="D534" s="4"/>
      <c r="E534" s="4"/>
      <c r="F534" s="4"/>
      <c r="G534" s="4"/>
      <c r="H534" s="4"/>
      <c r="I534" s="5"/>
      <c r="J534" s="5"/>
      <c r="K534" s="5"/>
      <c r="L534" s="5"/>
      <c r="M534" s="3"/>
      <c r="N534" s="51"/>
    </row>
    <row r="535" spans="1:14" s="34" customFormat="1" x14ac:dyDescent="0.25">
      <c r="A535" s="20"/>
      <c r="B535" s="20"/>
      <c r="C535" s="69"/>
      <c r="D535" s="69"/>
      <c r="E535" s="78"/>
      <c r="F535" s="5"/>
      <c r="G535" s="5"/>
      <c r="H535" s="5"/>
      <c r="I535" s="21"/>
      <c r="J535" s="3" t="s">
        <v>60</v>
      </c>
      <c r="K535" s="3"/>
      <c r="L535" s="3"/>
      <c r="M535" s="3" t="s">
        <v>26</v>
      </c>
      <c r="N535" s="79">
        <f>+N516</f>
        <v>647179.08678755886</v>
      </c>
    </row>
    <row r="536" spans="1:14" s="34" customFormat="1" x14ac:dyDescent="0.25">
      <c r="A536" s="4" t="s">
        <v>27</v>
      </c>
      <c r="B536" s="45" t="s">
        <v>28</v>
      </c>
      <c r="C536" s="45"/>
      <c r="D536" s="45"/>
      <c r="E536" s="45"/>
      <c r="F536" s="45"/>
      <c r="G536" s="45"/>
      <c r="H536" s="20" t="s">
        <v>29</v>
      </c>
      <c r="I536" s="20" t="s">
        <v>30</v>
      </c>
      <c r="J536" s="21" t="s">
        <v>31</v>
      </c>
      <c r="K536" s="21" t="s">
        <v>32</v>
      </c>
      <c r="L536" s="21" t="s">
        <v>33</v>
      </c>
      <c r="M536" s="44"/>
      <c r="N536" s="59" t="s">
        <v>34</v>
      </c>
    </row>
    <row r="537" spans="1:14" s="34" customFormat="1" ht="34.5" customHeight="1" x14ac:dyDescent="0.25">
      <c r="A537" s="25">
        <v>270</v>
      </c>
      <c r="B537" s="121" t="s">
        <v>113</v>
      </c>
      <c r="C537" s="121"/>
      <c r="D537" s="121"/>
      <c r="E537" s="121"/>
      <c r="F537" s="121"/>
      <c r="G537" s="121"/>
      <c r="H537" s="99">
        <v>842390</v>
      </c>
      <c r="I537" s="100" t="s">
        <v>36</v>
      </c>
      <c r="J537" s="38">
        <v>1</v>
      </c>
      <c r="K537" s="62" t="s">
        <v>37</v>
      </c>
      <c r="L537" s="101">
        <v>1091.24</v>
      </c>
      <c r="M537" s="102"/>
      <c r="N537" s="103">
        <f t="shared" ref="N537:N557" si="12">L537*J537</f>
        <v>1091.24</v>
      </c>
    </row>
    <row r="538" spans="1:14" ht="34.5" customHeight="1" x14ac:dyDescent="0.25">
      <c r="A538" s="25">
        <v>271</v>
      </c>
      <c r="B538" s="121" t="s">
        <v>330</v>
      </c>
      <c r="C538" s="121"/>
      <c r="D538" s="121"/>
      <c r="E538" s="121"/>
      <c r="F538" s="121"/>
      <c r="G538" s="121"/>
      <c r="H538" s="99">
        <v>847490</v>
      </c>
      <c r="I538" s="100" t="s">
        <v>36</v>
      </c>
      <c r="J538" s="38">
        <v>1</v>
      </c>
      <c r="K538" s="62" t="s">
        <v>37</v>
      </c>
      <c r="L538" s="101">
        <v>2583.83</v>
      </c>
      <c r="M538" s="102"/>
      <c r="N538" s="103">
        <f t="shared" si="12"/>
        <v>2583.83</v>
      </c>
    </row>
    <row r="539" spans="1:14" s="34" customFormat="1" ht="34.5" customHeight="1" x14ac:dyDescent="0.25">
      <c r="A539" s="25">
        <v>272</v>
      </c>
      <c r="B539" s="121" t="s">
        <v>331</v>
      </c>
      <c r="C539" s="121"/>
      <c r="D539" s="121"/>
      <c r="E539" s="121"/>
      <c r="F539" s="121"/>
      <c r="G539" s="121"/>
      <c r="H539" s="99">
        <v>84798990</v>
      </c>
      <c r="I539" s="100" t="s">
        <v>36</v>
      </c>
      <c r="J539" s="38">
        <v>1</v>
      </c>
      <c r="K539" s="62" t="s">
        <v>37</v>
      </c>
      <c r="L539" s="101">
        <v>1510.72328978</v>
      </c>
      <c r="M539" s="102"/>
      <c r="N539" s="103">
        <f t="shared" si="12"/>
        <v>1510.72328978</v>
      </c>
    </row>
    <row r="540" spans="1:14" ht="34.5" customHeight="1" x14ac:dyDescent="0.25">
      <c r="A540" s="25">
        <v>273</v>
      </c>
      <c r="B540" s="121" t="s">
        <v>330</v>
      </c>
      <c r="C540" s="121"/>
      <c r="D540" s="121"/>
      <c r="E540" s="121"/>
      <c r="F540" s="121"/>
      <c r="G540" s="121"/>
      <c r="H540" s="99">
        <v>847490</v>
      </c>
      <c r="I540" s="100" t="s">
        <v>36</v>
      </c>
      <c r="J540" s="38">
        <v>1</v>
      </c>
      <c r="K540" s="62" t="s">
        <v>37</v>
      </c>
      <c r="L540" s="101">
        <v>2583.83</v>
      </c>
      <c r="M540" s="102"/>
      <c r="N540" s="103">
        <f t="shared" si="12"/>
        <v>2583.83</v>
      </c>
    </row>
    <row r="541" spans="1:14" ht="34.5" customHeight="1" x14ac:dyDescent="0.25">
      <c r="A541" s="25">
        <v>274</v>
      </c>
      <c r="B541" s="121" t="s">
        <v>332</v>
      </c>
      <c r="C541" s="121"/>
      <c r="D541" s="121"/>
      <c r="E541" s="121"/>
      <c r="F541" s="121"/>
      <c r="G541" s="121"/>
      <c r="H541" s="99">
        <v>847490</v>
      </c>
      <c r="I541" s="100" t="s">
        <v>36</v>
      </c>
      <c r="J541" s="38">
        <v>2</v>
      </c>
      <c r="K541" s="62" t="s">
        <v>37</v>
      </c>
      <c r="L541" s="101">
        <v>1633.36</v>
      </c>
      <c r="M541" s="102"/>
      <c r="N541" s="103">
        <f t="shared" si="12"/>
        <v>3266.72</v>
      </c>
    </row>
    <row r="542" spans="1:14" ht="34.5" customHeight="1" x14ac:dyDescent="0.25">
      <c r="A542" s="25">
        <v>275</v>
      </c>
      <c r="B542" s="121" t="s">
        <v>333</v>
      </c>
      <c r="C542" s="121"/>
      <c r="D542" s="121"/>
      <c r="E542" s="121"/>
      <c r="F542" s="121"/>
      <c r="G542" s="121"/>
      <c r="H542" s="99">
        <v>842390</v>
      </c>
      <c r="I542" s="100" t="s">
        <v>36</v>
      </c>
      <c r="J542" s="38">
        <v>1</v>
      </c>
      <c r="K542" s="62" t="s">
        <v>37</v>
      </c>
      <c r="L542" s="101">
        <v>2053.37</v>
      </c>
      <c r="M542" s="102"/>
      <c r="N542" s="103">
        <f t="shared" si="12"/>
        <v>2053.37</v>
      </c>
    </row>
    <row r="543" spans="1:14" ht="34.5" customHeight="1" x14ac:dyDescent="0.25">
      <c r="A543" s="25">
        <v>276</v>
      </c>
      <c r="B543" s="121" t="s">
        <v>334</v>
      </c>
      <c r="C543" s="121"/>
      <c r="D543" s="121"/>
      <c r="E543" s="121"/>
      <c r="F543" s="121"/>
      <c r="G543" s="121"/>
      <c r="H543" s="99">
        <v>732399</v>
      </c>
      <c r="I543" s="100" t="s">
        <v>36</v>
      </c>
      <c r="J543" s="38">
        <v>2</v>
      </c>
      <c r="K543" s="62" t="s">
        <v>37</v>
      </c>
      <c r="L543" s="101">
        <v>26.094899999999999</v>
      </c>
      <c r="M543" s="102"/>
      <c r="N543" s="103">
        <f t="shared" si="12"/>
        <v>52.189799999999998</v>
      </c>
    </row>
    <row r="544" spans="1:14" ht="34.5" customHeight="1" x14ac:dyDescent="0.25">
      <c r="A544" s="25">
        <v>277</v>
      </c>
      <c r="B544" s="121" t="s">
        <v>335</v>
      </c>
      <c r="C544" s="121"/>
      <c r="D544" s="121"/>
      <c r="E544" s="121"/>
      <c r="F544" s="121"/>
      <c r="G544" s="121"/>
      <c r="H544" s="99">
        <v>847480</v>
      </c>
      <c r="I544" s="100" t="s">
        <v>36</v>
      </c>
      <c r="J544" s="38">
        <v>1</v>
      </c>
      <c r="K544" s="62" t="s">
        <v>37</v>
      </c>
      <c r="L544" s="101">
        <v>285.858</v>
      </c>
      <c r="M544" s="102"/>
      <c r="N544" s="103">
        <f t="shared" si="12"/>
        <v>285.858</v>
      </c>
    </row>
    <row r="545" spans="1:14" ht="34.5" customHeight="1" x14ac:dyDescent="0.25">
      <c r="A545" s="25">
        <v>278</v>
      </c>
      <c r="B545" s="121" t="s">
        <v>336</v>
      </c>
      <c r="C545" s="121"/>
      <c r="D545" s="121"/>
      <c r="E545" s="121"/>
      <c r="F545" s="121"/>
      <c r="G545" s="121"/>
      <c r="H545" s="99">
        <v>84219990</v>
      </c>
      <c r="I545" s="100" t="s">
        <v>36</v>
      </c>
      <c r="J545" s="38">
        <v>1</v>
      </c>
      <c r="K545" s="62" t="s">
        <v>37</v>
      </c>
      <c r="L545" s="101">
        <v>80.540400000000005</v>
      </c>
      <c r="M545" s="102"/>
      <c r="N545" s="103">
        <f t="shared" si="12"/>
        <v>80.540400000000005</v>
      </c>
    </row>
    <row r="546" spans="1:14" ht="34.5" customHeight="1" x14ac:dyDescent="0.25">
      <c r="A546" s="25">
        <v>279</v>
      </c>
      <c r="B546" s="121" t="s">
        <v>337</v>
      </c>
      <c r="C546" s="121"/>
      <c r="D546" s="121"/>
      <c r="E546" s="121"/>
      <c r="F546" s="121"/>
      <c r="G546" s="121"/>
      <c r="H546" s="99">
        <v>84219990</v>
      </c>
      <c r="I546" s="100" t="s">
        <v>36</v>
      </c>
      <c r="J546" s="38">
        <v>1</v>
      </c>
      <c r="K546" s="62" t="s">
        <v>37</v>
      </c>
      <c r="L546" s="101">
        <v>19.444800000000001</v>
      </c>
      <c r="M546" s="102"/>
      <c r="N546" s="103">
        <f>L546*J546</f>
        <v>19.444800000000001</v>
      </c>
    </row>
    <row r="547" spans="1:14" ht="34.5" customHeight="1" x14ac:dyDescent="0.25">
      <c r="A547" s="25">
        <v>280</v>
      </c>
      <c r="B547" s="121" t="s">
        <v>338</v>
      </c>
      <c r="C547" s="121"/>
      <c r="D547" s="121"/>
      <c r="E547" s="121"/>
      <c r="F547" s="121"/>
      <c r="G547" s="121"/>
      <c r="H547" s="99">
        <v>847410</v>
      </c>
      <c r="I547" s="100" t="s">
        <v>36</v>
      </c>
      <c r="J547" s="38">
        <v>2</v>
      </c>
      <c r="K547" s="62" t="s">
        <v>37</v>
      </c>
      <c r="L547" s="101">
        <v>10354.9</v>
      </c>
      <c r="M547" s="102"/>
      <c r="N547" s="103">
        <f t="shared" si="12"/>
        <v>20709.8</v>
      </c>
    </row>
    <row r="548" spans="1:14" ht="34.5" customHeight="1" x14ac:dyDescent="0.25">
      <c r="A548" s="25">
        <v>281</v>
      </c>
      <c r="B548" s="121" t="s">
        <v>339</v>
      </c>
      <c r="C548" s="121"/>
      <c r="D548" s="121"/>
      <c r="E548" s="121"/>
      <c r="F548" s="121"/>
      <c r="G548" s="121"/>
      <c r="H548" s="99">
        <v>847490</v>
      </c>
      <c r="I548" s="100" t="s">
        <v>36</v>
      </c>
      <c r="J548" s="38">
        <v>2</v>
      </c>
      <c r="K548" s="62" t="s">
        <v>37</v>
      </c>
      <c r="L548" s="101">
        <v>1233.3399999999999</v>
      </c>
      <c r="M548" s="102"/>
      <c r="N548" s="103">
        <f t="shared" si="12"/>
        <v>2466.6799999999998</v>
      </c>
    </row>
    <row r="549" spans="1:14" ht="34.5" customHeight="1" x14ac:dyDescent="0.25">
      <c r="A549" s="25">
        <v>282</v>
      </c>
      <c r="B549" s="121" t="s">
        <v>340</v>
      </c>
      <c r="C549" s="121"/>
      <c r="D549" s="121"/>
      <c r="E549" s="121"/>
      <c r="F549" s="121"/>
      <c r="G549" s="121"/>
      <c r="H549" s="99">
        <v>847490</v>
      </c>
      <c r="I549" s="100" t="s">
        <v>36</v>
      </c>
      <c r="J549" s="38">
        <v>2</v>
      </c>
      <c r="K549" s="62" t="s">
        <v>37</v>
      </c>
      <c r="L549" s="101">
        <v>1423.36</v>
      </c>
      <c r="M549" s="102"/>
      <c r="N549" s="103">
        <f t="shared" si="12"/>
        <v>2846.72</v>
      </c>
    </row>
    <row r="550" spans="1:14" ht="34.5" customHeight="1" x14ac:dyDescent="0.25">
      <c r="A550" s="25">
        <v>283</v>
      </c>
      <c r="B550" s="121" t="s">
        <v>341</v>
      </c>
      <c r="C550" s="121"/>
      <c r="D550" s="121"/>
      <c r="E550" s="121"/>
      <c r="F550" s="121"/>
      <c r="G550" s="121"/>
      <c r="H550" s="99">
        <v>847490</v>
      </c>
      <c r="I550" s="100" t="s">
        <v>36</v>
      </c>
      <c r="J550" s="38">
        <v>2</v>
      </c>
      <c r="K550" s="62" t="s">
        <v>37</v>
      </c>
      <c r="L550" s="101">
        <v>1898.05</v>
      </c>
      <c r="M550" s="102"/>
      <c r="N550" s="103">
        <f t="shared" si="12"/>
        <v>3796.1</v>
      </c>
    </row>
    <row r="551" spans="1:14" ht="34.5" customHeight="1" x14ac:dyDescent="0.25">
      <c r="A551" s="25">
        <v>284</v>
      </c>
      <c r="B551" s="121" t="s">
        <v>334</v>
      </c>
      <c r="C551" s="121"/>
      <c r="D551" s="121"/>
      <c r="E551" s="121"/>
      <c r="F551" s="121"/>
      <c r="G551" s="121"/>
      <c r="H551" s="99">
        <v>732399</v>
      </c>
      <c r="I551" s="100" t="s">
        <v>36</v>
      </c>
      <c r="J551" s="38">
        <v>2</v>
      </c>
      <c r="K551" s="62" t="s">
        <v>37</v>
      </c>
      <c r="L551" s="101">
        <v>26.094899999999999</v>
      </c>
      <c r="M551" s="102"/>
      <c r="N551" s="103">
        <f t="shared" si="12"/>
        <v>52.189799999999998</v>
      </c>
    </row>
    <row r="552" spans="1:14" ht="34.5" customHeight="1" x14ac:dyDescent="0.25">
      <c r="A552" s="25">
        <v>285</v>
      </c>
      <c r="B552" s="121" t="s">
        <v>65</v>
      </c>
      <c r="C552" s="121"/>
      <c r="D552" s="121"/>
      <c r="E552" s="121"/>
      <c r="F552" s="121"/>
      <c r="G552" s="121"/>
      <c r="H552" s="99">
        <v>851821</v>
      </c>
      <c r="I552" s="100" t="s">
        <v>36</v>
      </c>
      <c r="J552" s="38">
        <v>2</v>
      </c>
      <c r="K552" s="62" t="s">
        <v>37</v>
      </c>
      <c r="L552" s="101">
        <v>21.653700000000001</v>
      </c>
      <c r="M552" s="102"/>
      <c r="N552" s="103">
        <f t="shared" si="12"/>
        <v>43.307400000000001</v>
      </c>
    </row>
    <row r="553" spans="1:14" ht="34.5" customHeight="1" x14ac:dyDescent="0.25">
      <c r="A553" s="25">
        <v>286</v>
      </c>
      <c r="B553" s="121" t="s">
        <v>342</v>
      </c>
      <c r="C553" s="121"/>
      <c r="D553" s="121"/>
      <c r="E553" s="121"/>
      <c r="F553" s="121"/>
      <c r="G553" s="121"/>
      <c r="H553" s="99">
        <v>847490</v>
      </c>
      <c r="I553" s="100" t="s">
        <v>36</v>
      </c>
      <c r="J553" s="38">
        <v>4</v>
      </c>
      <c r="K553" s="62" t="s">
        <v>37</v>
      </c>
      <c r="L553" s="101">
        <v>371.66800000000001</v>
      </c>
      <c r="M553" s="102"/>
      <c r="N553" s="103">
        <f t="shared" si="12"/>
        <v>1486.672</v>
      </c>
    </row>
    <row r="554" spans="1:14" ht="34.5" customHeight="1" x14ac:dyDescent="0.25">
      <c r="A554" s="25">
        <v>287</v>
      </c>
      <c r="B554" s="121" t="s">
        <v>343</v>
      </c>
      <c r="C554" s="121"/>
      <c r="D554" s="121"/>
      <c r="E554" s="121"/>
      <c r="F554" s="121"/>
      <c r="G554" s="121"/>
      <c r="H554" s="99">
        <v>84219990</v>
      </c>
      <c r="I554" s="100" t="s">
        <v>36</v>
      </c>
      <c r="J554" s="38">
        <v>1</v>
      </c>
      <c r="K554" s="62" t="s">
        <v>37</v>
      </c>
      <c r="L554" s="101">
        <v>738.90300000000002</v>
      </c>
      <c r="M554" s="102"/>
      <c r="N554" s="103">
        <f t="shared" si="12"/>
        <v>738.90300000000002</v>
      </c>
    </row>
    <row r="555" spans="1:14" ht="34.5" customHeight="1" x14ac:dyDescent="0.25">
      <c r="A555" s="25">
        <v>288</v>
      </c>
      <c r="B555" s="121" t="s">
        <v>113</v>
      </c>
      <c r="C555" s="121"/>
      <c r="D555" s="121"/>
      <c r="E555" s="121"/>
      <c r="F555" s="121"/>
      <c r="G555" s="121"/>
      <c r="H555" s="99">
        <v>842390</v>
      </c>
      <c r="I555" s="100" t="s">
        <v>36</v>
      </c>
      <c r="J555" s="38">
        <v>1</v>
      </c>
      <c r="K555" s="62" t="s">
        <v>37</v>
      </c>
      <c r="L555" s="101">
        <v>1091.24</v>
      </c>
      <c r="M555" s="102"/>
      <c r="N555" s="103">
        <f t="shared" si="12"/>
        <v>1091.24</v>
      </c>
    </row>
    <row r="556" spans="1:14" ht="34.5" customHeight="1" x14ac:dyDescent="0.25">
      <c r="A556" s="25">
        <v>289</v>
      </c>
      <c r="B556" s="121" t="s">
        <v>344</v>
      </c>
      <c r="C556" s="121"/>
      <c r="D556" s="121"/>
      <c r="E556" s="121"/>
      <c r="F556" s="121"/>
      <c r="G556" s="121"/>
      <c r="H556" s="99">
        <v>847490</v>
      </c>
      <c r="I556" s="100" t="s">
        <v>36</v>
      </c>
      <c r="J556" s="38">
        <v>3</v>
      </c>
      <c r="K556" s="62" t="s">
        <v>37</v>
      </c>
      <c r="L556" s="101">
        <v>170.06299999999999</v>
      </c>
      <c r="M556" s="102"/>
      <c r="N556" s="103">
        <f t="shared" si="12"/>
        <v>510.18899999999996</v>
      </c>
    </row>
    <row r="557" spans="1:14" ht="34.5" customHeight="1" x14ac:dyDescent="0.25">
      <c r="A557" s="25">
        <v>290</v>
      </c>
      <c r="B557" s="121" t="s">
        <v>345</v>
      </c>
      <c r="C557" s="121"/>
      <c r="D557" s="121"/>
      <c r="E557" s="121"/>
      <c r="F557" s="121"/>
      <c r="G557" s="121"/>
      <c r="H557" s="99">
        <v>847490</v>
      </c>
      <c r="I557" s="100" t="s">
        <v>36</v>
      </c>
      <c r="J557" s="38">
        <v>3</v>
      </c>
      <c r="K557" s="62" t="s">
        <v>37</v>
      </c>
      <c r="L557" s="101">
        <v>161.096</v>
      </c>
      <c r="M557" s="102"/>
      <c r="N557" s="103">
        <f t="shared" si="12"/>
        <v>483.28800000000001</v>
      </c>
    </row>
    <row r="558" spans="1:14" ht="34.5" customHeight="1" x14ac:dyDescent="0.25">
      <c r="A558" s="25">
        <v>291</v>
      </c>
      <c r="B558" s="122" t="s">
        <v>346</v>
      </c>
      <c r="C558" s="123"/>
      <c r="D558" s="123"/>
      <c r="E558" s="123"/>
      <c r="F558" s="123"/>
      <c r="G558" s="124"/>
      <c r="H558" s="99">
        <v>85169010</v>
      </c>
      <c r="I558" s="100" t="s">
        <v>36</v>
      </c>
      <c r="J558" s="38">
        <v>2</v>
      </c>
      <c r="K558" s="62" t="s">
        <v>37</v>
      </c>
      <c r="L558" s="101">
        <v>379.56299999999999</v>
      </c>
      <c r="M558" s="102"/>
      <c r="N558" s="103">
        <f t="shared" ref="N558:N570" si="13">L558*J558</f>
        <v>759.12599999999998</v>
      </c>
    </row>
    <row r="559" spans="1:14" ht="34.5" customHeight="1" x14ac:dyDescent="0.25">
      <c r="A559" s="25">
        <v>292</v>
      </c>
      <c r="B559" s="122" t="s">
        <v>347</v>
      </c>
      <c r="C559" s="123"/>
      <c r="D559" s="123"/>
      <c r="E559" s="123"/>
      <c r="F559" s="123"/>
      <c r="G559" s="124"/>
      <c r="H559" s="99">
        <v>85168010</v>
      </c>
      <c r="I559" s="100" t="s">
        <v>36</v>
      </c>
      <c r="J559" s="38">
        <v>2</v>
      </c>
      <c r="K559" s="62" t="s">
        <v>37</v>
      </c>
      <c r="L559" s="101">
        <v>113.964</v>
      </c>
      <c r="M559" s="102"/>
      <c r="N559" s="103">
        <f t="shared" si="13"/>
        <v>227.928</v>
      </c>
    </row>
    <row r="560" spans="1:14" ht="34.5" customHeight="1" x14ac:dyDescent="0.25">
      <c r="A560" s="25">
        <v>293</v>
      </c>
      <c r="B560" s="122" t="s">
        <v>348</v>
      </c>
      <c r="C560" s="123"/>
      <c r="D560" s="123"/>
      <c r="E560" s="123"/>
      <c r="F560" s="123"/>
      <c r="G560" s="124"/>
      <c r="H560" s="99">
        <v>87168090</v>
      </c>
      <c r="I560" s="100" t="s">
        <v>36</v>
      </c>
      <c r="J560" s="38">
        <v>4</v>
      </c>
      <c r="K560" s="62" t="s">
        <v>37</v>
      </c>
      <c r="L560" s="101">
        <v>586.56700000000001</v>
      </c>
      <c r="M560" s="102"/>
      <c r="N560" s="103">
        <f t="shared" si="13"/>
        <v>2346.268</v>
      </c>
    </row>
    <row r="561" spans="1:14" ht="34.5" customHeight="1" x14ac:dyDescent="0.25">
      <c r="A561" s="25">
        <v>294</v>
      </c>
      <c r="B561" s="122" t="s">
        <v>349</v>
      </c>
      <c r="C561" s="123"/>
      <c r="D561" s="123"/>
      <c r="E561" s="123"/>
      <c r="F561" s="123"/>
      <c r="G561" s="124"/>
      <c r="H561" s="99">
        <v>903089</v>
      </c>
      <c r="I561" s="100" t="s">
        <v>36</v>
      </c>
      <c r="J561" s="104">
        <v>1</v>
      </c>
      <c r="K561" s="62" t="s">
        <v>37</v>
      </c>
      <c r="L561" s="101">
        <v>4300.92</v>
      </c>
      <c r="M561" s="102"/>
      <c r="N561" s="103">
        <f t="shared" si="13"/>
        <v>4300.92</v>
      </c>
    </row>
    <row r="562" spans="1:14" ht="34.5" customHeight="1" x14ac:dyDescent="0.25">
      <c r="A562" s="25">
        <v>295</v>
      </c>
      <c r="B562" s="122" t="s">
        <v>350</v>
      </c>
      <c r="C562" s="123"/>
      <c r="D562" s="123"/>
      <c r="E562" s="123"/>
      <c r="F562" s="123"/>
      <c r="G562" s="124"/>
      <c r="H562" s="99">
        <v>39269090</v>
      </c>
      <c r="I562" s="100" t="s">
        <v>36</v>
      </c>
      <c r="J562" s="38">
        <v>2</v>
      </c>
      <c r="K562" s="62" t="s">
        <v>37</v>
      </c>
      <c r="L562" s="101">
        <v>81.938100000000006</v>
      </c>
      <c r="M562" s="102"/>
      <c r="N562" s="103">
        <f t="shared" si="13"/>
        <v>163.87620000000001</v>
      </c>
    </row>
    <row r="563" spans="1:14" ht="34.5" customHeight="1" x14ac:dyDescent="0.25">
      <c r="A563" s="25">
        <v>296</v>
      </c>
      <c r="B563" s="122" t="s">
        <v>83</v>
      </c>
      <c r="C563" s="123"/>
      <c r="D563" s="123"/>
      <c r="E563" s="123"/>
      <c r="F563" s="123"/>
      <c r="G563" s="124"/>
      <c r="H563" s="99">
        <v>847410</v>
      </c>
      <c r="I563" s="100" t="s">
        <v>36</v>
      </c>
      <c r="J563" s="38">
        <v>1</v>
      </c>
      <c r="K563" s="62" t="s">
        <v>37</v>
      </c>
      <c r="L563" s="101">
        <v>4612.0619999999999</v>
      </c>
      <c r="M563" s="102"/>
      <c r="N563" s="103">
        <f t="shared" si="13"/>
        <v>4612.0619999999999</v>
      </c>
    </row>
    <row r="564" spans="1:14" ht="34.5" customHeight="1" x14ac:dyDescent="0.25">
      <c r="A564" s="25">
        <v>297</v>
      </c>
      <c r="B564" s="122" t="s">
        <v>141</v>
      </c>
      <c r="C564" s="123"/>
      <c r="D564" s="123"/>
      <c r="E564" s="123"/>
      <c r="F564" s="123"/>
      <c r="G564" s="124"/>
      <c r="H564" s="99">
        <v>847420</v>
      </c>
      <c r="I564" s="100" t="s">
        <v>36</v>
      </c>
      <c r="J564" s="38">
        <v>1</v>
      </c>
      <c r="K564" s="62" t="s">
        <v>37</v>
      </c>
      <c r="L564" s="101">
        <v>10006.620000000001</v>
      </c>
      <c r="M564" s="102"/>
      <c r="N564" s="103">
        <f t="shared" si="13"/>
        <v>10006.620000000001</v>
      </c>
    </row>
    <row r="565" spans="1:14" ht="34.5" customHeight="1" x14ac:dyDescent="0.25">
      <c r="A565" s="25">
        <v>298</v>
      </c>
      <c r="B565" s="122" t="s">
        <v>43</v>
      </c>
      <c r="C565" s="123"/>
      <c r="D565" s="123"/>
      <c r="E565" s="123"/>
      <c r="F565" s="123"/>
      <c r="G565" s="124"/>
      <c r="H565" s="99">
        <v>841480</v>
      </c>
      <c r="I565" s="100" t="s">
        <v>36</v>
      </c>
      <c r="J565" s="38">
        <v>1</v>
      </c>
      <c r="K565" s="62" t="s">
        <v>37</v>
      </c>
      <c r="L565" s="101">
        <v>7703.634</v>
      </c>
      <c r="M565" s="102"/>
      <c r="N565" s="103">
        <f t="shared" si="13"/>
        <v>7703.634</v>
      </c>
    </row>
    <row r="566" spans="1:14" ht="34.5" customHeight="1" x14ac:dyDescent="0.25">
      <c r="A566" s="25">
        <v>299</v>
      </c>
      <c r="B566" s="122" t="s">
        <v>73</v>
      </c>
      <c r="C566" s="123"/>
      <c r="D566" s="123"/>
      <c r="E566" s="123"/>
      <c r="F566" s="123"/>
      <c r="G566" s="124"/>
      <c r="H566" s="99">
        <v>847420</v>
      </c>
      <c r="I566" s="100" t="s">
        <v>36</v>
      </c>
      <c r="J566" s="38">
        <v>3</v>
      </c>
      <c r="K566" s="62" t="s">
        <v>37</v>
      </c>
      <c r="L566" s="101">
        <v>10796.4230917</v>
      </c>
      <c r="M566" s="102"/>
      <c r="N566" s="103">
        <f t="shared" si="13"/>
        <v>32389.2692751</v>
      </c>
    </row>
    <row r="567" spans="1:14" ht="34.5" customHeight="1" x14ac:dyDescent="0.25">
      <c r="A567" s="25">
        <v>300</v>
      </c>
      <c r="B567" s="122" t="s">
        <v>351</v>
      </c>
      <c r="C567" s="123"/>
      <c r="D567" s="123"/>
      <c r="E567" s="123"/>
      <c r="F567" s="123"/>
      <c r="G567" s="124"/>
      <c r="H567" s="99">
        <v>940320</v>
      </c>
      <c r="I567" s="100" t="s">
        <v>36</v>
      </c>
      <c r="J567" s="38">
        <v>3</v>
      </c>
      <c r="K567" s="62" t="s">
        <v>37</v>
      </c>
      <c r="L567" s="101">
        <v>4102.7313466100004</v>
      </c>
      <c r="M567" s="102"/>
      <c r="N567" s="103">
        <f t="shared" si="13"/>
        <v>12308.194039830001</v>
      </c>
    </row>
    <row r="568" spans="1:14" ht="34.5" customHeight="1" x14ac:dyDescent="0.25">
      <c r="A568" s="25">
        <v>301</v>
      </c>
      <c r="B568" s="122" t="s">
        <v>352</v>
      </c>
      <c r="C568" s="123"/>
      <c r="D568" s="123"/>
      <c r="E568" s="123"/>
      <c r="F568" s="123"/>
      <c r="G568" s="124"/>
      <c r="H568" s="99">
        <v>841459</v>
      </c>
      <c r="I568" s="100" t="s">
        <v>36</v>
      </c>
      <c r="J568" s="38">
        <v>1</v>
      </c>
      <c r="K568" s="62" t="s">
        <v>37</v>
      </c>
      <c r="L568" s="101">
        <v>14455.3190626</v>
      </c>
      <c r="M568" s="102"/>
      <c r="N568" s="103">
        <f t="shared" si="13"/>
        <v>14455.3190626</v>
      </c>
    </row>
    <row r="569" spans="1:14" ht="34.5" customHeight="1" x14ac:dyDescent="0.25">
      <c r="A569" s="25">
        <v>302</v>
      </c>
      <c r="B569" s="122" t="s">
        <v>353</v>
      </c>
      <c r="C569" s="123"/>
      <c r="D569" s="123"/>
      <c r="E569" s="123"/>
      <c r="F569" s="123"/>
      <c r="G569" s="124"/>
      <c r="H569" s="99">
        <v>841459</v>
      </c>
      <c r="I569" s="100" t="s">
        <v>36</v>
      </c>
      <c r="J569" s="38">
        <v>1</v>
      </c>
      <c r="K569" s="62" t="s">
        <v>37</v>
      </c>
      <c r="L569" s="101">
        <v>529.23642606500005</v>
      </c>
      <c r="M569" s="102"/>
      <c r="N569" s="103">
        <f t="shared" si="13"/>
        <v>529.23642606500005</v>
      </c>
    </row>
    <row r="570" spans="1:14" ht="34.5" customHeight="1" x14ac:dyDescent="0.25">
      <c r="A570" s="25">
        <v>303</v>
      </c>
      <c r="B570" s="122" t="s">
        <v>354</v>
      </c>
      <c r="C570" s="123"/>
      <c r="D570" s="123"/>
      <c r="E570" s="123"/>
      <c r="F570" s="123"/>
      <c r="G570" s="124"/>
      <c r="H570" s="99">
        <v>84219990</v>
      </c>
      <c r="I570" s="100" t="s">
        <v>36</v>
      </c>
      <c r="J570" s="105">
        <v>6</v>
      </c>
      <c r="K570" s="62" t="s">
        <v>37</v>
      </c>
      <c r="L570" s="101">
        <v>4507.3100000000004</v>
      </c>
      <c r="M570" s="102"/>
      <c r="N570" s="103">
        <f t="shared" si="13"/>
        <v>27043.86</v>
      </c>
    </row>
    <row r="571" spans="1:14" ht="34.5" customHeight="1" x14ac:dyDescent="0.25">
      <c r="A571" s="25">
        <v>304</v>
      </c>
      <c r="B571" s="121" t="s">
        <v>355</v>
      </c>
      <c r="C571" s="121"/>
      <c r="D571" s="121"/>
      <c r="E571" s="121"/>
      <c r="F571" s="121"/>
      <c r="G571" s="121"/>
      <c r="H571" s="99">
        <v>84798990</v>
      </c>
      <c r="I571" s="100" t="s">
        <v>36</v>
      </c>
      <c r="J571" s="105">
        <v>1</v>
      </c>
      <c r="K571" s="62" t="s">
        <v>37</v>
      </c>
      <c r="L571" s="105">
        <v>60255.6</v>
      </c>
      <c r="M571" s="102"/>
      <c r="N571" s="103">
        <f t="shared" ref="N571:N572" si="14">L571*J571</f>
        <v>60255.6</v>
      </c>
    </row>
    <row r="572" spans="1:14" ht="34.5" customHeight="1" x14ac:dyDescent="0.25">
      <c r="A572" s="106">
        <v>305</v>
      </c>
      <c r="B572" s="126" t="s">
        <v>357</v>
      </c>
      <c r="C572" s="126"/>
      <c r="D572" s="126"/>
      <c r="E572" s="126"/>
      <c r="F572" s="126"/>
      <c r="G572" s="126"/>
      <c r="H572" s="107" t="s">
        <v>41</v>
      </c>
      <c r="I572" s="108" t="s">
        <v>41</v>
      </c>
      <c r="J572" s="109">
        <v>1</v>
      </c>
      <c r="K572" s="110" t="s">
        <v>37</v>
      </c>
      <c r="L572" s="111">
        <v>16823.419999999998</v>
      </c>
      <c r="M572" s="112"/>
      <c r="N572" s="113">
        <f t="shared" si="14"/>
        <v>16823.419999999998</v>
      </c>
    </row>
    <row r="573" spans="1:14" ht="34.5" customHeight="1" x14ac:dyDescent="0.25">
      <c r="A573" s="114"/>
      <c r="B573" s="125"/>
      <c r="C573" s="125"/>
      <c r="D573" s="125"/>
      <c r="E573" s="125"/>
      <c r="F573" s="125"/>
      <c r="G573" s="125"/>
      <c r="H573" s="115"/>
      <c r="I573" s="115"/>
      <c r="J573" s="116"/>
      <c r="K573" s="117"/>
      <c r="L573" s="118"/>
      <c r="M573" s="119"/>
      <c r="N573" s="120"/>
    </row>
    <row r="574" spans="1:14" x14ac:dyDescent="0.25">
      <c r="A574" s="25"/>
      <c r="B574" s="121"/>
      <c r="C574" s="121"/>
      <c r="D574" s="121"/>
      <c r="E574" s="121"/>
      <c r="F574" s="121"/>
      <c r="G574" s="121"/>
      <c r="H574" s="99"/>
      <c r="I574" s="100"/>
      <c r="J574" s="38"/>
      <c r="K574" s="62"/>
      <c r="L574" s="101"/>
      <c r="M574" s="102"/>
      <c r="N574" s="103">
        <f t="shared" ref="N574" si="15">L574*J574</f>
        <v>0</v>
      </c>
    </row>
    <row r="575" spans="1:14" x14ac:dyDescent="0.25">
      <c r="A575" s="41"/>
      <c r="B575" s="41"/>
      <c r="C575" s="41"/>
      <c r="D575" s="87"/>
      <c r="E575" s="87"/>
      <c r="F575" s="87"/>
      <c r="G575" s="88"/>
      <c r="H575" s="88"/>
      <c r="I575" s="88"/>
      <c r="J575" s="88"/>
      <c r="K575" s="89"/>
      <c r="L575" s="40" t="s">
        <v>318</v>
      </c>
      <c r="M575" s="40"/>
      <c r="N575" s="90">
        <f>SUM(N537:N574)+N535</f>
        <v>888857.25528093381</v>
      </c>
    </row>
    <row r="576" spans="1:14" x14ac:dyDescent="0.25">
      <c r="A576" s="41"/>
      <c r="B576" s="41"/>
      <c r="C576" s="41"/>
      <c r="D576" s="91"/>
      <c r="E576" s="91"/>
      <c r="F576" s="89"/>
      <c r="G576" s="91"/>
      <c r="H576" s="92"/>
      <c r="I576" s="92"/>
      <c r="J576" s="91"/>
      <c r="K576" s="93"/>
      <c r="L576" s="40" t="s">
        <v>319</v>
      </c>
      <c r="M576" s="40"/>
      <c r="N576" s="94">
        <f>N575*0%</f>
        <v>0</v>
      </c>
    </row>
    <row r="577" spans="1:14" ht="12" thickBot="1" x14ac:dyDescent="0.3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93"/>
      <c r="L577" s="40"/>
      <c r="M577" s="40"/>
      <c r="N577" s="94"/>
    </row>
    <row r="578" spans="1:14" x14ac:dyDescent="0.25">
      <c r="A578" s="95" t="s">
        <v>320</v>
      </c>
      <c r="B578" s="41"/>
      <c r="C578" s="41"/>
      <c r="D578" s="96"/>
      <c r="E578" s="41"/>
      <c r="F578" s="41"/>
      <c r="G578" s="41"/>
      <c r="H578" s="41"/>
      <c r="I578" s="41"/>
      <c r="J578" s="41"/>
      <c r="K578" s="89"/>
      <c r="L578" s="40" t="s">
        <v>321</v>
      </c>
      <c r="M578" s="40"/>
      <c r="N578" s="76">
        <f>+N575</f>
        <v>888857.25528093381</v>
      </c>
    </row>
    <row r="579" spans="1:14" x14ac:dyDescent="0.25">
      <c r="A579" s="41"/>
      <c r="B579" s="41"/>
      <c r="C579" s="41"/>
      <c r="D579" s="97"/>
      <c r="E579" s="41"/>
      <c r="F579" s="41"/>
      <c r="G579" s="41"/>
      <c r="H579" s="41"/>
      <c r="I579" s="87"/>
      <c r="J579" s="41"/>
      <c r="K579" s="98"/>
      <c r="L579" s="41"/>
      <c r="M579" s="41"/>
      <c r="N579" s="41"/>
    </row>
    <row r="580" spans="1:14" x14ac:dyDescent="0.25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</row>
    <row r="581" spans="1:14" ht="11.65" customHeight="1" x14ac:dyDescent="0.25">
      <c r="A581" s="87" t="s">
        <v>322</v>
      </c>
      <c r="B581" s="87"/>
      <c r="C581" s="41" t="s">
        <v>323</v>
      </c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</row>
    <row r="582" spans="1:14" ht="11.65" customHeight="1" x14ac:dyDescent="0.25">
      <c r="A582" s="87" t="s">
        <v>324</v>
      </c>
      <c r="B582" s="87"/>
      <c r="C582" s="41" t="s">
        <v>325</v>
      </c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</row>
    <row r="583" spans="1:14" ht="11.65" customHeight="1" x14ac:dyDescent="0.25">
      <c r="A583" s="87" t="s">
        <v>326</v>
      </c>
      <c r="B583" s="87"/>
      <c r="C583" s="41" t="s">
        <v>327</v>
      </c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</row>
    <row r="584" spans="1:14" ht="11.65" customHeight="1" x14ac:dyDescent="0.25">
      <c r="A584" s="87" t="s">
        <v>328</v>
      </c>
      <c r="B584" s="30"/>
      <c r="C584" s="41" t="s">
        <v>329</v>
      </c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</row>
    <row r="585" spans="1:14" ht="11.65" customHeight="1" x14ac:dyDescent="0.25">
      <c r="A585" s="19"/>
      <c r="B585" s="31"/>
      <c r="C585" s="31"/>
      <c r="D585" s="31"/>
      <c r="E585" s="31"/>
      <c r="F585" s="31"/>
      <c r="G585" s="31"/>
      <c r="H585" s="82"/>
      <c r="I585" s="80"/>
      <c r="J585" s="32"/>
      <c r="K585" s="26"/>
      <c r="L585" s="33"/>
      <c r="M585" s="4"/>
      <c r="N585" s="57"/>
    </row>
    <row r="586" spans="1:14" ht="11.65" customHeight="1" x14ac:dyDescent="0.25">
      <c r="A586" s="19"/>
      <c r="B586" s="19"/>
      <c r="C586" s="19"/>
      <c r="D586" s="19"/>
      <c r="E586" s="19"/>
      <c r="F586" s="19"/>
      <c r="G586" s="19"/>
      <c r="H586" s="19"/>
      <c r="I586" s="75"/>
      <c r="J586" s="15"/>
      <c r="K586" s="15"/>
      <c r="L586" s="15"/>
      <c r="M586" s="10"/>
      <c r="N586" s="77"/>
    </row>
    <row r="587" spans="1:14" ht="11.65" customHeight="1" x14ac:dyDescent="0.25">
      <c r="A587" s="19"/>
      <c r="B587" s="19"/>
      <c r="C587" s="19"/>
      <c r="D587" s="19"/>
      <c r="E587" s="19"/>
      <c r="F587" s="19"/>
      <c r="G587" s="19"/>
      <c r="H587" s="19"/>
      <c r="I587" s="75"/>
      <c r="J587" s="15"/>
      <c r="K587" s="15"/>
      <c r="L587" s="15"/>
      <c r="M587" s="10"/>
      <c r="N587" s="77"/>
    </row>
    <row r="588" spans="1:14" ht="11.65" customHeight="1" x14ac:dyDescent="0.25">
      <c r="A588" s="19"/>
      <c r="B588" s="19"/>
      <c r="C588" s="19"/>
      <c r="D588" s="19"/>
      <c r="E588" s="19"/>
      <c r="F588" s="19"/>
      <c r="G588" s="19"/>
      <c r="H588" s="19"/>
      <c r="I588" s="75"/>
      <c r="J588" s="15"/>
      <c r="K588" s="15"/>
      <c r="L588" s="15"/>
      <c r="M588" s="10"/>
      <c r="N588" s="77"/>
    </row>
    <row r="589" spans="1:14" ht="11.65" customHeight="1" x14ac:dyDescent="0.25">
      <c r="A589" s="19"/>
      <c r="B589" s="19"/>
      <c r="C589" s="19"/>
      <c r="D589" s="19"/>
      <c r="E589" s="19"/>
      <c r="F589" s="19"/>
      <c r="G589" s="19"/>
      <c r="H589" s="19"/>
      <c r="I589" s="75"/>
      <c r="J589" s="15"/>
      <c r="K589" s="15"/>
      <c r="L589" s="15"/>
      <c r="M589" s="10"/>
      <c r="N589" s="77"/>
    </row>
    <row r="590" spans="1:14" ht="11.65" customHeight="1" x14ac:dyDescent="0.25">
      <c r="A590" s="19"/>
      <c r="B590" s="19"/>
      <c r="C590" s="19"/>
      <c r="D590" s="19"/>
      <c r="E590" s="19"/>
      <c r="F590" s="19"/>
      <c r="G590" s="19"/>
      <c r="H590" s="19"/>
      <c r="I590" s="75"/>
      <c r="J590" s="15"/>
      <c r="K590" s="15"/>
      <c r="L590" s="15"/>
      <c r="M590" s="10"/>
      <c r="N590" s="77"/>
    </row>
    <row r="591" spans="1:14" ht="11.65" customHeight="1" x14ac:dyDescent="0.25">
      <c r="A591" s="65"/>
      <c r="B591" s="66"/>
      <c r="C591" s="66"/>
      <c r="D591" s="67"/>
      <c r="E591" s="68"/>
      <c r="F591" s="68"/>
      <c r="G591" s="68"/>
      <c r="H591" s="68"/>
      <c r="I591" s="69"/>
      <c r="J591" s="70"/>
      <c r="K591" s="71"/>
      <c r="L591" s="27"/>
      <c r="M591" s="72"/>
      <c r="N591" s="73"/>
    </row>
    <row r="592" spans="1:14" ht="11.65" customHeight="1" x14ac:dyDescent="0.25">
      <c r="A592" s="65"/>
      <c r="B592" s="66"/>
      <c r="C592" s="66"/>
      <c r="D592" s="67"/>
      <c r="E592" s="68"/>
      <c r="F592" s="68"/>
      <c r="G592" s="68"/>
      <c r="H592" s="68"/>
      <c r="I592" s="69"/>
      <c r="J592" s="70"/>
      <c r="K592" s="71"/>
      <c r="L592" s="27"/>
      <c r="M592" s="72"/>
      <c r="N592" s="73"/>
    </row>
    <row r="593" spans="1:14" x14ac:dyDescent="0.2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M593" s="42"/>
      <c r="N593" s="42"/>
    </row>
    <row r="594" spans="1:14" x14ac:dyDescent="0.2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M594" s="42"/>
      <c r="N594" s="42"/>
    </row>
    <row r="595" spans="1:14" x14ac:dyDescent="0.2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M595" s="42"/>
      <c r="N595" s="42"/>
    </row>
    <row r="596" spans="1:14" x14ac:dyDescent="0.2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M596" s="42"/>
      <c r="N596" s="42"/>
    </row>
    <row r="597" spans="1:14" x14ac:dyDescent="0.2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M597" s="42"/>
      <c r="N597" s="42"/>
    </row>
    <row r="598" spans="1:14" x14ac:dyDescent="0.2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M598" s="42"/>
      <c r="N598" s="42"/>
    </row>
    <row r="599" spans="1:14" x14ac:dyDescent="0.2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M599" s="42"/>
      <c r="N599" s="42"/>
    </row>
    <row r="600" spans="1:14" x14ac:dyDescent="0.2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M600" s="42"/>
      <c r="N600" s="42"/>
    </row>
    <row r="601" spans="1:14" x14ac:dyDescent="0.2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M601" s="42"/>
      <c r="N601" s="42"/>
    </row>
    <row r="602" spans="1:14" x14ac:dyDescent="0.2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M602" s="42"/>
      <c r="N602" s="42"/>
    </row>
    <row r="603" spans="1:14" x14ac:dyDescent="0.2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M603" s="42"/>
      <c r="N603" s="42"/>
    </row>
    <row r="604" spans="1:14" x14ac:dyDescent="0.2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M604" s="42"/>
      <c r="N604" s="42"/>
    </row>
    <row r="605" spans="1:14" x14ac:dyDescent="0.2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M605" s="42"/>
      <c r="N605" s="42"/>
    </row>
    <row r="606" spans="1:14" x14ac:dyDescent="0.2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M606" s="42"/>
      <c r="N606" s="42"/>
    </row>
    <row r="607" spans="1:14" x14ac:dyDescent="0.2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M607" s="42"/>
      <c r="N607" s="42"/>
    </row>
    <row r="608" spans="1:14" x14ac:dyDescent="0.2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M608" s="42"/>
      <c r="N608" s="42"/>
    </row>
    <row r="609" spans="1:14" x14ac:dyDescent="0.2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M609" s="42"/>
      <c r="N609" s="42"/>
    </row>
    <row r="610" spans="1:14" x14ac:dyDescent="0.2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M610" s="42"/>
      <c r="N610" s="42"/>
    </row>
    <row r="611" spans="1:14" x14ac:dyDescent="0.2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M611" s="42"/>
      <c r="N611" s="42"/>
    </row>
    <row r="612" spans="1:14" x14ac:dyDescent="0.2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M612" s="42"/>
      <c r="N612" s="42"/>
    </row>
    <row r="613" spans="1:14" x14ac:dyDescent="0.2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M613" s="42"/>
      <c r="N613" s="42"/>
    </row>
    <row r="614" spans="1:14" x14ac:dyDescent="0.2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M614" s="42"/>
      <c r="N614" s="42"/>
    </row>
    <row r="615" spans="1:14" x14ac:dyDescent="0.2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M615" s="42"/>
      <c r="N615" s="42"/>
    </row>
    <row r="616" spans="1:14" x14ac:dyDescent="0.2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M616" s="42"/>
      <c r="N616" s="42"/>
    </row>
    <row r="617" spans="1:14" x14ac:dyDescent="0.2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M617" s="42"/>
      <c r="N617" s="42"/>
    </row>
    <row r="618" spans="1:14" x14ac:dyDescent="0.2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M618" s="42"/>
      <c r="N618" s="42"/>
    </row>
    <row r="619" spans="1:14" x14ac:dyDescent="0.2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M619" s="42"/>
      <c r="N619" s="42"/>
    </row>
    <row r="620" spans="1:14" x14ac:dyDescent="0.2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M620" s="42"/>
      <c r="N620" s="42"/>
    </row>
    <row r="621" spans="1:14" x14ac:dyDescent="0.2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M621" s="42"/>
      <c r="N621" s="42"/>
    </row>
    <row r="622" spans="1:14" x14ac:dyDescent="0.2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M622" s="42"/>
      <c r="N622" s="42"/>
    </row>
    <row r="623" spans="1:14" x14ac:dyDescent="0.2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M623" s="42"/>
      <c r="N623" s="42"/>
    </row>
    <row r="624" spans="1:14" x14ac:dyDescent="0.2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M624" s="42"/>
      <c r="N624" s="42"/>
    </row>
    <row r="625" spans="1:14" x14ac:dyDescent="0.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M625" s="42"/>
      <c r="N625" s="42"/>
    </row>
    <row r="626" spans="1:14" x14ac:dyDescent="0.2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M626" s="42"/>
      <c r="N626" s="42"/>
    </row>
    <row r="627" spans="1:14" x14ac:dyDescent="0.2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M627" s="42"/>
      <c r="N627" s="42"/>
    </row>
    <row r="628" spans="1:14" x14ac:dyDescent="0.2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M628" s="42"/>
      <c r="N628" s="42"/>
    </row>
    <row r="629" spans="1:14" x14ac:dyDescent="0.2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M629" s="42"/>
      <c r="N629" s="42"/>
    </row>
    <row r="630" spans="1:14" x14ac:dyDescent="0.2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M630" s="42"/>
      <c r="N630" s="42"/>
    </row>
    <row r="631" spans="1:14" x14ac:dyDescent="0.2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M631" s="42"/>
      <c r="N631" s="42"/>
    </row>
    <row r="632" spans="1:14" x14ac:dyDescent="0.2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M632" s="42"/>
      <c r="N632" s="42"/>
    </row>
    <row r="633" spans="1:14" x14ac:dyDescent="0.2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M633" s="42"/>
      <c r="N633" s="42"/>
    </row>
    <row r="634" spans="1:14" x14ac:dyDescent="0.2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M634" s="42"/>
      <c r="N634" s="42"/>
    </row>
    <row r="635" spans="1:14" x14ac:dyDescent="0.2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M635" s="42"/>
      <c r="N635" s="42"/>
    </row>
    <row r="636" spans="1:14" x14ac:dyDescent="0.2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M636" s="42"/>
      <c r="N636" s="42"/>
    </row>
    <row r="637" spans="1:14" x14ac:dyDescent="0.2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M637" s="42"/>
      <c r="N637" s="42"/>
    </row>
    <row r="638" spans="1:14" x14ac:dyDescent="0.2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M638" s="42"/>
      <c r="N638" s="42"/>
    </row>
    <row r="639" spans="1:14" x14ac:dyDescent="0.2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M639" s="42"/>
      <c r="N639" s="42"/>
    </row>
    <row r="640" spans="1:14" x14ac:dyDescent="0.2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M640" s="42"/>
      <c r="N640" s="42"/>
    </row>
    <row r="641" spans="1:14" x14ac:dyDescent="0.2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M641" s="42"/>
      <c r="N641" s="42"/>
    </row>
    <row r="642" spans="1:14" x14ac:dyDescent="0.2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M642" s="42"/>
      <c r="N642" s="42"/>
    </row>
    <row r="643" spans="1:14" x14ac:dyDescent="0.2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M643" s="42"/>
      <c r="N643" s="42"/>
    </row>
    <row r="644" spans="1:14" x14ac:dyDescent="0.2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M644" s="42"/>
      <c r="N644" s="42"/>
    </row>
    <row r="645" spans="1:14" x14ac:dyDescent="0.2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M645" s="42"/>
      <c r="N645" s="42"/>
    </row>
    <row r="646" spans="1:14" x14ac:dyDescent="0.2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M646" s="42"/>
      <c r="N646" s="42"/>
    </row>
    <row r="647" spans="1:14" x14ac:dyDescent="0.2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M647" s="42"/>
      <c r="N647" s="42"/>
    </row>
    <row r="648" spans="1:14" x14ac:dyDescent="0.2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M648" s="42"/>
      <c r="N648" s="42"/>
    </row>
    <row r="649" spans="1:14" x14ac:dyDescent="0.2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M649" s="42"/>
      <c r="N649" s="42"/>
    </row>
    <row r="650" spans="1:14" x14ac:dyDescent="0.2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M650" s="42"/>
      <c r="N650" s="42"/>
    </row>
    <row r="651" spans="1:14" x14ac:dyDescent="0.2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M651" s="42"/>
      <c r="N651" s="42"/>
    </row>
    <row r="652" spans="1:14" x14ac:dyDescent="0.2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M652" s="42"/>
      <c r="N652" s="42"/>
    </row>
    <row r="653" spans="1:14" x14ac:dyDescent="0.2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M653" s="42"/>
      <c r="N653" s="42"/>
    </row>
    <row r="654" spans="1:14" x14ac:dyDescent="0.2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M654" s="42"/>
      <c r="N654" s="42"/>
    </row>
    <row r="655" spans="1:14" x14ac:dyDescent="0.2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M655" s="42"/>
      <c r="N655" s="42"/>
    </row>
    <row r="656" spans="1:14" x14ac:dyDescent="0.2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M656" s="42"/>
      <c r="N656" s="42"/>
    </row>
    <row r="657" spans="1:14" x14ac:dyDescent="0.2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M657" s="42"/>
      <c r="N657" s="42"/>
    </row>
    <row r="658" spans="1:14" x14ac:dyDescent="0.2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M658" s="42"/>
      <c r="N658" s="42"/>
    </row>
    <row r="659" spans="1:14" x14ac:dyDescent="0.2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M659" s="42"/>
      <c r="N659" s="42"/>
    </row>
    <row r="660" spans="1:14" x14ac:dyDescent="0.2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M660" s="42"/>
      <c r="N660" s="42"/>
    </row>
    <row r="661" spans="1:14" x14ac:dyDescent="0.2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M661" s="42"/>
      <c r="N661" s="42"/>
    </row>
    <row r="662" spans="1:14" x14ac:dyDescent="0.2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M662" s="42"/>
      <c r="N662" s="42"/>
    </row>
    <row r="663" spans="1:14" x14ac:dyDescent="0.2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M663" s="42"/>
      <c r="N663" s="42"/>
    </row>
    <row r="664" spans="1:14" x14ac:dyDescent="0.2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M664" s="42"/>
      <c r="N664" s="42"/>
    </row>
    <row r="665" spans="1:14" x14ac:dyDescent="0.2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M665" s="42"/>
      <c r="N665" s="42"/>
    </row>
    <row r="666" spans="1:14" x14ac:dyDescent="0.2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M666" s="42"/>
      <c r="N666" s="42"/>
    </row>
    <row r="667" spans="1:14" x14ac:dyDescent="0.2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M667" s="42"/>
      <c r="N667" s="42"/>
    </row>
    <row r="668" spans="1:14" x14ac:dyDescent="0.2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M668" s="42"/>
      <c r="N668" s="42"/>
    </row>
    <row r="669" spans="1:14" x14ac:dyDescent="0.2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M669" s="42"/>
      <c r="N669" s="42"/>
    </row>
    <row r="670" spans="1:14" x14ac:dyDescent="0.2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M670" s="42"/>
      <c r="N670" s="42"/>
    </row>
    <row r="671" spans="1:14" x14ac:dyDescent="0.2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M671" s="42"/>
      <c r="N671" s="42"/>
    </row>
    <row r="672" spans="1:14" x14ac:dyDescent="0.2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M672" s="42"/>
      <c r="N672" s="42"/>
    </row>
    <row r="673" spans="1:14" x14ac:dyDescent="0.2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M673" s="42"/>
      <c r="N673" s="42"/>
    </row>
    <row r="674" spans="1:14" x14ac:dyDescent="0.2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M674" s="42"/>
      <c r="N674" s="42"/>
    </row>
    <row r="675" spans="1:14" x14ac:dyDescent="0.2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M675" s="42"/>
      <c r="N675" s="42"/>
    </row>
    <row r="676" spans="1:14" x14ac:dyDescent="0.2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M676" s="42"/>
      <c r="N676" s="42"/>
    </row>
    <row r="677" spans="1:14" x14ac:dyDescent="0.2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M677" s="42"/>
      <c r="N677" s="42"/>
    </row>
    <row r="678" spans="1:14" x14ac:dyDescent="0.2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M678" s="42"/>
      <c r="N678" s="42"/>
    </row>
    <row r="679" spans="1:14" x14ac:dyDescent="0.2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M679" s="42"/>
      <c r="N679" s="42"/>
    </row>
    <row r="680" spans="1:14" x14ac:dyDescent="0.2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M680" s="42"/>
      <c r="N680" s="42"/>
    </row>
    <row r="681" spans="1:14" x14ac:dyDescent="0.2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M681" s="42"/>
      <c r="N681" s="42"/>
    </row>
    <row r="682" spans="1:14" x14ac:dyDescent="0.2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M682" s="42"/>
      <c r="N682" s="42"/>
    </row>
    <row r="683" spans="1:14" x14ac:dyDescent="0.2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M683" s="42"/>
      <c r="N683" s="42"/>
    </row>
    <row r="684" spans="1:14" x14ac:dyDescent="0.2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M684" s="42"/>
      <c r="N684" s="42"/>
    </row>
    <row r="685" spans="1:14" x14ac:dyDescent="0.2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M685" s="42"/>
      <c r="N685" s="42"/>
    </row>
    <row r="686" spans="1:14" x14ac:dyDescent="0.2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M686" s="42"/>
      <c r="N686" s="42"/>
    </row>
    <row r="687" spans="1:14" x14ac:dyDescent="0.2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M687" s="42"/>
      <c r="N687" s="42"/>
    </row>
    <row r="688" spans="1:14" x14ac:dyDescent="0.2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M688" s="42"/>
      <c r="N688" s="42"/>
    </row>
    <row r="689" spans="1:14" x14ac:dyDescent="0.2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M689" s="42"/>
      <c r="N689" s="42"/>
    </row>
    <row r="690" spans="1:14" x14ac:dyDescent="0.2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M690" s="42"/>
      <c r="N690" s="42"/>
    </row>
    <row r="691" spans="1:14" x14ac:dyDescent="0.2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M691" s="42"/>
      <c r="N691" s="42"/>
    </row>
    <row r="692" spans="1:14" x14ac:dyDescent="0.2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M692" s="42"/>
      <c r="N692" s="42"/>
    </row>
    <row r="693" spans="1:14" x14ac:dyDescent="0.2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M693" s="42"/>
      <c r="N693" s="42"/>
    </row>
    <row r="694" spans="1:14" x14ac:dyDescent="0.2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M694" s="42"/>
      <c r="N694" s="42"/>
    </row>
    <row r="695" spans="1:14" x14ac:dyDescent="0.2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M695" s="42"/>
      <c r="N695" s="42"/>
    </row>
    <row r="696" spans="1:14" x14ac:dyDescent="0.2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M696" s="42"/>
      <c r="N696" s="42"/>
    </row>
    <row r="697" spans="1:14" x14ac:dyDescent="0.2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M697" s="42"/>
      <c r="N697" s="42"/>
    </row>
    <row r="698" spans="1:14" x14ac:dyDescent="0.2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M698" s="42"/>
      <c r="N698" s="42"/>
    </row>
    <row r="699" spans="1:14" x14ac:dyDescent="0.2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M699" s="42"/>
      <c r="N699" s="42"/>
    </row>
    <row r="700" spans="1:14" x14ac:dyDescent="0.2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M700" s="42"/>
      <c r="N700" s="42"/>
    </row>
    <row r="701" spans="1:14" x14ac:dyDescent="0.2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M701" s="42"/>
      <c r="N701" s="42"/>
    </row>
    <row r="702" spans="1:14" x14ac:dyDescent="0.2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M702" s="42"/>
      <c r="N702" s="42"/>
    </row>
    <row r="703" spans="1:14" x14ac:dyDescent="0.2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M703" s="42"/>
      <c r="N703" s="42"/>
    </row>
    <row r="704" spans="1:14" x14ac:dyDescent="0.2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M704" s="42"/>
      <c r="N704" s="42"/>
    </row>
    <row r="705" spans="1:14" x14ac:dyDescent="0.2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M705" s="42"/>
      <c r="N705" s="42"/>
    </row>
    <row r="706" spans="1:14" x14ac:dyDescent="0.2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M706" s="42"/>
      <c r="N706" s="42"/>
    </row>
    <row r="707" spans="1:14" x14ac:dyDescent="0.2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M707" s="42"/>
      <c r="N707" s="42"/>
    </row>
    <row r="708" spans="1:14" x14ac:dyDescent="0.2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M708" s="42"/>
      <c r="N708" s="42"/>
    </row>
    <row r="709" spans="1:14" x14ac:dyDescent="0.2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M709" s="42"/>
      <c r="N709" s="42"/>
    </row>
    <row r="710" spans="1:14" x14ac:dyDescent="0.2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M710" s="42"/>
      <c r="N710" s="42"/>
    </row>
    <row r="711" spans="1:14" x14ac:dyDescent="0.2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M711" s="42"/>
      <c r="N711" s="42"/>
    </row>
    <row r="712" spans="1:14" x14ac:dyDescent="0.2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M712" s="42"/>
      <c r="N712" s="42"/>
    </row>
    <row r="713" spans="1:14" x14ac:dyDescent="0.2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M713" s="42"/>
      <c r="N713" s="42"/>
    </row>
    <row r="714" spans="1:14" x14ac:dyDescent="0.2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M714" s="42"/>
      <c r="N714" s="42"/>
    </row>
    <row r="715" spans="1:14" x14ac:dyDescent="0.2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M715" s="42"/>
      <c r="N715" s="42"/>
    </row>
    <row r="716" spans="1:14" x14ac:dyDescent="0.2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M716" s="42"/>
      <c r="N716" s="42"/>
    </row>
    <row r="717" spans="1:14" x14ac:dyDescent="0.2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M717" s="42"/>
      <c r="N717" s="42"/>
    </row>
    <row r="718" spans="1:14" x14ac:dyDescent="0.2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M718" s="42"/>
      <c r="N718" s="42"/>
    </row>
    <row r="719" spans="1:14" x14ac:dyDescent="0.2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M719" s="42"/>
      <c r="N719" s="42"/>
    </row>
    <row r="720" spans="1:14" x14ac:dyDescent="0.2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M720" s="42"/>
      <c r="N720" s="42"/>
    </row>
    <row r="721" spans="1:14" x14ac:dyDescent="0.2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M721" s="42"/>
      <c r="N721" s="42"/>
    </row>
    <row r="722" spans="1:14" x14ac:dyDescent="0.2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M722" s="42"/>
      <c r="N722" s="42"/>
    </row>
    <row r="723" spans="1:14" x14ac:dyDescent="0.2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M723" s="42"/>
      <c r="N723" s="42"/>
    </row>
    <row r="724" spans="1:14" x14ac:dyDescent="0.2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M724" s="42"/>
      <c r="N724" s="42"/>
    </row>
    <row r="725" spans="1:14" x14ac:dyDescent="0.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M725" s="42"/>
      <c r="N725" s="42"/>
    </row>
    <row r="726" spans="1:14" x14ac:dyDescent="0.2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M726" s="42"/>
      <c r="N726" s="42"/>
    </row>
    <row r="727" spans="1:14" x14ac:dyDescent="0.2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M727" s="42"/>
      <c r="N727" s="42"/>
    </row>
    <row r="728" spans="1:14" x14ac:dyDescent="0.2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M728" s="42"/>
      <c r="N728" s="42"/>
    </row>
    <row r="729" spans="1:14" x14ac:dyDescent="0.2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M729" s="42"/>
      <c r="N729" s="42"/>
    </row>
    <row r="730" spans="1:14" x14ac:dyDescent="0.2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M730" s="42"/>
      <c r="N730" s="42"/>
    </row>
    <row r="731" spans="1:14" x14ac:dyDescent="0.2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M731" s="42"/>
      <c r="N731" s="42"/>
    </row>
    <row r="732" spans="1:14" x14ac:dyDescent="0.2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M732" s="42"/>
      <c r="N732" s="42"/>
    </row>
    <row r="733" spans="1:14" x14ac:dyDescent="0.2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M733" s="42"/>
      <c r="N733" s="42"/>
    </row>
    <row r="734" spans="1:14" x14ac:dyDescent="0.2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M734" s="42"/>
      <c r="N734" s="42"/>
    </row>
    <row r="735" spans="1:14" x14ac:dyDescent="0.2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M735" s="42"/>
      <c r="N735" s="42"/>
    </row>
    <row r="736" spans="1:14" x14ac:dyDescent="0.2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M736" s="42"/>
      <c r="N736" s="42"/>
    </row>
    <row r="737" spans="1:14" x14ac:dyDescent="0.2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M737" s="42"/>
      <c r="N737" s="42"/>
    </row>
    <row r="738" spans="1:14" x14ac:dyDescent="0.2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M738" s="42"/>
      <c r="N738" s="42"/>
    </row>
    <row r="739" spans="1:14" x14ac:dyDescent="0.2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M739" s="42"/>
      <c r="N739" s="42"/>
    </row>
    <row r="740" spans="1:14" x14ac:dyDescent="0.2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M740" s="42"/>
      <c r="N740" s="42"/>
    </row>
    <row r="741" spans="1:14" x14ac:dyDescent="0.2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M741" s="42"/>
      <c r="N741" s="42"/>
    </row>
    <row r="742" spans="1:14" x14ac:dyDescent="0.2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M742" s="42"/>
      <c r="N742" s="42"/>
    </row>
    <row r="743" spans="1:14" x14ac:dyDescent="0.2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M743" s="42"/>
      <c r="N743" s="42"/>
    </row>
    <row r="744" spans="1:14" x14ac:dyDescent="0.2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M744" s="42"/>
      <c r="N744" s="42"/>
    </row>
    <row r="745" spans="1:14" x14ac:dyDescent="0.2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M745" s="42"/>
      <c r="N745" s="42"/>
    </row>
    <row r="746" spans="1:14" x14ac:dyDescent="0.2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M746" s="42"/>
      <c r="N746" s="42"/>
    </row>
    <row r="747" spans="1:14" x14ac:dyDescent="0.2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M747" s="42"/>
      <c r="N747" s="42"/>
    </row>
    <row r="748" spans="1:14" x14ac:dyDescent="0.2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M748" s="42"/>
      <c r="N748" s="42"/>
    </row>
    <row r="749" spans="1:14" x14ac:dyDescent="0.2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M749" s="42"/>
      <c r="N749" s="42"/>
    </row>
    <row r="750" spans="1:14" x14ac:dyDescent="0.2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M750" s="42"/>
      <c r="N750" s="42"/>
    </row>
    <row r="751" spans="1:14" x14ac:dyDescent="0.2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M751" s="42"/>
      <c r="N751" s="42"/>
    </row>
    <row r="752" spans="1:14" x14ac:dyDescent="0.2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M752" s="42"/>
      <c r="N752" s="42"/>
    </row>
    <row r="753" spans="1:14" x14ac:dyDescent="0.2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M753" s="42"/>
      <c r="N753" s="42"/>
    </row>
    <row r="754" spans="1:14" x14ac:dyDescent="0.2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M754" s="42"/>
      <c r="N754" s="42"/>
    </row>
    <row r="755" spans="1:14" x14ac:dyDescent="0.2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M755" s="42"/>
      <c r="N755" s="42"/>
    </row>
    <row r="756" spans="1:14" x14ac:dyDescent="0.2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M756" s="42"/>
      <c r="N756" s="42"/>
    </row>
    <row r="757" spans="1:14" x14ac:dyDescent="0.2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M757" s="42"/>
      <c r="N757" s="42"/>
    </row>
    <row r="758" spans="1:14" x14ac:dyDescent="0.2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M758" s="42"/>
      <c r="N758" s="42"/>
    </row>
    <row r="759" spans="1:14" x14ac:dyDescent="0.2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M759" s="42"/>
      <c r="N759" s="42"/>
    </row>
    <row r="760" spans="1:14" x14ac:dyDescent="0.2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M760" s="42"/>
      <c r="N760" s="42"/>
    </row>
    <row r="761" spans="1:14" x14ac:dyDescent="0.2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M761" s="42"/>
      <c r="N761" s="42"/>
    </row>
    <row r="762" spans="1:14" x14ac:dyDescent="0.2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M762" s="42"/>
      <c r="N762" s="42"/>
    </row>
    <row r="763" spans="1:14" x14ac:dyDescent="0.2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M763" s="42"/>
      <c r="N763" s="42"/>
    </row>
    <row r="764" spans="1:14" x14ac:dyDescent="0.2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M764" s="42"/>
      <c r="N764" s="42"/>
    </row>
    <row r="765" spans="1:14" x14ac:dyDescent="0.2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M765" s="42"/>
      <c r="N765" s="42"/>
    </row>
    <row r="766" spans="1:14" x14ac:dyDescent="0.2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M766" s="42"/>
      <c r="N766" s="42"/>
    </row>
    <row r="767" spans="1:14" x14ac:dyDescent="0.2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M767" s="42"/>
      <c r="N767" s="42"/>
    </row>
    <row r="768" spans="1:14" x14ac:dyDescent="0.2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M768" s="42"/>
      <c r="N768" s="42"/>
    </row>
    <row r="769" spans="1:14" x14ac:dyDescent="0.2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M769" s="42"/>
      <c r="N769" s="42"/>
    </row>
    <row r="770" spans="1:14" x14ac:dyDescent="0.2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M770" s="42"/>
      <c r="N770" s="42"/>
    </row>
    <row r="771" spans="1:14" x14ac:dyDescent="0.2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M771" s="42"/>
      <c r="N771" s="42"/>
    </row>
    <row r="772" spans="1:14" x14ac:dyDescent="0.2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M772" s="42"/>
      <c r="N772" s="42"/>
    </row>
    <row r="773" spans="1:14" x14ac:dyDescent="0.2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M773" s="42"/>
      <c r="N773" s="42"/>
    </row>
    <row r="774" spans="1:14" x14ac:dyDescent="0.2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M774" s="42"/>
      <c r="N774" s="42"/>
    </row>
    <row r="775" spans="1:14" x14ac:dyDescent="0.2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M775" s="42"/>
      <c r="N775" s="42"/>
    </row>
    <row r="776" spans="1:14" x14ac:dyDescent="0.2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M776" s="42"/>
      <c r="N776" s="42"/>
    </row>
    <row r="777" spans="1:14" x14ac:dyDescent="0.2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M777" s="42"/>
      <c r="N777" s="42"/>
    </row>
    <row r="778" spans="1:14" x14ac:dyDescent="0.2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M778" s="42"/>
      <c r="N778" s="42"/>
    </row>
    <row r="779" spans="1:14" x14ac:dyDescent="0.2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M779" s="42"/>
      <c r="N779" s="42"/>
    </row>
    <row r="780" spans="1:14" x14ac:dyDescent="0.2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M780" s="42"/>
      <c r="N780" s="42"/>
    </row>
    <row r="781" spans="1:14" x14ac:dyDescent="0.2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M781" s="42"/>
      <c r="N781" s="42"/>
    </row>
    <row r="782" spans="1:14" x14ac:dyDescent="0.2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M782" s="42"/>
      <c r="N782" s="42"/>
    </row>
    <row r="783" spans="1:14" x14ac:dyDescent="0.2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M783" s="42"/>
      <c r="N783" s="42"/>
    </row>
    <row r="784" spans="1:14" x14ac:dyDescent="0.2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M784" s="42"/>
      <c r="N784" s="42"/>
    </row>
    <row r="785" spans="1:14" x14ac:dyDescent="0.2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M785" s="42"/>
      <c r="N785" s="42"/>
    </row>
    <row r="786" spans="1:14" x14ac:dyDescent="0.2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M786" s="42"/>
      <c r="N786" s="42"/>
    </row>
    <row r="787" spans="1:14" x14ac:dyDescent="0.2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M787" s="42"/>
      <c r="N787" s="42"/>
    </row>
    <row r="788" spans="1:14" x14ac:dyDescent="0.2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M788" s="42"/>
      <c r="N788" s="42"/>
    </row>
    <row r="789" spans="1:14" x14ac:dyDescent="0.2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M789" s="42"/>
      <c r="N789" s="42"/>
    </row>
    <row r="790" spans="1:14" x14ac:dyDescent="0.2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M790" s="42"/>
      <c r="N790" s="42"/>
    </row>
    <row r="791" spans="1:14" x14ac:dyDescent="0.2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M791" s="42"/>
      <c r="N791" s="42"/>
    </row>
    <row r="792" spans="1:14" x14ac:dyDescent="0.2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M792" s="42"/>
      <c r="N792" s="42"/>
    </row>
    <row r="793" spans="1:14" x14ac:dyDescent="0.2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M793" s="42"/>
      <c r="N793" s="42"/>
    </row>
    <row r="794" spans="1:14" x14ac:dyDescent="0.2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M794" s="42"/>
      <c r="N794" s="42"/>
    </row>
    <row r="795" spans="1:14" x14ac:dyDescent="0.2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M795" s="42"/>
      <c r="N795" s="42"/>
    </row>
    <row r="796" spans="1:14" x14ac:dyDescent="0.2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M796" s="42"/>
      <c r="N796" s="42"/>
    </row>
    <row r="797" spans="1:14" x14ac:dyDescent="0.2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M797" s="42"/>
      <c r="N797" s="42"/>
    </row>
    <row r="798" spans="1:14" x14ac:dyDescent="0.2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M798" s="42"/>
      <c r="N798" s="42"/>
    </row>
    <row r="799" spans="1:14" x14ac:dyDescent="0.2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M799" s="42"/>
      <c r="N799" s="42"/>
    </row>
    <row r="800" spans="1:14" x14ac:dyDescent="0.2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M800" s="42"/>
      <c r="N800" s="42"/>
    </row>
    <row r="801" spans="1:14" x14ac:dyDescent="0.2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M801" s="42"/>
      <c r="N801" s="42"/>
    </row>
    <row r="802" spans="1:14" x14ac:dyDescent="0.2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M802" s="42"/>
      <c r="N802" s="42"/>
    </row>
    <row r="803" spans="1:14" x14ac:dyDescent="0.2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M803" s="42"/>
      <c r="N803" s="42"/>
    </row>
    <row r="804" spans="1:14" x14ac:dyDescent="0.2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M804" s="42"/>
      <c r="N804" s="42"/>
    </row>
    <row r="805" spans="1:14" x14ac:dyDescent="0.2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M805" s="42"/>
      <c r="N805" s="42"/>
    </row>
    <row r="806" spans="1:14" x14ac:dyDescent="0.2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M806" s="42"/>
      <c r="N806" s="42"/>
    </row>
    <row r="807" spans="1:14" x14ac:dyDescent="0.2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M807" s="42"/>
      <c r="N807" s="42"/>
    </row>
    <row r="808" spans="1:14" x14ac:dyDescent="0.2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M808" s="42"/>
      <c r="N808" s="42"/>
    </row>
    <row r="809" spans="1:14" x14ac:dyDescent="0.2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M809" s="42"/>
      <c r="N809" s="42"/>
    </row>
    <row r="810" spans="1:14" x14ac:dyDescent="0.2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M810" s="42"/>
      <c r="N810" s="42"/>
    </row>
    <row r="811" spans="1:14" x14ac:dyDescent="0.2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M811" s="42"/>
      <c r="N811" s="42"/>
    </row>
    <row r="812" spans="1:14" x14ac:dyDescent="0.2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M812" s="42"/>
      <c r="N812" s="42"/>
    </row>
    <row r="813" spans="1:14" x14ac:dyDescent="0.2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M813" s="42"/>
      <c r="N813" s="42"/>
    </row>
    <row r="814" spans="1:14" x14ac:dyDescent="0.2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M814" s="42"/>
      <c r="N814" s="42"/>
    </row>
    <row r="815" spans="1:14" x14ac:dyDescent="0.2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M815" s="42"/>
      <c r="N815" s="42"/>
    </row>
    <row r="816" spans="1:14" x14ac:dyDescent="0.2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M816" s="42"/>
      <c r="N816" s="42"/>
    </row>
    <row r="817" spans="1:14" x14ac:dyDescent="0.2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M817" s="42"/>
      <c r="N817" s="42"/>
    </row>
    <row r="818" spans="1:14" x14ac:dyDescent="0.2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M818" s="42"/>
      <c r="N818" s="42"/>
    </row>
    <row r="819" spans="1:14" x14ac:dyDescent="0.2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M819" s="42"/>
      <c r="N819" s="42"/>
    </row>
    <row r="820" spans="1:14" x14ac:dyDescent="0.2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M820" s="42"/>
      <c r="N820" s="42"/>
    </row>
    <row r="821" spans="1:14" x14ac:dyDescent="0.2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M821" s="42"/>
      <c r="N821" s="42"/>
    </row>
    <row r="822" spans="1:14" x14ac:dyDescent="0.2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M822" s="42"/>
      <c r="N822" s="42"/>
    </row>
    <row r="823" spans="1:14" x14ac:dyDescent="0.2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M823" s="42"/>
      <c r="N823" s="42"/>
    </row>
    <row r="824" spans="1:14" x14ac:dyDescent="0.2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M824" s="42"/>
      <c r="N824" s="42"/>
    </row>
    <row r="825" spans="1:14" x14ac:dyDescent="0.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M825" s="42"/>
      <c r="N825" s="42"/>
    </row>
    <row r="826" spans="1:14" x14ac:dyDescent="0.2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M826" s="42"/>
      <c r="N826" s="42"/>
    </row>
    <row r="827" spans="1:14" x14ac:dyDescent="0.2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M827" s="42"/>
      <c r="N827" s="42"/>
    </row>
    <row r="828" spans="1:14" x14ac:dyDescent="0.2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M828" s="42"/>
      <c r="N828" s="42"/>
    </row>
    <row r="829" spans="1:14" x14ac:dyDescent="0.2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M829" s="42"/>
      <c r="N829" s="42"/>
    </row>
    <row r="830" spans="1:14" x14ac:dyDescent="0.2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M830" s="42"/>
      <c r="N830" s="42"/>
    </row>
    <row r="831" spans="1:14" x14ac:dyDescent="0.2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M831" s="42"/>
      <c r="N831" s="42"/>
    </row>
    <row r="832" spans="1:14" x14ac:dyDescent="0.2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M832" s="42"/>
      <c r="N832" s="42"/>
    </row>
    <row r="833" spans="1:14" x14ac:dyDescent="0.2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M833" s="42"/>
      <c r="N833" s="42"/>
    </row>
    <row r="834" spans="1:14" x14ac:dyDescent="0.2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M834" s="42"/>
      <c r="N834" s="42"/>
    </row>
    <row r="835" spans="1:14" x14ac:dyDescent="0.2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M835" s="42"/>
      <c r="N835" s="42"/>
    </row>
    <row r="836" spans="1:14" x14ac:dyDescent="0.2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M836" s="42"/>
      <c r="N836" s="42"/>
    </row>
    <row r="837" spans="1:14" x14ac:dyDescent="0.2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M837" s="42"/>
      <c r="N837" s="42"/>
    </row>
    <row r="838" spans="1:14" x14ac:dyDescent="0.2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M838" s="42"/>
      <c r="N838" s="42"/>
    </row>
    <row r="839" spans="1:14" x14ac:dyDescent="0.2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M839" s="42"/>
      <c r="N839" s="42"/>
    </row>
    <row r="840" spans="1:14" x14ac:dyDescent="0.2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M840" s="42"/>
      <c r="N840" s="42"/>
    </row>
    <row r="841" spans="1:14" x14ac:dyDescent="0.2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M841" s="42"/>
      <c r="N841" s="42"/>
    </row>
    <row r="842" spans="1:14" x14ac:dyDescent="0.2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M842" s="42"/>
      <c r="N842" s="42"/>
    </row>
    <row r="843" spans="1:14" x14ac:dyDescent="0.2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M843" s="42"/>
      <c r="N843" s="42"/>
    </row>
    <row r="844" spans="1:14" x14ac:dyDescent="0.2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M844" s="42"/>
      <c r="N844" s="42"/>
    </row>
    <row r="845" spans="1:14" x14ac:dyDescent="0.2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M845" s="42"/>
      <c r="N845" s="42"/>
    </row>
    <row r="846" spans="1:14" x14ac:dyDescent="0.2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M846" s="42"/>
      <c r="N846" s="42"/>
    </row>
    <row r="847" spans="1:14" x14ac:dyDescent="0.2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M847" s="42"/>
      <c r="N847" s="42"/>
    </row>
    <row r="848" spans="1:14" x14ac:dyDescent="0.2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M848" s="42"/>
      <c r="N848" s="42"/>
    </row>
    <row r="849" spans="1:14" x14ac:dyDescent="0.2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M849" s="42"/>
      <c r="N849" s="42"/>
    </row>
    <row r="850" spans="1:14" x14ac:dyDescent="0.2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M850" s="42"/>
      <c r="N850" s="42"/>
    </row>
    <row r="851" spans="1:14" x14ac:dyDescent="0.2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M851" s="42"/>
      <c r="N851" s="42"/>
    </row>
    <row r="852" spans="1:14" x14ac:dyDescent="0.2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M852" s="42"/>
      <c r="N852" s="42"/>
    </row>
    <row r="853" spans="1:14" x14ac:dyDescent="0.2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M853" s="42"/>
      <c r="N853" s="42"/>
    </row>
    <row r="854" spans="1:14" x14ac:dyDescent="0.2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M854" s="42"/>
      <c r="N854" s="42"/>
    </row>
    <row r="855" spans="1:14" x14ac:dyDescent="0.2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M855" s="42"/>
      <c r="N855" s="42"/>
    </row>
    <row r="856" spans="1:14" x14ac:dyDescent="0.2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M856" s="42"/>
      <c r="N856" s="42"/>
    </row>
    <row r="857" spans="1:14" x14ac:dyDescent="0.2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M857" s="42"/>
      <c r="N857" s="42"/>
    </row>
    <row r="858" spans="1:14" x14ac:dyDescent="0.2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M858" s="42"/>
      <c r="N858" s="42"/>
    </row>
    <row r="859" spans="1:14" x14ac:dyDescent="0.2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M859" s="42"/>
      <c r="N859" s="42"/>
    </row>
    <row r="860" spans="1:14" x14ac:dyDescent="0.2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M860" s="42"/>
      <c r="N860" s="42"/>
    </row>
    <row r="861" spans="1:14" x14ac:dyDescent="0.2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M861" s="42"/>
      <c r="N861" s="42"/>
    </row>
    <row r="862" spans="1:14" x14ac:dyDescent="0.2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M862" s="42"/>
      <c r="N862" s="42"/>
    </row>
    <row r="863" spans="1:14" x14ac:dyDescent="0.2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M863" s="42"/>
      <c r="N863" s="42"/>
    </row>
    <row r="864" spans="1:14" x14ac:dyDescent="0.2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M864" s="42"/>
      <c r="N864" s="42"/>
    </row>
    <row r="865" spans="1:14" x14ac:dyDescent="0.2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M865" s="42"/>
      <c r="N865" s="42"/>
    </row>
    <row r="866" spans="1:14" x14ac:dyDescent="0.2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M866" s="42"/>
      <c r="N866" s="42"/>
    </row>
    <row r="867" spans="1:14" x14ac:dyDescent="0.2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M867" s="42"/>
      <c r="N867" s="42"/>
    </row>
    <row r="868" spans="1:14" x14ac:dyDescent="0.2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M868" s="42"/>
      <c r="N868" s="42"/>
    </row>
    <row r="869" spans="1:14" x14ac:dyDescent="0.2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M869" s="42"/>
      <c r="N869" s="42"/>
    </row>
    <row r="870" spans="1:14" x14ac:dyDescent="0.2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M870" s="42"/>
      <c r="N870" s="42"/>
    </row>
    <row r="871" spans="1:14" x14ac:dyDescent="0.2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M871" s="42"/>
      <c r="N871" s="42"/>
    </row>
    <row r="872" spans="1:14" x14ac:dyDescent="0.2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M872" s="42"/>
      <c r="N872" s="42"/>
    </row>
    <row r="873" spans="1:14" x14ac:dyDescent="0.2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M873" s="42"/>
      <c r="N873" s="42"/>
    </row>
    <row r="874" spans="1:14" x14ac:dyDescent="0.2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M874" s="42"/>
      <c r="N874" s="42"/>
    </row>
    <row r="875" spans="1:14" x14ac:dyDescent="0.2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M875" s="42"/>
      <c r="N875" s="42"/>
    </row>
    <row r="876" spans="1:14" x14ac:dyDescent="0.2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M876" s="42"/>
      <c r="N876" s="42"/>
    </row>
    <row r="877" spans="1:14" x14ac:dyDescent="0.2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M877" s="42"/>
      <c r="N877" s="42"/>
    </row>
    <row r="878" spans="1:14" x14ac:dyDescent="0.2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M878" s="42"/>
      <c r="N878" s="42"/>
    </row>
    <row r="879" spans="1:14" x14ac:dyDescent="0.2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M879" s="42"/>
      <c r="N879" s="42"/>
    </row>
    <row r="880" spans="1:14" x14ac:dyDescent="0.2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M880" s="42"/>
      <c r="N880" s="42"/>
    </row>
    <row r="881" spans="1:14" x14ac:dyDescent="0.2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M881" s="42"/>
      <c r="N881" s="42"/>
    </row>
    <row r="882" spans="1:14" x14ac:dyDescent="0.2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M882" s="42"/>
      <c r="N882" s="42"/>
    </row>
    <row r="883" spans="1:14" x14ac:dyDescent="0.2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M883" s="42"/>
      <c r="N883" s="42"/>
    </row>
    <row r="884" spans="1:14" x14ac:dyDescent="0.2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M884" s="42"/>
      <c r="N884" s="42"/>
    </row>
    <row r="885" spans="1:14" x14ac:dyDescent="0.2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M885" s="42"/>
      <c r="N885" s="42"/>
    </row>
    <row r="886" spans="1:14" x14ac:dyDescent="0.2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M886" s="42"/>
      <c r="N886" s="42"/>
    </row>
    <row r="887" spans="1:14" x14ac:dyDescent="0.2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M887" s="42"/>
      <c r="N887" s="42"/>
    </row>
    <row r="888" spans="1:14" x14ac:dyDescent="0.2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M888" s="42"/>
      <c r="N888" s="42"/>
    </row>
    <row r="889" spans="1:14" x14ac:dyDescent="0.2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M889" s="42"/>
      <c r="N889" s="42"/>
    </row>
    <row r="890" spans="1:14" x14ac:dyDescent="0.2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M890" s="42"/>
      <c r="N890" s="42"/>
    </row>
    <row r="891" spans="1:14" x14ac:dyDescent="0.2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M891" s="42"/>
      <c r="N891" s="42"/>
    </row>
    <row r="892" spans="1:14" x14ac:dyDescent="0.2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M892" s="42"/>
      <c r="N892" s="42"/>
    </row>
    <row r="893" spans="1:14" x14ac:dyDescent="0.2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M893" s="42"/>
      <c r="N893" s="42"/>
    </row>
    <row r="894" spans="1:14" x14ac:dyDescent="0.2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M894" s="42"/>
      <c r="N894" s="42"/>
    </row>
    <row r="895" spans="1:14" x14ac:dyDescent="0.2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M895" s="42"/>
      <c r="N895" s="42"/>
    </row>
    <row r="896" spans="1:14" x14ac:dyDescent="0.2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M896" s="42"/>
      <c r="N896" s="42"/>
    </row>
    <row r="897" spans="1:14" x14ac:dyDescent="0.2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M897" s="42"/>
      <c r="N897" s="42"/>
    </row>
    <row r="898" spans="1:14" x14ac:dyDescent="0.2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M898" s="42"/>
      <c r="N898" s="42"/>
    </row>
    <row r="899" spans="1:14" x14ac:dyDescent="0.2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M899" s="42"/>
      <c r="N899" s="42"/>
    </row>
    <row r="900" spans="1:14" x14ac:dyDescent="0.2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M900" s="42"/>
      <c r="N900" s="42"/>
    </row>
    <row r="901" spans="1:14" x14ac:dyDescent="0.2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M901" s="42"/>
      <c r="N901" s="42"/>
    </row>
    <row r="902" spans="1:14" x14ac:dyDescent="0.2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M902" s="42"/>
      <c r="N902" s="42"/>
    </row>
    <row r="903" spans="1:14" x14ac:dyDescent="0.2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M903" s="42"/>
      <c r="N903" s="42"/>
    </row>
    <row r="904" spans="1:14" x14ac:dyDescent="0.2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M904" s="42"/>
      <c r="N904" s="42"/>
    </row>
    <row r="905" spans="1:14" x14ac:dyDescent="0.2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M905" s="42"/>
      <c r="N905" s="42"/>
    </row>
    <row r="906" spans="1:14" x14ac:dyDescent="0.2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M906" s="42"/>
      <c r="N906" s="42"/>
    </row>
    <row r="907" spans="1:14" x14ac:dyDescent="0.2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M907" s="42"/>
      <c r="N907" s="42"/>
    </row>
    <row r="908" spans="1:14" x14ac:dyDescent="0.2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M908" s="42"/>
      <c r="N908" s="42"/>
    </row>
    <row r="909" spans="1:14" x14ac:dyDescent="0.2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M909" s="42"/>
      <c r="N909" s="42"/>
    </row>
    <row r="910" spans="1:14" x14ac:dyDescent="0.2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M910" s="42"/>
      <c r="N910" s="42"/>
    </row>
    <row r="911" spans="1:14" x14ac:dyDescent="0.2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M911" s="42"/>
      <c r="N911" s="42"/>
    </row>
    <row r="912" spans="1:14" x14ac:dyDescent="0.2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M912" s="42"/>
      <c r="N912" s="42"/>
    </row>
    <row r="913" spans="1:14" x14ac:dyDescent="0.2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M913" s="42"/>
      <c r="N913" s="42"/>
    </row>
    <row r="914" spans="1:14" x14ac:dyDescent="0.2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M914" s="42"/>
      <c r="N914" s="42"/>
    </row>
    <row r="915" spans="1:14" x14ac:dyDescent="0.2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M915" s="42"/>
      <c r="N915" s="42"/>
    </row>
    <row r="916" spans="1:14" x14ac:dyDescent="0.2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M916" s="42"/>
      <c r="N916" s="42"/>
    </row>
    <row r="917" spans="1:14" x14ac:dyDescent="0.2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M917" s="42"/>
      <c r="N917" s="42"/>
    </row>
    <row r="918" spans="1:14" x14ac:dyDescent="0.2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M918" s="42"/>
      <c r="N918" s="42"/>
    </row>
    <row r="919" spans="1:14" x14ac:dyDescent="0.2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M919" s="42"/>
      <c r="N919" s="42"/>
    </row>
    <row r="920" spans="1:14" x14ac:dyDescent="0.25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M920" s="42"/>
      <c r="N920" s="42"/>
    </row>
    <row r="921" spans="1:14" x14ac:dyDescent="0.25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M921" s="42"/>
      <c r="N921" s="42"/>
    </row>
    <row r="922" spans="1:14" x14ac:dyDescent="0.25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M922" s="42"/>
      <c r="N922" s="42"/>
    </row>
    <row r="923" spans="1:14" x14ac:dyDescent="0.25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M923" s="42"/>
      <c r="N923" s="42"/>
    </row>
    <row r="924" spans="1:14" x14ac:dyDescent="0.25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M924" s="42"/>
      <c r="N924" s="42"/>
    </row>
    <row r="925" spans="1:14" x14ac:dyDescent="0.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M925" s="42"/>
      <c r="N925" s="42"/>
    </row>
    <row r="926" spans="1:14" x14ac:dyDescent="0.25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M926" s="42"/>
      <c r="N926" s="42"/>
    </row>
    <row r="927" spans="1:14" x14ac:dyDescent="0.25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M927" s="42"/>
      <c r="N927" s="42"/>
    </row>
    <row r="928" spans="1:14" x14ac:dyDescent="0.25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M928" s="42"/>
      <c r="N928" s="42"/>
    </row>
    <row r="929" spans="1:14" x14ac:dyDescent="0.25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M929" s="42"/>
      <c r="N929" s="42"/>
    </row>
    <row r="930" spans="1:14" x14ac:dyDescent="0.25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M930" s="42"/>
      <c r="N930" s="42"/>
    </row>
    <row r="931" spans="1:14" x14ac:dyDescent="0.25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M931" s="42"/>
      <c r="N931" s="42"/>
    </row>
    <row r="932" spans="1:14" x14ac:dyDescent="0.25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M932" s="42"/>
      <c r="N932" s="42"/>
    </row>
    <row r="933" spans="1:14" x14ac:dyDescent="0.25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M933" s="42"/>
      <c r="N933" s="42"/>
    </row>
    <row r="934" spans="1:14" x14ac:dyDescent="0.25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M934" s="42"/>
      <c r="N934" s="42"/>
    </row>
    <row r="935" spans="1:14" x14ac:dyDescent="0.2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M935" s="42"/>
      <c r="N935" s="42"/>
    </row>
    <row r="936" spans="1:14" x14ac:dyDescent="0.25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M936" s="42"/>
      <c r="N936" s="42"/>
    </row>
    <row r="937" spans="1:14" x14ac:dyDescent="0.25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M937" s="42"/>
      <c r="N937" s="42"/>
    </row>
    <row r="938" spans="1:14" x14ac:dyDescent="0.25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M938" s="42"/>
      <c r="N938" s="42"/>
    </row>
    <row r="939" spans="1:14" x14ac:dyDescent="0.25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M939" s="42"/>
      <c r="N939" s="42"/>
    </row>
    <row r="940" spans="1:14" x14ac:dyDescent="0.25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M940" s="42"/>
      <c r="N940" s="42"/>
    </row>
    <row r="941" spans="1:14" x14ac:dyDescent="0.25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M941" s="42"/>
      <c r="N941" s="42"/>
    </row>
    <row r="942" spans="1:14" x14ac:dyDescent="0.25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M942" s="42"/>
      <c r="N942" s="42"/>
    </row>
    <row r="943" spans="1:14" x14ac:dyDescent="0.25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M943" s="42"/>
      <c r="N943" s="42"/>
    </row>
    <row r="944" spans="1:14" x14ac:dyDescent="0.25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M944" s="42"/>
      <c r="N944" s="42"/>
    </row>
    <row r="945" spans="1:14" x14ac:dyDescent="0.2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M945" s="42"/>
      <c r="N945" s="42"/>
    </row>
    <row r="946" spans="1:14" x14ac:dyDescent="0.25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M946" s="42"/>
      <c r="N946" s="42"/>
    </row>
    <row r="947" spans="1:14" x14ac:dyDescent="0.25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M947" s="42"/>
      <c r="N947" s="42"/>
    </row>
    <row r="948" spans="1:14" x14ac:dyDescent="0.25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M948" s="42"/>
      <c r="N948" s="42"/>
    </row>
    <row r="949" spans="1:14" x14ac:dyDescent="0.25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M949" s="42"/>
      <c r="N949" s="42"/>
    </row>
    <row r="950" spans="1:14" x14ac:dyDescent="0.25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M950" s="42"/>
      <c r="N950" s="42"/>
    </row>
    <row r="951" spans="1:14" x14ac:dyDescent="0.25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M951" s="42"/>
      <c r="N951" s="42"/>
    </row>
    <row r="952" spans="1:14" x14ac:dyDescent="0.25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M952" s="42"/>
      <c r="N952" s="42"/>
    </row>
    <row r="953" spans="1:14" x14ac:dyDescent="0.25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M953" s="42"/>
      <c r="N953" s="42"/>
    </row>
    <row r="954" spans="1:14" x14ac:dyDescent="0.25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M954" s="42"/>
      <c r="N954" s="42"/>
    </row>
    <row r="955" spans="1:14" x14ac:dyDescent="0.2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M955" s="42"/>
      <c r="N955" s="42"/>
    </row>
    <row r="956" spans="1:14" x14ac:dyDescent="0.25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M956" s="42"/>
      <c r="N956" s="42"/>
    </row>
    <row r="957" spans="1:14" x14ac:dyDescent="0.25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M957" s="42"/>
      <c r="N957" s="42"/>
    </row>
    <row r="958" spans="1:14" x14ac:dyDescent="0.25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M958" s="42"/>
      <c r="N958" s="42"/>
    </row>
    <row r="959" spans="1:14" x14ac:dyDescent="0.25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M959" s="42"/>
      <c r="N959" s="42"/>
    </row>
    <row r="960" spans="1:14" x14ac:dyDescent="0.25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M960" s="42"/>
      <c r="N960" s="42"/>
    </row>
    <row r="961" spans="1:14" x14ac:dyDescent="0.25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M961" s="42"/>
      <c r="N961" s="42"/>
    </row>
    <row r="962" spans="1:14" x14ac:dyDescent="0.25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M962" s="42"/>
      <c r="N962" s="42"/>
    </row>
    <row r="963" spans="1:14" x14ac:dyDescent="0.25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M963" s="42"/>
      <c r="N963" s="42"/>
    </row>
    <row r="964" spans="1:14" x14ac:dyDescent="0.25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M964" s="42"/>
      <c r="N964" s="42"/>
    </row>
    <row r="965" spans="1:14" x14ac:dyDescent="0.2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M965" s="42"/>
      <c r="N965" s="42"/>
    </row>
    <row r="966" spans="1:14" x14ac:dyDescent="0.25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M966" s="42"/>
      <c r="N966" s="42"/>
    </row>
    <row r="967" spans="1:14" x14ac:dyDescent="0.25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M967" s="42"/>
      <c r="N967" s="42"/>
    </row>
    <row r="968" spans="1:14" x14ac:dyDescent="0.25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M968" s="42"/>
      <c r="N968" s="42"/>
    </row>
    <row r="969" spans="1:14" x14ac:dyDescent="0.25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M969" s="42"/>
      <c r="N969" s="42"/>
    </row>
    <row r="970" spans="1:14" x14ac:dyDescent="0.25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M970" s="42"/>
      <c r="N970" s="42"/>
    </row>
    <row r="971" spans="1:14" x14ac:dyDescent="0.25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M971" s="42"/>
      <c r="N971" s="42"/>
    </row>
    <row r="972" spans="1:14" x14ac:dyDescent="0.25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M972" s="42"/>
      <c r="N972" s="42"/>
    </row>
    <row r="973" spans="1:14" x14ac:dyDescent="0.25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M973" s="42"/>
      <c r="N973" s="42"/>
    </row>
    <row r="974" spans="1:14" x14ac:dyDescent="0.25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M974" s="42"/>
      <c r="N974" s="42"/>
    </row>
    <row r="975" spans="1:14" x14ac:dyDescent="0.2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M975" s="42"/>
      <c r="N975" s="42"/>
    </row>
    <row r="976" spans="1:14" x14ac:dyDescent="0.25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M976" s="42"/>
      <c r="N976" s="42"/>
    </row>
    <row r="977" spans="1:14" x14ac:dyDescent="0.25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M977" s="42"/>
      <c r="N977" s="42"/>
    </row>
    <row r="978" spans="1:14" x14ac:dyDescent="0.25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M978" s="42"/>
      <c r="N978" s="42"/>
    </row>
    <row r="979" spans="1:14" x14ac:dyDescent="0.25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M979" s="42"/>
      <c r="N979" s="42"/>
    </row>
    <row r="980" spans="1:14" x14ac:dyDescent="0.25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M980" s="42"/>
      <c r="N980" s="42"/>
    </row>
    <row r="981" spans="1:14" x14ac:dyDescent="0.25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M981" s="42"/>
      <c r="N981" s="42"/>
    </row>
    <row r="982" spans="1:14" x14ac:dyDescent="0.25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M982" s="42"/>
      <c r="N982" s="42"/>
    </row>
    <row r="983" spans="1:14" x14ac:dyDescent="0.25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M983" s="42"/>
      <c r="N983" s="42"/>
    </row>
    <row r="984" spans="1:14" x14ac:dyDescent="0.25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M984" s="42"/>
      <c r="N984" s="42"/>
    </row>
    <row r="985" spans="1:14" x14ac:dyDescent="0.2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M985" s="42"/>
      <c r="N985" s="42"/>
    </row>
    <row r="986" spans="1:14" x14ac:dyDescent="0.25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M986" s="42"/>
      <c r="N986" s="42"/>
    </row>
    <row r="987" spans="1:14" x14ac:dyDescent="0.25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M987" s="42"/>
      <c r="N987" s="42"/>
    </row>
    <row r="988" spans="1:14" x14ac:dyDescent="0.25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M988" s="42"/>
      <c r="N988" s="42"/>
    </row>
    <row r="989" spans="1:14" x14ac:dyDescent="0.25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M989" s="42"/>
      <c r="N989" s="42"/>
    </row>
    <row r="990" spans="1:14" x14ac:dyDescent="0.25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M990" s="42"/>
      <c r="N990" s="42"/>
    </row>
    <row r="991" spans="1:14" x14ac:dyDescent="0.25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M991" s="42"/>
      <c r="N991" s="42"/>
    </row>
    <row r="992" spans="1:14" x14ac:dyDescent="0.25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M992" s="42"/>
      <c r="N992" s="42"/>
    </row>
    <row r="993" spans="1:14" x14ac:dyDescent="0.25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M993" s="42"/>
      <c r="N993" s="42"/>
    </row>
    <row r="994" spans="1:14" x14ac:dyDescent="0.25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M994" s="42"/>
      <c r="N994" s="42"/>
    </row>
    <row r="995" spans="1:14" x14ac:dyDescent="0.2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M995" s="42"/>
      <c r="N995" s="42"/>
    </row>
    <row r="996" spans="1:14" x14ac:dyDescent="0.25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M996" s="42"/>
      <c r="N996" s="42"/>
    </row>
    <row r="997" spans="1:14" x14ac:dyDescent="0.25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M997" s="42"/>
      <c r="N997" s="42"/>
    </row>
    <row r="998" spans="1:14" x14ac:dyDescent="0.25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M998" s="42"/>
      <c r="N998" s="42"/>
    </row>
    <row r="999" spans="1:14" x14ac:dyDescent="0.25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M999" s="42"/>
      <c r="N999" s="42"/>
    </row>
    <row r="1000" spans="1:14" x14ac:dyDescent="0.25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M1000" s="42"/>
      <c r="N1000" s="42"/>
    </row>
    <row r="1001" spans="1:14" x14ac:dyDescent="0.25">
      <c r="A1001" s="42"/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M1001" s="42"/>
      <c r="N1001" s="42"/>
    </row>
    <row r="1002" spans="1:14" x14ac:dyDescent="0.25">
      <c r="A1002" s="42"/>
      <c r="B1002" s="42"/>
      <c r="C1002" s="42"/>
      <c r="D1002" s="42"/>
      <c r="E1002" s="42"/>
      <c r="F1002" s="42"/>
      <c r="G1002" s="42"/>
      <c r="H1002" s="42"/>
      <c r="I1002" s="42"/>
      <c r="J1002" s="42"/>
      <c r="K1002" s="42"/>
      <c r="M1002" s="42"/>
      <c r="N1002" s="42"/>
    </row>
    <row r="1003" spans="1:14" x14ac:dyDescent="0.25">
      <c r="A1003" s="42"/>
      <c r="B1003" s="42"/>
      <c r="C1003" s="42"/>
      <c r="D1003" s="42"/>
      <c r="E1003" s="42"/>
      <c r="F1003" s="42"/>
      <c r="G1003" s="42"/>
      <c r="H1003" s="42"/>
      <c r="I1003" s="42"/>
      <c r="J1003" s="42"/>
      <c r="K1003" s="42"/>
      <c r="M1003" s="42"/>
      <c r="N1003" s="42"/>
    </row>
    <row r="1004" spans="1:14" x14ac:dyDescent="0.25">
      <c r="A1004" s="42"/>
      <c r="B1004" s="42"/>
      <c r="C1004" s="42"/>
      <c r="D1004" s="42"/>
      <c r="E1004" s="42"/>
      <c r="F1004" s="42"/>
      <c r="G1004" s="42"/>
      <c r="H1004" s="42"/>
      <c r="I1004" s="42"/>
      <c r="J1004" s="42"/>
      <c r="K1004" s="42"/>
      <c r="M1004" s="42"/>
      <c r="N1004" s="42"/>
    </row>
    <row r="1005" spans="1:14" x14ac:dyDescent="0.25">
      <c r="A1005" s="42"/>
      <c r="B1005" s="42"/>
      <c r="C1005" s="42"/>
      <c r="D1005" s="42"/>
      <c r="E1005" s="42"/>
      <c r="F1005" s="42"/>
      <c r="G1005" s="42"/>
      <c r="H1005" s="42"/>
      <c r="I1005" s="42"/>
      <c r="J1005" s="42"/>
      <c r="K1005" s="42"/>
      <c r="M1005" s="42"/>
      <c r="N1005" s="42"/>
    </row>
    <row r="1006" spans="1:14" x14ac:dyDescent="0.25">
      <c r="A1006" s="42"/>
      <c r="B1006" s="42"/>
      <c r="C1006" s="42"/>
      <c r="D1006" s="42"/>
      <c r="E1006" s="42"/>
      <c r="F1006" s="42"/>
      <c r="G1006" s="42"/>
      <c r="H1006" s="42"/>
      <c r="I1006" s="42"/>
      <c r="J1006" s="42"/>
      <c r="K1006" s="42"/>
      <c r="M1006" s="42"/>
      <c r="N1006" s="42"/>
    </row>
    <row r="1007" spans="1:14" x14ac:dyDescent="0.25">
      <c r="A1007" s="42"/>
      <c r="B1007" s="42"/>
      <c r="C1007" s="42"/>
      <c r="D1007" s="42"/>
      <c r="E1007" s="42"/>
      <c r="F1007" s="42"/>
      <c r="G1007" s="42"/>
      <c r="H1007" s="42"/>
      <c r="I1007" s="42"/>
      <c r="J1007" s="42"/>
      <c r="K1007" s="42"/>
      <c r="M1007" s="42"/>
      <c r="N1007" s="42"/>
    </row>
    <row r="1008" spans="1:14" x14ac:dyDescent="0.25">
      <c r="A1008" s="42"/>
      <c r="B1008" s="42"/>
      <c r="C1008" s="42"/>
      <c r="D1008" s="42"/>
      <c r="E1008" s="42"/>
      <c r="F1008" s="42"/>
      <c r="G1008" s="42"/>
      <c r="H1008" s="42"/>
      <c r="I1008" s="42"/>
      <c r="J1008" s="42"/>
      <c r="K1008" s="42"/>
      <c r="M1008" s="42"/>
      <c r="N1008" s="42"/>
    </row>
    <row r="1009" spans="1:14" x14ac:dyDescent="0.25">
      <c r="A1009" s="42"/>
      <c r="B1009" s="42"/>
      <c r="C1009" s="42"/>
      <c r="D1009" s="42"/>
      <c r="E1009" s="42"/>
      <c r="F1009" s="42"/>
      <c r="G1009" s="42"/>
      <c r="H1009" s="42"/>
      <c r="I1009" s="42"/>
      <c r="J1009" s="42"/>
      <c r="K1009" s="42"/>
      <c r="M1009" s="42"/>
      <c r="N1009" s="42"/>
    </row>
    <row r="1010" spans="1:14" x14ac:dyDescent="0.25">
      <c r="A1010" s="42"/>
      <c r="B1010" s="42"/>
      <c r="C1010" s="42"/>
      <c r="D1010" s="42"/>
      <c r="E1010" s="42"/>
      <c r="F1010" s="42"/>
      <c r="G1010" s="42"/>
      <c r="H1010" s="42"/>
      <c r="I1010" s="42"/>
      <c r="J1010" s="42"/>
      <c r="K1010" s="42"/>
      <c r="M1010" s="42"/>
      <c r="N1010" s="42"/>
    </row>
    <row r="1011" spans="1:14" x14ac:dyDescent="0.25">
      <c r="A1011" s="42"/>
      <c r="B1011" s="42"/>
      <c r="C1011" s="42"/>
      <c r="D1011" s="42"/>
      <c r="E1011" s="42"/>
      <c r="F1011" s="42"/>
      <c r="G1011" s="42"/>
      <c r="H1011" s="42"/>
      <c r="I1011" s="42"/>
      <c r="J1011" s="42"/>
      <c r="K1011" s="42"/>
      <c r="M1011" s="42"/>
      <c r="N1011" s="42"/>
    </row>
    <row r="1012" spans="1:14" x14ac:dyDescent="0.25">
      <c r="A1012" s="42"/>
      <c r="B1012" s="42"/>
      <c r="C1012" s="42"/>
      <c r="D1012" s="42"/>
      <c r="E1012" s="42"/>
      <c r="F1012" s="42"/>
      <c r="G1012" s="42"/>
      <c r="H1012" s="42"/>
      <c r="I1012" s="42"/>
      <c r="J1012" s="42"/>
      <c r="K1012" s="42"/>
      <c r="M1012" s="42"/>
      <c r="N1012" s="42"/>
    </row>
    <row r="1013" spans="1:14" x14ac:dyDescent="0.25">
      <c r="A1013" s="42"/>
      <c r="B1013" s="42"/>
      <c r="C1013" s="42"/>
      <c r="D1013" s="42"/>
      <c r="E1013" s="42"/>
      <c r="F1013" s="42"/>
      <c r="G1013" s="42"/>
      <c r="H1013" s="42"/>
      <c r="I1013" s="42"/>
      <c r="J1013" s="42"/>
      <c r="K1013" s="42"/>
      <c r="M1013" s="42"/>
      <c r="N1013" s="42"/>
    </row>
    <row r="1014" spans="1:14" x14ac:dyDescent="0.25">
      <c r="A1014" s="42"/>
      <c r="B1014" s="42"/>
      <c r="C1014" s="42"/>
      <c r="D1014" s="42"/>
      <c r="E1014" s="42"/>
      <c r="F1014" s="42"/>
      <c r="G1014" s="42"/>
      <c r="H1014" s="42"/>
      <c r="I1014" s="42"/>
      <c r="J1014" s="42"/>
      <c r="K1014" s="42"/>
      <c r="M1014" s="42"/>
      <c r="N1014" s="42"/>
    </row>
    <row r="1015" spans="1:14" x14ac:dyDescent="0.25">
      <c r="A1015" s="42"/>
      <c r="B1015" s="42"/>
      <c r="C1015" s="42"/>
      <c r="D1015" s="42"/>
      <c r="E1015" s="42"/>
      <c r="F1015" s="42"/>
      <c r="G1015" s="42"/>
      <c r="H1015" s="42"/>
      <c r="I1015" s="42"/>
      <c r="J1015" s="42"/>
      <c r="K1015" s="42"/>
      <c r="M1015" s="42"/>
      <c r="N1015" s="42"/>
    </row>
    <row r="1016" spans="1:14" x14ac:dyDescent="0.25">
      <c r="A1016" s="42"/>
      <c r="B1016" s="42"/>
      <c r="C1016" s="42"/>
      <c r="D1016" s="42"/>
      <c r="E1016" s="42"/>
      <c r="F1016" s="42"/>
      <c r="G1016" s="42"/>
      <c r="H1016" s="42"/>
      <c r="I1016" s="42"/>
      <c r="J1016" s="42"/>
      <c r="K1016" s="42"/>
      <c r="M1016" s="42"/>
      <c r="N1016" s="42"/>
    </row>
    <row r="1017" spans="1:14" x14ac:dyDescent="0.25">
      <c r="A1017" s="42"/>
      <c r="B1017" s="42"/>
      <c r="C1017" s="42"/>
      <c r="D1017" s="42"/>
      <c r="E1017" s="42"/>
      <c r="F1017" s="42"/>
      <c r="G1017" s="42"/>
      <c r="H1017" s="42"/>
      <c r="I1017" s="42"/>
      <c r="J1017" s="42"/>
      <c r="K1017" s="42"/>
      <c r="M1017" s="42"/>
      <c r="N1017" s="42"/>
    </row>
    <row r="1018" spans="1:14" x14ac:dyDescent="0.25">
      <c r="A1018" s="42"/>
      <c r="B1018" s="42"/>
      <c r="C1018" s="42"/>
      <c r="D1018" s="42"/>
      <c r="E1018" s="42"/>
      <c r="F1018" s="42"/>
      <c r="G1018" s="42"/>
      <c r="H1018" s="42"/>
      <c r="I1018" s="42"/>
      <c r="J1018" s="42"/>
      <c r="K1018" s="42"/>
      <c r="M1018" s="42"/>
      <c r="N1018" s="42"/>
    </row>
    <row r="1019" spans="1:14" x14ac:dyDescent="0.25">
      <c r="A1019" s="42"/>
      <c r="B1019" s="42"/>
      <c r="C1019" s="42"/>
      <c r="D1019" s="42"/>
      <c r="E1019" s="42"/>
      <c r="F1019" s="42"/>
      <c r="G1019" s="42"/>
      <c r="H1019" s="42"/>
      <c r="I1019" s="42"/>
      <c r="J1019" s="42"/>
      <c r="K1019" s="42"/>
      <c r="M1019" s="42"/>
      <c r="N1019" s="42"/>
    </row>
    <row r="1020" spans="1:14" x14ac:dyDescent="0.25">
      <c r="A1020" s="42"/>
      <c r="B1020" s="42"/>
      <c r="C1020" s="42"/>
      <c r="D1020" s="42"/>
      <c r="E1020" s="42"/>
      <c r="F1020" s="42"/>
      <c r="G1020" s="42"/>
      <c r="H1020" s="42"/>
      <c r="I1020" s="42"/>
      <c r="J1020" s="42"/>
      <c r="K1020" s="42"/>
      <c r="M1020" s="42"/>
      <c r="N1020" s="42"/>
    </row>
    <row r="1021" spans="1:14" x14ac:dyDescent="0.25">
      <c r="A1021" s="42"/>
      <c r="B1021" s="42"/>
      <c r="C1021" s="42"/>
      <c r="D1021" s="42"/>
      <c r="E1021" s="42"/>
      <c r="F1021" s="42"/>
      <c r="G1021" s="42"/>
      <c r="H1021" s="42"/>
      <c r="I1021" s="42"/>
      <c r="J1021" s="42"/>
      <c r="K1021" s="42"/>
      <c r="M1021" s="42"/>
      <c r="N1021" s="42"/>
    </row>
    <row r="1022" spans="1:14" x14ac:dyDescent="0.25">
      <c r="A1022" s="42"/>
      <c r="B1022" s="42"/>
      <c r="C1022" s="42"/>
      <c r="D1022" s="42"/>
      <c r="E1022" s="42"/>
      <c r="F1022" s="42"/>
      <c r="G1022" s="42"/>
      <c r="H1022" s="42"/>
      <c r="I1022" s="42"/>
      <c r="J1022" s="42"/>
      <c r="K1022" s="42"/>
      <c r="M1022" s="42"/>
      <c r="N1022" s="42"/>
    </row>
    <row r="1023" spans="1:14" x14ac:dyDescent="0.25">
      <c r="A1023" s="42"/>
      <c r="B1023" s="42"/>
      <c r="C1023" s="42"/>
      <c r="D1023" s="42"/>
      <c r="E1023" s="42"/>
      <c r="F1023" s="42"/>
      <c r="G1023" s="42"/>
      <c r="H1023" s="42"/>
      <c r="I1023" s="42"/>
      <c r="J1023" s="42"/>
      <c r="K1023" s="42"/>
      <c r="M1023" s="42"/>
      <c r="N1023" s="42"/>
    </row>
    <row r="1024" spans="1:14" x14ac:dyDescent="0.25">
      <c r="A1024" s="42"/>
      <c r="B1024" s="42"/>
      <c r="C1024" s="42"/>
      <c r="D1024" s="42"/>
      <c r="E1024" s="42"/>
      <c r="F1024" s="42"/>
      <c r="G1024" s="42"/>
      <c r="H1024" s="42"/>
      <c r="I1024" s="42"/>
      <c r="J1024" s="42"/>
      <c r="K1024" s="42"/>
      <c r="M1024" s="42"/>
      <c r="N1024" s="42"/>
    </row>
    <row r="1025" spans="1:14" x14ac:dyDescent="0.25">
      <c r="A1025" s="42"/>
      <c r="B1025" s="42"/>
      <c r="C1025" s="42"/>
      <c r="D1025" s="42"/>
      <c r="E1025" s="42"/>
      <c r="F1025" s="42"/>
      <c r="G1025" s="42"/>
      <c r="H1025" s="42"/>
      <c r="I1025" s="42"/>
      <c r="J1025" s="42"/>
      <c r="K1025" s="42"/>
      <c r="M1025" s="42"/>
      <c r="N1025" s="42"/>
    </row>
    <row r="1026" spans="1:14" x14ac:dyDescent="0.25">
      <c r="A1026" s="42"/>
      <c r="B1026" s="42"/>
      <c r="C1026" s="42"/>
      <c r="D1026" s="42"/>
      <c r="E1026" s="42"/>
      <c r="F1026" s="42"/>
      <c r="G1026" s="42"/>
      <c r="H1026" s="42"/>
      <c r="I1026" s="42"/>
      <c r="J1026" s="42"/>
      <c r="K1026" s="42"/>
      <c r="M1026" s="42"/>
      <c r="N1026" s="42"/>
    </row>
    <row r="1027" spans="1:14" x14ac:dyDescent="0.25">
      <c r="A1027" s="42"/>
      <c r="B1027" s="42"/>
      <c r="C1027" s="42"/>
      <c r="D1027" s="42"/>
      <c r="E1027" s="42"/>
      <c r="F1027" s="42"/>
      <c r="G1027" s="42"/>
      <c r="H1027" s="42"/>
      <c r="I1027" s="42"/>
      <c r="J1027" s="42"/>
      <c r="K1027" s="42"/>
      <c r="M1027" s="42"/>
      <c r="N1027" s="42"/>
    </row>
    <row r="1028" spans="1:14" x14ac:dyDescent="0.25">
      <c r="A1028" s="42"/>
      <c r="B1028" s="42"/>
      <c r="C1028" s="42"/>
      <c r="D1028" s="42"/>
      <c r="E1028" s="42"/>
      <c r="F1028" s="42"/>
      <c r="G1028" s="42"/>
      <c r="H1028" s="42"/>
      <c r="I1028" s="42"/>
      <c r="J1028" s="42"/>
      <c r="K1028" s="42"/>
      <c r="M1028" s="42"/>
      <c r="N1028" s="42"/>
    </row>
    <row r="1029" spans="1:14" x14ac:dyDescent="0.25">
      <c r="A1029" s="42"/>
      <c r="B1029" s="42"/>
      <c r="C1029" s="42"/>
      <c r="D1029" s="42"/>
      <c r="E1029" s="42"/>
      <c r="F1029" s="42"/>
      <c r="G1029" s="42"/>
      <c r="H1029" s="42"/>
      <c r="I1029" s="42"/>
      <c r="J1029" s="42"/>
      <c r="K1029" s="42"/>
      <c r="M1029" s="42"/>
      <c r="N1029" s="42"/>
    </row>
    <row r="1030" spans="1:14" x14ac:dyDescent="0.25">
      <c r="A1030" s="42"/>
      <c r="B1030" s="42"/>
      <c r="C1030" s="42"/>
      <c r="D1030" s="42"/>
      <c r="E1030" s="42"/>
      <c r="F1030" s="42"/>
      <c r="G1030" s="42"/>
      <c r="H1030" s="42"/>
      <c r="I1030" s="42"/>
      <c r="J1030" s="42"/>
      <c r="K1030" s="42"/>
      <c r="M1030" s="42"/>
      <c r="N1030" s="42"/>
    </row>
    <row r="1031" spans="1:14" x14ac:dyDescent="0.25">
      <c r="A1031" s="42"/>
      <c r="B1031" s="42"/>
      <c r="C1031" s="42"/>
      <c r="D1031" s="42"/>
      <c r="E1031" s="42"/>
      <c r="F1031" s="42"/>
      <c r="G1031" s="42"/>
      <c r="H1031" s="42"/>
      <c r="I1031" s="42"/>
      <c r="J1031" s="42"/>
      <c r="K1031" s="42"/>
      <c r="M1031" s="42"/>
      <c r="N1031" s="42"/>
    </row>
    <row r="1032" spans="1:14" x14ac:dyDescent="0.25">
      <c r="A1032" s="42"/>
      <c r="B1032" s="42"/>
      <c r="C1032" s="42"/>
      <c r="D1032" s="42"/>
      <c r="E1032" s="42"/>
      <c r="F1032" s="42"/>
      <c r="G1032" s="42"/>
      <c r="H1032" s="42"/>
      <c r="I1032" s="42"/>
      <c r="J1032" s="42"/>
      <c r="K1032" s="42"/>
      <c r="M1032" s="42"/>
      <c r="N1032" s="42"/>
    </row>
    <row r="1033" spans="1:14" x14ac:dyDescent="0.25">
      <c r="A1033" s="42"/>
      <c r="B1033" s="42"/>
      <c r="C1033" s="42"/>
      <c r="D1033" s="42"/>
      <c r="E1033" s="42"/>
      <c r="F1033" s="42"/>
      <c r="G1033" s="42"/>
      <c r="H1033" s="42"/>
      <c r="I1033" s="42"/>
      <c r="J1033" s="42"/>
      <c r="K1033" s="42"/>
      <c r="M1033" s="42"/>
      <c r="N1033" s="42"/>
    </row>
    <row r="1034" spans="1:14" x14ac:dyDescent="0.25">
      <c r="A1034" s="42"/>
      <c r="B1034" s="42"/>
      <c r="C1034" s="42"/>
      <c r="D1034" s="42"/>
      <c r="E1034" s="42"/>
      <c r="F1034" s="42"/>
      <c r="G1034" s="42"/>
      <c r="H1034" s="42"/>
      <c r="I1034" s="42"/>
      <c r="J1034" s="42"/>
      <c r="K1034" s="42"/>
      <c r="M1034" s="42"/>
      <c r="N1034" s="42"/>
    </row>
    <row r="1035" spans="1:14" x14ac:dyDescent="0.25">
      <c r="A1035" s="42"/>
      <c r="B1035" s="42"/>
      <c r="C1035" s="42"/>
      <c r="D1035" s="42"/>
      <c r="E1035" s="42"/>
      <c r="F1035" s="42"/>
      <c r="G1035" s="42"/>
      <c r="H1035" s="42"/>
      <c r="I1035" s="42"/>
      <c r="J1035" s="42"/>
      <c r="K1035" s="42"/>
      <c r="M1035" s="42"/>
      <c r="N1035" s="42"/>
    </row>
    <row r="1036" spans="1:14" x14ac:dyDescent="0.25">
      <c r="A1036" s="42"/>
      <c r="B1036" s="42"/>
      <c r="C1036" s="42"/>
      <c r="D1036" s="42"/>
      <c r="E1036" s="42"/>
      <c r="F1036" s="42"/>
      <c r="G1036" s="42"/>
      <c r="H1036" s="42"/>
      <c r="I1036" s="42"/>
      <c r="J1036" s="42"/>
      <c r="K1036" s="42"/>
      <c r="M1036" s="42"/>
      <c r="N1036" s="42"/>
    </row>
    <row r="1037" spans="1:14" x14ac:dyDescent="0.25">
      <c r="A1037" s="42"/>
      <c r="B1037" s="42"/>
      <c r="C1037" s="42"/>
      <c r="D1037" s="42"/>
      <c r="E1037" s="42"/>
      <c r="F1037" s="42"/>
      <c r="G1037" s="42"/>
      <c r="H1037" s="42"/>
      <c r="I1037" s="42"/>
      <c r="J1037" s="42"/>
      <c r="K1037" s="42"/>
      <c r="M1037" s="42"/>
      <c r="N1037" s="42"/>
    </row>
    <row r="1038" spans="1:14" x14ac:dyDescent="0.25">
      <c r="A1038" s="42"/>
      <c r="B1038" s="42"/>
      <c r="C1038" s="42"/>
      <c r="D1038" s="42"/>
      <c r="E1038" s="42"/>
      <c r="F1038" s="42"/>
      <c r="G1038" s="42"/>
      <c r="H1038" s="42"/>
      <c r="I1038" s="42"/>
      <c r="J1038" s="42"/>
      <c r="K1038" s="42"/>
      <c r="M1038" s="42"/>
      <c r="N1038" s="42"/>
    </row>
    <row r="1039" spans="1:14" x14ac:dyDescent="0.25">
      <c r="A1039" s="42"/>
      <c r="B1039" s="42"/>
      <c r="C1039" s="42"/>
      <c r="D1039" s="42"/>
      <c r="E1039" s="42"/>
      <c r="F1039" s="42"/>
      <c r="G1039" s="42"/>
      <c r="H1039" s="42"/>
      <c r="I1039" s="42"/>
      <c r="J1039" s="42"/>
      <c r="K1039" s="42"/>
      <c r="M1039" s="42"/>
      <c r="N1039" s="42"/>
    </row>
    <row r="1040" spans="1:14" x14ac:dyDescent="0.25">
      <c r="A1040" s="42"/>
      <c r="B1040" s="42"/>
      <c r="C1040" s="42"/>
      <c r="D1040" s="42"/>
      <c r="E1040" s="42"/>
      <c r="F1040" s="42"/>
      <c r="G1040" s="42"/>
      <c r="H1040" s="42"/>
      <c r="I1040" s="42"/>
      <c r="J1040" s="42"/>
      <c r="K1040" s="42"/>
      <c r="M1040" s="42"/>
      <c r="N1040" s="42"/>
    </row>
    <row r="1041" spans="1:14" x14ac:dyDescent="0.25">
      <c r="A1041" s="42"/>
      <c r="B1041" s="42"/>
      <c r="C1041" s="42"/>
      <c r="D1041" s="42"/>
      <c r="E1041" s="42"/>
      <c r="F1041" s="42"/>
      <c r="G1041" s="42"/>
      <c r="H1041" s="42"/>
      <c r="I1041" s="42"/>
      <c r="J1041" s="42"/>
      <c r="K1041" s="42"/>
      <c r="M1041" s="42"/>
      <c r="N1041" s="42"/>
    </row>
    <row r="1042" spans="1:14" x14ac:dyDescent="0.25">
      <c r="A1042" s="42"/>
      <c r="B1042" s="42"/>
      <c r="C1042" s="42"/>
      <c r="D1042" s="42"/>
      <c r="E1042" s="42"/>
      <c r="F1042" s="42"/>
      <c r="G1042" s="42"/>
      <c r="H1042" s="42"/>
      <c r="I1042" s="42"/>
      <c r="J1042" s="42"/>
      <c r="K1042" s="42"/>
      <c r="M1042" s="42"/>
      <c r="N1042" s="42"/>
    </row>
    <row r="1043" spans="1:14" x14ac:dyDescent="0.25">
      <c r="A1043" s="42"/>
      <c r="B1043" s="42"/>
      <c r="C1043" s="42"/>
      <c r="D1043" s="42"/>
      <c r="E1043" s="42"/>
      <c r="F1043" s="42"/>
      <c r="G1043" s="42"/>
      <c r="H1043" s="42"/>
      <c r="I1043" s="42"/>
      <c r="J1043" s="42"/>
      <c r="K1043" s="42"/>
      <c r="M1043" s="42"/>
      <c r="N1043" s="42"/>
    </row>
    <row r="1044" spans="1:14" x14ac:dyDescent="0.25">
      <c r="A1044" s="42"/>
      <c r="B1044" s="42"/>
      <c r="C1044" s="42"/>
      <c r="D1044" s="42"/>
      <c r="E1044" s="42"/>
      <c r="F1044" s="42"/>
      <c r="G1044" s="42"/>
      <c r="H1044" s="42"/>
      <c r="I1044" s="42"/>
      <c r="J1044" s="42"/>
      <c r="K1044" s="42"/>
      <c r="M1044" s="42"/>
      <c r="N1044" s="42"/>
    </row>
    <row r="1045" spans="1:14" x14ac:dyDescent="0.25">
      <c r="A1045" s="42"/>
      <c r="B1045" s="42"/>
      <c r="C1045" s="42"/>
      <c r="D1045" s="42"/>
      <c r="E1045" s="42"/>
      <c r="F1045" s="42"/>
      <c r="G1045" s="42"/>
      <c r="H1045" s="42"/>
      <c r="I1045" s="42"/>
      <c r="J1045" s="42"/>
      <c r="K1045" s="42"/>
      <c r="M1045" s="42"/>
      <c r="N1045" s="42"/>
    </row>
    <row r="1046" spans="1:14" x14ac:dyDescent="0.25">
      <c r="A1046" s="42"/>
      <c r="B1046" s="42"/>
      <c r="C1046" s="42"/>
      <c r="D1046" s="42"/>
      <c r="E1046" s="42"/>
      <c r="F1046" s="42"/>
      <c r="G1046" s="42"/>
      <c r="H1046" s="42"/>
      <c r="I1046" s="42"/>
      <c r="J1046" s="42"/>
      <c r="K1046" s="42"/>
      <c r="M1046" s="42"/>
      <c r="N1046" s="42"/>
    </row>
    <row r="1047" spans="1:14" x14ac:dyDescent="0.25">
      <c r="A1047" s="42"/>
      <c r="B1047" s="42"/>
      <c r="C1047" s="42"/>
      <c r="D1047" s="42"/>
      <c r="E1047" s="42"/>
      <c r="F1047" s="42"/>
      <c r="G1047" s="42"/>
      <c r="H1047" s="42"/>
      <c r="I1047" s="42"/>
      <c r="J1047" s="42"/>
      <c r="K1047" s="42"/>
      <c r="M1047" s="42"/>
      <c r="N1047" s="42"/>
    </row>
    <row r="1048" spans="1:14" x14ac:dyDescent="0.25">
      <c r="A1048" s="42"/>
      <c r="B1048" s="42"/>
      <c r="C1048" s="42"/>
      <c r="D1048" s="42"/>
      <c r="E1048" s="42"/>
      <c r="F1048" s="42"/>
      <c r="G1048" s="42"/>
      <c r="H1048" s="42"/>
      <c r="I1048" s="42"/>
      <c r="J1048" s="42"/>
      <c r="K1048" s="42"/>
      <c r="M1048" s="42"/>
      <c r="N1048" s="42"/>
    </row>
    <row r="1049" spans="1:14" x14ac:dyDescent="0.25">
      <c r="A1049" s="42"/>
      <c r="B1049" s="42"/>
      <c r="C1049" s="42"/>
      <c r="D1049" s="42"/>
      <c r="E1049" s="42"/>
      <c r="F1049" s="42"/>
      <c r="G1049" s="42"/>
      <c r="H1049" s="42"/>
      <c r="I1049" s="42"/>
      <c r="J1049" s="42"/>
      <c r="K1049" s="42"/>
      <c r="M1049" s="42"/>
      <c r="N1049" s="42"/>
    </row>
    <row r="1050" spans="1:14" x14ac:dyDescent="0.25">
      <c r="A1050" s="42"/>
      <c r="B1050" s="42"/>
      <c r="C1050" s="42"/>
      <c r="D1050" s="42"/>
      <c r="E1050" s="42"/>
      <c r="F1050" s="42"/>
      <c r="G1050" s="42"/>
      <c r="H1050" s="42"/>
      <c r="I1050" s="42"/>
      <c r="J1050" s="42"/>
      <c r="K1050" s="42"/>
      <c r="M1050" s="42"/>
      <c r="N1050" s="42"/>
    </row>
    <row r="1051" spans="1:14" x14ac:dyDescent="0.25">
      <c r="A1051" s="42"/>
      <c r="B1051" s="42"/>
      <c r="C1051" s="42"/>
      <c r="D1051" s="42"/>
      <c r="E1051" s="42"/>
      <c r="F1051" s="42"/>
      <c r="G1051" s="42"/>
      <c r="H1051" s="42"/>
      <c r="I1051" s="42"/>
      <c r="J1051" s="42"/>
      <c r="K1051" s="42"/>
      <c r="M1051" s="42"/>
      <c r="N1051" s="42"/>
    </row>
    <row r="1052" spans="1:14" x14ac:dyDescent="0.25">
      <c r="A1052" s="42"/>
      <c r="B1052" s="42"/>
      <c r="C1052" s="42"/>
      <c r="D1052" s="42"/>
      <c r="E1052" s="42"/>
      <c r="F1052" s="42"/>
      <c r="G1052" s="42"/>
      <c r="H1052" s="42"/>
      <c r="I1052" s="42"/>
      <c r="J1052" s="42"/>
      <c r="K1052" s="42"/>
      <c r="M1052" s="42"/>
      <c r="N1052" s="42"/>
    </row>
    <row r="1053" spans="1:14" x14ac:dyDescent="0.25">
      <c r="A1053" s="42"/>
      <c r="B1053" s="42"/>
      <c r="C1053" s="42"/>
      <c r="D1053" s="42"/>
      <c r="E1053" s="42"/>
      <c r="F1053" s="42"/>
      <c r="G1053" s="42"/>
      <c r="H1053" s="42"/>
      <c r="I1053" s="42"/>
      <c r="J1053" s="42"/>
      <c r="K1053" s="42"/>
      <c r="M1053" s="42"/>
      <c r="N1053" s="42"/>
    </row>
    <row r="1054" spans="1:14" x14ac:dyDescent="0.25">
      <c r="A1054" s="42"/>
      <c r="B1054" s="42"/>
      <c r="C1054" s="42"/>
      <c r="D1054" s="42"/>
      <c r="E1054" s="42"/>
      <c r="F1054" s="42"/>
      <c r="G1054" s="42"/>
      <c r="H1054" s="42"/>
      <c r="I1054" s="42"/>
      <c r="J1054" s="42"/>
      <c r="K1054" s="42"/>
      <c r="M1054" s="42"/>
      <c r="N1054" s="42"/>
    </row>
    <row r="1055" spans="1:14" x14ac:dyDescent="0.25">
      <c r="A1055" s="42"/>
      <c r="B1055" s="42"/>
      <c r="C1055" s="42"/>
      <c r="D1055" s="42"/>
      <c r="E1055" s="42"/>
      <c r="F1055" s="42"/>
      <c r="G1055" s="42"/>
      <c r="H1055" s="42"/>
      <c r="I1055" s="42"/>
      <c r="J1055" s="42"/>
      <c r="K1055" s="42"/>
      <c r="M1055" s="42"/>
      <c r="N1055" s="42"/>
    </row>
    <row r="1056" spans="1:14" x14ac:dyDescent="0.25">
      <c r="A1056" s="42"/>
      <c r="B1056" s="42"/>
      <c r="C1056" s="42"/>
      <c r="D1056" s="42"/>
      <c r="E1056" s="42"/>
      <c r="F1056" s="42"/>
      <c r="G1056" s="42"/>
      <c r="H1056" s="42"/>
      <c r="I1056" s="42"/>
      <c r="J1056" s="42"/>
      <c r="K1056" s="42"/>
      <c r="M1056" s="42"/>
      <c r="N1056" s="42"/>
    </row>
    <row r="1057" spans="1:14" x14ac:dyDescent="0.25">
      <c r="A1057" s="42"/>
      <c r="B1057" s="42"/>
      <c r="C1057" s="42"/>
      <c r="D1057" s="42"/>
      <c r="E1057" s="42"/>
      <c r="F1057" s="42"/>
      <c r="G1057" s="42"/>
      <c r="H1057" s="42"/>
      <c r="I1057" s="42"/>
      <c r="J1057" s="42"/>
      <c r="K1057" s="42"/>
      <c r="M1057" s="42"/>
      <c r="N1057" s="42"/>
    </row>
    <row r="1058" spans="1:14" x14ac:dyDescent="0.25">
      <c r="A1058" s="42"/>
      <c r="B1058" s="42"/>
      <c r="C1058" s="42"/>
      <c r="D1058" s="42"/>
      <c r="E1058" s="42"/>
      <c r="F1058" s="42"/>
      <c r="G1058" s="42"/>
      <c r="H1058" s="42"/>
      <c r="I1058" s="42"/>
      <c r="J1058" s="42"/>
      <c r="K1058" s="42"/>
      <c r="M1058" s="42"/>
      <c r="N1058" s="42"/>
    </row>
    <row r="1059" spans="1:14" x14ac:dyDescent="0.25">
      <c r="A1059" s="42"/>
      <c r="B1059" s="42"/>
      <c r="C1059" s="42"/>
      <c r="D1059" s="42"/>
      <c r="E1059" s="42"/>
      <c r="F1059" s="42"/>
      <c r="G1059" s="42"/>
      <c r="H1059" s="42"/>
      <c r="I1059" s="42"/>
      <c r="J1059" s="42"/>
      <c r="K1059" s="42"/>
      <c r="M1059" s="42"/>
      <c r="N1059" s="42"/>
    </row>
    <row r="1060" spans="1:14" x14ac:dyDescent="0.25">
      <c r="A1060" s="42"/>
      <c r="B1060" s="42"/>
      <c r="C1060" s="42"/>
      <c r="D1060" s="42"/>
      <c r="E1060" s="42"/>
      <c r="F1060" s="42"/>
      <c r="G1060" s="42"/>
      <c r="H1060" s="42"/>
      <c r="I1060" s="42"/>
      <c r="J1060" s="42"/>
      <c r="K1060" s="42"/>
      <c r="M1060" s="42"/>
      <c r="N1060" s="42"/>
    </row>
    <row r="1061" spans="1:14" x14ac:dyDescent="0.25">
      <c r="A1061" s="42"/>
      <c r="B1061" s="42"/>
      <c r="C1061" s="42"/>
      <c r="D1061" s="42"/>
      <c r="E1061" s="42"/>
      <c r="F1061" s="42"/>
      <c r="G1061" s="42"/>
      <c r="H1061" s="42"/>
      <c r="I1061" s="42"/>
      <c r="J1061" s="42"/>
      <c r="K1061" s="42"/>
      <c r="M1061" s="42"/>
      <c r="N1061" s="42"/>
    </row>
    <row r="1062" spans="1:14" x14ac:dyDescent="0.25">
      <c r="A1062" s="42"/>
      <c r="B1062" s="42"/>
      <c r="C1062" s="42"/>
      <c r="D1062" s="42"/>
      <c r="E1062" s="42"/>
      <c r="F1062" s="42"/>
      <c r="G1062" s="42"/>
      <c r="H1062" s="42"/>
      <c r="I1062" s="42"/>
      <c r="J1062" s="42"/>
      <c r="K1062" s="42"/>
      <c r="M1062" s="42"/>
      <c r="N1062" s="42"/>
    </row>
    <row r="1063" spans="1:14" x14ac:dyDescent="0.25">
      <c r="A1063" s="42"/>
      <c r="B1063" s="42"/>
      <c r="C1063" s="42"/>
      <c r="D1063" s="42"/>
      <c r="E1063" s="42"/>
      <c r="F1063" s="42"/>
      <c r="G1063" s="42"/>
      <c r="H1063" s="42"/>
      <c r="I1063" s="42"/>
      <c r="J1063" s="42"/>
      <c r="K1063" s="42"/>
      <c r="M1063" s="42"/>
      <c r="N1063" s="42"/>
    </row>
    <row r="1064" spans="1:14" x14ac:dyDescent="0.25">
      <c r="A1064" s="42"/>
      <c r="B1064" s="42"/>
      <c r="C1064" s="42"/>
      <c r="D1064" s="42"/>
      <c r="E1064" s="42"/>
      <c r="F1064" s="42"/>
      <c r="G1064" s="42"/>
      <c r="H1064" s="42"/>
      <c r="I1064" s="42"/>
      <c r="J1064" s="42"/>
      <c r="K1064" s="42"/>
      <c r="M1064" s="42"/>
      <c r="N1064" s="42"/>
    </row>
    <row r="1065" spans="1:14" x14ac:dyDescent="0.25">
      <c r="A1065" s="42"/>
      <c r="B1065" s="42"/>
      <c r="C1065" s="42"/>
      <c r="D1065" s="42"/>
      <c r="E1065" s="42"/>
      <c r="F1065" s="42"/>
      <c r="G1065" s="42"/>
      <c r="H1065" s="42"/>
      <c r="I1065" s="42"/>
      <c r="J1065" s="42"/>
      <c r="K1065" s="42"/>
      <c r="M1065" s="42"/>
      <c r="N1065" s="42"/>
    </row>
    <row r="1066" spans="1:14" x14ac:dyDescent="0.25">
      <c r="A1066" s="42"/>
      <c r="B1066" s="42"/>
      <c r="C1066" s="42"/>
      <c r="D1066" s="42"/>
      <c r="E1066" s="42"/>
      <c r="F1066" s="42"/>
      <c r="G1066" s="42"/>
      <c r="H1066" s="42"/>
      <c r="I1066" s="42"/>
      <c r="J1066" s="42"/>
      <c r="K1066" s="42"/>
      <c r="M1066" s="42"/>
      <c r="N1066" s="42"/>
    </row>
    <row r="1067" spans="1:14" x14ac:dyDescent="0.25">
      <c r="A1067" s="42"/>
      <c r="B1067" s="42"/>
      <c r="C1067" s="42"/>
      <c r="D1067" s="42"/>
      <c r="E1067" s="42"/>
      <c r="F1067" s="42"/>
      <c r="G1067" s="42"/>
      <c r="H1067" s="42"/>
      <c r="I1067" s="42"/>
      <c r="J1067" s="42"/>
      <c r="K1067" s="42"/>
      <c r="M1067" s="42"/>
      <c r="N1067" s="42"/>
    </row>
    <row r="1068" spans="1:14" x14ac:dyDescent="0.25">
      <c r="A1068" s="42"/>
      <c r="B1068" s="42"/>
      <c r="C1068" s="42"/>
      <c r="D1068" s="42"/>
      <c r="E1068" s="42"/>
      <c r="F1068" s="42"/>
      <c r="G1068" s="42"/>
      <c r="H1068" s="42"/>
      <c r="I1068" s="42"/>
      <c r="J1068" s="42"/>
      <c r="K1068" s="42"/>
      <c r="M1068" s="42"/>
      <c r="N1068" s="42"/>
    </row>
    <row r="1069" spans="1:14" x14ac:dyDescent="0.25">
      <c r="A1069" s="42"/>
      <c r="B1069" s="42"/>
      <c r="C1069" s="42"/>
      <c r="D1069" s="42"/>
      <c r="E1069" s="42"/>
      <c r="F1069" s="42"/>
      <c r="G1069" s="42"/>
      <c r="H1069" s="42"/>
      <c r="I1069" s="42"/>
      <c r="J1069" s="42"/>
      <c r="K1069" s="42"/>
      <c r="M1069" s="42"/>
      <c r="N1069" s="42"/>
    </row>
    <row r="1070" spans="1:14" x14ac:dyDescent="0.25">
      <c r="A1070" s="42"/>
      <c r="B1070" s="42"/>
      <c r="C1070" s="42"/>
      <c r="D1070" s="42"/>
      <c r="E1070" s="42"/>
      <c r="F1070" s="42"/>
      <c r="G1070" s="42"/>
      <c r="H1070" s="42"/>
      <c r="I1070" s="42"/>
      <c r="J1070" s="42"/>
      <c r="K1070" s="42"/>
      <c r="M1070" s="42"/>
      <c r="N1070" s="42"/>
    </row>
    <row r="1071" spans="1:14" x14ac:dyDescent="0.25">
      <c r="A1071" s="42"/>
      <c r="B1071" s="42"/>
      <c r="C1071" s="42"/>
      <c r="D1071" s="42"/>
      <c r="E1071" s="42"/>
      <c r="F1071" s="42"/>
      <c r="G1071" s="42"/>
      <c r="H1071" s="42"/>
      <c r="I1071" s="42"/>
      <c r="J1071" s="42"/>
      <c r="K1071" s="42"/>
      <c r="M1071" s="42"/>
      <c r="N1071" s="42"/>
    </row>
    <row r="1072" spans="1:14" x14ac:dyDescent="0.25">
      <c r="A1072" s="42"/>
      <c r="B1072" s="42"/>
      <c r="C1072" s="42"/>
      <c r="D1072" s="42"/>
      <c r="E1072" s="42"/>
      <c r="F1072" s="42"/>
      <c r="G1072" s="42"/>
      <c r="H1072" s="42"/>
      <c r="I1072" s="42"/>
      <c r="J1072" s="42"/>
      <c r="K1072" s="42"/>
      <c r="M1072" s="42"/>
      <c r="N1072" s="42"/>
    </row>
    <row r="1073" spans="1:14" x14ac:dyDescent="0.25">
      <c r="A1073" s="42"/>
      <c r="B1073" s="42"/>
      <c r="C1073" s="42"/>
      <c r="D1073" s="42"/>
      <c r="E1073" s="42"/>
      <c r="F1073" s="42"/>
      <c r="G1073" s="42"/>
      <c r="H1073" s="42"/>
      <c r="I1073" s="42"/>
      <c r="J1073" s="42"/>
      <c r="K1073" s="42"/>
      <c r="M1073" s="42"/>
      <c r="N1073" s="42"/>
    </row>
    <row r="1074" spans="1:14" x14ac:dyDescent="0.25">
      <c r="A1074" s="42"/>
      <c r="B1074" s="42"/>
      <c r="C1074" s="42"/>
      <c r="D1074" s="42"/>
      <c r="E1074" s="42"/>
      <c r="F1074" s="42"/>
      <c r="G1074" s="42"/>
      <c r="H1074" s="42"/>
      <c r="I1074" s="42"/>
      <c r="J1074" s="42"/>
      <c r="K1074" s="42"/>
      <c r="M1074" s="42"/>
      <c r="N1074" s="42"/>
    </row>
    <row r="1075" spans="1:14" x14ac:dyDescent="0.25">
      <c r="A1075" s="42"/>
      <c r="B1075" s="42"/>
      <c r="C1075" s="42"/>
      <c r="D1075" s="42"/>
      <c r="E1075" s="42"/>
      <c r="F1075" s="42"/>
      <c r="G1075" s="42"/>
      <c r="H1075" s="42"/>
      <c r="I1075" s="42"/>
      <c r="J1075" s="42"/>
      <c r="K1075" s="42"/>
      <c r="M1075" s="42"/>
      <c r="N1075" s="42"/>
    </row>
    <row r="1076" spans="1:14" x14ac:dyDescent="0.25">
      <c r="A1076" s="42"/>
      <c r="B1076" s="42"/>
      <c r="C1076" s="42"/>
      <c r="D1076" s="42"/>
      <c r="E1076" s="42"/>
      <c r="F1076" s="42"/>
      <c r="G1076" s="42"/>
      <c r="H1076" s="42"/>
      <c r="I1076" s="42"/>
      <c r="J1076" s="42"/>
      <c r="K1076" s="42"/>
      <c r="M1076" s="42"/>
      <c r="N1076" s="42"/>
    </row>
    <row r="1077" spans="1:14" x14ac:dyDescent="0.25">
      <c r="A1077" s="42"/>
      <c r="B1077" s="42"/>
      <c r="C1077" s="42"/>
      <c r="D1077" s="42"/>
      <c r="E1077" s="42"/>
      <c r="F1077" s="42"/>
      <c r="G1077" s="42"/>
      <c r="H1077" s="42"/>
      <c r="I1077" s="42"/>
      <c r="J1077" s="42"/>
      <c r="K1077" s="42"/>
      <c r="M1077" s="42"/>
      <c r="N1077" s="42"/>
    </row>
    <row r="1078" spans="1:14" x14ac:dyDescent="0.25">
      <c r="A1078" s="42"/>
      <c r="B1078" s="42"/>
      <c r="C1078" s="42"/>
      <c r="D1078" s="42"/>
      <c r="E1078" s="42"/>
      <c r="F1078" s="42"/>
      <c r="G1078" s="42"/>
      <c r="H1078" s="42"/>
      <c r="I1078" s="42"/>
      <c r="J1078" s="42"/>
      <c r="K1078" s="42"/>
      <c r="M1078" s="42"/>
      <c r="N1078" s="42"/>
    </row>
    <row r="1079" spans="1:14" x14ac:dyDescent="0.25">
      <c r="A1079" s="42"/>
      <c r="B1079" s="42"/>
      <c r="C1079" s="42"/>
      <c r="D1079" s="42"/>
      <c r="E1079" s="42"/>
      <c r="F1079" s="42"/>
      <c r="G1079" s="42"/>
      <c r="H1079" s="42"/>
      <c r="I1079" s="42"/>
      <c r="J1079" s="42"/>
      <c r="K1079" s="42"/>
      <c r="M1079" s="42"/>
      <c r="N1079" s="42"/>
    </row>
    <row r="1080" spans="1:14" x14ac:dyDescent="0.25">
      <c r="A1080" s="42"/>
      <c r="B1080" s="42"/>
      <c r="C1080" s="42"/>
      <c r="D1080" s="42"/>
      <c r="E1080" s="42"/>
      <c r="F1080" s="42"/>
      <c r="G1080" s="42"/>
      <c r="H1080" s="42"/>
      <c r="I1080" s="42"/>
      <c r="J1080" s="42"/>
      <c r="K1080" s="42"/>
      <c r="M1080" s="42"/>
      <c r="N1080" s="42"/>
    </row>
    <row r="1081" spans="1:14" x14ac:dyDescent="0.25">
      <c r="A1081" s="42"/>
      <c r="B1081" s="42"/>
      <c r="C1081" s="42"/>
      <c r="D1081" s="42"/>
      <c r="E1081" s="42"/>
      <c r="F1081" s="42"/>
      <c r="G1081" s="42"/>
      <c r="H1081" s="42"/>
      <c r="I1081" s="42"/>
      <c r="J1081" s="42"/>
      <c r="K1081" s="42"/>
      <c r="M1081" s="42"/>
      <c r="N1081" s="42"/>
    </row>
    <row r="1082" spans="1:14" x14ac:dyDescent="0.25">
      <c r="A1082" s="42"/>
      <c r="B1082" s="42"/>
      <c r="C1082" s="42"/>
      <c r="D1082" s="42"/>
      <c r="E1082" s="42"/>
      <c r="F1082" s="42"/>
      <c r="G1082" s="42"/>
      <c r="H1082" s="42"/>
      <c r="I1082" s="42"/>
      <c r="J1082" s="42"/>
      <c r="K1082" s="42"/>
      <c r="M1082" s="42"/>
      <c r="N1082" s="42"/>
    </row>
    <row r="1083" spans="1:14" x14ac:dyDescent="0.25">
      <c r="A1083" s="42"/>
      <c r="B1083" s="42"/>
      <c r="C1083" s="42"/>
      <c r="D1083" s="42"/>
      <c r="E1083" s="42"/>
      <c r="F1083" s="42"/>
      <c r="G1083" s="42"/>
      <c r="H1083" s="42"/>
      <c r="I1083" s="42"/>
      <c r="J1083" s="42"/>
      <c r="K1083" s="42"/>
      <c r="M1083" s="42"/>
      <c r="N1083" s="42"/>
    </row>
    <row r="1084" spans="1:14" x14ac:dyDescent="0.25">
      <c r="A1084" s="42"/>
      <c r="B1084" s="42"/>
      <c r="C1084" s="42"/>
      <c r="D1084" s="42"/>
      <c r="E1084" s="42"/>
      <c r="F1084" s="42"/>
      <c r="G1084" s="42"/>
      <c r="H1084" s="42"/>
      <c r="I1084" s="42"/>
      <c r="J1084" s="42"/>
      <c r="K1084" s="42"/>
      <c r="M1084" s="42"/>
      <c r="N1084" s="42"/>
    </row>
    <row r="1085" spans="1:14" x14ac:dyDescent="0.25">
      <c r="A1085" s="42"/>
      <c r="B1085" s="42"/>
      <c r="C1085" s="42"/>
      <c r="D1085" s="42"/>
      <c r="E1085" s="42"/>
      <c r="F1085" s="42"/>
      <c r="G1085" s="42"/>
      <c r="H1085" s="42"/>
      <c r="I1085" s="42"/>
      <c r="J1085" s="42"/>
      <c r="K1085" s="42"/>
      <c r="M1085" s="42"/>
      <c r="N1085" s="42"/>
    </row>
    <row r="1086" spans="1:14" x14ac:dyDescent="0.25">
      <c r="A1086" s="42"/>
      <c r="B1086" s="42"/>
      <c r="C1086" s="42"/>
      <c r="D1086" s="42"/>
      <c r="E1086" s="42"/>
      <c r="F1086" s="42"/>
      <c r="G1086" s="42"/>
      <c r="H1086" s="42"/>
      <c r="I1086" s="42"/>
      <c r="J1086" s="42"/>
      <c r="K1086" s="42"/>
      <c r="M1086" s="42"/>
      <c r="N1086" s="42"/>
    </row>
    <row r="1087" spans="1:14" x14ac:dyDescent="0.25">
      <c r="A1087" s="42"/>
      <c r="B1087" s="42"/>
      <c r="C1087" s="42"/>
      <c r="D1087" s="42"/>
      <c r="E1087" s="42"/>
      <c r="F1087" s="42"/>
      <c r="G1087" s="42"/>
      <c r="H1087" s="42"/>
      <c r="I1087" s="42"/>
      <c r="J1087" s="42"/>
      <c r="K1087" s="42"/>
      <c r="M1087" s="42"/>
      <c r="N1087" s="42"/>
    </row>
    <row r="1088" spans="1:14" x14ac:dyDescent="0.25">
      <c r="A1088" s="42"/>
      <c r="B1088" s="42"/>
      <c r="C1088" s="42"/>
      <c r="D1088" s="42"/>
      <c r="E1088" s="42"/>
      <c r="F1088" s="42"/>
      <c r="G1088" s="42"/>
      <c r="H1088" s="42"/>
      <c r="I1088" s="42"/>
      <c r="J1088" s="42"/>
      <c r="K1088" s="42"/>
      <c r="M1088" s="42"/>
      <c r="N1088" s="42"/>
    </row>
    <row r="1089" spans="1:14" x14ac:dyDescent="0.25">
      <c r="A1089" s="42"/>
      <c r="B1089" s="42"/>
      <c r="C1089" s="42"/>
      <c r="D1089" s="42"/>
      <c r="E1089" s="42"/>
      <c r="F1089" s="42"/>
      <c r="G1089" s="42"/>
      <c r="H1089" s="42"/>
      <c r="I1089" s="42"/>
      <c r="J1089" s="42"/>
      <c r="K1089" s="42"/>
      <c r="M1089" s="42"/>
      <c r="N1089" s="42"/>
    </row>
    <row r="1090" spans="1:14" x14ac:dyDescent="0.25">
      <c r="A1090" s="42"/>
      <c r="B1090" s="42"/>
      <c r="C1090" s="42"/>
      <c r="D1090" s="42"/>
      <c r="E1090" s="42"/>
      <c r="F1090" s="42"/>
      <c r="G1090" s="42"/>
      <c r="H1090" s="42"/>
      <c r="I1090" s="42"/>
      <c r="J1090" s="42"/>
      <c r="K1090" s="42"/>
      <c r="M1090" s="42"/>
      <c r="N1090" s="42"/>
    </row>
    <row r="1091" spans="1:14" x14ac:dyDescent="0.25">
      <c r="A1091" s="42"/>
      <c r="B1091" s="42"/>
      <c r="C1091" s="42"/>
      <c r="D1091" s="42"/>
      <c r="E1091" s="42"/>
      <c r="F1091" s="42"/>
      <c r="G1091" s="42"/>
      <c r="H1091" s="42"/>
      <c r="I1091" s="42"/>
      <c r="J1091" s="42"/>
      <c r="K1091" s="42"/>
      <c r="M1091" s="42"/>
      <c r="N1091" s="42"/>
    </row>
    <row r="1092" spans="1:14" x14ac:dyDescent="0.25">
      <c r="A1092" s="42"/>
      <c r="B1092" s="42"/>
      <c r="C1092" s="42"/>
      <c r="D1092" s="42"/>
      <c r="E1092" s="42"/>
      <c r="F1092" s="42"/>
      <c r="G1092" s="42"/>
      <c r="H1092" s="42"/>
      <c r="I1092" s="42"/>
      <c r="J1092" s="42"/>
      <c r="K1092" s="42"/>
      <c r="M1092" s="42"/>
      <c r="N1092" s="42"/>
    </row>
    <row r="1093" spans="1:14" x14ac:dyDescent="0.25">
      <c r="A1093" s="42"/>
      <c r="B1093" s="42"/>
      <c r="C1093" s="42"/>
      <c r="D1093" s="42"/>
      <c r="E1093" s="42"/>
      <c r="F1093" s="42"/>
      <c r="G1093" s="42"/>
      <c r="H1093" s="42"/>
      <c r="I1093" s="42"/>
      <c r="J1093" s="42"/>
      <c r="K1093" s="42"/>
      <c r="M1093" s="42"/>
      <c r="N1093" s="42"/>
    </row>
    <row r="1094" spans="1:14" x14ac:dyDescent="0.25">
      <c r="A1094" s="42"/>
      <c r="B1094" s="42"/>
      <c r="C1094" s="42"/>
      <c r="D1094" s="42"/>
      <c r="E1094" s="42"/>
      <c r="F1094" s="42"/>
      <c r="G1094" s="42"/>
      <c r="H1094" s="42"/>
      <c r="I1094" s="42"/>
      <c r="J1094" s="42"/>
      <c r="K1094" s="42"/>
      <c r="M1094" s="42"/>
      <c r="N1094" s="42"/>
    </row>
    <row r="1095" spans="1:14" x14ac:dyDescent="0.25">
      <c r="A1095" s="42"/>
      <c r="B1095" s="42"/>
      <c r="C1095" s="42"/>
      <c r="D1095" s="42"/>
      <c r="E1095" s="42"/>
      <c r="F1095" s="42"/>
      <c r="G1095" s="42"/>
      <c r="H1095" s="42"/>
      <c r="I1095" s="42"/>
      <c r="J1095" s="42"/>
      <c r="K1095" s="42"/>
      <c r="M1095" s="42"/>
      <c r="N1095" s="42"/>
    </row>
    <row r="1096" spans="1:14" x14ac:dyDescent="0.25">
      <c r="A1096" s="42"/>
      <c r="B1096" s="42"/>
      <c r="C1096" s="42"/>
      <c r="D1096" s="42"/>
      <c r="E1096" s="42"/>
      <c r="F1096" s="42"/>
      <c r="G1096" s="42"/>
      <c r="H1096" s="42"/>
      <c r="I1096" s="42"/>
      <c r="J1096" s="42"/>
      <c r="K1096" s="42"/>
      <c r="M1096" s="42"/>
      <c r="N1096" s="42"/>
    </row>
    <row r="1097" spans="1:14" x14ac:dyDescent="0.25">
      <c r="A1097" s="42"/>
      <c r="B1097" s="42"/>
      <c r="C1097" s="42"/>
      <c r="D1097" s="42"/>
      <c r="E1097" s="42"/>
      <c r="F1097" s="42"/>
      <c r="G1097" s="42"/>
      <c r="H1097" s="42"/>
      <c r="I1097" s="42"/>
      <c r="J1097" s="42"/>
      <c r="K1097" s="42"/>
      <c r="M1097" s="42"/>
      <c r="N1097" s="42"/>
    </row>
    <row r="1098" spans="1:14" x14ac:dyDescent="0.25">
      <c r="A1098" s="42"/>
      <c r="B1098" s="42"/>
      <c r="C1098" s="42"/>
      <c r="D1098" s="42"/>
      <c r="E1098" s="42"/>
      <c r="F1098" s="42"/>
      <c r="G1098" s="42"/>
      <c r="H1098" s="42"/>
      <c r="I1098" s="42"/>
      <c r="J1098" s="42"/>
      <c r="K1098" s="42"/>
      <c r="M1098" s="42"/>
      <c r="N1098" s="42"/>
    </row>
    <row r="1099" spans="1:14" x14ac:dyDescent="0.25">
      <c r="A1099" s="42"/>
      <c r="B1099" s="42"/>
      <c r="C1099" s="42"/>
      <c r="D1099" s="42"/>
      <c r="E1099" s="42"/>
      <c r="F1099" s="42"/>
      <c r="G1099" s="42"/>
      <c r="H1099" s="42"/>
      <c r="I1099" s="42"/>
      <c r="J1099" s="42"/>
      <c r="K1099" s="42"/>
      <c r="M1099" s="42"/>
      <c r="N1099" s="42"/>
    </row>
    <row r="1100" spans="1:14" x14ac:dyDescent="0.25">
      <c r="A1100" s="42"/>
      <c r="B1100" s="42"/>
      <c r="C1100" s="42"/>
      <c r="D1100" s="42"/>
      <c r="E1100" s="42"/>
      <c r="F1100" s="42"/>
      <c r="G1100" s="42"/>
      <c r="H1100" s="42"/>
      <c r="I1100" s="42"/>
      <c r="J1100" s="42"/>
      <c r="K1100" s="42"/>
      <c r="M1100" s="42"/>
      <c r="N1100" s="42"/>
    </row>
    <row r="1101" spans="1:14" x14ac:dyDescent="0.25">
      <c r="A1101" s="42"/>
      <c r="B1101" s="42"/>
      <c r="C1101" s="42"/>
      <c r="D1101" s="42"/>
      <c r="E1101" s="42"/>
      <c r="F1101" s="42"/>
      <c r="G1101" s="42"/>
      <c r="H1101" s="42"/>
      <c r="I1101" s="42"/>
      <c r="J1101" s="42"/>
      <c r="K1101" s="42"/>
      <c r="M1101" s="42"/>
      <c r="N1101" s="42"/>
    </row>
    <row r="1102" spans="1:14" x14ac:dyDescent="0.25">
      <c r="A1102" s="42"/>
      <c r="B1102" s="42"/>
      <c r="C1102" s="42"/>
      <c r="D1102" s="42"/>
      <c r="E1102" s="42"/>
      <c r="F1102" s="42"/>
      <c r="G1102" s="42"/>
      <c r="H1102" s="42"/>
      <c r="I1102" s="42"/>
      <c r="J1102" s="42"/>
      <c r="K1102" s="42"/>
      <c r="M1102" s="42"/>
      <c r="N1102" s="42"/>
    </row>
    <row r="1103" spans="1:14" x14ac:dyDescent="0.25">
      <c r="A1103" s="42"/>
      <c r="B1103" s="42"/>
      <c r="C1103" s="42"/>
      <c r="D1103" s="42"/>
      <c r="E1103" s="42"/>
      <c r="F1103" s="42"/>
      <c r="G1103" s="42"/>
      <c r="H1103" s="42"/>
      <c r="I1103" s="42"/>
      <c r="J1103" s="42"/>
      <c r="K1103" s="42"/>
      <c r="M1103" s="42"/>
      <c r="N1103" s="42"/>
    </row>
    <row r="1104" spans="1:14" x14ac:dyDescent="0.25">
      <c r="A1104" s="42"/>
      <c r="B1104" s="42"/>
      <c r="C1104" s="42"/>
      <c r="D1104" s="42"/>
      <c r="E1104" s="42"/>
      <c r="F1104" s="42"/>
      <c r="G1104" s="42"/>
      <c r="H1104" s="42"/>
      <c r="I1104" s="42"/>
      <c r="J1104" s="42"/>
      <c r="K1104" s="42"/>
      <c r="M1104" s="42"/>
      <c r="N1104" s="42"/>
    </row>
    <row r="1105" spans="1:14" x14ac:dyDescent="0.25">
      <c r="A1105" s="42"/>
      <c r="B1105" s="42"/>
      <c r="C1105" s="42"/>
      <c r="D1105" s="42"/>
      <c r="E1105" s="42"/>
      <c r="F1105" s="42"/>
      <c r="G1105" s="42"/>
      <c r="H1105" s="42"/>
      <c r="I1105" s="42"/>
      <c r="J1105" s="42"/>
      <c r="K1105" s="42"/>
      <c r="M1105" s="42"/>
      <c r="N1105" s="42"/>
    </row>
    <row r="1106" spans="1:14" x14ac:dyDescent="0.25">
      <c r="A1106" s="42"/>
      <c r="B1106" s="42"/>
      <c r="C1106" s="42"/>
      <c r="D1106" s="42"/>
      <c r="E1106" s="42"/>
      <c r="F1106" s="42"/>
      <c r="G1106" s="42"/>
      <c r="H1106" s="42"/>
      <c r="I1106" s="42"/>
      <c r="J1106" s="42"/>
      <c r="K1106" s="42"/>
      <c r="M1106" s="42"/>
      <c r="N1106" s="42"/>
    </row>
    <row r="1107" spans="1:14" x14ac:dyDescent="0.25">
      <c r="A1107" s="42"/>
      <c r="B1107" s="42"/>
      <c r="C1107" s="42"/>
      <c r="D1107" s="42"/>
      <c r="E1107" s="42"/>
      <c r="F1107" s="42"/>
      <c r="G1107" s="42"/>
      <c r="H1107" s="42"/>
      <c r="I1107" s="42"/>
      <c r="J1107" s="42"/>
      <c r="K1107" s="42"/>
      <c r="M1107" s="42"/>
      <c r="N1107" s="42"/>
    </row>
    <row r="1108" spans="1:14" x14ac:dyDescent="0.25">
      <c r="A1108" s="42"/>
      <c r="B1108" s="42"/>
      <c r="C1108" s="42"/>
      <c r="D1108" s="42"/>
      <c r="E1108" s="42"/>
      <c r="F1108" s="42"/>
      <c r="G1108" s="42"/>
      <c r="H1108" s="42"/>
      <c r="I1108" s="42"/>
      <c r="J1108" s="42"/>
      <c r="K1108" s="42"/>
      <c r="M1108" s="42"/>
      <c r="N1108" s="42"/>
    </row>
    <row r="1109" spans="1:14" x14ac:dyDescent="0.25">
      <c r="A1109" s="42"/>
      <c r="B1109" s="42"/>
      <c r="C1109" s="42"/>
      <c r="D1109" s="42"/>
      <c r="E1109" s="42"/>
      <c r="F1109" s="42"/>
      <c r="G1109" s="42"/>
      <c r="H1109" s="42"/>
      <c r="I1109" s="42"/>
      <c r="J1109" s="42"/>
      <c r="K1109" s="42"/>
      <c r="M1109" s="42"/>
      <c r="N1109" s="42"/>
    </row>
    <row r="1110" spans="1:14" x14ac:dyDescent="0.25">
      <c r="A1110" s="42"/>
      <c r="B1110" s="42"/>
      <c r="C1110" s="42"/>
      <c r="D1110" s="42"/>
      <c r="E1110" s="42"/>
      <c r="F1110" s="42"/>
      <c r="G1110" s="42"/>
      <c r="H1110" s="42"/>
      <c r="I1110" s="42"/>
      <c r="J1110" s="42"/>
      <c r="K1110" s="42"/>
      <c r="M1110" s="42"/>
      <c r="N1110" s="42"/>
    </row>
    <row r="1111" spans="1:14" x14ac:dyDescent="0.25">
      <c r="A1111" s="42"/>
      <c r="B1111" s="42"/>
      <c r="C1111" s="42"/>
      <c r="D1111" s="42"/>
      <c r="E1111" s="42"/>
      <c r="F1111" s="42"/>
      <c r="G1111" s="42"/>
      <c r="H1111" s="42"/>
      <c r="I1111" s="42"/>
      <c r="J1111" s="42"/>
      <c r="K1111" s="42"/>
      <c r="M1111" s="42"/>
      <c r="N1111" s="42"/>
    </row>
    <row r="1112" spans="1:14" x14ac:dyDescent="0.25">
      <c r="A1112" s="42"/>
      <c r="B1112" s="42"/>
      <c r="C1112" s="42"/>
      <c r="D1112" s="42"/>
      <c r="E1112" s="42"/>
      <c r="F1112" s="42"/>
      <c r="G1112" s="42"/>
      <c r="H1112" s="42"/>
      <c r="I1112" s="42"/>
      <c r="J1112" s="42"/>
      <c r="K1112" s="42"/>
      <c r="M1112" s="42"/>
      <c r="N1112" s="42"/>
    </row>
    <row r="1113" spans="1:14" x14ac:dyDescent="0.25">
      <c r="A1113" s="42"/>
      <c r="B1113" s="42"/>
      <c r="C1113" s="42"/>
      <c r="D1113" s="42"/>
      <c r="E1113" s="42"/>
      <c r="F1113" s="42"/>
      <c r="G1113" s="42"/>
      <c r="H1113" s="42"/>
      <c r="I1113" s="42"/>
      <c r="J1113" s="42"/>
      <c r="K1113" s="42"/>
      <c r="M1113" s="42"/>
      <c r="N1113" s="42"/>
    </row>
    <row r="1114" spans="1:14" x14ac:dyDescent="0.25">
      <c r="A1114" s="42"/>
      <c r="B1114" s="42"/>
      <c r="C1114" s="42"/>
      <c r="D1114" s="42"/>
      <c r="E1114" s="42"/>
      <c r="F1114" s="42"/>
      <c r="G1114" s="42"/>
      <c r="H1114" s="42"/>
      <c r="I1114" s="42"/>
      <c r="J1114" s="42"/>
      <c r="K1114" s="42"/>
      <c r="M1114" s="42"/>
      <c r="N1114" s="42"/>
    </row>
    <row r="1115" spans="1:14" x14ac:dyDescent="0.25">
      <c r="A1115" s="42"/>
      <c r="B1115" s="42"/>
      <c r="C1115" s="42"/>
      <c r="D1115" s="42"/>
      <c r="E1115" s="42"/>
      <c r="F1115" s="42"/>
      <c r="G1115" s="42"/>
      <c r="H1115" s="42"/>
      <c r="I1115" s="42"/>
      <c r="J1115" s="42"/>
      <c r="K1115" s="42"/>
      <c r="M1115" s="42"/>
      <c r="N1115" s="42"/>
    </row>
    <row r="1116" spans="1:14" x14ac:dyDescent="0.25">
      <c r="A1116" s="42"/>
      <c r="B1116" s="42"/>
      <c r="C1116" s="42"/>
      <c r="D1116" s="42"/>
      <c r="E1116" s="42"/>
      <c r="F1116" s="42"/>
      <c r="G1116" s="42"/>
      <c r="H1116" s="42"/>
      <c r="I1116" s="42"/>
      <c r="J1116" s="42"/>
      <c r="K1116" s="42"/>
      <c r="M1116" s="42"/>
      <c r="N1116" s="42"/>
    </row>
    <row r="1117" spans="1:14" x14ac:dyDescent="0.25">
      <c r="A1117" s="42"/>
      <c r="B1117" s="42"/>
      <c r="C1117" s="42"/>
      <c r="D1117" s="42"/>
      <c r="E1117" s="42"/>
      <c r="F1117" s="42"/>
      <c r="G1117" s="42"/>
      <c r="H1117" s="42"/>
      <c r="I1117" s="42"/>
      <c r="J1117" s="42"/>
      <c r="K1117" s="42"/>
      <c r="M1117" s="42"/>
      <c r="N1117" s="42"/>
    </row>
    <row r="1118" spans="1:14" x14ac:dyDescent="0.25">
      <c r="A1118" s="42"/>
      <c r="B1118" s="42"/>
      <c r="C1118" s="42"/>
      <c r="D1118" s="42"/>
      <c r="E1118" s="42"/>
      <c r="F1118" s="42"/>
      <c r="G1118" s="42"/>
      <c r="H1118" s="42"/>
      <c r="I1118" s="42"/>
      <c r="J1118" s="42"/>
      <c r="K1118" s="42"/>
      <c r="M1118" s="42"/>
      <c r="N1118" s="42"/>
    </row>
    <row r="1119" spans="1:14" x14ac:dyDescent="0.25">
      <c r="A1119" s="42"/>
      <c r="B1119" s="42"/>
      <c r="C1119" s="42"/>
      <c r="D1119" s="42"/>
      <c r="E1119" s="42"/>
      <c r="F1119" s="42"/>
      <c r="G1119" s="42"/>
      <c r="H1119" s="42"/>
      <c r="I1119" s="42"/>
      <c r="J1119" s="42"/>
      <c r="K1119" s="42"/>
      <c r="M1119" s="42"/>
      <c r="N1119" s="42"/>
    </row>
    <row r="1120" spans="1:14" x14ac:dyDescent="0.25">
      <c r="A1120" s="42"/>
      <c r="B1120" s="42"/>
      <c r="C1120" s="42"/>
      <c r="D1120" s="42"/>
      <c r="E1120" s="42"/>
      <c r="F1120" s="42"/>
      <c r="G1120" s="42"/>
      <c r="H1120" s="42"/>
      <c r="I1120" s="42"/>
      <c r="J1120" s="42"/>
      <c r="K1120" s="42"/>
      <c r="M1120" s="42"/>
      <c r="N1120" s="42"/>
    </row>
    <row r="1121" spans="1:14" x14ac:dyDescent="0.25">
      <c r="A1121" s="42"/>
      <c r="B1121" s="42"/>
      <c r="C1121" s="42"/>
      <c r="D1121" s="42"/>
      <c r="E1121" s="42"/>
      <c r="F1121" s="42"/>
      <c r="G1121" s="42"/>
      <c r="H1121" s="42"/>
      <c r="I1121" s="42"/>
      <c r="J1121" s="42"/>
      <c r="K1121" s="42"/>
      <c r="M1121" s="42"/>
      <c r="N1121" s="42"/>
    </row>
    <row r="1122" spans="1:14" x14ac:dyDescent="0.25">
      <c r="A1122" s="42"/>
      <c r="B1122" s="42"/>
      <c r="C1122" s="42"/>
      <c r="D1122" s="42"/>
      <c r="E1122" s="42"/>
      <c r="F1122" s="42"/>
      <c r="G1122" s="42"/>
      <c r="H1122" s="42"/>
      <c r="I1122" s="42"/>
      <c r="J1122" s="42"/>
      <c r="K1122" s="42"/>
      <c r="M1122" s="42"/>
      <c r="N1122" s="42"/>
    </row>
    <row r="1123" spans="1:14" x14ac:dyDescent="0.25">
      <c r="A1123" s="42"/>
      <c r="B1123" s="42"/>
      <c r="C1123" s="42"/>
      <c r="D1123" s="42"/>
      <c r="E1123" s="42"/>
      <c r="F1123" s="42"/>
      <c r="G1123" s="42"/>
      <c r="H1123" s="42"/>
      <c r="I1123" s="42"/>
      <c r="J1123" s="42"/>
      <c r="K1123" s="42"/>
      <c r="M1123" s="42"/>
      <c r="N1123" s="42"/>
    </row>
    <row r="1124" spans="1:14" x14ac:dyDescent="0.25">
      <c r="A1124" s="42"/>
      <c r="B1124" s="42"/>
      <c r="C1124" s="42"/>
      <c r="D1124" s="42"/>
      <c r="E1124" s="42"/>
      <c r="F1124" s="42"/>
      <c r="G1124" s="42"/>
      <c r="H1124" s="42"/>
      <c r="I1124" s="42"/>
      <c r="J1124" s="42"/>
      <c r="K1124" s="42"/>
      <c r="M1124" s="42"/>
      <c r="N1124" s="42"/>
    </row>
    <row r="1125" spans="1:14" x14ac:dyDescent="0.25">
      <c r="A1125" s="42"/>
      <c r="B1125" s="42"/>
      <c r="C1125" s="42"/>
      <c r="D1125" s="42"/>
      <c r="E1125" s="42"/>
      <c r="F1125" s="42"/>
      <c r="G1125" s="42"/>
      <c r="H1125" s="42"/>
      <c r="I1125" s="42"/>
      <c r="J1125" s="42"/>
      <c r="K1125" s="42"/>
      <c r="M1125" s="42"/>
      <c r="N1125" s="42"/>
    </row>
    <row r="1126" spans="1:14" x14ac:dyDescent="0.25">
      <c r="A1126" s="42"/>
      <c r="B1126" s="42"/>
      <c r="C1126" s="42"/>
      <c r="D1126" s="42"/>
      <c r="E1126" s="42"/>
      <c r="F1126" s="42"/>
      <c r="G1126" s="42"/>
      <c r="H1126" s="42"/>
      <c r="I1126" s="42"/>
      <c r="J1126" s="42"/>
      <c r="K1126" s="42"/>
      <c r="M1126" s="42"/>
      <c r="N1126" s="42"/>
    </row>
    <row r="1127" spans="1:14" x14ac:dyDescent="0.25">
      <c r="A1127" s="42"/>
      <c r="B1127" s="42"/>
      <c r="C1127" s="42"/>
      <c r="D1127" s="42"/>
      <c r="E1127" s="42"/>
      <c r="F1127" s="42"/>
      <c r="G1127" s="42"/>
      <c r="H1127" s="42"/>
      <c r="I1127" s="42"/>
      <c r="J1127" s="42"/>
      <c r="K1127" s="42"/>
      <c r="M1127" s="42"/>
      <c r="N1127" s="42"/>
    </row>
    <row r="1128" spans="1:14" x14ac:dyDescent="0.25">
      <c r="A1128" s="42"/>
      <c r="B1128" s="42"/>
      <c r="C1128" s="42"/>
      <c r="D1128" s="42"/>
      <c r="E1128" s="42"/>
      <c r="F1128" s="42"/>
      <c r="G1128" s="42"/>
      <c r="H1128" s="42"/>
      <c r="I1128" s="42"/>
      <c r="J1128" s="42"/>
      <c r="K1128" s="42"/>
      <c r="M1128" s="42"/>
      <c r="N1128" s="42"/>
    </row>
    <row r="1129" spans="1:14" x14ac:dyDescent="0.25">
      <c r="A1129" s="42"/>
      <c r="B1129" s="42"/>
      <c r="C1129" s="42"/>
      <c r="D1129" s="42"/>
      <c r="E1129" s="42"/>
      <c r="F1129" s="42"/>
      <c r="G1129" s="42"/>
      <c r="H1129" s="42"/>
      <c r="I1129" s="42"/>
      <c r="J1129" s="42"/>
      <c r="K1129" s="42"/>
      <c r="M1129" s="42"/>
      <c r="N1129" s="42"/>
    </row>
    <row r="1130" spans="1:14" x14ac:dyDescent="0.25">
      <c r="A1130" s="42"/>
      <c r="B1130" s="42"/>
      <c r="C1130" s="42"/>
      <c r="D1130" s="42"/>
      <c r="E1130" s="42"/>
      <c r="F1130" s="42"/>
      <c r="G1130" s="42"/>
      <c r="H1130" s="42"/>
      <c r="I1130" s="42"/>
      <c r="J1130" s="42"/>
      <c r="K1130" s="42"/>
      <c r="M1130" s="42"/>
      <c r="N1130" s="42"/>
    </row>
    <row r="1131" spans="1:14" x14ac:dyDescent="0.25">
      <c r="A1131" s="42"/>
      <c r="B1131" s="42"/>
      <c r="C1131" s="42"/>
      <c r="D1131" s="42"/>
      <c r="E1131" s="42"/>
      <c r="F1131" s="42"/>
      <c r="G1131" s="42"/>
      <c r="H1131" s="42"/>
      <c r="I1131" s="42"/>
      <c r="J1131" s="42"/>
      <c r="K1131" s="42"/>
      <c r="M1131" s="42"/>
      <c r="N1131" s="42"/>
    </row>
    <row r="1132" spans="1:14" x14ac:dyDescent="0.25">
      <c r="A1132" s="42"/>
      <c r="B1132" s="42"/>
      <c r="C1132" s="42"/>
      <c r="D1132" s="42"/>
      <c r="E1132" s="42"/>
      <c r="F1132" s="42"/>
      <c r="G1132" s="42"/>
      <c r="H1132" s="42"/>
      <c r="I1132" s="42"/>
      <c r="J1132" s="42"/>
      <c r="K1132" s="42"/>
      <c r="M1132" s="42"/>
      <c r="N1132" s="42"/>
    </row>
    <row r="1133" spans="1:14" x14ac:dyDescent="0.25">
      <c r="A1133" s="42"/>
      <c r="B1133" s="42"/>
      <c r="C1133" s="42"/>
      <c r="D1133" s="42"/>
      <c r="E1133" s="42"/>
      <c r="F1133" s="42"/>
      <c r="G1133" s="42"/>
      <c r="H1133" s="42"/>
      <c r="I1133" s="42"/>
      <c r="J1133" s="42"/>
      <c r="K1133" s="42"/>
      <c r="M1133" s="42"/>
      <c r="N1133" s="42"/>
    </row>
    <row r="1134" spans="1:14" x14ac:dyDescent="0.25">
      <c r="A1134" s="42"/>
      <c r="B1134" s="42"/>
      <c r="C1134" s="42"/>
      <c r="D1134" s="42"/>
      <c r="E1134" s="42"/>
      <c r="F1134" s="42"/>
      <c r="G1134" s="42"/>
      <c r="H1134" s="42"/>
      <c r="I1134" s="42"/>
      <c r="J1134" s="42"/>
      <c r="K1134" s="42"/>
      <c r="M1134" s="42"/>
      <c r="N1134" s="42"/>
    </row>
    <row r="1135" spans="1:14" x14ac:dyDescent="0.25">
      <c r="A1135" s="42"/>
      <c r="B1135" s="42"/>
      <c r="C1135" s="42"/>
      <c r="D1135" s="42"/>
      <c r="E1135" s="42"/>
      <c r="F1135" s="42"/>
      <c r="G1135" s="42"/>
      <c r="H1135" s="42"/>
      <c r="I1135" s="42"/>
      <c r="J1135" s="42"/>
      <c r="K1135" s="42"/>
      <c r="M1135" s="42"/>
      <c r="N1135" s="42"/>
    </row>
    <row r="1136" spans="1:14" x14ac:dyDescent="0.25">
      <c r="A1136" s="42"/>
      <c r="B1136" s="42"/>
      <c r="C1136" s="42"/>
      <c r="D1136" s="42"/>
      <c r="E1136" s="42"/>
      <c r="F1136" s="42"/>
      <c r="G1136" s="42"/>
      <c r="H1136" s="42"/>
      <c r="I1136" s="42"/>
      <c r="J1136" s="42"/>
      <c r="K1136" s="42"/>
      <c r="M1136" s="42"/>
      <c r="N1136" s="42"/>
    </row>
    <row r="1137" spans="1:14" x14ac:dyDescent="0.25">
      <c r="A1137" s="42"/>
      <c r="B1137" s="42"/>
      <c r="C1137" s="42"/>
      <c r="D1137" s="42"/>
      <c r="E1137" s="42"/>
      <c r="F1137" s="42"/>
      <c r="G1137" s="42"/>
      <c r="H1137" s="42"/>
      <c r="I1137" s="42"/>
      <c r="J1137" s="42"/>
      <c r="K1137" s="42"/>
      <c r="M1137" s="42"/>
      <c r="N1137" s="42"/>
    </row>
    <row r="1138" spans="1:14" x14ac:dyDescent="0.25">
      <c r="A1138" s="42"/>
      <c r="B1138" s="42"/>
      <c r="C1138" s="42"/>
      <c r="D1138" s="42"/>
      <c r="E1138" s="42"/>
      <c r="F1138" s="42"/>
      <c r="G1138" s="42"/>
      <c r="H1138" s="42"/>
      <c r="I1138" s="42"/>
      <c r="J1138" s="42"/>
      <c r="K1138" s="42"/>
      <c r="M1138" s="42"/>
      <c r="N1138" s="42"/>
    </row>
    <row r="1139" spans="1:14" x14ac:dyDescent="0.25">
      <c r="A1139" s="42"/>
      <c r="B1139" s="42"/>
      <c r="C1139" s="42"/>
      <c r="D1139" s="42"/>
      <c r="E1139" s="42"/>
      <c r="F1139" s="42"/>
      <c r="G1139" s="42"/>
      <c r="H1139" s="42"/>
      <c r="I1139" s="42"/>
      <c r="J1139" s="42"/>
      <c r="K1139" s="42"/>
      <c r="M1139" s="42"/>
      <c r="N1139" s="42"/>
    </row>
    <row r="1140" spans="1:14" x14ac:dyDescent="0.25">
      <c r="A1140" s="42"/>
      <c r="B1140" s="42"/>
      <c r="C1140" s="42"/>
      <c r="D1140" s="42"/>
      <c r="E1140" s="42"/>
      <c r="F1140" s="42"/>
      <c r="G1140" s="42"/>
      <c r="H1140" s="42"/>
      <c r="I1140" s="42"/>
      <c r="J1140" s="42"/>
      <c r="K1140" s="42"/>
      <c r="M1140" s="42"/>
      <c r="N1140" s="42"/>
    </row>
    <row r="1141" spans="1:14" x14ac:dyDescent="0.25">
      <c r="A1141" s="42"/>
      <c r="B1141" s="42"/>
      <c r="C1141" s="42"/>
      <c r="D1141" s="42"/>
      <c r="E1141" s="42"/>
      <c r="F1141" s="42"/>
      <c r="G1141" s="42"/>
      <c r="H1141" s="42"/>
      <c r="I1141" s="42"/>
      <c r="J1141" s="42"/>
      <c r="K1141" s="42"/>
      <c r="M1141" s="42"/>
      <c r="N1141" s="42"/>
    </row>
    <row r="1142" spans="1:14" x14ac:dyDescent="0.25">
      <c r="A1142" s="42"/>
      <c r="B1142" s="42"/>
      <c r="C1142" s="42"/>
      <c r="D1142" s="42"/>
      <c r="E1142" s="42"/>
      <c r="F1142" s="42"/>
      <c r="G1142" s="42"/>
      <c r="H1142" s="42"/>
      <c r="I1142" s="42"/>
      <c r="J1142" s="42"/>
      <c r="K1142" s="42"/>
      <c r="M1142" s="42"/>
      <c r="N1142" s="42"/>
    </row>
    <row r="1143" spans="1:14" x14ac:dyDescent="0.25">
      <c r="A1143" s="42"/>
      <c r="B1143" s="42"/>
      <c r="C1143" s="42"/>
      <c r="D1143" s="42"/>
      <c r="E1143" s="42"/>
      <c r="F1143" s="42"/>
      <c r="G1143" s="42"/>
      <c r="H1143" s="42"/>
      <c r="I1143" s="42"/>
      <c r="J1143" s="42"/>
      <c r="K1143" s="42"/>
      <c r="M1143" s="42"/>
      <c r="N1143" s="42"/>
    </row>
    <row r="1144" spans="1:14" x14ac:dyDescent="0.25">
      <c r="A1144" s="42"/>
      <c r="B1144" s="42"/>
      <c r="C1144" s="42"/>
      <c r="D1144" s="42"/>
      <c r="E1144" s="42"/>
      <c r="F1144" s="42"/>
      <c r="G1144" s="42"/>
      <c r="H1144" s="42"/>
      <c r="I1144" s="42"/>
      <c r="J1144" s="42"/>
      <c r="K1144" s="42"/>
      <c r="M1144" s="42"/>
      <c r="N1144" s="42"/>
    </row>
    <row r="1145" spans="1:14" x14ac:dyDescent="0.25">
      <c r="A1145" s="42"/>
      <c r="B1145" s="42"/>
      <c r="C1145" s="42"/>
      <c r="D1145" s="42"/>
      <c r="E1145" s="42"/>
      <c r="F1145" s="42"/>
      <c r="G1145" s="42"/>
      <c r="H1145" s="42"/>
      <c r="I1145" s="42"/>
      <c r="J1145" s="42"/>
      <c r="K1145" s="42"/>
      <c r="M1145" s="42"/>
      <c r="N1145" s="42"/>
    </row>
    <row r="1146" spans="1:14" x14ac:dyDescent="0.25">
      <c r="A1146" s="42"/>
      <c r="B1146" s="42"/>
      <c r="C1146" s="42"/>
      <c r="D1146" s="42"/>
      <c r="E1146" s="42"/>
      <c r="F1146" s="42"/>
      <c r="G1146" s="42"/>
      <c r="H1146" s="42"/>
      <c r="I1146" s="42"/>
      <c r="J1146" s="42"/>
      <c r="K1146" s="42"/>
      <c r="M1146" s="42"/>
      <c r="N1146" s="42"/>
    </row>
    <row r="1147" spans="1:14" x14ac:dyDescent="0.25">
      <c r="A1147" s="42"/>
      <c r="B1147" s="42"/>
      <c r="C1147" s="42"/>
      <c r="D1147" s="42"/>
      <c r="E1147" s="42"/>
      <c r="F1147" s="42"/>
      <c r="G1147" s="42"/>
      <c r="H1147" s="42"/>
      <c r="I1147" s="42"/>
      <c r="J1147" s="42"/>
      <c r="K1147" s="42"/>
      <c r="M1147" s="42"/>
      <c r="N1147" s="42"/>
    </row>
    <row r="1148" spans="1:14" x14ac:dyDescent="0.25">
      <c r="A1148" s="42"/>
      <c r="B1148" s="42"/>
      <c r="C1148" s="42"/>
      <c r="D1148" s="42"/>
      <c r="E1148" s="42"/>
      <c r="F1148" s="42"/>
      <c r="G1148" s="42"/>
      <c r="H1148" s="42"/>
      <c r="I1148" s="42"/>
      <c r="J1148" s="42"/>
      <c r="K1148" s="42"/>
      <c r="M1148" s="42"/>
      <c r="N1148" s="42"/>
    </row>
    <row r="1149" spans="1:14" x14ac:dyDescent="0.25">
      <c r="A1149" s="42"/>
      <c r="B1149" s="42"/>
      <c r="C1149" s="42"/>
      <c r="D1149" s="42"/>
      <c r="E1149" s="42"/>
      <c r="F1149" s="42"/>
      <c r="G1149" s="42"/>
      <c r="H1149" s="42"/>
      <c r="I1149" s="42"/>
      <c r="J1149" s="42"/>
      <c r="K1149" s="42"/>
      <c r="M1149" s="42"/>
      <c r="N1149" s="42"/>
    </row>
    <row r="1150" spans="1:14" x14ac:dyDescent="0.25">
      <c r="A1150" s="42"/>
      <c r="B1150" s="42"/>
      <c r="C1150" s="42"/>
      <c r="D1150" s="42"/>
      <c r="E1150" s="42"/>
      <c r="F1150" s="42"/>
      <c r="G1150" s="42"/>
      <c r="H1150" s="42"/>
      <c r="I1150" s="42"/>
      <c r="J1150" s="42"/>
      <c r="K1150" s="42"/>
      <c r="M1150" s="42"/>
      <c r="N1150" s="42"/>
    </row>
    <row r="1151" spans="1:14" x14ac:dyDescent="0.25">
      <c r="A1151" s="42"/>
      <c r="B1151" s="42"/>
      <c r="C1151" s="42"/>
      <c r="D1151" s="42"/>
      <c r="E1151" s="42"/>
      <c r="F1151" s="42"/>
      <c r="G1151" s="42"/>
      <c r="H1151" s="42"/>
      <c r="I1151" s="42"/>
      <c r="J1151" s="42"/>
      <c r="K1151" s="42"/>
      <c r="M1151" s="42"/>
      <c r="N1151" s="42"/>
    </row>
    <row r="1152" spans="1:14" x14ac:dyDescent="0.25">
      <c r="A1152" s="42"/>
      <c r="B1152" s="42"/>
      <c r="C1152" s="42"/>
      <c r="D1152" s="42"/>
      <c r="E1152" s="42"/>
      <c r="F1152" s="42"/>
      <c r="G1152" s="42"/>
      <c r="H1152" s="42"/>
      <c r="I1152" s="42"/>
      <c r="J1152" s="42"/>
      <c r="K1152" s="42"/>
      <c r="M1152" s="42"/>
      <c r="N1152" s="42"/>
    </row>
    <row r="1153" spans="1:14" x14ac:dyDescent="0.25">
      <c r="A1153" s="42"/>
      <c r="B1153" s="42"/>
      <c r="C1153" s="42"/>
      <c r="D1153" s="42"/>
      <c r="E1153" s="42"/>
      <c r="F1153" s="42"/>
      <c r="G1153" s="42"/>
      <c r="H1153" s="42"/>
      <c r="I1153" s="42"/>
      <c r="J1153" s="42"/>
      <c r="K1153" s="42"/>
      <c r="M1153" s="42"/>
      <c r="N1153" s="42"/>
    </row>
    <row r="1154" spans="1:14" x14ac:dyDescent="0.25">
      <c r="A1154" s="42"/>
      <c r="B1154" s="42"/>
      <c r="C1154" s="42"/>
      <c r="D1154" s="42"/>
      <c r="E1154" s="42"/>
      <c r="F1154" s="42"/>
      <c r="G1154" s="42"/>
      <c r="H1154" s="42"/>
      <c r="I1154" s="42"/>
      <c r="J1154" s="42"/>
      <c r="K1154" s="42"/>
      <c r="M1154" s="42"/>
      <c r="N1154" s="42"/>
    </row>
    <row r="1155" spans="1:14" x14ac:dyDescent="0.25">
      <c r="A1155" s="42"/>
      <c r="B1155" s="42"/>
      <c r="C1155" s="42"/>
      <c r="D1155" s="42"/>
      <c r="E1155" s="42"/>
      <c r="F1155" s="42"/>
      <c r="G1155" s="42"/>
      <c r="H1155" s="42"/>
      <c r="I1155" s="42"/>
      <c r="J1155" s="42"/>
      <c r="K1155" s="42"/>
      <c r="M1155" s="42"/>
      <c r="N1155" s="42"/>
    </row>
    <row r="1156" spans="1:14" x14ac:dyDescent="0.25">
      <c r="A1156" s="42"/>
      <c r="B1156" s="42"/>
      <c r="C1156" s="42"/>
      <c r="D1156" s="42"/>
      <c r="E1156" s="42"/>
      <c r="F1156" s="42"/>
      <c r="G1156" s="42"/>
      <c r="H1156" s="42"/>
      <c r="I1156" s="42"/>
      <c r="J1156" s="42"/>
      <c r="K1156" s="42"/>
      <c r="M1156" s="42"/>
      <c r="N1156" s="42"/>
    </row>
    <row r="1157" spans="1:14" x14ac:dyDescent="0.25">
      <c r="A1157" s="42"/>
      <c r="B1157" s="42"/>
      <c r="C1157" s="42"/>
      <c r="D1157" s="42"/>
      <c r="E1157" s="42"/>
      <c r="F1157" s="42"/>
      <c r="G1157" s="42"/>
      <c r="H1157" s="42"/>
      <c r="I1157" s="42"/>
      <c r="J1157" s="42"/>
      <c r="K1157" s="42"/>
      <c r="M1157" s="42"/>
      <c r="N1157" s="42"/>
    </row>
    <row r="1158" spans="1:14" x14ac:dyDescent="0.25">
      <c r="A1158" s="42"/>
      <c r="B1158" s="42"/>
      <c r="C1158" s="42"/>
      <c r="D1158" s="42"/>
      <c r="E1158" s="42"/>
      <c r="F1158" s="42"/>
      <c r="G1158" s="42"/>
      <c r="H1158" s="42"/>
      <c r="I1158" s="42"/>
      <c r="J1158" s="42"/>
      <c r="K1158" s="42"/>
      <c r="M1158" s="42"/>
      <c r="N1158" s="42"/>
    </row>
    <row r="1159" spans="1:14" x14ac:dyDescent="0.25">
      <c r="A1159" s="42"/>
      <c r="B1159" s="42"/>
      <c r="C1159" s="42"/>
      <c r="D1159" s="42"/>
      <c r="E1159" s="42"/>
      <c r="F1159" s="42"/>
      <c r="G1159" s="42"/>
      <c r="H1159" s="42"/>
      <c r="I1159" s="42"/>
      <c r="J1159" s="42"/>
      <c r="K1159" s="42"/>
      <c r="M1159" s="42"/>
      <c r="N1159" s="42"/>
    </row>
    <row r="1160" spans="1:14" x14ac:dyDescent="0.25">
      <c r="A1160" s="42"/>
      <c r="B1160" s="42"/>
      <c r="C1160" s="42"/>
      <c r="D1160" s="42"/>
      <c r="E1160" s="42"/>
      <c r="F1160" s="42"/>
      <c r="G1160" s="42"/>
      <c r="H1160" s="42"/>
      <c r="I1160" s="42"/>
      <c r="J1160" s="42"/>
      <c r="K1160" s="42"/>
      <c r="M1160" s="42"/>
      <c r="N1160" s="42"/>
    </row>
    <row r="1161" spans="1:14" x14ac:dyDescent="0.25">
      <c r="A1161" s="42"/>
      <c r="B1161" s="42"/>
      <c r="C1161" s="42"/>
      <c r="D1161" s="42"/>
      <c r="E1161" s="42"/>
      <c r="F1161" s="42"/>
      <c r="G1161" s="42"/>
      <c r="H1161" s="42"/>
      <c r="I1161" s="42"/>
      <c r="J1161" s="42"/>
      <c r="K1161" s="42"/>
      <c r="M1161" s="42"/>
      <c r="N1161" s="42"/>
    </row>
    <row r="1162" spans="1:14" x14ac:dyDescent="0.25">
      <c r="A1162" s="42"/>
      <c r="B1162" s="42"/>
      <c r="C1162" s="42"/>
      <c r="D1162" s="42"/>
      <c r="E1162" s="42"/>
      <c r="F1162" s="42"/>
      <c r="G1162" s="42"/>
      <c r="H1162" s="42"/>
      <c r="I1162" s="42"/>
      <c r="J1162" s="42"/>
      <c r="K1162" s="42"/>
      <c r="M1162" s="42"/>
      <c r="N1162" s="42"/>
    </row>
    <row r="1163" spans="1:14" x14ac:dyDescent="0.25">
      <c r="A1163" s="42"/>
      <c r="B1163" s="42"/>
      <c r="C1163" s="42"/>
      <c r="D1163" s="42"/>
      <c r="E1163" s="42"/>
      <c r="F1163" s="42"/>
      <c r="G1163" s="42"/>
      <c r="H1163" s="42"/>
      <c r="I1163" s="42"/>
      <c r="J1163" s="42"/>
      <c r="K1163" s="42"/>
      <c r="M1163" s="42"/>
      <c r="N1163" s="42"/>
    </row>
    <row r="1164" spans="1:14" x14ac:dyDescent="0.25">
      <c r="A1164" s="42"/>
      <c r="B1164" s="42"/>
      <c r="C1164" s="42"/>
      <c r="D1164" s="42"/>
      <c r="E1164" s="42"/>
      <c r="F1164" s="42"/>
      <c r="G1164" s="42"/>
      <c r="H1164" s="42"/>
      <c r="I1164" s="42"/>
      <c r="J1164" s="42"/>
      <c r="K1164" s="42"/>
      <c r="M1164" s="42"/>
      <c r="N1164" s="42"/>
    </row>
    <row r="1165" spans="1:14" x14ac:dyDescent="0.25">
      <c r="A1165" s="42"/>
      <c r="B1165" s="42"/>
      <c r="C1165" s="42"/>
      <c r="D1165" s="42"/>
      <c r="E1165" s="42"/>
      <c r="F1165" s="42"/>
      <c r="G1165" s="42"/>
      <c r="H1165" s="42"/>
      <c r="I1165" s="42"/>
      <c r="J1165" s="42"/>
      <c r="K1165" s="42"/>
      <c r="M1165" s="42"/>
      <c r="N1165" s="42"/>
    </row>
    <row r="1166" spans="1:14" x14ac:dyDescent="0.25">
      <c r="A1166" s="42"/>
      <c r="B1166" s="42"/>
      <c r="C1166" s="42"/>
      <c r="D1166" s="42"/>
      <c r="E1166" s="42"/>
      <c r="F1166" s="42"/>
      <c r="G1166" s="42"/>
      <c r="H1166" s="42"/>
      <c r="I1166" s="42"/>
      <c r="J1166" s="42"/>
      <c r="K1166" s="42"/>
      <c r="M1166" s="42"/>
      <c r="N1166" s="42"/>
    </row>
    <row r="1167" spans="1:14" x14ac:dyDescent="0.25">
      <c r="A1167" s="42"/>
      <c r="B1167" s="42"/>
      <c r="C1167" s="42"/>
      <c r="D1167" s="42"/>
      <c r="E1167" s="42"/>
      <c r="F1167" s="42"/>
      <c r="G1167" s="42"/>
      <c r="H1167" s="42"/>
      <c r="I1167" s="42"/>
      <c r="J1167" s="42"/>
      <c r="K1167" s="42"/>
      <c r="M1167" s="42"/>
      <c r="N1167" s="42"/>
    </row>
    <row r="1168" spans="1:14" x14ac:dyDescent="0.25">
      <c r="A1168" s="42"/>
      <c r="B1168" s="42"/>
      <c r="C1168" s="42"/>
      <c r="D1168" s="42"/>
      <c r="E1168" s="42"/>
      <c r="F1168" s="42"/>
      <c r="G1168" s="42"/>
      <c r="H1168" s="42"/>
      <c r="I1168" s="42"/>
      <c r="J1168" s="42"/>
      <c r="K1168" s="42"/>
      <c r="M1168" s="42"/>
      <c r="N1168" s="42"/>
    </row>
    <row r="1169" spans="1:14" x14ac:dyDescent="0.25">
      <c r="A1169" s="42"/>
      <c r="B1169" s="42"/>
      <c r="C1169" s="42"/>
      <c r="D1169" s="42"/>
      <c r="E1169" s="42"/>
      <c r="F1169" s="42"/>
      <c r="G1169" s="42"/>
      <c r="H1169" s="42"/>
      <c r="I1169" s="42"/>
      <c r="J1169" s="42"/>
      <c r="K1169" s="42"/>
      <c r="M1169" s="42"/>
      <c r="N1169" s="42"/>
    </row>
    <row r="1170" spans="1:14" x14ac:dyDescent="0.25">
      <c r="A1170" s="42"/>
      <c r="B1170" s="42"/>
      <c r="C1170" s="42"/>
      <c r="D1170" s="42"/>
      <c r="E1170" s="42"/>
      <c r="F1170" s="42"/>
      <c r="G1170" s="42"/>
      <c r="H1170" s="42"/>
      <c r="I1170" s="42"/>
      <c r="J1170" s="42"/>
      <c r="K1170" s="42"/>
      <c r="M1170" s="42"/>
      <c r="N1170" s="42"/>
    </row>
    <row r="1171" spans="1:14" x14ac:dyDescent="0.25">
      <c r="A1171" s="42"/>
      <c r="B1171" s="42"/>
      <c r="C1171" s="42"/>
      <c r="D1171" s="42"/>
      <c r="E1171" s="42"/>
      <c r="F1171" s="42"/>
      <c r="G1171" s="42"/>
      <c r="H1171" s="42"/>
      <c r="I1171" s="42"/>
      <c r="J1171" s="42"/>
      <c r="K1171" s="42"/>
      <c r="M1171" s="42"/>
      <c r="N1171" s="42"/>
    </row>
    <row r="1172" spans="1:14" x14ac:dyDescent="0.25">
      <c r="A1172" s="42"/>
      <c r="B1172" s="42"/>
      <c r="C1172" s="42"/>
      <c r="D1172" s="42"/>
      <c r="E1172" s="42"/>
      <c r="F1172" s="42"/>
      <c r="G1172" s="42"/>
      <c r="H1172" s="42"/>
      <c r="I1172" s="42"/>
      <c r="J1172" s="42"/>
      <c r="K1172" s="42"/>
      <c r="M1172" s="42"/>
      <c r="N1172" s="42"/>
    </row>
    <row r="1173" spans="1:14" x14ac:dyDescent="0.25">
      <c r="A1173" s="42"/>
      <c r="B1173" s="42"/>
      <c r="C1173" s="42"/>
      <c r="D1173" s="42"/>
      <c r="E1173" s="42"/>
      <c r="F1173" s="42"/>
      <c r="G1173" s="42"/>
      <c r="H1173" s="42"/>
      <c r="I1173" s="42"/>
      <c r="J1173" s="42"/>
      <c r="K1173" s="42"/>
      <c r="M1173" s="42"/>
      <c r="N1173" s="42"/>
    </row>
    <row r="1174" spans="1:14" x14ac:dyDescent="0.25">
      <c r="A1174" s="42"/>
      <c r="B1174" s="42"/>
      <c r="C1174" s="42"/>
      <c r="D1174" s="42"/>
      <c r="E1174" s="42"/>
      <c r="F1174" s="42"/>
      <c r="G1174" s="42"/>
      <c r="H1174" s="42"/>
      <c r="I1174" s="42"/>
      <c r="J1174" s="42"/>
      <c r="K1174" s="42"/>
      <c r="M1174" s="42"/>
      <c r="N1174" s="42"/>
    </row>
    <row r="1175" spans="1:14" x14ac:dyDescent="0.25">
      <c r="A1175" s="42"/>
      <c r="B1175" s="42"/>
      <c r="C1175" s="42"/>
      <c r="D1175" s="42"/>
      <c r="E1175" s="42"/>
      <c r="F1175" s="42"/>
      <c r="G1175" s="42"/>
      <c r="H1175" s="42"/>
      <c r="I1175" s="42"/>
      <c r="J1175" s="42"/>
      <c r="K1175" s="42"/>
      <c r="M1175" s="42"/>
      <c r="N1175" s="42"/>
    </row>
    <row r="1176" spans="1:14" x14ac:dyDescent="0.25">
      <c r="A1176" s="42"/>
      <c r="B1176" s="42"/>
      <c r="C1176" s="42"/>
      <c r="D1176" s="42"/>
      <c r="E1176" s="42"/>
      <c r="F1176" s="42"/>
      <c r="G1176" s="42"/>
      <c r="H1176" s="42"/>
      <c r="I1176" s="42"/>
      <c r="J1176" s="42"/>
      <c r="K1176" s="42"/>
      <c r="M1176" s="42"/>
      <c r="N1176" s="42"/>
    </row>
    <row r="1177" spans="1:14" x14ac:dyDescent="0.25">
      <c r="A1177" s="42"/>
      <c r="B1177" s="42"/>
      <c r="C1177" s="42"/>
      <c r="D1177" s="42"/>
      <c r="E1177" s="42"/>
      <c r="F1177" s="42"/>
      <c r="G1177" s="42"/>
      <c r="H1177" s="42"/>
      <c r="I1177" s="42"/>
      <c r="J1177" s="42"/>
      <c r="K1177" s="42"/>
      <c r="M1177" s="42"/>
      <c r="N1177" s="42"/>
    </row>
    <row r="1178" spans="1:14" x14ac:dyDescent="0.25">
      <c r="A1178" s="42"/>
      <c r="B1178" s="42"/>
      <c r="C1178" s="42"/>
      <c r="D1178" s="42"/>
      <c r="E1178" s="42"/>
      <c r="F1178" s="42"/>
      <c r="G1178" s="42"/>
      <c r="H1178" s="42"/>
      <c r="I1178" s="42"/>
      <c r="J1178" s="42"/>
      <c r="K1178" s="42"/>
      <c r="M1178" s="42"/>
      <c r="N1178" s="42"/>
    </row>
    <row r="1179" spans="1:14" x14ac:dyDescent="0.25">
      <c r="A1179" s="42"/>
      <c r="B1179" s="42"/>
      <c r="C1179" s="42"/>
      <c r="D1179" s="42"/>
      <c r="E1179" s="42"/>
      <c r="F1179" s="42"/>
      <c r="G1179" s="42"/>
      <c r="H1179" s="42"/>
      <c r="I1179" s="42"/>
      <c r="J1179" s="42"/>
      <c r="K1179" s="42"/>
      <c r="M1179" s="42"/>
      <c r="N1179" s="42"/>
    </row>
    <row r="1180" spans="1:14" x14ac:dyDescent="0.25">
      <c r="A1180" s="42"/>
      <c r="B1180" s="42"/>
      <c r="C1180" s="42"/>
      <c r="D1180" s="42"/>
      <c r="E1180" s="42"/>
      <c r="F1180" s="42"/>
      <c r="G1180" s="42"/>
      <c r="H1180" s="42"/>
      <c r="I1180" s="42"/>
      <c r="J1180" s="42"/>
      <c r="K1180" s="42"/>
      <c r="M1180" s="42"/>
      <c r="N1180" s="42"/>
    </row>
    <row r="1181" spans="1:14" x14ac:dyDescent="0.25">
      <c r="A1181" s="42"/>
      <c r="B1181" s="42"/>
      <c r="C1181" s="42"/>
      <c r="D1181" s="42"/>
      <c r="E1181" s="42"/>
      <c r="F1181" s="42"/>
      <c r="G1181" s="42"/>
      <c r="H1181" s="42"/>
      <c r="I1181" s="42"/>
      <c r="J1181" s="42"/>
      <c r="K1181" s="42"/>
      <c r="M1181" s="42"/>
      <c r="N1181" s="42"/>
    </row>
    <row r="1182" spans="1:14" x14ac:dyDescent="0.25">
      <c r="A1182" s="42"/>
      <c r="B1182" s="42"/>
      <c r="C1182" s="42"/>
      <c r="D1182" s="42"/>
      <c r="E1182" s="42"/>
      <c r="F1182" s="42"/>
      <c r="G1182" s="42"/>
      <c r="H1182" s="42"/>
      <c r="I1182" s="42"/>
      <c r="J1182" s="42"/>
      <c r="K1182" s="42"/>
      <c r="M1182" s="42"/>
      <c r="N1182" s="42"/>
    </row>
    <row r="1183" spans="1:14" x14ac:dyDescent="0.25">
      <c r="A1183" s="42"/>
      <c r="B1183" s="42"/>
      <c r="C1183" s="42"/>
      <c r="D1183" s="42"/>
      <c r="E1183" s="42"/>
      <c r="F1183" s="42"/>
      <c r="G1183" s="42"/>
      <c r="H1183" s="42"/>
      <c r="I1183" s="42"/>
      <c r="J1183" s="42"/>
      <c r="K1183" s="42"/>
      <c r="M1183" s="42"/>
      <c r="N1183" s="42"/>
    </row>
    <row r="1184" spans="1:14" x14ac:dyDescent="0.25">
      <c r="A1184" s="42"/>
      <c r="B1184" s="42"/>
      <c r="C1184" s="42"/>
      <c r="D1184" s="42"/>
      <c r="E1184" s="42"/>
      <c r="F1184" s="42"/>
      <c r="G1184" s="42"/>
      <c r="H1184" s="42"/>
      <c r="I1184" s="42"/>
      <c r="J1184" s="42"/>
      <c r="K1184" s="42"/>
      <c r="M1184" s="42"/>
      <c r="N1184" s="42"/>
    </row>
    <row r="1185" spans="1:14" x14ac:dyDescent="0.25">
      <c r="A1185" s="42"/>
      <c r="B1185" s="42"/>
      <c r="C1185" s="42"/>
      <c r="D1185" s="42"/>
      <c r="E1185" s="42"/>
      <c r="F1185" s="42"/>
      <c r="G1185" s="42"/>
      <c r="H1185" s="42"/>
      <c r="I1185" s="42"/>
      <c r="J1185" s="42"/>
      <c r="K1185" s="42"/>
      <c r="M1185" s="42"/>
      <c r="N1185" s="42"/>
    </row>
    <row r="1186" spans="1:14" x14ac:dyDescent="0.25">
      <c r="A1186" s="42"/>
      <c r="B1186" s="42"/>
      <c r="C1186" s="42"/>
      <c r="D1186" s="42"/>
      <c r="E1186" s="42"/>
      <c r="F1186" s="42"/>
      <c r="G1186" s="42"/>
      <c r="H1186" s="42"/>
      <c r="I1186" s="42"/>
      <c r="J1186" s="42"/>
      <c r="K1186" s="42"/>
      <c r="M1186" s="42"/>
      <c r="N1186" s="42"/>
    </row>
    <row r="1187" spans="1:14" x14ac:dyDescent="0.25">
      <c r="A1187" s="42"/>
      <c r="B1187" s="42"/>
      <c r="C1187" s="42"/>
      <c r="D1187" s="42"/>
      <c r="E1187" s="42"/>
      <c r="F1187" s="42"/>
      <c r="G1187" s="42"/>
      <c r="H1187" s="42"/>
      <c r="I1187" s="42"/>
      <c r="J1187" s="42"/>
      <c r="K1187" s="42"/>
      <c r="M1187" s="42"/>
      <c r="N1187" s="42"/>
    </row>
    <row r="1188" spans="1:14" x14ac:dyDescent="0.25">
      <c r="A1188" s="42"/>
      <c r="B1188" s="42"/>
      <c r="C1188" s="42"/>
      <c r="D1188" s="42"/>
      <c r="E1188" s="42"/>
      <c r="F1188" s="42"/>
      <c r="G1188" s="42"/>
      <c r="H1188" s="42"/>
      <c r="I1188" s="42"/>
      <c r="J1188" s="42"/>
      <c r="K1188" s="42"/>
      <c r="M1188" s="42"/>
      <c r="N1188" s="42"/>
    </row>
    <row r="1189" spans="1:14" x14ac:dyDescent="0.25">
      <c r="A1189" s="42"/>
      <c r="B1189" s="42"/>
      <c r="C1189" s="42"/>
      <c r="D1189" s="42"/>
      <c r="E1189" s="42"/>
      <c r="F1189" s="42"/>
      <c r="G1189" s="42"/>
      <c r="H1189" s="42"/>
      <c r="I1189" s="42"/>
      <c r="J1189" s="42"/>
      <c r="K1189" s="42"/>
      <c r="M1189" s="42"/>
      <c r="N1189" s="42"/>
    </row>
    <row r="1190" spans="1:14" x14ac:dyDescent="0.25">
      <c r="A1190" s="42"/>
      <c r="B1190" s="42"/>
      <c r="C1190" s="42"/>
      <c r="D1190" s="42"/>
      <c r="E1190" s="42"/>
      <c r="F1190" s="42"/>
      <c r="G1190" s="42"/>
      <c r="H1190" s="42"/>
      <c r="I1190" s="42"/>
      <c r="J1190" s="42"/>
      <c r="K1190" s="42"/>
      <c r="M1190" s="42"/>
      <c r="N1190" s="42"/>
    </row>
    <row r="1191" spans="1:14" x14ac:dyDescent="0.25">
      <c r="A1191" s="42"/>
      <c r="B1191" s="42"/>
      <c r="C1191" s="42"/>
      <c r="D1191" s="42"/>
      <c r="E1191" s="42"/>
      <c r="F1191" s="42"/>
      <c r="G1191" s="42"/>
      <c r="H1191" s="42"/>
      <c r="I1191" s="42"/>
      <c r="J1191" s="42"/>
      <c r="K1191" s="42"/>
      <c r="M1191" s="42"/>
      <c r="N1191" s="42"/>
    </row>
    <row r="1192" spans="1:14" x14ac:dyDescent="0.25">
      <c r="A1192" s="42"/>
      <c r="B1192" s="42"/>
      <c r="C1192" s="42"/>
      <c r="D1192" s="42"/>
      <c r="E1192" s="42"/>
      <c r="F1192" s="42"/>
      <c r="G1192" s="42"/>
      <c r="H1192" s="42"/>
      <c r="I1192" s="42"/>
      <c r="J1192" s="42"/>
      <c r="K1192" s="42"/>
      <c r="M1192" s="42"/>
      <c r="N1192" s="42"/>
    </row>
    <row r="1193" spans="1:14" x14ac:dyDescent="0.25">
      <c r="A1193" s="42"/>
      <c r="B1193" s="42"/>
      <c r="C1193" s="42"/>
      <c r="D1193" s="42"/>
      <c r="E1193" s="42"/>
      <c r="F1193" s="42"/>
      <c r="G1193" s="42"/>
      <c r="H1193" s="42"/>
      <c r="I1193" s="42"/>
      <c r="J1193" s="42"/>
      <c r="K1193" s="42"/>
      <c r="M1193" s="42"/>
      <c r="N1193" s="42"/>
    </row>
    <row r="1194" spans="1:14" x14ac:dyDescent="0.25">
      <c r="A1194" s="42"/>
      <c r="B1194" s="42"/>
      <c r="C1194" s="42"/>
      <c r="D1194" s="42"/>
      <c r="E1194" s="42"/>
      <c r="F1194" s="42"/>
      <c r="G1194" s="42"/>
      <c r="H1194" s="42"/>
      <c r="I1194" s="42"/>
      <c r="J1194" s="42"/>
      <c r="K1194" s="42"/>
      <c r="M1194" s="42"/>
      <c r="N1194" s="42"/>
    </row>
    <row r="1195" spans="1:14" x14ac:dyDescent="0.25">
      <c r="A1195" s="42"/>
      <c r="B1195" s="42"/>
      <c r="C1195" s="42"/>
      <c r="D1195" s="42"/>
      <c r="E1195" s="42"/>
      <c r="F1195" s="42"/>
      <c r="G1195" s="42"/>
      <c r="H1195" s="42"/>
      <c r="I1195" s="42"/>
      <c r="J1195" s="42"/>
      <c r="K1195" s="42"/>
      <c r="M1195" s="42"/>
      <c r="N1195" s="42"/>
    </row>
    <row r="1196" spans="1:14" x14ac:dyDescent="0.25">
      <c r="A1196" s="42"/>
      <c r="B1196" s="42"/>
      <c r="C1196" s="42"/>
      <c r="D1196" s="42"/>
      <c r="E1196" s="42"/>
      <c r="F1196" s="42"/>
      <c r="G1196" s="42"/>
      <c r="H1196" s="42"/>
      <c r="I1196" s="42"/>
      <c r="J1196" s="42"/>
      <c r="K1196" s="42"/>
      <c r="M1196" s="42"/>
      <c r="N1196" s="42"/>
    </row>
    <row r="1197" spans="1:14" x14ac:dyDescent="0.25">
      <c r="A1197" s="42"/>
      <c r="B1197" s="42"/>
      <c r="C1197" s="42"/>
      <c r="D1197" s="42"/>
      <c r="E1197" s="42"/>
      <c r="F1197" s="42"/>
      <c r="G1197" s="42"/>
      <c r="H1197" s="42"/>
      <c r="I1197" s="42"/>
      <c r="J1197" s="42"/>
      <c r="K1197" s="42"/>
      <c r="M1197" s="42"/>
      <c r="N1197" s="42"/>
    </row>
    <row r="1198" spans="1:14" x14ac:dyDescent="0.25">
      <c r="A1198" s="42"/>
      <c r="B1198" s="42"/>
      <c r="C1198" s="42"/>
      <c r="D1198" s="42"/>
      <c r="E1198" s="42"/>
      <c r="F1198" s="42"/>
      <c r="G1198" s="42"/>
      <c r="H1198" s="42"/>
      <c r="I1198" s="42"/>
      <c r="J1198" s="42"/>
      <c r="K1198" s="42"/>
      <c r="M1198" s="42"/>
      <c r="N1198" s="42"/>
    </row>
    <row r="1199" spans="1:14" x14ac:dyDescent="0.25">
      <c r="A1199" s="42"/>
      <c r="B1199" s="42"/>
      <c r="C1199" s="42"/>
      <c r="D1199" s="42"/>
      <c r="E1199" s="42"/>
      <c r="F1199" s="42"/>
      <c r="G1199" s="42"/>
      <c r="H1199" s="42"/>
      <c r="I1199" s="42"/>
      <c r="J1199" s="42"/>
      <c r="K1199" s="42"/>
      <c r="M1199" s="42"/>
      <c r="N1199" s="42"/>
    </row>
    <row r="1200" spans="1:14" x14ac:dyDescent="0.25">
      <c r="A1200" s="42"/>
      <c r="B1200" s="42"/>
      <c r="C1200" s="42"/>
      <c r="D1200" s="42"/>
      <c r="E1200" s="42"/>
      <c r="F1200" s="42"/>
      <c r="G1200" s="42"/>
      <c r="H1200" s="42"/>
      <c r="I1200" s="42"/>
      <c r="J1200" s="42"/>
      <c r="K1200" s="42"/>
      <c r="M1200" s="42"/>
      <c r="N1200" s="42"/>
    </row>
    <row r="1201" spans="1:14" x14ac:dyDescent="0.25">
      <c r="A1201" s="42"/>
      <c r="B1201" s="42"/>
      <c r="C1201" s="42"/>
      <c r="D1201" s="42"/>
      <c r="E1201" s="42"/>
      <c r="F1201" s="42"/>
      <c r="G1201" s="42"/>
      <c r="H1201" s="42"/>
      <c r="I1201" s="42"/>
      <c r="J1201" s="42"/>
      <c r="K1201" s="42"/>
      <c r="M1201" s="42"/>
      <c r="N1201" s="42"/>
    </row>
    <row r="1202" spans="1:14" x14ac:dyDescent="0.25">
      <c r="A1202" s="42"/>
      <c r="B1202" s="42"/>
      <c r="C1202" s="42"/>
      <c r="D1202" s="42"/>
      <c r="E1202" s="42"/>
      <c r="F1202" s="42"/>
      <c r="G1202" s="42"/>
      <c r="H1202" s="42"/>
      <c r="I1202" s="42"/>
      <c r="J1202" s="42"/>
      <c r="K1202" s="42"/>
      <c r="M1202" s="42"/>
      <c r="N1202" s="42"/>
    </row>
    <row r="1203" spans="1:14" x14ac:dyDescent="0.25">
      <c r="A1203" s="42"/>
      <c r="B1203" s="42"/>
      <c r="C1203" s="42"/>
      <c r="D1203" s="42"/>
      <c r="E1203" s="42"/>
      <c r="F1203" s="42"/>
      <c r="G1203" s="42"/>
      <c r="H1203" s="42"/>
      <c r="I1203" s="42"/>
      <c r="J1203" s="42"/>
      <c r="K1203" s="42"/>
      <c r="M1203" s="42"/>
      <c r="N1203" s="42"/>
    </row>
    <row r="1204" spans="1:14" x14ac:dyDescent="0.25">
      <c r="A1204" s="42"/>
      <c r="B1204" s="42"/>
      <c r="C1204" s="42"/>
      <c r="D1204" s="42"/>
      <c r="E1204" s="42"/>
      <c r="F1204" s="42"/>
      <c r="G1204" s="42"/>
      <c r="H1204" s="42"/>
      <c r="I1204" s="42"/>
      <c r="J1204" s="42"/>
      <c r="K1204" s="42"/>
      <c r="M1204" s="42"/>
      <c r="N1204" s="42"/>
    </row>
    <row r="1205" spans="1:14" x14ac:dyDescent="0.25">
      <c r="A1205" s="42"/>
      <c r="B1205" s="42"/>
      <c r="C1205" s="42"/>
      <c r="D1205" s="42"/>
      <c r="E1205" s="42"/>
      <c r="F1205" s="42"/>
      <c r="G1205" s="42"/>
      <c r="H1205" s="42"/>
      <c r="I1205" s="42"/>
      <c r="J1205" s="42"/>
      <c r="K1205" s="42"/>
      <c r="M1205" s="42"/>
      <c r="N1205" s="42"/>
    </row>
    <row r="1206" spans="1:14" x14ac:dyDescent="0.25">
      <c r="A1206" s="42"/>
      <c r="B1206" s="42"/>
      <c r="C1206" s="42"/>
      <c r="D1206" s="42"/>
      <c r="E1206" s="42"/>
      <c r="F1206" s="42"/>
      <c r="G1206" s="42"/>
      <c r="H1206" s="42"/>
      <c r="I1206" s="42"/>
      <c r="J1206" s="42"/>
      <c r="K1206" s="42"/>
      <c r="M1206" s="42"/>
      <c r="N1206" s="42"/>
    </row>
  </sheetData>
  <mergeCells count="336">
    <mergeCell ref="B513:G513"/>
    <mergeCell ref="B514:G514"/>
    <mergeCell ref="B509:G509"/>
    <mergeCell ref="B510:G510"/>
    <mergeCell ref="B511:G511"/>
    <mergeCell ref="B512:G512"/>
    <mergeCell ref="A531:J531"/>
    <mergeCell ref="B505:G505"/>
    <mergeCell ref="B506:G506"/>
    <mergeCell ref="B507:G507"/>
    <mergeCell ref="B508:G508"/>
    <mergeCell ref="J516:L516"/>
    <mergeCell ref="B499:G499"/>
    <mergeCell ref="B500:G500"/>
    <mergeCell ref="B501:G501"/>
    <mergeCell ref="B502:G502"/>
    <mergeCell ref="B503:G503"/>
    <mergeCell ref="B504:G504"/>
    <mergeCell ref="B478:G478"/>
    <mergeCell ref="B479:G479"/>
    <mergeCell ref="B480:G480"/>
    <mergeCell ref="J482:L482"/>
    <mergeCell ref="A492:J492"/>
    <mergeCell ref="B498:G498"/>
    <mergeCell ref="B472:G472"/>
    <mergeCell ref="B473:G473"/>
    <mergeCell ref="B474:G474"/>
    <mergeCell ref="B475:G475"/>
    <mergeCell ref="B476:G476"/>
    <mergeCell ref="B477:G477"/>
    <mergeCell ref="B466:G466"/>
    <mergeCell ref="B467:G467"/>
    <mergeCell ref="B468:G468"/>
    <mergeCell ref="B469:G469"/>
    <mergeCell ref="B470:G470"/>
    <mergeCell ref="B471:G471"/>
    <mergeCell ref="A455:J455"/>
    <mergeCell ref="B461:G461"/>
    <mergeCell ref="B462:G462"/>
    <mergeCell ref="B463:G463"/>
    <mergeCell ref="B464:G464"/>
    <mergeCell ref="B465:G465"/>
    <mergeCell ref="B440:G440"/>
    <mergeCell ref="B441:G441"/>
    <mergeCell ref="B442:G442"/>
    <mergeCell ref="B443:G443"/>
    <mergeCell ref="J445:L445"/>
    <mergeCell ref="B437:G437"/>
    <mergeCell ref="B438:G438"/>
    <mergeCell ref="B439:G439"/>
    <mergeCell ref="B431:G431"/>
    <mergeCell ref="B432:G432"/>
    <mergeCell ref="B433:G433"/>
    <mergeCell ref="B434:G434"/>
    <mergeCell ref="B435:G435"/>
    <mergeCell ref="B436:G436"/>
    <mergeCell ref="B410:G410"/>
    <mergeCell ref="J412:L412"/>
    <mergeCell ref="A422:J422"/>
    <mergeCell ref="B428:G428"/>
    <mergeCell ref="B429:G429"/>
    <mergeCell ref="B430:G430"/>
    <mergeCell ref="B404:G404"/>
    <mergeCell ref="B405:G405"/>
    <mergeCell ref="B406:G406"/>
    <mergeCell ref="B407:G407"/>
    <mergeCell ref="B408:G408"/>
    <mergeCell ref="B409:G409"/>
    <mergeCell ref="B398:G398"/>
    <mergeCell ref="B399:G399"/>
    <mergeCell ref="B400:G400"/>
    <mergeCell ref="B401:G401"/>
    <mergeCell ref="B402:G402"/>
    <mergeCell ref="B403:G403"/>
    <mergeCell ref="B392:G392"/>
    <mergeCell ref="B393:G393"/>
    <mergeCell ref="B394:G394"/>
    <mergeCell ref="B395:G395"/>
    <mergeCell ref="B396:G396"/>
    <mergeCell ref="B397:G397"/>
    <mergeCell ref="B371:G371"/>
    <mergeCell ref="B372:G372"/>
    <mergeCell ref="B373:G373"/>
    <mergeCell ref="J375:L375"/>
    <mergeCell ref="A385:J385"/>
    <mergeCell ref="B391:G391"/>
    <mergeCell ref="B365:G365"/>
    <mergeCell ref="B366:G366"/>
    <mergeCell ref="B367:G367"/>
    <mergeCell ref="B368:G368"/>
    <mergeCell ref="B369:G369"/>
    <mergeCell ref="B370:G370"/>
    <mergeCell ref="B359:G359"/>
    <mergeCell ref="B360:G360"/>
    <mergeCell ref="B361:G361"/>
    <mergeCell ref="B362:G362"/>
    <mergeCell ref="B363:G363"/>
    <mergeCell ref="B364:G364"/>
    <mergeCell ref="A348:J348"/>
    <mergeCell ref="B354:G354"/>
    <mergeCell ref="B355:G355"/>
    <mergeCell ref="B356:G356"/>
    <mergeCell ref="B357:G357"/>
    <mergeCell ref="B358:G358"/>
    <mergeCell ref="B332:G332"/>
    <mergeCell ref="B333:G333"/>
    <mergeCell ref="B334:G334"/>
    <mergeCell ref="B335:G335"/>
    <mergeCell ref="B336:G336"/>
    <mergeCell ref="J338:L338"/>
    <mergeCell ref="B326:G326"/>
    <mergeCell ref="B327:G327"/>
    <mergeCell ref="B328:G328"/>
    <mergeCell ref="B329:G329"/>
    <mergeCell ref="B330:G330"/>
    <mergeCell ref="B331:G331"/>
    <mergeCell ref="B320:G320"/>
    <mergeCell ref="B321:G321"/>
    <mergeCell ref="B322:G322"/>
    <mergeCell ref="B323:G323"/>
    <mergeCell ref="B324:G324"/>
    <mergeCell ref="B325:G325"/>
    <mergeCell ref="B299:G299"/>
    <mergeCell ref="J301:L301"/>
    <mergeCell ref="A311:J311"/>
    <mergeCell ref="B317:G317"/>
    <mergeCell ref="B318:G318"/>
    <mergeCell ref="B319:G319"/>
    <mergeCell ref="B293:G293"/>
    <mergeCell ref="B294:G294"/>
    <mergeCell ref="B295:G295"/>
    <mergeCell ref="B296:G296"/>
    <mergeCell ref="B297:G297"/>
    <mergeCell ref="B298:G298"/>
    <mergeCell ref="B287:G287"/>
    <mergeCell ref="B288:G288"/>
    <mergeCell ref="B289:G289"/>
    <mergeCell ref="B290:G290"/>
    <mergeCell ref="B291:G291"/>
    <mergeCell ref="B292:G292"/>
    <mergeCell ref="B281:G281"/>
    <mergeCell ref="B282:G282"/>
    <mergeCell ref="B283:G283"/>
    <mergeCell ref="B284:G284"/>
    <mergeCell ref="B285:G285"/>
    <mergeCell ref="B286:G286"/>
    <mergeCell ref="B258:G258"/>
    <mergeCell ref="B259:G259"/>
    <mergeCell ref="B260:G260"/>
    <mergeCell ref="J264:L264"/>
    <mergeCell ref="A274:J274"/>
    <mergeCell ref="B280:G280"/>
    <mergeCell ref="B252:G252"/>
    <mergeCell ref="B253:G253"/>
    <mergeCell ref="B254:G254"/>
    <mergeCell ref="B255:G255"/>
    <mergeCell ref="B256:G256"/>
    <mergeCell ref="B257:G257"/>
    <mergeCell ref="B246:G246"/>
    <mergeCell ref="B247:G247"/>
    <mergeCell ref="B248:G248"/>
    <mergeCell ref="B249:G249"/>
    <mergeCell ref="B250:G250"/>
    <mergeCell ref="B251:G251"/>
    <mergeCell ref="A235:J235"/>
    <mergeCell ref="B241:G241"/>
    <mergeCell ref="B242:G242"/>
    <mergeCell ref="B243:G243"/>
    <mergeCell ref="B244:G244"/>
    <mergeCell ref="B245:G245"/>
    <mergeCell ref="B214:G214"/>
    <mergeCell ref="B215:G215"/>
    <mergeCell ref="B216:G216"/>
    <mergeCell ref="B217:G217"/>
    <mergeCell ref="B218:G218"/>
    <mergeCell ref="J223:L223"/>
    <mergeCell ref="B208:G208"/>
    <mergeCell ref="B209:G209"/>
    <mergeCell ref="B210:G210"/>
    <mergeCell ref="B211:G211"/>
    <mergeCell ref="B212:G212"/>
    <mergeCell ref="B213:G213"/>
    <mergeCell ref="B202:G202"/>
    <mergeCell ref="B203:G203"/>
    <mergeCell ref="B204:G204"/>
    <mergeCell ref="B205:G205"/>
    <mergeCell ref="B206:G206"/>
    <mergeCell ref="B207:G207"/>
    <mergeCell ref="B178:G178"/>
    <mergeCell ref="J181:L181"/>
    <mergeCell ref="A193:J193"/>
    <mergeCell ref="B199:G199"/>
    <mergeCell ref="B200:G200"/>
    <mergeCell ref="B201:G201"/>
    <mergeCell ref="B173:G173"/>
    <mergeCell ref="B174:G174"/>
    <mergeCell ref="B175:G175"/>
    <mergeCell ref="B176:G176"/>
    <mergeCell ref="B177:G177"/>
    <mergeCell ref="B167:G167"/>
    <mergeCell ref="B168:G168"/>
    <mergeCell ref="B169:G169"/>
    <mergeCell ref="B170:G170"/>
    <mergeCell ref="B171:G171"/>
    <mergeCell ref="B172:G172"/>
    <mergeCell ref="B161:G161"/>
    <mergeCell ref="B162:G162"/>
    <mergeCell ref="B163:G163"/>
    <mergeCell ref="B164:G164"/>
    <mergeCell ref="B165:G165"/>
    <mergeCell ref="B166:G166"/>
    <mergeCell ref="B140:G140"/>
    <mergeCell ref="B141:G141"/>
    <mergeCell ref="B142:G142"/>
    <mergeCell ref="J144:L144"/>
    <mergeCell ref="A154:J154"/>
    <mergeCell ref="B160:G160"/>
    <mergeCell ref="B134:G134"/>
    <mergeCell ref="B135:G135"/>
    <mergeCell ref="B136:G136"/>
    <mergeCell ref="B137:G137"/>
    <mergeCell ref="B138:G138"/>
    <mergeCell ref="B139:G139"/>
    <mergeCell ref="B128:G128"/>
    <mergeCell ref="B129:G129"/>
    <mergeCell ref="B130:G130"/>
    <mergeCell ref="B131:G131"/>
    <mergeCell ref="B132:G132"/>
    <mergeCell ref="B133:G133"/>
    <mergeCell ref="A117:J117"/>
    <mergeCell ref="B123:G123"/>
    <mergeCell ref="B124:G124"/>
    <mergeCell ref="B125:G125"/>
    <mergeCell ref="B126:G126"/>
    <mergeCell ref="B127:G127"/>
    <mergeCell ref="B106:G106"/>
    <mergeCell ref="B107:G107"/>
    <mergeCell ref="B108:G108"/>
    <mergeCell ref="B109:G109"/>
    <mergeCell ref="B110:G110"/>
    <mergeCell ref="J112:L112"/>
    <mergeCell ref="B100:G100"/>
    <mergeCell ref="B101:G101"/>
    <mergeCell ref="B102:G102"/>
    <mergeCell ref="B103:G103"/>
    <mergeCell ref="B104:G104"/>
    <mergeCell ref="B105:G105"/>
    <mergeCell ref="B94:G94"/>
    <mergeCell ref="B95:G95"/>
    <mergeCell ref="B96:G96"/>
    <mergeCell ref="B97:G97"/>
    <mergeCell ref="B98:G98"/>
    <mergeCell ref="B99:G99"/>
    <mergeCell ref="B74:G74"/>
    <mergeCell ref="J77:L77"/>
    <mergeCell ref="A85:J85"/>
    <mergeCell ref="B91:G91"/>
    <mergeCell ref="B92:G92"/>
    <mergeCell ref="B93:G93"/>
    <mergeCell ref="B68:G68"/>
    <mergeCell ref="B69:G69"/>
    <mergeCell ref="B70:G70"/>
    <mergeCell ref="B71:G71"/>
    <mergeCell ref="B72:G72"/>
    <mergeCell ref="B73:G73"/>
    <mergeCell ref="B62:G62"/>
    <mergeCell ref="B63:G63"/>
    <mergeCell ref="B64:G64"/>
    <mergeCell ref="B65:G65"/>
    <mergeCell ref="B66:G66"/>
    <mergeCell ref="B67:G67"/>
    <mergeCell ref="B56:G56"/>
    <mergeCell ref="B57:G57"/>
    <mergeCell ref="B58:G58"/>
    <mergeCell ref="B59:G59"/>
    <mergeCell ref="B60:G60"/>
    <mergeCell ref="B61:G61"/>
    <mergeCell ref="B36:G36"/>
    <mergeCell ref="B37:G37"/>
    <mergeCell ref="B38:G38"/>
    <mergeCell ref="J41:L41"/>
    <mergeCell ref="A49:J49"/>
    <mergeCell ref="B55:G55"/>
    <mergeCell ref="B30:G30"/>
    <mergeCell ref="B31:G31"/>
    <mergeCell ref="B32:G32"/>
    <mergeCell ref="B33:G33"/>
    <mergeCell ref="B34:G34"/>
    <mergeCell ref="B35:G35"/>
    <mergeCell ref="B26:G26"/>
    <mergeCell ref="B27:G27"/>
    <mergeCell ref="B28:G28"/>
    <mergeCell ref="B29:G29"/>
    <mergeCell ref="A1:J1"/>
    <mergeCell ref="B22:G22"/>
    <mergeCell ref="B23:G23"/>
    <mergeCell ref="B24:G24"/>
    <mergeCell ref="B25:G25"/>
    <mergeCell ref="B537:G537"/>
    <mergeCell ref="B538:G538"/>
    <mergeCell ref="B539:G539"/>
    <mergeCell ref="B540:G540"/>
    <mergeCell ref="B541:G541"/>
    <mergeCell ref="B542:G542"/>
    <mergeCell ref="B543:G543"/>
    <mergeCell ref="B544:G544"/>
    <mergeCell ref="B545:G545"/>
    <mergeCell ref="B574:G574"/>
    <mergeCell ref="B558:G558"/>
    <mergeCell ref="B559:G559"/>
    <mergeCell ref="B560:G560"/>
    <mergeCell ref="B561:G561"/>
    <mergeCell ref="B562:G562"/>
    <mergeCell ref="B563:G563"/>
    <mergeCell ref="B564:G564"/>
    <mergeCell ref="B565:G565"/>
    <mergeCell ref="B566:G566"/>
    <mergeCell ref="B567:G567"/>
    <mergeCell ref="B568:G568"/>
    <mergeCell ref="B569:G569"/>
    <mergeCell ref="B570:G570"/>
    <mergeCell ref="B573:G573"/>
    <mergeCell ref="B572:G572"/>
    <mergeCell ref="B555:G555"/>
    <mergeCell ref="B556:G556"/>
    <mergeCell ref="B557:G557"/>
    <mergeCell ref="B546:G546"/>
    <mergeCell ref="B547:G547"/>
    <mergeCell ref="B548:G548"/>
    <mergeCell ref="B549:G549"/>
    <mergeCell ref="B550:G550"/>
    <mergeCell ref="B571:G571"/>
    <mergeCell ref="B551:G551"/>
    <mergeCell ref="B552:G552"/>
    <mergeCell ref="B553:G553"/>
    <mergeCell ref="B554:G554"/>
  </mergeCells>
  <pageMargins left="0.7" right="0.7" top="0.75" bottom="0.75" header="0.3" footer="0.3"/>
  <pageSetup scale="43" orientation="portrait" r:id="rId1"/>
  <rowBreaks count="14" manualBreakCount="14">
    <brk id="47" max="16383" man="1"/>
    <brk id="83" max="16383" man="1"/>
    <brk id="115" max="16383" man="1"/>
    <brk id="151" max="16383" man="1"/>
    <brk id="188" max="16383" man="1"/>
    <brk id="231" max="16383" man="1"/>
    <brk id="270" max="16383" man="1"/>
    <brk id="308" max="16383" man="1"/>
    <brk id="344" max="16383" man="1"/>
    <brk id="382" max="16383" man="1"/>
    <brk id="418" max="16383" man="1"/>
    <brk id="452" max="13" man="1"/>
    <brk id="489" max="13" man="1"/>
    <brk id="529" max="13" man="1"/>
  </rowBreaks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29C3FB8DA5A7438FE8E3FE203A197B" ma:contentTypeVersion="13" ma:contentTypeDescription="Create a new document." ma:contentTypeScope="" ma:versionID="6e6add74218664f1591c18d87c4d5221">
  <xsd:schema xmlns:xsd="http://www.w3.org/2001/XMLSchema" xmlns:xs="http://www.w3.org/2001/XMLSchema" xmlns:p="http://schemas.microsoft.com/office/2006/metadata/properties" xmlns:ns3="09a0ae7b-6882-42a9-844f-1191a68d363a" xmlns:ns4="3b842270-0989-45bb-b907-a2e746f04b89" targetNamespace="http://schemas.microsoft.com/office/2006/metadata/properties" ma:root="true" ma:fieldsID="788a2693c4a8c8912d37a42809ca626d" ns3:_="" ns4:_="">
    <xsd:import namespace="09a0ae7b-6882-42a9-844f-1191a68d363a"/>
    <xsd:import namespace="3b842270-0989-45bb-b907-a2e746f04b8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a0ae7b-6882-42a9-844f-1191a68d363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842270-0989-45bb-b907-a2e746f04b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15F629-597E-43AF-A0F2-5845900D058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A594F68-1343-4AD2-B15E-35A60166EA58}">
  <ds:schemaRefs>
    <ds:schemaRef ds:uri="http://schemas.microsoft.com/office/2006/documentManagement/types"/>
    <ds:schemaRef ds:uri="http://schemas.microsoft.com/office/2006/metadata/properties"/>
    <ds:schemaRef ds:uri="09a0ae7b-6882-42a9-844f-1191a68d363a"/>
    <ds:schemaRef ds:uri="http://purl.org/dc/terms/"/>
    <ds:schemaRef ds:uri="http://schemas.openxmlformats.org/package/2006/metadata/core-properties"/>
    <ds:schemaRef ds:uri="http://purl.org/dc/dcmitype/"/>
    <ds:schemaRef ds:uri="http://purl.org/dc/elements/1.1/"/>
    <ds:schemaRef ds:uri="3b842270-0989-45bb-b907-a2e746f04b89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CF7A6D3-F1A7-4B19-92DE-625E8F038F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a0ae7b-6882-42a9-844f-1191a68d363a"/>
    <ds:schemaRef ds:uri="3b842270-0989-45bb-b907-a2e746f04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Monique Vermaak</dc:creator>
  <cp:lastModifiedBy>David Kaba</cp:lastModifiedBy>
  <cp:lastPrinted>2021-02-28T05:02:23Z</cp:lastPrinted>
  <dcterms:created xsi:type="dcterms:W3CDTF">2021-02-24T06:27:34Z</dcterms:created>
  <dcterms:modified xsi:type="dcterms:W3CDTF">2021-03-01T13:41:50Z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0x0101008329C3FB8DA5A7438FE8E3FE203A197B</vt:lpwstr>
  </property>
</Properties>
</file>