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omarinh_microsoft_com/Documents/W365/"/>
    </mc:Choice>
  </mc:AlternateContent>
  <xr:revisionPtr revIDLastSave="0" documentId="8_{55CB3A3A-7F31-4F8C-9334-EA7D46EE2B76}" xr6:coauthVersionLast="47" xr6:coauthVersionMax="47" xr10:uidLastSave="{00000000-0000-0000-0000-000000000000}"/>
  <bookViews>
    <workbookView xWindow="-103" yWindow="-103" windowWidth="19543" windowHeight="12497" firstSheet="1" activeTab="1" xr2:uid="{E509A9E0-08A9-4447-B3BF-BA9643D38E86}"/>
  </bookViews>
  <sheets>
    <sheet name="Overview" sheetId="2" r:id="rId1"/>
    <sheet name="01.Artificial Rev$ AVD" sheetId="1" r:id="rId2"/>
    <sheet name="Qualified roles artificial AVD" sheetId="5" r:id="rId3"/>
    <sheet name="02.Artificial W365 ACR..." sheetId="3" r:id="rId4"/>
    <sheet name="Qualified roles art. W365AC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2" i="3"/>
  <c r="P3" i="3"/>
  <c r="P4" i="3"/>
  <c r="P2" i="3"/>
  <c r="V3" i="1"/>
  <c r="V4" i="1"/>
  <c r="V5" i="1"/>
  <c r="V2" i="1"/>
  <c r="Q3" i="1"/>
  <c r="Q4" i="1"/>
  <c r="Q5" i="1"/>
  <c r="T5" i="1" s="1"/>
  <c r="Q2" i="1"/>
  <c r="T2" i="1" s="1"/>
  <c r="T3" i="1"/>
  <c r="T4" i="1"/>
</calcChain>
</file>

<file path=xl/sharedStrings.xml><?xml version="1.0" encoding="utf-8"?>
<sst xmlns="http://schemas.openxmlformats.org/spreadsheetml/2006/main" count="201" uniqueCount="91">
  <si>
    <t>Engament ID</t>
  </si>
  <si>
    <t>Status</t>
  </si>
  <si>
    <t xml:space="preserve"> Close Quarter</t>
  </si>
  <si>
    <t xml:space="preserve"> Close Month</t>
  </si>
  <si>
    <t>Engagement team Full name</t>
  </si>
  <si>
    <t>Engagement team Full Alias</t>
  </si>
  <si>
    <t xml:space="preserve">Engagement team Standard Title </t>
  </si>
  <si>
    <t>Engagement team qualifier 2</t>
  </si>
  <si>
    <t>Qualified Role</t>
  </si>
  <si>
    <t>TPID</t>
  </si>
  <si>
    <t>Top Parent Name</t>
  </si>
  <si>
    <t>Fiscal Quarter</t>
  </si>
  <si>
    <t>End of Quarter Month</t>
  </si>
  <si>
    <t>End of Quarter Month ACR</t>
  </si>
  <si>
    <t>End of Quarter Month ACR Cap</t>
  </si>
  <si>
    <t>End of Previous Quarter Month</t>
  </si>
  <si>
    <t>End of Previous Quarter Month ACR</t>
  </si>
  <si>
    <t>Net ACR</t>
  </si>
  <si>
    <t>Convertion Ratio</t>
  </si>
  <si>
    <t>Artificial Rev$ AVD</t>
  </si>
  <si>
    <t>7-ABCDF</t>
  </si>
  <si>
    <t>closed-completed</t>
  </si>
  <si>
    <t>FY-Q1</t>
  </si>
  <si>
    <t xml:space="preserve">August </t>
  </si>
  <si>
    <t>John Smith</t>
  </si>
  <si>
    <t>JSM</t>
  </si>
  <si>
    <t>Solution Area Specialists IC</t>
  </si>
  <si>
    <t>Modern Work</t>
  </si>
  <si>
    <t>Yes</t>
  </si>
  <si>
    <t>ABC</t>
  </si>
  <si>
    <t>FY22-Q1</t>
  </si>
  <si>
    <t>September</t>
  </si>
  <si>
    <t>June</t>
  </si>
  <si>
    <t>Adam Johnson</t>
  </si>
  <si>
    <t>AJO</t>
  </si>
  <si>
    <t>Security</t>
  </si>
  <si>
    <t>Mark Taylor</t>
  </si>
  <si>
    <t>MTA</t>
  </si>
  <si>
    <t>Azure-Infrastructure</t>
  </si>
  <si>
    <t>No</t>
  </si>
  <si>
    <t>December</t>
  </si>
  <si>
    <t>pull from data (engagement)</t>
  </si>
  <si>
    <t>Calculated</t>
  </si>
  <si>
    <t>pull from data (TPID ACR)</t>
  </si>
  <si>
    <t xml:space="preserve">Calculated </t>
  </si>
  <si>
    <t>Fixed Value</t>
  </si>
  <si>
    <r>
      <rPr>
        <sz val="11"/>
        <color rgb="FF000000"/>
        <rFont val="Calibri"/>
      </rPr>
      <t xml:space="preserve">Pull Engagements from workload </t>
    </r>
    <r>
      <rPr>
        <b/>
        <sz val="11"/>
        <color rgb="FFFF0000"/>
        <rFont val="Calibri"/>
      </rPr>
      <t>Infra: Windows Virtual Desktop (WVD)</t>
    </r>
  </si>
  <si>
    <t>Each one in the engagement team shows up in a row. Other information repeats (ex engegement ID, Status, etc)</t>
  </si>
  <si>
    <r>
      <t xml:space="preserve">Only </t>
    </r>
    <r>
      <rPr>
        <b/>
        <sz val="11"/>
        <color rgb="FFFF0000"/>
        <rFont val="Calibri"/>
        <family val="2"/>
        <scheme val="minor"/>
      </rPr>
      <t xml:space="preserve">modern work sellers </t>
    </r>
    <r>
      <rPr>
        <sz val="11"/>
        <color theme="1"/>
        <rFont val="Calibri"/>
        <family val="2"/>
        <scheme val="minor"/>
      </rPr>
      <t>are eligible to retire artifical Rev$ AVD. Outcome: Yes/No Flag</t>
    </r>
  </si>
  <si>
    <t xml:space="preserve">Customers information from the TPID associated to the Engagement </t>
  </si>
  <si>
    <t>Shows End of quarter month (Sep, Dec, Mar, Jun)</t>
  </si>
  <si>
    <r>
      <t xml:space="preserve">Shows ACR from respective TPID and Month. Consider 
</t>
    </r>
    <r>
      <rPr>
        <b/>
        <sz val="11"/>
        <color rgb="FFFF0000"/>
        <rFont val="Calibri"/>
        <family val="2"/>
        <scheme val="minor"/>
      </rPr>
      <t>SL1 = Compute
Service Influencer = NATIVE WVD</t>
    </r>
  </si>
  <si>
    <t>if "end of quarter month ACR" &lt;1000, then ACR cap = 0
if "end of quarter month ACR" &gt;=20,000, then ACR cap = 20,000
if "end of quarter month ACR" &gt;= 1000 and &lt;20000, then ACR cap = "end of quarter month ACR"</t>
  </si>
  <si>
    <t>Shows the end of previous quarter month.
Ex: If End of quarter is FY22-September the end of previous quarter is FY-21 July</t>
  </si>
  <si>
    <r>
      <t xml:space="preserve">Shows ACR from respective TPID and Month of previous end of quarter. Consider 
</t>
    </r>
    <r>
      <rPr>
        <b/>
        <sz val="11"/>
        <color rgb="FFFF0000"/>
        <rFont val="Calibri"/>
        <family val="2"/>
        <scheme val="minor"/>
      </rPr>
      <t>SL1 = Compute
Service Influencer = NATIVE WVD</t>
    </r>
  </si>
  <si>
    <t>Month ACR cap - End of previous quarter Month ACR
(column Q minus column S). If NET ACR &lt;0, then NET ACR=0</t>
  </si>
  <si>
    <t>Fixed value provided = 1.25</t>
  </si>
  <si>
    <t>=[Net ACR]*[Convertion Ratio]*12, 
if &lt; 0, then = 0</t>
  </si>
  <si>
    <t>see list of eligible roles</t>
  </si>
  <si>
    <t>Role summary</t>
  </si>
  <si>
    <t>Qualifier 1</t>
  </si>
  <si>
    <t>Qualifier 2</t>
  </si>
  <si>
    <t>Retiring Windows 365 quota with AVD</t>
  </si>
  <si>
    <t>NA</t>
  </si>
  <si>
    <t>MW-Surface</t>
  </si>
  <si>
    <t>Technology Specialists IC</t>
  </si>
  <si>
    <t>Cloud Endpoint</t>
  </si>
  <si>
    <t>CRM opportunity ID</t>
  </si>
  <si>
    <t>Opportunity team Full name</t>
  </si>
  <si>
    <t>Opportunity team Full Alias</t>
  </si>
  <si>
    <t xml:space="preserve">Opportunity team Standard Title </t>
  </si>
  <si>
    <t>Opportunity team qualifier 2</t>
  </si>
  <si>
    <t>Fiscal Month</t>
  </si>
  <si>
    <t>Iniated Units</t>
  </si>
  <si>
    <t>Iniated Units Cap</t>
  </si>
  <si>
    <t>Rate Card</t>
  </si>
  <si>
    <t>Artificial ACR W365</t>
  </si>
  <si>
    <t>won</t>
  </si>
  <si>
    <t>pull from data (opportunity)</t>
  </si>
  <si>
    <t>pull from data (TPID Seats)</t>
  </si>
  <si>
    <r>
      <t xml:space="preserve">Pull opportunity with </t>
    </r>
    <r>
      <rPr>
        <b/>
        <sz val="11"/>
        <color rgb="FFFF0000"/>
        <rFont val="Calibri"/>
        <family val="2"/>
        <scheme val="minor"/>
      </rPr>
      <t>Rev Sum Category=Cloud PC</t>
    </r>
  </si>
  <si>
    <t>Each one in the opportunity team shows up in a row. Other information repeats (ex opportunity ID, Status, etc)</t>
  </si>
  <si>
    <r>
      <t xml:space="preserve">Only </t>
    </r>
    <r>
      <rPr>
        <b/>
        <sz val="11"/>
        <color rgb="FFFF0000"/>
        <rFont val="Calibri"/>
        <family val="2"/>
        <scheme val="minor"/>
      </rPr>
      <t>AZURE sellers</t>
    </r>
    <r>
      <rPr>
        <sz val="11"/>
        <color theme="1"/>
        <rFont val="Calibri"/>
        <family val="2"/>
        <scheme val="minor"/>
      </rPr>
      <t xml:space="preserve"> are eligible to retire artifical W365 ACR. Outcome: Yes/No Flag</t>
    </r>
  </si>
  <si>
    <t>Customers information from the TPID associated to the Opportunity</t>
  </si>
  <si>
    <r>
      <t xml:space="preserve">Shows Initiate units (seats) for the TPID associated to the opportunity
</t>
    </r>
    <r>
      <rPr>
        <b/>
        <sz val="11"/>
        <color rgb="FFFF0000"/>
        <rFont val="Calibri"/>
        <family val="2"/>
        <scheme val="minor"/>
      </rPr>
      <t xml:space="preserve">Rev Sum Category = Cloud PC
</t>
    </r>
  </si>
  <si>
    <t>if "intiate units" &lt;50, then units cap = 0
if "intiate units" &gt;=1500 , then units cap = 1500
if "intiate units" &gt;= 50 and &lt;1500, then units cap = "intiate units"</t>
  </si>
  <si>
    <t>Fixed value provided = $24</t>
  </si>
  <si>
    <t>=[initiated units] * [Rate Card],
 if &lt;0, then = 0</t>
  </si>
  <si>
    <t>Retiring AVD quota with Windows 365</t>
  </si>
  <si>
    <t>Cloud Solution Architecture IC</t>
  </si>
  <si>
    <t>Cloud Solution Architecture OPEX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</si>
</sst>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FF0000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1" xfId="0" applyFont="1" applyFill="1" applyBorder="1" applyAlignment="1">
      <alignment horizontal="center" vertical="center" wrapText="1"/>
    </xf>
    <xf numFmtId="43" fontId="0" fillId="0" borderId="0" xfId="1" applyFont="1"/>
    <xf numFmtId="164" fontId="0" fillId="0" borderId="0" xfId="2" applyNumberFormat="1" applyFont="1"/>
    <xf numFmtId="0" fontId="0" fillId="4" borderId="0" xfId="0" applyFill="1"/>
    <xf numFmtId="0" fontId="0" fillId="3" borderId="0" xfId="0" applyFill="1"/>
    <xf numFmtId="0" fontId="2" fillId="5" borderId="1" xfId="0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8" fillId="6" borderId="0" xfId="0" applyFont="1" applyFill="1"/>
    <xf numFmtId="0" fontId="9" fillId="6" borderId="0" xfId="3" applyFont="1" applyFill="1"/>
    <xf numFmtId="0" fontId="10" fillId="6" borderId="0" xfId="3" applyFont="1" applyFill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3" fillId="6" borderId="0" xfId="3" applyFill="1"/>
    <xf numFmtId="44" fontId="0" fillId="0" borderId="0" xfId="2" applyFont="1"/>
    <xf numFmtId="0" fontId="0" fillId="6" borderId="0" xfId="0" quotePrefix="1" applyFill="1" applyAlignment="1">
      <alignment horizontal="left" vertical="center" wrapText="1"/>
    </xf>
    <xf numFmtId="6" fontId="0" fillId="7" borderId="0" xfId="0" applyNumberFormat="1" applyFill="1"/>
    <xf numFmtId="0" fontId="14" fillId="6" borderId="0" xfId="0" applyFont="1" applyFill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625930</xdr:colOff>
      <xdr:row>0</xdr:row>
      <xdr:rowOff>66675</xdr:rowOff>
    </xdr:from>
    <xdr:to>
      <xdr:col>14</xdr:col>
      <xdr:colOff>1362</xdr:colOff>
      <xdr:row>28</xdr:row>
      <xdr:rowOff>47625</xdr:rowOff>
    </xdr:to>
    <xdr:pic>
      <xdr:nvPicPr>
        <xdr:cNvPr id="2" name="Picture 1" descr="Virtualization Compensation Neutralization Program (Update 2) &#10;Acg ">
          <a:extLst>
            <a:ext uri="{FF2B5EF4-FFF2-40B4-BE49-F238E27FC236}">
              <a16:creationId xmlns:a16="http://schemas.microsoft.com/office/drawing/2014/main" id="{232054A7-1012-429E-AC86-76883156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30" y="66675"/>
          <a:ext cx="8557532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38099</xdr:colOff>
      <xdr:row>28</xdr:row>
      <xdr:rowOff>92528</xdr:rowOff>
    </xdr:from>
    <xdr:to>
      <xdr:col>16</xdr:col>
      <xdr:colOff>66077</xdr:colOff>
      <xdr:row>38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0EFBE-CC76-4395-B3D9-0B4A30F5A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5159828"/>
          <a:ext cx="9886353" cy="1774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E7FC-FD14-40A5-84AB-350A6B60BD29}">
  <dimension ref="A1"/>
  <sheetViews>
    <sheetView workbookViewId="0">
      <selection activeCell="R27" sqref="R27"/>
    </sheetView>
  </sheetViews>
  <sheetFormatPr defaultRowHeight="14.6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5108-4208-48BB-8F32-2E52A577C7F0}">
  <sheetPr>
    <tabColor theme="4"/>
  </sheetPr>
  <dimension ref="C1:X24"/>
  <sheetViews>
    <sheetView tabSelected="1" workbookViewId="0">
      <selection activeCell="C11" sqref="C11"/>
    </sheetView>
  </sheetViews>
  <sheetFormatPr defaultRowHeight="14.65"/>
  <cols>
    <col min="1" max="1" width="9.85546875" bestFit="1" customWidth="1"/>
    <col min="2" max="2" width="11.28515625" customWidth="1"/>
    <col min="3" max="3" width="17.7109375" customWidth="1"/>
    <col min="4" max="4" width="16.28515625" bestFit="1" customWidth="1"/>
    <col min="5" max="6" width="12.85546875" customWidth="1"/>
    <col min="7" max="7" width="24.5703125" customWidth="1"/>
    <col min="8" max="8" width="12.85546875" customWidth="1"/>
    <col min="9" max="9" width="23.7109375" bestFit="1" customWidth="1"/>
    <col min="10" max="10" width="18.140625" bestFit="1" customWidth="1"/>
    <col min="11" max="11" width="20.7109375" customWidth="1"/>
    <col min="12" max="12" width="15.28515625" customWidth="1"/>
    <col min="13" max="13" width="12.85546875" customWidth="1"/>
    <col min="14" max="15" width="13.85546875" customWidth="1"/>
    <col min="16" max="16" width="31.28515625" customWidth="1"/>
    <col min="17" max="17" width="52.7109375" customWidth="1"/>
    <col min="18" max="18" width="22.28515625" customWidth="1"/>
    <col min="19" max="19" width="20.5703125" customWidth="1"/>
    <col min="20" max="20" width="26.85546875" customWidth="1"/>
    <col min="21" max="21" width="13.7109375" customWidth="1"/>
    <col min="22" max="22" width="29.85546875" bestFit="1" customWidth="1"/>
    <col min="23" max="23" width="11.5703125" customWidth="1"/>
    <col min="24" max="24" width="20" customWidth="1"/>
  </cols>
  <sheetData>
    <row r="1" spans="3:24" s="1" customFormat="1" ht="43.7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/>
      <c r="X1"/>
    </row>
    <row r="2" spans="3:24"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s="10" t="s">
        <v>28</v>
      </c>
      <c r="L2">
        <v>10001</v>
      </c>
      <c r="M2" t="s">
        <v>29</v>
      </c>
      <c r="N2" t="s">
        <v>30</v>
      </c>
      <c r="O2" t="s">
        <v>31</v>
      </c>
      <c r="P2" s="3">
        <v>5000</v>
      </c>
      <c r="Q2" s="3">
        <f>IF(P2&lt;1000,0,IF(P2&gt;=20000,20000,P2))</f>
        <v>5000</v>
      </c>
      <c r="R2" t="s">
        <v>32</v>
      </c>
      <c r="S2" s="3">
        <v>1000</v>
      </c>
      <c r="T2" s="3">
        <f>Q2-S2</f>
        <v>4000</v>
      </c>
      <c r="U2" s="7">
        <v>1.25</v>
      </c>
      <c r="V2" s="8">
        <f>IF(T2*U2*12&lt;0,0,T2*U2*12)</f>
        <v>60000</v>
      </c>
    </row>
    <row r="3" spans="3:24">
      <c r="C3" t="s">
        <v>20</v>
      </c>
      <c r="D3" t="s">
        <v>21</v>
      </c>
      <c r="E3" t="s">
        <v>22</v>
      </c>
      <c r="F3" t="s">
        <v>23</v>
      </c>
      <c r="G3" t="s">
        <v>33</v>
      </c>
      <c r="H3" t="s">
        <v>34</v>
      </c>
      <c r="I3" t="s">
        <v>26</v>
      </c>
      <c r="J3" t="s">
        <v>35</v>
      </c>
      <c r="K3" s="10" t="s">
        <v>28</v>
      </c>
      <c r="L3">
        <v>10001</v>
      </c>
      <c r="M3" t="s">
        <v>29</v>
      </c>
      <c r="N3" t="s">
        <v>30</v>
      </c>
      <c r="O3" t="s">
        <v>31</v>
      </c>
      <c r="P3" s="29">
        <v>5000</v>
      </c>
      <c r="Q3" s="3">
        <f t="shared" ref="Q3:Q5" si="0">IF(P3&lt;1000,0,IF(P3&gt;=20000,20000,P3))</f>
        <v>5000</v>
      </c>
      <c r="R3" t="s">
        <v>32</v>
      </c>
      <c r="S3" s="3">
        <v>1000</v>
      </c>
      <c r="T3" s="3">
        <f t="shared" ref="T3:T5" si="1">Q3-S3</f>
        <v>4000</v>
      </c>
      <c r="U3" s="7">
        <v>1.25</v>
      </c>
      <c r="V3" s="8">
        <f t="shared" ref="V3:V5" si="2">IF(T3*U3*12&lt;0,0,T3*U3*12)</f>
        <v>60000</v>
      </c>
    </row>
    <row r="4" spans="3:24">
      <c r="C4" t="s">
        <v>20</v>
      </c>
      <c r="D4" t="s">
        <v>21</v>
      </c>
      <c r="E4" t="s">
        <v>22</v>
      </c>
      <c r="F4" t="s">
        <v>23</v>
      </c>
      <c r="G4" t="s">
        <v>36</v>
      </c>
      <c r="H4" t="s">
        <v>37</v>
      </c>
      <c r="I4" t="s">
        <v>26</v>
      </c>
      <c r="J4" t="s">
        <v>38</v>
      </c>
      <c r="K4" s="9" t="s">
        <v>39</v>
      </c>
      <c r="L4">
        <v>10001</v>
      </c>
      <c r="M4" t="s">
        <v>29</v>
      </c>
      <c r="N4" t="s">
        <v>30</v>
      </c>
      <c r="O4" t="s">
        <v>31</v>
      </c>
      <c r="P4" s="3">
        <v>5000</v>
      </c>
      <c r="Q4" s="3">
        <f t="shared" si="0"/>
        <v>5000</v>
      </c>
      <c r="R4" t="s">
        <v>32</v>
      </c>
      <c r="S4" s="3">
        <v>1000</v>
      </c>
      <c r="T4" s="3">
        <f t="shared" si="1"/>
        <v>4000</v>
      </c>
      <c r="U4" s="7">
        <v>1.25</v>
      </c>
      <c r="V4" s="8">
        <f t="shared" si="2"/>
        <v>60000</v>
      </c>
    </row>
    <row r="5" spans="3:24">
      <c r="K5" s="9"/>
      <c r="O5" t="s">
        <v>40</v>
      </c>
      <c r="P5" s="3">
        <v>5000</v>
      </c>
      <c r="Q5" s="3">
        <f t="shared" si="0"/>
        <v>5000</v>
      </c>
      <c r="R5" t="s">
        <v>31</v>
      </c>
      <c r="S5" s="29">
        <v>5000</v>
      </c>
      <c r="T5" s="3">
        <f t="shared" si="1"/>
        <v>0</v>
      </c>
      <c r="U5" s="7">
        <v>1.25</v>
      </c>
      <c r="V5" s="8">
        <f t="shared" si="2"/>
        <v>0</v>
      </c>
    </row>
    <row r="6" spans="3:24">
      <c r="K6" s="9"/>
      <c r="P6" s="3"/>
      <c r="Q6" s="3"/>
      <c r="S6" s="3"/>
      <c r="T6" s="3"/>
      <c r="U6" s="7"/>
      <c r="V6" s="8"/>
    </row>
    <row r="8" spans="3:24" ht="26.1">
      <c r="C8" s="25" t="s">
        <v>41</v>
      </c>
      <c r="D8" s="25" t="s">
        <v>41</v>
      </c>
      <c r="E8" s="25" t="s">
        <v>41</v>
      </c>
      <c r="F8" s="25" t="s">
        <v>41</v>
      </c>
      <c r="G8" s="25" t="s">
        <v>41</v>
      </c>
      <c r="H8" s="25" t="s">
        <v>41</v>
      </c>
      <c r="I8" s="25" t="s">
        <v>41</v>
      </c>
      <c r="J8" s="25" t="s">
        <v>41</v>
      </c>
      <c r="K8" s="24" t="s">
        <v>42</v>
      </c>
      <c r="L8" s="25" t="s">
        <v>43</v>
      </c>
      <c r="M8" s="25" t="s">
        <v>43</v>
      </c>
      <c r="N8" s="25" t="s">
        <v>43</v>
      </c>
      <c r="O8" s="25" t="s">
        <v>43</v>
      </c>
      <c r="P8" s="25" t="s">
        <v>43</v>
      </c>
      <c r="Q8" s="24" t="s">
        <v>42</v>
      </c>
      <c r="R8" s="25" t="s">
        <v>43</v>
      </c>
      <c r="S8" s="25" t="s">
        <v>43</v>
      </c>
      <c r="T8" s="24" t="s">
        <v>44</v>
      </c>
      <c r="U8" s="24" t="s">
        <v>45</v>
      </c>
      <c r="V8" s="24" t="s">
        <v>42</v>
      </c>
    </row>
    <row r="9" spans="3:24" s="18" customFormat="1" ht="116.65" customHeight="1">
      <c r="C9" s="30" t="s">
        <v>46</v>
      </c>
      <c r="D9" s="20"/>
      <c r="E9" s="20"/>
      <c r="F9" s="20"/>
      <c r="G9" s="19" t="s">
        <v>47</v>
      </c>
      <c r="H9" s="20"/>
      <c r="I9" s="20"/>
      <c r="J9" s="20"/>
      <c r="K9" s="19" t="s">
        <v>48</v>
      </c>
      <c r="L9" s="19" t="s">
        <v>49</v>
      </c>
      <c r="M9" s="20"/>
      <c r="N9" s="20"/>
      <c r="O9" s="19" t="s">
        <v>50</v>
      </c>
      <c r="P9" s="19" t="s">
        <v>51</v>
      </c>
      <c r="Q9" s="19" t="s">
        <v>52</v>
      </c>
      <c r="R9" s="19" t="s">
        <v>53</v>
      </c>
      <c r="S9" s="19" t="s">
        <v>54</v>
      </c>
      <c r="T9" s="19" t="s">
        <v>55</v>
      </c>
      <c r="U9" s="19" t="s">
        <v>56</v>
      </c>
      <c r="V9" s="28" t="s">
        <v>57</v>
      </c>
    </row>
    <row r="10" spans="3:24">
      <c r="C10" s="21"/>
      <c r="D10" s="21"/>
      <c r="E10" s="21"/>
      <c r="F10" s="21"/>
      <c r="G10" s="21"/>
      <c r="H10" s="22"/>
      <c r="I10" s="21"/>
      <c r="J10" s="21"/>
      <c r="K10" s="23" t="s">
        <v>58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5" spans="3:24" s="1" customFormat="1"/>
    <row r="17" spans="3:24">
      <c r="V17" s="2"/>
      <c r="W17" s="2"/>
      <c r="X17" s="2"/>
    </row>
    <row r="18" spans="3:24">
      <c r="W18" s="2"/>
      <c r="X18" s="2"/>
    </row>
    <row r="24" spans="3:24">
      <c r="C24" s="5"/>
      <c r="D24" s="5"/>
      <c r="E24" s="5"/>
      <c r="F24" s="5"/>
      <c r="G24" s="5"/>
      <c r="H24" s="5"/>
    </row>
  </sheetData>
  <phoneticPr fontId="4" type="noConversion"/>
  <hyperlinks>
    <hyperlink ref="K10" location="'Qualified roles artificial AVD'!A1" display="see list of eligible roles" xr:uid="{672F9395-9982-4F3B-AC5E-80DBDCF8D796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5068-8E04-4B63-90CD-6348F26DB95D}">
  <sheetPr>
    <tabColor theme="4" tint="0.59999389629810485"/>
  </sheetPr>
  <dimension ref="A1:D5"/>
  <sheetViews>
    <sheetView workbookViewId="0">
      <selection activeCell="B11" sqref="B11"/>
    </sheetView>
  </sheetViews>
  <sheetFormatPr defaultRowHeight="14.65"/>
  <cols>
    <col min="1" max="1" width="30.140625" customWidth="1"/>
    <col min="2" max="2" width="35.140625" customWidth="1"/>
    <col min="3" max="3" width="30.42578125" customWidth="1"/>
    <col min="4" max="4" width="32.85546875" customWidth="1"/>
  </cols>
  <sheetData>
    <row r="1" spans="1:4" ht="15" thickBot="1">
      <c r="A1" s="16"/>
      <c r="B1" s="17" t="s">
        <v>59</v>
      </c>
      <c r="C1" s="17" t="s">
        <v>60</v>
      </c>
      <c r="D1" s="17" t="s">
        <v>61</v>
      </c>
    </row>
    <row r="2" spans="1:4" ht="15" thickBot="1">
      <c r="A2" s="31" t="s">
        <v>62</v>
      </c>
      <c r="B2" s="15" t="s">
        <v>26</v>
      </c>
      <c r="C2" s="15" t="s">
        <v>63</v>
      </c>
      <c r="D2" s="15" t="s">
        <v>27</v>
      </c>
    </row>
    <row r="3" spans="1:4" ht="15" thickBot="1">
      <c r="A3" s="32"/>
      <c r="B3" s="15" t="s">
        <v>26</v>
      </c>
      <c r="C3" s="15" t="s">
        <v>63</v>
      </c>
      <c r="D3" s="15" t="s">
        <v>35</v>
      </c>
    </row>
    <row r="4" spans="1:4" ht="15" thickBot="1">
      <c r="A4" s="32"/>
      <c r="B4" s="15" t="s">
        <v>26</v>
      </c>
      <c r="C4" s="15" t="s">
        <v>63</v>
      </c>
      <c r="D4" s="15" t="s">
        <v>64</v>
      </c>
    </row>
    <row r="5" spans="1:4" ht="15" thickBot="1">
      <c r="A5" s="33"/>
      <c r="B5" s="15" t="s">
        <v>65</v>
      </c>
      <c r="C5" s="15" t="s">
        <v>63</v>
      </c>
      <c r="D5" s="15" t="s">
        <v>66</v>
      </c>
    </row>
  </sheetData>
  <mergeCells count="1">
    <mergeCell ref="A2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E7CE-5752-4EBC-AA3D-1CDFC1E7F5CC}">
  <sheetPr>
    <tabColor theme="5"/>
  </sheetPr>
  <dimension ref="B1:R10"/>
  <sheetViews>
    <sheetView workbookViewId="0">
      <selection activeCell="H9" sqref="H9"/>
    </sheetView>
  </sheetViews>
  <sheetFormatPr defaultRowHeight="14.65"/>
  <cols>
    <col min="1" max="1" width="9.85546875" bestFit="1" customWidth="1"/>
    <col min="2" max="2" width="17.7109375" customWidth="1"/>
    <col min="3" max="3" width="13.85546875" bestFit="1" customWidth="1"/>
    <col min="4" max="5" width="12.85546875" customWidth="1"/>
    <col min="6" max="6" width="16.5703125" customWidth="1"/>
    <col min="7" max="7" width="16.42578125" customWidth="1"/>
    <col min="8" max="8" width="23.7109375" customWidth="1"/>
    <col min="9" max="9" width="18.140625" bestFit="1" customWidth="1"/>
    <col min="10" max="10" width="20.7109375" bestFit="1" customWidth="1"/>
    <col min="11" max="11" width="18" customWidth="1"/>
    <col min="12" max="12" width="16.28515625" customWidth="1"/>
    <col min="13" max="13" width="12.85546875" bestFit="1" customWidth="1"/>
    <col min="14" max="14" width="14.140625" customWidth="1"/>
    <col min="15" max="15" width="22.42578125" customWidth="1"/>
    <col min="16" max="16" width="19.140625" customWidth="1"/>
    <col min="17" max="17" width="15.7109375" customWidth="1"/>
    <col min="18" max="18" width="17.28515625" customWidth="1"/>
  </cols>
  <sheetData>
    <row r="1" spans="2:18" s="1" customFormat="1" ht="43.7">
      <c r="B1" s="11" t="s">
        <v>67</v>
      </c>
      <c r="C1" s="11" t="s">
        <v>1</v>
      </c>
      <c r="D1" s="11" t="s">
        <v>2</v>
      </c>
      <c r="E1" s="11" t="s">
        <v>3</v>
      </c>
      <c r="F1" s="11" t="s">
        <v>68</v>
      </c>
      <c r="G1" s="11" t="s">
        <v>69</v>
      </c>
      <c r="H1" s="11" t="s">
        <v>70</v>
      </c>
      <c r="I1" s="11" t="s">
        <v>71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72</v>
      </c>
      <c r="O1" s="11" t="s">
        <v>73</v>
      </c>
      <c r="P1" s="6" t="s">
        <v>74</v>
      </c>
      <c r="Q1" s="11" t="s">
        <v>75</v>
      </c>
      <c r="R1" s="11" t="s">
        <v>76</v>
      </c>
    </row>
    <row r="2" spans="2:18" s="1" customFormat="1">
      <c r="B2" t="s">
        <v>20</v>
      </c>
      <c r="C2" t="s">
        <v>77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s="9" t="s">
        <v>39</v>
      </c>
      <c r="K2">
        <v>10001</v>
      </c>
      <c r="L2" t="s">
        <v>29</v>
      </c>
      <c r="M2" t="s">
        <v>30</v>
      </c>
      <c r="N2" t="s">
        <v>23</v>
      </c>
      <c r="O2" s="12">
        <v>1500</v>
      </c>
      <c r="P2" s="12">
        <f>IF(O2&lt;50,0,IF(O2&gt;=1500,1500,O2))</f>
        <v>1500</v>
      </c>
      <c r="Q2" s="27">
        <v>24</v>
      </c>
      <c r="R2" s="8">
        <f>IF(P2*Q2&lt;0,0,P2*Q2)</f>
        <v>36000</v>
      </c>
    </row>
    <row r="3" spans="2:18" s="1" customFormat="1">
      <c r="B3" t="s">
        <v>20</v>
      </c>
      <c r="C3" t="s">
        <v>77</v>
      </c>
      <c r="D3" t="s">
        <v>22</v>
      </c>
      <c r="E3" t="s">
        <v>23</v>
      </c>
      <c r="F3" t="s">
        <v>33</v>
      </c>
      <c r="G3" t="s">
        <v>34</v>
      </c>
      <c r="H3" t="s">
        <v>26</v>
      </c>
      <c r="I3" t="s">
        <v>35</v>
      </c>
      <c r="J3" s="9" t="s">
        <v>39</v>
      </c>
      <c r="K3">
        <v>10001</v>
      </c>
      <c r="L3" t="s">
        <v>29</v>
      </c>
      <c r="M3" t="s">
        <v>30</v>
      </c>
      <c r="N3" t="s">
        <v>23</v>
      </c>
      <c r="O3" s="12">
        <v>1500</v>
      </c>
      <c r="P3" s="12">
        <f t="shared" ref="P3:P4" si="0">IF(O3&lt;50,0,IF(O3&gt;=1500,1500,O3))</f>
        <v>1500</v>
      </c>
      <c r="Q3" s="27">
        <v>24</v>
      </c>
      <c r="R3" s="8">
        <f t="shared" ref="R3:R4" si="1">IF(P3*Q3&lt;0,0,P3*Q3)</f>
        <v>36000</v>
      </c>
    </row>
    <row r="4" spans="2:18" s="1" customFormat="1">
      <c r="B4" t="s">
        <v>20</v>
      </c>
      <c r="C4" t="s">
        <v>77</v>
      </c>
      <c r="D4" t="s">
        <v>22</v>
      </c>
      <c r="E4" t="s">
        <v>23</v>
      </c>
      <c r="F4" t="s">
        <v>36</v>
      </c>
      <c r="G4" t="s">
        <v>37</v>
      </c>
      <c r="H4" t="s">
        <v>26</v>
      </c>
      <c r="I4" t="s">
        <v>38</v>
      </c>
      <c r="J4" s="10" t="s">
        <v>28</v>
      </c>
      <c r="K4">
        <v>10001</v>
      </c>
      <c r="L4" t="s">
        <v>29</v>
      </c>
      <c r="M4" t="s">
        <v>30</v>
      </c>
      <c r="N4" t="s">
        <v>23</v>
      </c>
      <c r="O4" s="12">
        <v>1500</v>
      </c>
      <c r="P4" s="12">
        <f t="shared" si="0"/>
        <v>1500</v>
      </c>
      <c r="Q4" s="27">
        <v>24</v>
      </c>
      <c r="R4" s="8">
        <f t="shared" si="1"/>
        <v>36000</v>
      </c>
    </row>
    <row r="5" spans="2:18" s="1" customFormat="1">
      <c r="Q5" s="27"/>
      <c r="R5" s="8"/>
    </row>
    <row r="6" spans="2:18" s="1" customFormat="1"/>
    <row r="8" spans="2:18" ht="26.1">
      <c r="B8" s="25" t="s">
        <v>78</v>
      </c>
      <c r="C8" s="25" t="s">
        <v>78</v>
      </c>
      <c r="D8" s="25" t="s">
        <v>78</v>
      </c>
      <c r="E8" s="25" t="s">
        <v>78</v>
      </c>
      <c r="F8" s="25" t="s">
        <v>78</v>
      </c>
      <c r="G8" s="25" t="s">
        <v>78</v>
      </c>
      <c r="H8" s="25" t="s">
        <v>78</v>
      </c>
      <c r="I8" s="25" t="s">
        <v>78</v>
      </c>
      <c r="J8" s="24" t="s">
        <v>42</v>
      </c>
      <c r="K8" s="25" t="s">
        <v>79</v>
      </c>
      <c r="L8" s="25" t="s">
        <v>79</v>
      </c>
      <c r="M8" s="25" t="s">
        <v>79</v>
      </c>
      <c r="N8" s="25" t="s">
        <v>79</v>
      </c>
      <c r="O8" s="25" t="s">
        <v>79</v>
      </c>
      <c r="P8" s="24" t="s">
        <v>42</v>
      </c>
      <c r="Q8" s="24" t="s">
        <v>45</v>
      </c>
      <c r="R8" s="24" t="s">
        <v>42</v>
      </c>
    </row>
    <row r="9" spans="2:18" ht="116.65">
      <c r="B9" s="19" t="s">
        <v>80</v>
      </c>
      <c r="C9" s="20"/>
      <c r="D9" s="20"/>
      <c r="E9" s="20"/>
      <c r="F9" s="19" t="s">
        <v>81</v>
      </c>
      <c r="G9" s="20"/>
      <c r="H9" s="20"/>
      <c r="I9" s="20"/>
      <c r="J9" s="19" t="s">
        <v>82</v>
      </c>
      <c r="K9" s="19" t="s">
        <v>83</v>
      </c>
      <c r="L9" s="20"/>
      <c r="M9" s="20"/>
      <c r="N9" s="19"/>
      <c r="O9" s="19" t="s">
        <v>84</v>
      </c>
      <c r="P9" s="19" t="s">
        <v>85</v>
      </c>
      <c r="Q9" s="19" t="s">
        <v>86</v>
      </c>
      <c r="R9" s="28" t="s">
        <v>87</v>
      </c>
    </row>
    <row r="10" spans="2:18">
      <c r="B10" s="21"/>
      <c r="C10" s="21"/>
      <c r="D10" s="21"/>
      <c r="E10" s="21"/>
      <c r="F10" s="21"/>
      <c r="G10" s="22"/>
      <c r="H10" s="21"/>
      <c r="I10" s="21"/>
      <c r="J10" s="26" t="s">
        <v>58</v>
      </c>
      <c r="K10" s="21"/>
      <c r="L10" s="21"/>
      <c r="M10" s="21"/>
      <c r="N10" s="21"/>
      <c r="O10" s="21"/>
      <c r="P10" s="21"/>
      <c r="Q10" s="21"/>
      <c r="R10" s="21"/>
    </row>
  </sheetData>
  <hyperlinks>
    <hyperlink ref="J10" location="'Qualified roles art. W365ACR'!A1" display="see list of eligible roles" xr:uid="{68AB6DD5-D512-48A6-9EC4-1A650A0C1C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57F3-309C-4CBC-B38E-2DCF83E2CEC5}">
  <sheetPr>
    <tabColor theme="7" tint="0.59999389629810485"/>
  </sheetPr>
  <dimension ref="A1:D5"/>
  <sheetViews>
    <sheetView workbookViewId="0">
      <selection activeCell="C27" sqref="C27"/>
    </sheetView>
  </sheetViews>
  <sheetFormatPr defaultRowHeight="14.65"/>
  <cols>
    <col min="1" max="1" width="24.42578125" customWidth="1"/>
    <col min="2" max="2" width="56.28515625" customWidth="1"/>
    <col min="3" max="3" width="23.28515625" customWidth="1"/>
    <col min="4" max="4" width="44.42578125" customWidth="1"/>
  </cols>
  <sheetData>
    <row r="1" spans="1:4" ht="15" thickBot="1"/>
    <row r="2" spans="1:4" ht="15" thickBot="1">
      <c r="A2" s="13"/>
      <c r="B2" s="14" t="s">
        <v>59</v>
      </c>
      <c r="C2" s="14" t="s">
        <v>60</v>
      </c>
      <c r="D2" s="14" t="s">
        <v>61</v>
      </c>
    </row>
    <row r="3" spans="1:4" ht="58.7" customHeight="1" thickBot="1">
      <c r="A3" s="34" t="s">
        <v>88</v>
      </c>
      <c r="B3" s="15" t="s">
        <v>26</v>
      </c>
      <c r="C3" s="15" t="s">
        <v>63</v>
      </c>
      <c r="D3" s="15" t="s">
        <v>38</v>
      </c>
    </row>
    <row r="4" spans="1:4" ht="15" thickBot="1">
      <c r="A4" s="35"/>
      <c r="B4" s="15" t="s">
        <v>89</v>
      </c>
      <c r="C4" s="15" t="s">
        <v>63</v>
      </c>
      <c r="D4" s="15" t="s">
        <v>38</v>
      </c>
    </row>
    <row r="5" spans="1:4" ht="15" thickBot="1">
      <c r="A5" s="36"/>
      <c r="B5" s="15" t="s">
        <v>90</v>
      </c>
      <c r="C5" s="15"/>
      <c r="D5" s="15" t="s">
        <v>38</v>
      </c>
    </row>
  </sheetData>
  <mergeCells count="1">
    <mergeCell ref="A3:A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Robson Esposito</dc:creator>
  <cp:keywords/>
  <dc:description/>
  <cp:lastModifiedBy/>
  <cp:revision/>
  <dcterms:created xsi:type="dcterms:W3CDTF">2021-07-27T23:50:03Z</dcterms:created>
  <dcterms:modified xsi:type="dcterms:W3CDTF">2021-08-03T08:49:07Z</dcterms:modified>
  <cp:category/>
  <cp:contentStatus/>
</cp:coreProperties>
</file>