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takusaikou1\Desktop\DP\finalproject\programs\pixel2fiducial\"/>
    </mc:Choice>
  </mc:AlternateContent>
  <bookViews>
    <workbookView xWindow="0" yWindow="0" windowWidth="14370" windowHeight="78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E6" i="1"/>
  <c r="D6" i="1"/>
  <c r="F26" i="1" l="1"/>
  <c r="G26" i="1"/>
  <c r="J26" i="1" s="1"/>
  <c r="H26" i="1"/>
  <c r="K26" i="1" s="1"/>
  <c r="F27" i="1"/>
  <c r="F28" i="1"/>
  <c r="F29" i="1"/>
  <c r="G29" i="1"/>
  <c r="G30" i="1"/>
  <c r="G31" i="1"/>
  <c r="G32" i="1"/>
  <c r="F32" i="1"/>
  <c r="F33" i="1"/>
  <c r="G33" i="1"/>
  <c r="F34" i="1"/>
  <c r="G34" i="1"/>
  <c r="J34" i="1" s="1"/>
  <c r="H34" i="1"/>
  <c r="K34" i="1" s="1"/>
  <c r="F35" i="1"/>
  <c r="F36" i="1"/>
  <c r="F37" i="1"/>
  <c r="G37" i="1"/>
  <c r="F7" i="1"/>
  <c r="G7" i="1"/>
  <c r="G8" i="1"/>
  <c r="F9" i="1"/>
  <c r="G10" i="1"/>
  <c r="F10" i="1"/>
  <c r="F11" i="1"/>
  <c r="H11" i="1" s="1"/>
  <c r="K11" i="1" s="1"/>
  <c r="G11" i="1"/>
  <c r="G12" i="1"/>
  <c r="F13" i="1"/>
  <c r="G14" i="1"/>
  <c r="J14" i="1" s="1"/>
  <c r="F14" i="1"/>
  <c r="H14" i="1" s="1"/>
  <c r="K14" i="1" s="1"/>
  <c r="F15" i="1"/>
  <c r="G15" i="1"/>
  <c r="G16" i="1"/>
  <c r="F17" i="1"/>
  <c r="G18" i="1"/>
  <c r="F18" i="1"/>
  <c r="F19" i="1"/>
  <c r="G19" i="1"/>
  <c r="G20" i="1"/>
  <c r="F21" i="1"/>
  <c r="G22" i="1"/>
  <c r="F22" i="1"/>
  <c r="F23" i="1"/>
  <c r="G23" i="1"/>
  <c r="G24" i="1"/>
  <c r="F25" i="1"/>
  <c r="G6" i="1"/>
  <c r="F6" i="1"/>
  <c r="D4" i="1"/>
  <c r="E4" i="1"/>
  <c r="J23" i="1" l="1"/>
  <c r="J18" i="1"/>
  <c r="J19" i="1"/>
  <c r="L26" i="1"/>
  <c r="N26" i="1" s="1"/>
  <c r="H19" i="1"/>
  <c r="K19" i="1" s="1"/>
  <c r="L34" i="1"/>
  <c r="J11" i="1"/>
  <c r="H22" i="1"/>
  <c r="K22" i="1" s="1"/>
  <c r="H33" i="1"/>
  <c r="J33" i="1" s="1"/>
  <c r="J7" i="1"/>
  <c r="H35" i="1"/>
  <c r="K35" i="1" s="1"/>
  <c r="L32" i="1"/>
  <c r="L29" i="1"/>
  <c r="G35" i="1"/>
  <c r="L35" i="1" s="1"/>
  <c r="H32" i="1"/>
  <c r="F30" i="1"/>
  <c r="G27" i="1"/>
  <c r="H37" i="1"/>
  <c r="I34" i="1"/>
  <c r="M34" i="1" s="1"/>
  <c r="H29" i="1"/>
  <c r="I29" i="1" s="1"/>
  <c r="I26" i="1"/>
  <c r="M26" i="1" s="1"/>
  <c r="G36" i="1"/>
  <c r="F31" i="1"/>
  <c r="G28" i="1"/>
  <c r="H21" i="1"/>
  <c r="K21" i="1" s="1"/>
  <c r="I21" i="1"/>
  <c r="M21" i="1" s="1"/>
  <c r="L23" i="1"/>
  <c r="F24" i="1"/>
  <c r="I23" i="1"/>
  <c r="M23" i="1" s="1"/>
  <c r="G21" i="1"/>
  <c r="H18" i="1"/>
  <c r="K18" i="1" s="1"/>
  <c r="F16" i="1"/>
  <c r="L14" i="1"/>
  <c r="G13" i="1"/>
  <c r="H10" i="1"/>
  <c r="K10" i="1" s="1"/>
  <c r="F8" i="1"/>
  <c r="H23" i="1"/>
  <c r="K23" i="1" s="1"/>
  <c r="H15" i="1"/>
  <c r="K15" i="1" s="1"/>
  <c r="L11" i="1"/>
  <c r="H7" i="1"/>
  <c r="K7" i="1" s="1"/>
  <c r="I22" i="1"/>
  <c r="M22" i="1" s="1"/>
  <c r="I14" i="1"/>
  <c r="M14" i="1" s="1"/>
  <c r="G25" i="1"/>
  <c r="F20" i="1"/>
  <c r="G17" i="1"/>
  <c r="F12" i="1"/>
  <c r="I11" i="1"/>
  <c r="M11" i="1" s="1"/>
  <c r="G9" i="1"/>
  <c r="H6" i="1"/>
  <c r="N19" i="1" l="1"/>
  <c r="J9" i="1"/>
  <c r="J13" i="1"/>
  <c r="I18" i="1"/>
  <c r="M18" i="1" s="1"/>
  <c r="H27" i="1"/>
  <c r="J27" i="1" s="1"/>
  <c r="H28" i="1"/>
  <c r="K28" i="1" s="1"/>
  <c r="J36" i="1"/>
  <c r="J17" i="1"/>
  <c r="K32" i="1"/>
  <c r="J32" i="1"/>
  <c r="N32" i="1" s="1"/>
  <c r="K33" i="1"/>
  <c r="I19" i="1"/>
  <c r="M19" i="1" s="1"/>
  <c r="L19" i="1"/>
  <c r="J21" i="1"/>
  <c r="K29" i="1"/>
  <c r="M29" i="1" s="1"/>
  <c r="J29" i="1"/>
  <c r="N29" i="1" s="1"/>
  <c r="J35" i="1"/>
  <c r="I33" i="1"/>
  <c r="M33" i="1" s="1"/>
  <c r="J22" i="1"/>
  <c r="L22" i="1"/>
  <c r="L33" i="1"/>
  <c r="I32" i="1"/>
  <c r="J10" i="1"/>
  <c r="H25" i="1"/>
  <c r="J25" i="1" s="1"/>
  <c r="J15" i="1"/>
  <c r="K37" i="1"/>
  <c r="J37" i="1"/>
  <c r="L6" i="1"/>
  <c r="K6" i="1"/>
  <c r="J6" i="1"/>
  <c r="I6" i="1"/>
  <c r="K27" i="1"/>
  <c r="L27" i="1"/>
  <c r="H36" i="1"/>
  <c r="H30" i="1"/>
  <c r="J30" i="1" s="1"/>
  <c r="N34" i="1"/>
  <c r="I35" i="1"/>
  <c r="M35" i="1" s="1"/>
  <c r="L36" i="1"/>
  <c r="L37" i="1"/>
  <c r="I37" i="1"/>
  <c r="M37" i="1" s="1"/>
  <c r="L28" i="1"/>
  <c r="N33" i="1"/>
  <c r="I28" i="1"/>
  <c r="M28" i="1" s="1"/>
  <c r="H31" i="1"/>
  <c r="J31" i="1" s="1"/>
  <c r="H8" i="1"/>
  <c r="J8" i="1" s="1"/>
  <c r="L24" i="1"/>
  <c r="H24" i="1"/>
  <c r="L7" i="1"/>
  <c r="N7" i="1" s="1"/>
  <c r="L10" i="1"/>
  <c r="L21" i="1"/>
  <c r="H12" i="1"/>
  <c r="J12" i="1" s="1"/>
  <c r="I12" i="1"/>
  <c r="I10" i="1"/>
  <c r="M10" i="1" s="1"/>
  <c r="N23" i="1"/>
  <c r="H9" i="1"/>
  <c r="L9" i="1" s="1"/>
  <c r="I15" i="1"/>
  <c r="M15" i="1" s="1"/>
  <c r="H13" i="1"/>
  <c r="L13" i="1" s="1"/>
  <c r="N11" i="1"/>
  <c r="I16" i="1"/>
  <c r="H16" i="1"/>
  <c r="J16" i="1" s="1"/>
  <c r="L15" i="1"/>
  <c r="N14" i="1"/>
  <c r="H20" i="1"/>
  <c r="J20" i="1" s="1"/>
  <c r="I20" i="1"/>
  <c r="N18" i="1"/>
  <c r="N15" i="1"/>
  <c r="I7" i="1"/>
  <c r="L18" i="1"/>
  <c r="N22" i="1"/>
  <c r="H17" i="1"/>
  <c r="L17" i="1" s="1"/>
  <c r="N25" i="1" l="1"/>
  <c r="L12" i="1"/>
  <c r="I27" i="1"/>
  <c r="M27" i="1" s="1"/>
  <c r="J28" i="1"/>
  <c r="N28" i="1" s="1"/>
  <c r="L30" i="1"/>
  <c r="M32" i="1"/>
  <c r="L25" i="1"/>
  <c r="K25" i="1"/>
  <c r="I25" i="1"/>
  <c r="I24" i="1"/>
  <c r="J24" i="1"/>
  <c r="M6" i="1"/>
  <c r="N6" i="1"/>
  <c r="K31" i="1"/>
  <c r="I31" i="1"/>
  <c r="N35" i="1"/>
  <c r="K30" i="1"/>
  <c r="N27" i="1"/>
  <c r="N37" i="1"/>
  <c r="I36" i="1"/>
  <c r="K36" i="1"/>
  <c r="L31" i="1"/>
  <c r="I30" i="1"/>
  <c r="K20" i="1"/>
  <c r="M20" i="1" s="1"/>
  <c r="N21" i="1"/>
  <c r="K13" i="1"/>
  <c r="I13" i="1"/>
  <c r="M13" i="1" s="1"/>
  <c r="M7" i="1"/>
  <c r="K12" i="1"/>
  <c r="M12" i="1" s="1"/>
  <c r="N12" i="1"/>
  <c r="K9" i="1"/>
  <c r="I9" i="1"/>
  <c r="K8" i="1"/>
  <c r="K16" i="1"/>
  <c r="M16" i="1" s="1"/>
  <c r="L8" i="1"/>
  <c r="K17" i="1"/>
  <c r="I17" i="1"/>
  <c r="L20" i="1"/>
  <c r="L16" i="1"/>
  <c r="N16" i="1" s="1"/>
  <c r="N10" i="1"/>
  <c r="K24" i="1"/>
  <c r="M24" i="1" s="1"/>
  <c r="N24" i="1"/>
  <c r="I8" i="1"/>
  <c r="M8" i="1" s="1"/>
  <c r="M30" i="1" l="1"/>
  <c r="M25" i="1"/>
  <c r="N30" i="1"/>
  <c r="M36" i="1"/>
  <c r="N36" i="1"/>
  <c r="M31" i="1"/>
  <c r="N31" i="1"/>
  <c r="M9" i="1"/>
  <c r="N9" i="1"/>
  <c r="M17" i="1"/>
  <c r="N17" i="1"/>
  <c r="N20" i="1"/>
  <c r="N8" i="1"/>
  <c r="N13" i="1"/>
</calcChain>
</file>

<file path=xl/sharedStrings.xml><?xml version="1.0" encoding="utf-8"?>
<sst xmlns="http://schemas.openxmlformats.org/spreadsheetml/2006/main" count="26" uniqueCount="26">
  <si>
    <t>ROW</t>
  </si>
  <si>
    <t>COL</t>
  </si>
  <si>
    <t>F</t>
    <phoneticPr fontId="2"/>
  </si>
  <si>
    <t>Xp</t>
    <phoneticPr fontId="2"/>
  </si>
  <si>
    <t>Yp</t>
    <phoneticPr fontId="2"/>
  </si>
  <si>
    <t>Fw</t>
    <phoneticPr fontId="2"/>
  </si>
  <si>
    <t>Fh</t>
    <phoneticPr fontId="2"/>
  </si>
  <si>
    <t>px_size (Fw/5184)</t>
    <phoneticPr fontId="2"/>
  </si>
  <si>
    <t>K1</t>
    <phoneticPr fontId="2"/>
  </si>
  <si>
    <t>K2</t>
    <phoneticPr fontId="2"/>
  </si>
  <si>
    <t>K3</t>
    <phoneticPr fontId="2"/>
  </si>
  <si>
    <t>P1</t>
    <phoneticPr fontId="2"/>
  </si>
  <si>
    <t>P2</t>
    <phoneticPr fontId="2"/>
  </si>
  <si>
    <t>Y0</t>
    <phoneticPr fontId="2"/>
  </si>
  <si>
    <t>X0</t>
    <phoneticPr fontId="2"/>
  </si>
  <si>
    <t>Xc</t>
    <phoneticPr fontId="2"/>
  </si>
  <si>
    <t>Yc</t>
    <phoneticPr fontId="2"/>
  </si>
  <si>
    <t>Xbar</t>
    <phoneticPr fontId="2"/>
  </si>
  <si>
    <t>Ybar</t>
    <phoneticPr fontId="2"/>
  </si>
  <si>
    <t>C</t>
    <phoneticPr fontId="2"/>
  </si>
  <si>
    <t>R</t>
    <phoneticPr fontId="2"/>
  </si>
  <si>
    <t>Dry</t>
    <phoneticPr fontId="2"/>
  </si>
  <si>
    <t>Drx</t>
    <phoneticPr fontId="2"/>
  </si>
  <si>
    <t>Ddx</t>
    <phoneticPr fontId="2"/>
  </si>
  <si>
    <t>Ddy</t>
    <phoneticPr fontId="2"/>
  </si>
  <si>
    <t>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</si>
</sst>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_ 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2" borderId="1" xfId="1" applyBorder="1">
      <alignment vertical="center"/>
    </xf>
    <xf numFmtId="176" fontId="1" fillId="2" borderId="1" xfId="1" applyNumberFormat="1" applyBorder="1">
      <alignment vertical="center"/>
    </xf>
  </cellXfs>
  <cellStyles count="2">
    <cellStyle name="標準" xfId="0" builtinId="0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D6" sqref="D6:E37"/>
    </sheetView>
  </sheetViews>
  <sheetFormatPr defaultRowHeight="18.75" x14ac:dyDescent="0.4"/>
  <cols>
    <col min="4" max="12" width="11.625" bestFit="1" customWidth="1"/>
    <col min="13" max="14" width="12.625" bestFit="1" customWidth="1"/>
  </cols>
  <sheetData>
    <row r="1" spans="1:14" x14ac:dyDescent="0.4"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4">
      <c r="D2">
        <v>31.742654000000002</v>
      </c>
      <c r="E2">
        <v>11.331666</v>
      </c>
      <c r="F2">
        <v>7.3867419999999999</v>
      </c>
      <c r="G2">
        <v>22.749272000000001</v>
      </c>
      <c r="H2">
        <v>15.1638</v>
      </c>
      <c r="I2">
        <v>4.388362654321E-3</v>
      </c>
      <c r="J2">
        <v>1.7799999999999999E-4</v>
      </c>
      <c r="K2" s="1">
        <v>-1.202E-7</v>
      </c>
      <c r="L2">
        <v>0</v>
      </c>
      <c r="M2" s="1">
        <v>2.4199999999999999E-5</v>
      </c>
      <c r="N2" s="1">
        <v>-6.5579999999999997E-6</v>
      </c>
    </row>
    <row r="3" spans="1:14" x14ac:dyDescent="0.4">
      <c r="D3" t="s">
        <v>14</v>
      </c>
      <c r="E3" t="s">
        <v>13</v>
      </c>
    </row>
    <row r="4" spans="1:14" x14ac:dyDescent="0.4">
      <c r="D4">
        <f>E2-G2/2</f>
        <v>-4.2970000000000397E-2</v>
      </c>
      <c r="E4">
        <f>-(F2-H2/2)</f>
        <v>0.19515800000000016</v>
      </c>
    </row>
    <row r="5" spans="1:14" x14ac:dyDescent="0.4">
      <c r="A5" t="s">
        <v>0</v>
      </c>
      <c r="B5" t="s">
        <v>1</v>
      </c>
      <c r="D5" t="s">
        <v>19</v>
      </c>
      <c r="E5" t="s">
        <v>20</v>
      </c>
      <c r="F5" t="s">
        <v>17</v>
      </c>
      <c r="G5" t="s">
        <v>18</v>
      </c>
      <c r="H5" t="s">
        <v>25</v>
      </c>
      <c r="I5" t="s">
        <v>22</v>
      </c>
      <c r="J5" t="s">
        <v>21</v>
      </c>
      <c r="K5" t="s">
        <v>23</v>
      </c>
      <c r="L5" t="s">
        <v>24</v>
      </c>
      <c r="M5" s="3" t="s">
        <v>15</v>
      </c>
      <c r="N5" s="3" t="s">
        <v>16</v>
      </c>
    </row>
    <row r="6" spans="1:14" x14ac:dyDescent="0.4">
      <c r="A6">
        <v>1619</v>
      </c>
      <c r="B6">
        <v>2770</v>
      </c>
      <c r="D6" s="2">
        <f>B6*$I$2-$G$2/2</f>
        <v>0.78112855246916979</v>
      </c>
      <c r="E6" s="2">
        <f>-(A6*$I$2-$H$2/2)</f>
        <v>0.47714086265430122</v>
      </c>
      <c r="F6" s="2">
        <f>D6-$D$4</f>
        <v>0.82409855246917019</v>
      </c>
      <c r="G6" s="2">
        <f>E6-$E$4</f>
        <v>0.28198286265430106</v>
      </c>
      <c r="H6" s="2">
        <f>SQRT(F6^2+G6^2)</f>
        <v>0.87100675026804242</v>
      </c>
      <c r="I6" s="2">
        <f>F6*(H6^2*$J$2+H6^4*$K$2+H6^6*$L$2)</f>
        <v>1.1122941356444808E-4</v>
      </c>
      <c r="J6" s="2">
        <f>G6*(H6^2*$J$2+H6^4*$K$2+H6^6*$L$2)</f>
        <v>3.8059511637639458E-5</v>
      </c>
      <c r="K6" s="2">
        <f>$M$2*(H6^2+2*F6^2)+2*$N$2*F6*G6</f>
        <v>4.8181778528755432E-5</v>
      </c>
      <c r="L6" s="2">
        <f>2*$M$2*F6*G6+$N$2*(H6^2+2*G6^2)</f>
        <v>5.2291179671872825E-6</v>
      </c>
      <c r="M6" s="4">
        <f>D6-$D$4+I6+K6</f>
        <v>0.82425796366126336</v>
      </c>
      <c r="N6" s="4">
        <f>E6-$E$4+J6+L6</f>
        <v>0.2820261512839059</v>
      </c>
    </row>
    <row r="7" spans="1:14" x14ac:dyDescent="0.4">
      <c r="A7">
        <v>1550</v>
      </c>
      <c r="B7">
        <v>1044</v>
      </c>
      <c r="D7" s="2">
        <f t="shared" ref="D7:D37" si="0">B7*$I$2-$G$2/2</f>
        <v>-6.7931853888888769</v>
      </c>
      <c r="E7" s="2">
        <f t="shared" ref="E7:E37" si="1">-(A7*$I$2-$H$2/2)</f>
        <v>0.77993788580245038</v>
      </c>
      <c r="F7" s="2">
        <f t="shared" ref="F7:F25" si="2">D7-$D$4</f>
        <v>-6.7502153888888765</v>
      </c>
      <c r="G7" s="2">
        <f t="shared" ref="G7:G25" si="3">E7-$E$4</f>
        <v>0.58477988580245022</v>
      </c>
      <c r="H7" s="2">
        <f t="shared" ref="H7:H25" si="4">SQRT(F7^2+G7^2)</f>
        <v>6.7754981596360375</v>
      </c>
      <c r="I7" s="2">
        <f t="shared" ref="I7:I25" si="5">F7*(H7^2*$J$2+H7^4*$K$2+H7^6*$L$2)</f>
        <v>-5.344950726215697E-2</v>
      </c>
      <c r="J7" s="2">
        <f t="shared" ref="J7:J37" si="6">G7*(H7^2*$J$2+H7^4*$K$2+H7^6*$L$2)</f>
        <v>4.6303999135213275E-3</v>
      </c>
      <c r="K7" s="2">
        <f t="shared" ref="K7:K25" si="7">$M$2*(H7^2+2*F7^2)+2*$N$2*F7*G7</f>
        <v>3.3680981895338876E-3</v>
      </c>
      <c r="L7" s="2">
        <f t="shared" ref="L7:L25" si="8">2*$M$2*F7*G7+$N$2*(H7^2+2*G7^2)</f>
        <v>-4.9659949813369382E-4</v>
      </c>
      <c r="M7" s="4">
        <f t="shared" ref="M7:M25" si="9">D7-$D$4+I7+K7</f>
        <v>-6.8002967979614999</v>
      </c>
      <c r="N7" s="4">
        <f>E7-$E$4+J7+L7</f>
        <v>0.5889136862178378</v>
      </c>
    </row>
    <row r="8" spans="1:14" x14ac:dyDescent="0.4">
      <c r="A8">
        <v>1646</v>
      </c>
      <c r="B8">
        <v>3153</v>
      </c>
      <c r="D8" s="2">
        <f t="shared" si="0"/>
        <v>2.4618714490741116</v>
      </c>
      <c r="E8" s="2">
        <f t="shared" si="1"/>
        <v>0.35865507098763416</v>
      </c>
      <c r="F8" s="2">
        <f t="shared" si="2"/>
        <v>2.504841449074112</v>
      </c>
      <c r="G8" s="2">
        <f t="shared" si="3"/>
        <v>0.163497070987634</v>
      </c>
      <c r="H8" s="2">
        <f t="shared" si="4"/>
        <v>2.5101717027369328</v>
      </c>
      <c r="I8" s="2">
        <f t="shared" si="5"/>
        <v>2.7974045179141836E-3</v>
      </c>
      <c r="J8" s="2">
        <f t="shared" si="6"/>
        <v>1.8259337141502682E-4</v>
      </c>
      <c r="K8" s="2">
        <f t="shared" si="7"/>
        <v>4.5078459390811813E-4</v>
      </c>
      <c r="L8" s="2">
        <f t="shared" si="8"/>
        <v>-2.185085904913186E-5</v>
      </c>
      <c r="M8" s="4">
        <f t="shared" si="9"/>
        <v>2.5080896381859339</v>
      </c>
      <c r="N8" s="4">
        <f t="shared" ref="N8:N25" si="10">E8-$E$4+J8+L8</f>
        <v>0.16365781349999989</v>
      </c>
    </row>
    <row r="9" spans="1:14" x14ac:dyDescent="0.4">
      <c r="A9">
        <v>1572</v>
      </c>
      <c r="B9">
        <v>1410</v>
      </c>
      <c r="D9" s="2">
        <f t="shared" si="0"/>
        <v>-5.187044657407391</v>
      </c>
      <c r="E9" s="2">
        <f t="shared" si="1"/>
        <v>0.68339390740738803</v>
      </c>
      <c r="F9" s="2">
        <f t="shared" si="2"/>
        <v>-5.1440746574073906</v>
      </c>
      <c r="G9" s="2">
        <f t="shared" si="3"/>
        <v>0.48823590740738787</v>
      </c>
      <c r="H9" s="2">
        <f t="shared" si="4"/>
        <v>5.1671925048582112</v>
      </c>
      <c r="I9" s="2">
        <f t="shared" si="5"/>
        <v>-2.4006829315893364E-2</v>
      </c>
      <c r="J9" s="2">
        <f t="shared" si="6"/>
        <v>2.278543154139767E-3</v>
      </c>
      <c r="K9" s="2">
        <f t="shared" si="7"/>
        <v>1.9598149763730816E-3</v>
      </c>
      <c r="L9" s="2">
        <f t="shared" si="8"/>
        <v>-2.9978198254001674E-4</v>
      </c>
      <c r="M9" s="4">
        <f t="shared" si="9"/>
        <v>-5.1661216717469109</v>
      </c>
      <c r="N9" s="4">
        <f t="shared" si="10"/>
        <v>0.49021466857898766</v>
      </c>
    </row>
    <row r="10" spans="1:14" x14ac:dyDescent="0.4">
      <c r="A10">
        <v>1233</v>
      </c>
      <c r="B10">
        <v>2886</v>
      </c>
      <c r="D10" s="2">
        <f t="shared" si="0"/>
        <v>1.2901786203704049</v>
      </c>
      <c r="E10" s="2">
        <f t="shared" si="1"/>
        <v>2.1710488472222069</v>
      </c>
      <c r="F10" s="2">
        <f t="shared" si="2"/>
        <v>1.3331486203704053</v>
      </c>
      <c r="G10" s="2">
        <f t="shared" si="3"/>
        <v>1.9758908472222068</v>
      </c>
      <c r="H10" s="2">
        <f t="shared" si="4"/>
        <v>2.3835750217125544</v>
      </c>
      <c r="I10" s="2">
        <f t="shared" si="5"/>
        <v>1.3430334190368263E-3</v>
      </c>
      <c r="J10" s="2">
        <f t="shared" si="6"/>
        <v>1.9905413392327593E-3</v>
      </c>
      <c r="K10" s="2">
        <f t="shared" si="7"/>
        <v>1.8896161685046973E-4</v>
      </c>
      <c r="L10" s="2">
        <f t="shared" si="8"/>
        <v>3.9027579717509041E-5</v>
      </c>
      <c r="M10" s="4">
        <f t="shared" si="9"/>
        <v>1.3346806154062925</v>
      </c>
      <c r="N10" s="4">
        <f t="shared" si="10"/>
        <v>1.977920416141157</v>
      </c>
    </row>
    <row r="11" spans="1:14" x14ac:dyDescent="0.4">
      <c r="A11">
        <v>1168</v>
      </c>
      <c r="B11">
        <v>1206</v>
      </c>
      <c r="D11" s="2">
        <f t="shared" si="0"/>
        <v>-6.0822706388888745</v>
      </c>
      <c r="E11" s="2">
        <f t="shared" si="1"/>
        <v>2.4562924197530718</v>
      </c>
      <c r="F11" s="2">
        <f t="shared" si="2"/>
        <v>-6.0393006388888741</v>
      </c>
      <c r="G11" s="2">
        <f t="shared" si="3"/>
        <v>2.2611344197530716</v>
      </c>
      <c r="H11" s="2">
        <f t="shared" si="4"/>
        <v>6.4487115822523506</v>
      </c>
      <c r="I11" s="2">
        <f t="shared" si="5"/>
        <v>-4.3449233251960928E-2</v>
      </c>
      <c r="J11" s="2">
        <f t="shared" si="6"/>
        <v>1.6267538692354918E-2</v>
      </c>
      <c r="K11" s="2">
        <f t="shared" si="7"/>
        <v>2.9507866636122788E-3</v>
      </c>
      <c r="L11" s="2">
        <f t="shared" si="8"/>
        <v>-1.000713214264949E-3</v>
      </c>
      <c r="M11" s="4">
        <f t="shared" si="9"/>
        <v>-6.0797990854772221</v>
      </c>
      <c r="N11" s="4">
        <f t="shared" si="10"/>
        <v>2.2764012452311615</v>
      </c>
    </row>
    <row r="12" spans="1:14" x14ac:dyDescent="0.4">
      <c r="A12">
        <v>1040</v>
      </c>
      <c r="B12">
        <v>3152</v>
      </c>
      <c r="D12" s="2">
        <f t="shared" si="0"/>
        <v>2.4574830864197921</v>
      </c>
      <c r="E12" s="2">
        <f t="shared" si="1"/>
        <v>3.0180028395061598</v>
      </c>
      <c r="F12" s="2">
        <f t="shared" si="2"/>
        <v>2.5004530864197925</v>
      </c>
      <c r="G12" s="2">
        <f t="shared" si="3"/>
        <v>2.8228448395061596</v>
      </c>
      <c r="H12" s="2">
        <f t="shared" si="4"/>
        <v>3.7710368103895275</v>
      </c>
      <c r="I12" s="2">
        <f t="shared" si="5"/>
        <v>6.2685859009757464E-3</v>
      </c>
      <c r="J12" s="2">
        <f t="shared" si="6"/>
        <v>7.0768155810141294E-3</v>
      </c>
      <c r="K12" s="2">
        <f t="shared" si="7"/>
        <v>5.5417319002690419E-4</v>
      </c>
      <c r="L12" s="2">
        <f t="shared" si="8"/>
        <v>1.4385242669063807E-4</v>
      </c>
      <c r="M12" s="4">
        <f t="shared" si="9"/>
        <v>2.5072758455107951</v>
      </c>
      <c r="N12" s="4">
        <f t="shared" si="10"/>
        <v>2.8300655075138641</v>
      </c>
    </row>
    <row r="13" spans="1:14" x14ac:dyDescent="0.4">
      <c r="A13">
        <v>976</v>
      </c>
      <c r="B13">
        <v>1499</v>
      </c>
      <c r="D13" s="2">
        <f t="shared" si="0"/>
        <v>-4.796480381172822</v>
      </c>
      <c r="E13" s="2">
        <f t="shared" si="1"/>
        <v>3.2988580493827042</v>
      </c>
      <c r="F13" s="2">
        <f t="shared" si="2"/>
        <v>-4.7535103811728217</v>
      </c>
      <c r="G13" s="2">
        <f t="shared" si="3"/>
        <v>3.1037000493827041</v>
      </c>
      <c r="H13" s="2">
        <f t="shared" si="4"/>
        <v>5.6770427988923933</v>
      </c>
      <c r="I13" s="2">
        <f t="shared" si="5"/>
        <v>-2.6676119088320738E-2</v>
      </c>
      <c r="J13" s="2">
        <f t="shared" si="6"/>
        <v>1.7417585214430993E-2</v>
      </c>
      <c r="K13" s="2">
        <f t="shared" si="7"/>
        <v>2.0670835090738451E-3</v>
      </c>
      <c r="L13" s="2">
        <f t="shared" si="8"/>
        <v>-1.0517703605898098E-3</v>
      </c>
      <c r="M13" s="4">
        <f t="shared" si="9"/>
        <v>-4.7781194167520686</v>
      </c>
      <c r="N13" s="4">
        <f t="shared" si="10"/>
        <v>3.1200658642365453</v>
      </c>
    </row>
    <row r="14" spans="1:14" x14ac:dyDescent="0.4">
      <c r="A14">
        <v>2519</v>
      </c>
      <c r="B14">
        <v>3103</v>
      </c>
      <c r="D14" s="2">
        <f t="shared" si="0"/>
        <v>2.2424533163580627</v>
      </c>
      <c r="E14" s="2">
        <f t="shared" si="1"/>
        <v>-3.4723855262345991</v>
      </c>
      <c r="F14" s="2">
        <f t="shared" si="2"/>
        <v>2.2854233163580631</v>
      </c>
      <c r="G14" s="2">
        <f t="shared" si="3"/>
        <v>-3.6675435262345992</v>
      </c>
      <c r="H14" s="2">
        <f t="shared" si="4"/>
        <v>4.3213464628259564</v>
      </c>
      <c r="I14" s="2">
        <f t="shared" si="5"/>
        <v>7.5009014314241897E-3</v>
      </c>
      <c r="J14" s="2">
        <f t="shared" si="6"/>
        <v>-1.2037105900180457E-2</v>
      </c>
      <c r="K14" s="2">
        <f t="shared" si="7"/>
        <v>8.1464944679743615E-4</v>
      </c>
      <c r="L14" s="2">
        <f t="shared" si="8"/>
        <v>-7.0456945770879138E-4</v>
      </c>
      <c r="M14" s="4">
        <f t="shared" si="9"/>
        <v>2.2937388672362844</v>
      </c>
      <c r="N14" s="4">
        <f t="shared" si="10"/>
        <v>-3.6802852015924885</v>
      </c>
    </row>
    <row r="15" spans="1:14" x14ac:dyDescent="0.4">
      <c r="A15">
        <v>2451</v>
      </c>
      <c r="B15">
        <v>1721</v>
      </c>
      <c r="D15" s="2">
        <f t="shared" si="0"/>
        <v>-3.8222638719135595</v>
      </c>
      <c r="E15" s="2">
        <f t="shared" si="1"/>
        <v>-3.1739768657407703</v>
      </c>
      <c r="F15" s="2">
        <f t="shared" si="2"/>
        <v>-3.7792938719135591</v>
      </c>
      <c r="G15" s="2">
        <f t="shared" si="3"/>
        <v>-3.3691348657407705</v>
      </c>
      <c r="H15" s="2">
        <f t="shared" si="4"/>
        <v>5.0630160886405902</v>
      </c>
      <c r="I15" s="2">
        <f t="shared" si="5"/>
        <v>-1.6945941826404163E-2</v>
      </c>
      <c r="J15" s="2">
        <f t="shared" si="6"/>
        <v>-1.5106833544872042E-2</v>
      </c>
      <c r="K15" s="2">
        <f t="shared" si="7"/>
        <v>1.1446408192966058E-3</v>
      </c>
      <c r="L15" s="2">
        <f t="shared" si="8"/>
        <v>2.9928554853710646E-4</v>
      </c>
      <c r="M15" s="4">
        <f t="shared" si="9"/>
        <v>-3.7950951729206666</v>
      </c>
      <c r="N15" s="4">
        <f t="shared" si="10"/>
        <v>-3.3839424137371052</v>
      </c>
    </row>
    <row r="16" spans="1:14" x14ac:dyDescent="0.4">
      <c r="A16">
        <v>3052</v>
      </c>
      <c r="B16">
        <v>3262</v>
      </c>
      <c r="D16" s="2">
        <f t="shared" si="0"/>
        <v>2.9402029783951011</v>
      </c>
      <c r="E16" s="2">
        <f t="shared" si="1"/>
        <v>-5.8113828209876912</v>
      </c>
      <c r="F16" s="2">
        <f t="shared" si="2"/>
        <v>2.9831729783951015</v>
      </c>
      <c r="G16" s="2">
        <f t="shared" si="3"/>
        <v>-6.0065408209876914</v>
      </c>
      <c r="H16" s="2">
        <f t="shared" si="4"/>
        <v>6.7065530381275735</v>
      </c>
      <c r="I16" s="2">
        <f t="shared" si="5"/>
        <v>2.315805105217926E-2</v>
      </c>
      <c r="J16" s="2">
        <f t="shared" si="6"/>
        <v>-4.6628130512989925E-2</v>
      </c>
      <c r="K16" s="2">
        <f t="shared" si="7"/>
        <v>1.7542109010805537E-3</v>
      </c>
      <c r="L16" s="2">
        <f t="shared" si="8"/>
        <v>-1.6354286313944647E-3</v>
      </c>
      <c r="M16" s="4">
        <f t="shared" si="9"/>
        <v>3.0080852403483616</v>
      </c>
      <c r="N16" s="4">
        <f t="shared" si="10"/>
        <v>-6.0548043801320759</v>
      </c>
    </row>
    <row r="17" spans="1:14" x14ac:dyDescent="0.4">
      <c r="A17">
        <v>2986</v>
      </c>
      <c r="B17">
        <v>1830</v>
      </c>
      <c r="D17" s="2">
        <f t="shared" si="0"/>
        <v>-3.34393234259257</v>
      </c>
      <c r="E17" s="2">
        <f t="shared" si="1"/>
        <v>-5.5217508858025051</v>
      </c>
      <c r="F17" s="2">
        <f t="shared" si="2"/>
        <v>-3.3009623425925696</v>
      </c>
      <c r="G17" s="2">
        <f t="shared" si="3"/>
        <v>-5.7169088858025052</v>
      </c>
      <c r="H17" s="2">
        <f t="shared" si="4"/>
        <v>6.6014695027532975</v>
      </c>
      <c r="I17" s="2">
        <f t="shared" si="5"/>
        <v>-2.4852462239400804E-2</v>
      </c>
      <c r="J17" s="2">
        <f t="shared" si="6"/>
        <v>-4.3041770085420872E-2</v>
      </c>
      <c r="K17" s="2">
        <f t="shared" si="7"/>
        <v>1.3344889425242435E-3</v>
      </c>
      <c r="L17" s="2">
        <f t="shared" si="8"/>
        <v>1.9890641614972806E-4</v>
      </c>
      <c r="M17" s="4">
        <f t="shared" si="9"/>
        <v>-3.324480315889446</v>
      </c>
      <c r="N17" s="4">
        <f t="shared" si="10"/>
        <v>-5.7597517494717767</v>
      </c>
    </row>
    <row r="18" spans="1:14" x14ac:dyDescent="0.4">
      <c r="A18">
        <v>2648</v>
      </c>
      <c r="B18">
        <v>2794</v>
      </c>
      <c r="D18" s="2">
        <f t="shared" si="0"/>
        <v>0.88644925617287385</v>
      </c>
      <c r="E18" s="2">
        <f t="shared" si="1"/>
        <v>-4.0384843086420075</v>
      </c>
      <c r="F18" s="2">
        <f t="shared" si="2"/>
        <v>0.92941925617287424</v>
      </c>
      <c r="G18" s="2">
        <f t="shared" si="3"/>
        <v>-4.2336423086420076</v>
      </c>
      <c r="H18" s="2">
        <f t="shared" si="4"/>
        <v>4.3344604452305902</v>
      </c>
      <c r="I18" s="2">
        <f t="shared" si="5"/>
        <v>3.0687157932169432E-3</v>
      </c>
      <c r="J18" s="2">
        <f t="shared" si="6"/>
        <v>-1.3978454749106957E-2</v>
      </c>
      <c r="K18" s="2">
        <f t="shared" si="7"/>
        <v>5.4807675437966148E-4</v>
      </c>
      <c r="L18" s="2">
        <f t="shared" si="8"/>
        <v>-5.4874204982570222E-4</v>
      </c>
      <c r="M18" s="4">
        <f t="shared" si="9"/>
        <v>0.93303604872047086</v>
      </c>
      <c r="N18" s="4">
        <f t="shared" si="10"/>
        <v>-4.2481695054409396</v>
      </c>
    </row>
    <row r="19" spans="1:14" x14ac:dyDescent="0.4">
      <c r="A19">
        <v>2580</v>
      </c>
      <c r="B19">
        <v>1477</v>
      </c>
      <c r="D19" s="2">
        <f t="shared" si="0"/>
        <v>-4.8930243595678835</v>
      </c>
      <c r="E19" s="2">
        <f t="shared" si="1"/>
        <v>-3.7400756481481805</v>
      </c>
      <c r="F19" s="2">
        <f t="shared" si="2"/>
        <v>-4.8500543595678831</v>
      </c>
      <c r="G19" s="2">
        <f t="shared" si="3"/>
        <v>-3.9352336481481807</v>
      </c>
      <c r="H19" s="2">
        <f t="shared" si="4"/>
        <v>6.2457258310208488</v>
      </c>
      <c r="I19" s="2">
        <f t="shared" si="5"/>
        <v>-3.2789805096275979E-2</v>
      </c>
      <c r="J19" s="2">
        <f t="shared" si="6"/>
        <v>-2.6604968679687618E-2</v>
      </c>
      <c r="K19" s="2">
        <f t="shared" si="7"/>
        <v>1.8322012771455113E-3</v>
      </c>
      <c r="L19" s="2">
        <f t="shared" si="8"/>
        <v>4.6483026671515393E-4</v>
      </c>
      <c r="M19" s="4">
        <f t="shared" si="9"/>
        <v>-4.8810119633870137</v>
      </c>
      <c r="N19" s="4">
        <f t="shared" si="10"/>
        <v>-3.9613737865611531</v>
      </c>
    </row>
    <row r="20" spans="1:14" x14ac:dyDescent="0.4">
      <c r="A20">
        <v>3010</v>
      </c>
      <c r="B20">
        <v>3380</v>
      </c>
      <c r="D20" s="2">
        <f t="shared" si="0"/>
        <v>3.4580297716049788</v>
      </c>
      <c r="E20" s="2">
        <f t="shared" si="1"/>
        <v>-5.6270715895062091</v>
      </c>
      <c r="F20" s="2">
        <f t="shared" si="2"/>
        <v>3.5009997716049792</v>
      </c>
      <c r="G20" s="2">
        <f t="shared" si="3"/>
        <v>-5.8222295895062093</v>
      </c>
      <c r="H20" s="2">
        <f t="shared" si="4"/>
        <v>6.7937733840406951</v>
      </c>
      <c r="I20" s="2">
        <f t="shared" si="5"/>
        <v>2.7866520708565864E-2</v>
      </c>
      <c r="J20" s="2">
        <f t="shared" si="6"/>
        <v>-4.6342556986692082E-2</v>
      </c>
      <c r="K20" s="2">
        <f t="shared" si="7"/>
        <v>1.9775500238631226E-3</v>
      </c>
      <c r="L20" s="2">
        <f t="shared" si="8"/>
        <v>-1.7338651094323438E-3</v>
      </c>
      <c r="M20" s="4">
        <f t="shared" si="9"/>
        <v>3.5308438423374082</v>
      </c>
      <c r="N20" s="4">
        <f t="shared" si="10"/>
        <v>-5.8703060116023345</v>
      </c>
    </row>
    <row r="21" spans="1:14" x14ac:dyDescent="0.4">
      <c r="A21">
        <v>3115</v>
      </c>
      <c r="B21">
        <v>1840</v>
      </c>
      <c r="D21" s="2">
        <f t="shared" si="0"/>
        <v>-3.3000487160493606</v>
      </c>
      <c r="E21" s="2">
        <f t="shared" si="1"/>
        <v>-6.0878496682099152</v>
      </c>
      <c r="F21" s="2">
        <f t="shared" si="2"/>
        <v>-3.2570787160493602</v>
      </c>
      <c r="G21" s="2">
        <f t="shared" si="3"/>
        <v>-6.2830076682099154</v>
      </c>
      <c r="H21" s="2">
        <f t="shared" si="4"/>
        <v>7.0770578011859095</v>
      </c>
      <c r="I21" s="2">
        <f t="shared" si="5"/>
        <v>-2.8055060741806848E-2</v>
      </c>
      <c r="J21" s="2">
        <f t="shared" si="6"/>
        <v>-5.4119097860389584E-2</v>
      </c>
      <c r="K21" s="2">
        <f t="shared" si="7"/>
        <v>1.4570961594437266E-3</v>
      </c>
      <c r="L21" s="2">
        <f t="shared" si="8"/>
        <v>1.4424430777935243E-4</v>
      </c>
      <c r="M21" s="4">
        <f t="shared" si="9"/>
        <v>-3.2836766806317232</v>
      </c>
      <c r="N21" s="4">
        <f t="shared" si="10"/>
        <v>-6.3369825217625255</v>
      </c>
    </row>
    <row r="22" spans="1:14" x14ac:dyDescent="0.4">
      <c r="A22">
        <v>2860</v>
      </c>
      <c r="B22">
        <v>3375</v>
      </c>
      <c r="D22" s="2">
        <f t="shared" si="0"/>
        <v>3.4360879583333741</v>
      </c>
      <c r="E22" s="2">
        <f t="shared" si="1"/>
        <v>-4.9688171913580605</v>
      </c>
      <c r="F22" s="2">
        <f t="shared" si="2"/>
        <v>3.4790579583333745</v>
      </c>
      <c r="G22" s="2">
        <f t="shared" si="3"/>
        <v>-5.1639751913580607</v>
      </c>
      <c r="H22" s="2">
        <f t="shared" si="4"/>
        <v>6.2265949004575774</v>
      </c>
      <c r="I22" s="2">
        <f t="shared" si="5"/>
        <v>2.3380895868413104E-2</v>
      </c>
      <c r="J22" s="2">
        <f t="shared" si="6"/>
        <v>-3.4704327338671466E-2</v>
      </c>
      <c r="K22" s="2">
        <f t="shared" si="7"/>
        <v>1.7597108031669011E-3</v>
      </c>
      <c r="L22" s="2">
        <f t="shared" si="8"/>
        <v>-1.4735597006721205E-3</v>
      </c>
      <c r="M22" s="4">
        <f t="shared" si="9"/>
        <v>3.5041985650049545</v>
      </c>
      <c r="N22" s="4">
        <f t="shared" si="10"/>
        <v>-5.2001530783974044</v>
      </c>
    </row>
    <row r="23" spans="1:14" x14ac:dyDescent="0.4">
      <c r="A23">
        <v>2966</v>
      </c>
      <c r="B23">
        <v>1849</v>
      </c>
      <c r="D23" s="2">
        <f t="shared" si="0"/>
        <v>-3.2605534521604724</v>
      </c>
      <c r="E23" s="2">
        <f t="shared" si="1"/>
        <v>-5.4339836327160862</v>
      </c>
      <c r="F23" s="2">
        <f t="shared" si="2"/>
        <v>-3.217583452160472</v>
      </c>
      <c r="G23" s="2">
        <f t="shared" si="3"/>
        <v>-5.6291416327160864</v>
      </c>
      <c r="H23" s="2">
        <f t="shared" si="4"/>
        <v>6.4838321070794569</v>
      </c>
      <c r="I23" s="2">
        <f t="shared" si="5"/>
        <v>-2.3394072308046715E-2</v>
      </c>
      <c r="J23" s="2">
        <f t="shared" si="6"/>
        <v>-4.0927779604153836E-2</v>
      </c>
      <c r="K23" s="2">
        <f t="shared" si="7"/>
        <v>1.2808874735328437E-3</v>
      </c>
      <c r="L23" s="2">
        <f t="shared" si="8"/>
        <v>1.8532345779816097E-4</v>
      </c>
      <c r="M23" s="4">
        <f t="shared" si="9"/>
        <v>-3.239696636994986</v>
      </c>
      <c r="N23" s="4">
        <f t="shared" si="10"/>
        <v>-5.6698840888624416</v>
      </c>
    </row>
    <row r="24" spans="1:14" x14ac:dyDescent="0.4">
      <c r="A24">
        <v>3211</v>
      </c>
      <c r="B24">
        <v>3386</v>
      </c>
      <c r="D24" s="2">
        <f t="shared" si="0"/>
        <v>3.4843599475309048</v>
      </c>
      <c r="E24" s="2">
        <f t="shared" si="1"/>
        <v>-6.5091324830247315</v>
      </c>
      <c r="F24" s="2">
        <f t="shared" si="2"/>
        <v>3.5273299475309052</v>
      </c>
      <c r="G24" s="2">
        <f t="shared" si="3"/>
        <v>-6.7042904830247316</v>
      </c>
      <c r="H24" s="2">
        <f t="shared" si="4"/>
        <v>7.5755902370392478</v>
      </c>
      <c r="I24" s="2">
        <f t="shared" si="5"/>
        <v>3.4636464030793283E-2</v>
      </c>
      <c r="J24" s="2">
        <f t="shared" si="6"/>
        <v>-6.5832490756874751E-2</v>
      </c>
      <c r="K24" s="2">
        <f t="shared" si="7"/>
        <v>2.3011934456236009E-3</v>
      </c>
      <c r="L24" s="2">
        <f t="shared" si="8"/>
        <v>-2.110467374510286E-3</v>
      </c>
      <c r="M24" s="4">
        <f t="shared" si="9"/>
        <v>3.5642676050073221</v>
      </c>
      <c r="N24" s="4">
        <f t="shared" si="10"/>
        <v>-6.7722334411561169</v>
      </c>
    </row>
    <row r="25" spans="1:14" x14ac:dyDescent="0.4">
      <c r="A25">
        <v>3143</v>
      </c>
      <c r="B25">
        <v>1835</v>
      </c>
      <c r="D25" s="2">
        <f t="shared" si="0"/>
        <v>-3.3219905293209653</v>
      </c>
      <c r="E25" s="2">
        <f t="shared" si="1"/>
        <v>-6.2107238225309027</v>
      </c>
      <c r="F25" s="2">
        <f t="shared" si="2"/>
        <v>-3.2790205293209649</v>
      </c>
      <c r="G25" s="2">
        <f t="shared" si="3"/>
        <v>-6.4058818225309029</v>
      </c>
      <c r="H25" s="2">
        <f t="shared" si="4"/>
        <v>7.1963391773831908</v>
      </c>
      <c r="I25" s="2">
        <f t="shared" si="5"/>
        <v>-2.9169417954812291E-2</v>
      </c>
      <c r="J25" s="2">
        <f t="shared" si="6"/>
        <v>-5.6985262086551677E-2</v>
      </c>
      <c r="K25" s="2">
        <f t="shared" si="7"/>
        <v>1.4981464052816393E-3</v>
      </c>
      <c r="L25" s="2">
        <f t="shared" si="8"/>
        <v>1.388024916868883E-4</v>
      </c>
      <c r="M25" s="4">
        <f t="shared" si="9"/>
        <v>-3.3066918008704955</v>
      </c>
      <c r="N25" s="4">
        <f t="shared" si="10"/>
        <v>-6.4627282821257674</v>
      </c>
    </row>
    <row r="26" spans="1:14" x14ac:dyDescent="0.4">
      <c r="A26">
        <v>507</v>
      </c>
      <c r="B26">
        <v>3687</v>
      </c>
      <c r="D26" s="2">
        <f t="shared" si="0"/>
        <v>4.805257106481525</v>
      </c>
      <c r="E26" s="2">
        <f t="shared" si="1"/>
        <v>5.3570001342592537</v>
      </c>
      <c r="F26" s="2">
        <f>D26-$D$4</f>
        <v>4.8482271064815254</v>
      </c>
      <c r="G26" s="2">
        <f>E26-$E$4</f>
        <v>5.1618421342592535</v>
      </c>
      <c r="H26" s="2">
        <f>SQRT(F26^2+G26^2)</f>
        <v>7.0816608429828349</v>
      </c>
      <c r="I26" s="2">
        <f>F26*(H26^2*$J$2+H26^4*$K$2+H26^6*$L$2)</f>
        <v>4.1812958075078142E-2</v>
      </c>
      <c r="J26" s="2">
        <f t="shared" si="6"/>
        <v>4.4517693583580584E-2</v>
      </c>
      <c r="K26" s="2">
        <f>$M$2*(H26^2+2*F26^2)+2*$N$2*F26*G26</f>
        <v>2.0230467159855869E-3</v>
      </c>
      <c r="L26" s="2">
        <f>2*$M$2*F26*G26+$N$2*(H26^2+2*G26^2)</f>
        <v>5.3289395761575969E-4</v>
      </c>
      <c r="M26" s="4">
        <f>D26-$D$4+I26+K26</f>
        <v>4.8920631112725887</v>
      </c>
      <c r="N26" s="4">
        <f>E26-$E$4+J26+L26</f>
        <v>5.2068927218004504</v>
      </c>
    </row>
    <row r="27" spans="1:14" x14ac:dyDescent="0.4">
      <c r="A27">
        <v>443</v>
      </c>
      <c r="B27">
        <v>2456</v>
      </c>
      <c r="D27" s="2">
        <f t="shared" si="0"/>
        <v>-0.59681732098762552</v>
      </c>
      <c r="E27" s="2">
        <f t="shared" si="1"/>
        <v>5.6378553441357973</v>
      </c>
      <c r="F27" s="2">
        <f t="shared" ref="F27:F37" si="11">D27-$D$4</f>
        <v>-0.55384732098762512</v>
      </c>
      <c r="G27" s="2">
        <f t="shared" ref="G27:G37" si="12">E27-$E$4</f>
        <v>5.4426973441357971</v>
      </c>
      <c r="H27" s="2">
        <f t="shared" ref="H27:H37" si="13">SQRT(F27^2+G27^2)</f>
        <v>5.4708044412890526</v>
      </c>
      <c r="I27" s="2">
        <f t="shared" ref="I27:I37" si="14">F27*(H27^2*$J$2+H27^4*$K$2+H27^6*$L$2)</f>
        <v>-2.8909795682161205E-3</v>
      </c>
      <c r="J27" s="2">
        <f t="shared" si="6"/>
        <v>2.8409863551966699E-2</v>
      </c>
      <c r="K27" s="2">
        <f t="shared" ref="K27:K37" si="15">$M$2*(H27^2+2*F27^2)+2*$N$2*F27*G27</f>
        <v>7.7868249422988884E-4</v>
      </c>
      <c r="L27" s="2">
        <f t="shared" ref="L27:L37" si="16">2*$M$2*F27*G27+$N$2*(H27^2+2*G27^2)</f>
        <v>-7.3071174014529335E-4</v>
      </c>
      <c r="M27" s="4">
        <f t="shared" ref="M27:M37" si="17">D27-$D$4+I27+K27</f>
        <v>-0.55595961806161143</v>
      </c>
      <c r="N27" s="4">
        <f t="shared" ref="N27:N37" si="18">E27-$E$4+J27+L27</f>
        <v>5.4703764959476189</v>
      </c>
    </row>
    <row r="28" spans="1:14" x14ac:dyDescent="0.4">
      <c r="A28">
        <v>582</v>
      </c>
      <c r="B28">
        <v>3673</v>
      </c>
      <c r="D28" s="2">
        <f t="shared" si="0"/>
        <v>4.743820029321034</v>
      </c>
      <c r="E28" s="2">
        <f t="shared" si="1"/>
        <v>5.0278729351851776</v>
      </c>
      <c r="F28" s="2">
        <f t="shared" si="11"/>
        <v>4.7867900293210344</v>
      </c>
      <c r="G28" s="2">
        <f t="shared" si="12"/>
        <v>4.8327149351851775</v>
      </c>
      <c r="H28" s="2">
        <f t="shared" si="13"/>
        <v>6.8020947089532022</v>
      </c>
      <c r="I28" s="2">
        <f t="shared" si="14"/>
        <v>3.8191263951857513E-2</v>
      </c>
      <c r="J28" s="2">
        <f t="shared" si="6"/>
        <v>3.855767446727143E-2</v>
      </c>
      <c r="K28" s="2">
        <f t="shared" si="15"/>
        <v>1.9252891400851164E-3</v>
      </c>
      <c r="L28" s="2">
        <f t="shared" si="16"/>
        <v>5.0989177041087914E-4</v>
      </c>
      <c r="M28" s="4">
        <f t="shared" si="17"/>
        <v>4.8269065824129767</v>
      </c>
      <c r="N28" s="4">
        <f t="shared" si="18"/>
        <v>4.8717825014228593</v>
      </c>
    </row>
    <row r="29" spans="1:14" x14ac:dyDescent="0.4">
      <c r="A29">
        <v>516</v>
      </c>
      <c r="B29">
        <v>2432</v>
      </c>
      <c r="D29" s="2">
        <f t="shared" si="0"/>
        <v>-0.7021380246913278</v>
      </c>
      <c r="E29" s="2">
        <f t="shared" si="1"/>
        <v>5.3175048703703638</v>
      </c>
      <c r="F29" s="2">
        <f t="shared" si="11"/>
        <v>-0.6591680246913274</v>
      </c>
      <c r="G29" s="2">
        <f t="shared" si="12"/>
        <v>5.1223468703703636</v>
      </c>
      <c r="H29" s="2">
        <f t="shared" si="13"/>
        <v>5.1645851668036737</v>
      </c>
      <c r="I29" s="2">
        <f t="shared" si="14"/>
        <v>-3.0732176810066652E-3</v>
      </c>
      <c r="J29" s="2">
        <f t="shared" si="6"/>
        <v>2.3881751511904723E-2</v>
      </c>
      <c r="K29" s="2">
        <f t="shared" si="15"/>
        <v>7.1080107394757262E-4</v>
      </c>
      <c r="L29" s="2">
        <f t="shared" si="16"/>
        <v>-6.8248646967790112E-4</v>
      </c>
      <c r="M29" s="4">
        <f t="shared" si="17"/>
        <v>-0.66153044129838645</v>
      </c>
      <c r="N29" s="4">
        <f t="shared" si="18"/>
        <v>5.14554613541259</v>
      </c>
    </row>
    <row r="30" spans="1:14" x14ac:dyDescent="0.4">
      <c r="A30">
        <v>1744</v>
      </c>
      <c r="B30">
        <v>4158</v>
      </c>
      <c r="D30" s="2">
        <f t="shared" si="0"/>
        <v>6.872175916666718</v>
      </c>
      <c r="E30" s="2">
        <f t="shared" si="1"/>
        <v>-7.1404469135823767E-2</v>
      </c>
      <c r="F30" s="2">
        <f t="shared" si="11"/>
        <v>6.9151459166667184</v>
      </c>
      <c r="G30" s="2">
        <f t="shared" si="12"/>
        <v>-0.26656246913582393</v>
      </c>
      <c r="H30" s="2">
        <f t="shared" si="13"/>
        <v>6.920281684927585</v>
      </c>
      <c r="I30" s="2">
        <f t="shared" si="14"/>
        <v>5.7041633304599652E-2</v>
      </c>
      <c r="J30" s="2">
        <f t="shared" si="6"/>
        <v>-2.1988196345310985E-3</v>
      </c>
      <c r="K30" s="2">
        <f t="shared" si="15"/>
        <v>3.4975735533918336E-3</v>
      </c>
      <c r="L30" s="2">
        <f t="shared" si="16"/>
        <v>-4.0421315191082154E-4</v>
      </c>
      <c r="M30" s="4">
        <f t="shared" si="17"/>
        <v>6.9756851235247099</v>
      </c>
      <c r="N30" s="4">
        <f t="shared" si="18"/>
        <v>-0.26916550192226585</v>
      </c>
    </row>
    <row r="31" spans="1:14" x14ac:dyDescent="0.4">
      <c r="A31">
        <v>1828</v>
      </c>
      <c r="B31">
        <v>2644</v>
      </c>
      <c r="D31" s="2">
        <f t="shared" si="0"/>
        <v>0.2281948580247235</v>
      </c>
      <c r="E31" s="2">
        <f t="shared" si="1"/>
        <v>-0.44002693209878796</v>
      </c>
      <c r="F31" s="2">
        <f t="shared" si="11"/>
        <v>0.2711648580247239</v>
      </c>
      <c r="G31" s="2">
        <f t="shared" si="12"/>
        <v>-0.63518493209878812</v>
      </c>
      <c r="H31" s="2">
        <f t="shared" si="13"/>
        <v>0.69064482781883685</v>
      </c>
      <c r="I31" s="2">
        <f t="shared" si="14"/>
        <v>2.3015638408074979E-5</v>
      </c>
      <c r="J31" s="2">
        <f t="shared" si="6"/>
        <v>-5.3912541713316106E-5</v>
      </c>
      <c r="K31" s="2">
        <f t="shared" si="15"/>
        <v>1.7361132770903028E-5</v>
      </c>
      <c r="L31" s="2">
        <f t="shared" si="16"/>
        <v>-1.6756290131611905E-5</v>
      </c>
      <c r="M31" s="4">
        <f t="shared" si="17"/>
        <v>0.27120523479590286</v>
      </c>
      <c r="N31" s="4">
        <f t="shared" si="18"/>
        <v>-0.63525560093063305</v>
      </c>
    </row>
    <row r="32" spans="1:14" x14ac:dyDescent="0.4">
      <c r="A32">
        <v>2193</v>
      </c>
      <c r="B32">
        <v>4069</v>
      </c>
      <c r="D32" s="2">
        <f t="shared" si="0"/>
        <v>6.4816116404321473</v>
      </c>
      <c r="E32" s="2">
        <f t="shared" si="1"/>
        <v>-2.0417793009259535</v>
      </c>
      <c r="F32" s="2">
        <f t="shared" si="11"/>
        <v>6.5245816404321477</v>
      </c>
      <c r="G32" s="2">
        <f t="shared" si="12"/>
        <v>-2.2369373009259537</v>
      </c>
      <c r="H32" s="2">
        <f t="shared" si="13"/>
        <v>6.8973947306891281</v>
      </c>
      <c r="I32" s="2">
        <f t="shared" si="14"/>
        <v>5.3476346019271273E-2</v>
      </c>
      <c r="J32" s="2">
        <f t="shared" si="6"/>
        <v>-1.8334238073815862E-2</v>
      </c>
      <c r="K32" s="2">
        <f t="shared" si="15"/>
        <v>3.4031171925802575E-3</v>
      </c>
      <c r="L32" s="2">
        <f t="shared" si="16"/>
        <v>-1.0840235221593079E-3</v>
      </c>
      <c r="M32" s="4">
        <f t="shared" si="17"/>
        <v>6.5814611036439992</v>
      </c>
      <c r="N32" s="4">
        <f t="shared" si="18"/>
        <v>-2.2563555625219291</v>
      </c>
    </row>
    <row r="33" spans="1:14" x14ac:dyDescent="0.4">
      <c r="A33">
        <v>2135</v>
      </c>
      <c r="B33">
        <v>2635</v>
      </c>
      <c r="D33" s="2">
        <f t="shared" si="0"/>
        <v>0.18869959413583359</v>
      </c>
      <c r="E33" s="2">
        <f t="shared" si="1"/>
        <v>-1.7872542669753342</v>
      </c>
      <c r="F33" s="2">
        <f t="shared" si="11"/>
        <v>0.23166959413583399</v>
      </c>
      <c r="G33" s="2">
        <f t="shared" si="12"/>
        <v>-1.9824122669753343</v>
      </c>
      <c r="H33" s="2">
        <f t="shared" si="13"/>
        <v>1.9959031031343546</v>
      </c>
      <c r="I33" s="2">
        <f t="shared" si="14"/>
        <v>1.6383175770618046E-4</v>
      </c>
      <c r="J33" s="2">
        <f t="shared" si="6"/>
        <v>-1.4019193472857496E-3</v>
      </c>
      <c r="K33" s="2">
        <f t="shared" si="15"/>
        <v>1.0502520841860615E-4</v>
      </c>
      <c r="L33" s="2">
        <f t="shared" si="16"/>
        <v>-9.9898383432385423E-5</v>
      </c>
      <c r="M33" s="4">
        <f t="shared" si="17"/>
        <v>0.23193845110195876</v>
      </c>
      <c r="N33" s="4">
        <f t="shared" si="18"/>
        <v>-1.9839140847060526</v>
      </c>
    </row>
    <row r="34" spans="1:14" x14ac:dyDescent="0.4">
      <c r="A34">
        <v>598</v>
      </c>
      <c r="B34">
        <v>3770</v>
      </c>
      <c r="D34" s="2">
        <f t="shared" si="0"/>
        <v>5.1694912067901679</v>
      </c>
      <c r="E34" s="2">
        <f t="shared" si="1"/>
        <v>4.9576591327160422</v>
      </c>
      <c r="F34" s="2">
        <f t="shared" si="11"/>
        <v>5.2124612067901683</v>
      </c>
      <c r="G34" s="2">
        <f t="shared" si="12"/>
        <v>4.762501132716042</v>
      </c>
      <c r="H34" s="2">
        <f t="shared" si="13"/>
        <v>7.0605360187038206</v>
      </c>
      <c r="I34" s="2">
        <f t="shared" si="14"/>
        <v>4.4695782888703559E-2</v>
      </c>
      <c r="J34" s="2">
        <f t="shared" si="6"/>
        <v>4.0837467789263872E-2</v>
      </c>
      <c r="K34" s="2">
        <f t="shared" si="15"/>
        <v>2.1958180692720928E-3</v>
      </c>
      <c r="L34" s="2">
        <f t="shared" si="16"/>
        <v>5.7708522489245619E-4</v>
      </c>
      <c r="M34" s="4">
        <f t="shared" si="17"/>
        <v>5.2593528077481437</v>
      </c>
      <c r="N34" s="4">
        <f t="shared" si="18"/>
        <v>4.8039156857301988</v>
      </c>
    </row>
    <row r="35" spans="1:14" x14ac:dyDescent="0.4">
      <c r="A35">
        <v>531</v>
      </c>
      <c r="B35">
        <v>2529</v>
      </c>
      <c r="D35" s="2">
        <f t="shared" si="0"/>
        <v>-0.27646684722219206</v>
      </c>
      <c r="E35" s="2">
        <f t="shared" si="1"/>
        <v>5.2516794305555496</v>
      </c>
      <c r="F35" s="2">
        <f t="shared" si="11"/>
        <v>-0.23349684722219166</v>
      </c>
      <c r="G35" s="2">
        <f t="shared" si="12"/>
        <v>5.0565214305555495</v>
      </c>
      <c r="H35" s="2">
        <f t="shared" si="13"/>
        <v>5.0619096945056459</v>
      </c>
      <c r="I35" s="2">
        <f t="shared" si="14"/>
        <v>-1.0465249411056978E-3</v>
      </c>
      <c r="J35" s="2">
        <f t="shared" si="6"/>
        <v>2.2663157362789916E-2</v>
      </c>
      <c r="K35" s="2">
        <f t="shared" si="15"/>
        <v>6.3819952836335252E-4</v>
      </c>
      <c r="L35" s="2">
        <f t="shared" si="16"/>
        <v>-5.605354251847377E-4</v>
      </c>
      <c r="M35" s="4">
        <f t="shared" si="17"/>
        <v>-0.23390517263493399</v>
      </c>
      <c r="N35" s="4">
        <f t="shared" si="18"/>
        <v>5.0786240524931552</v>
      </c>
    </row>
    <row r="36" spans="1:14" x14ac:dyDescent="0.4">
      <c r="A36">
        <v>1601</v>
      </c>
      <c r="B36">
        <v>3997</v>
      </c>
      <c r="D36" s="2">
        <f t="shared" si="0"/>
        <v>6.1656495293210352</v>
      </c>
      <c r="E36" s="2">
        <f t="shared" si="1"/>
        <v>0.55613139043207926</v>
      </c>
      <c r="F36" s="2">
        <f t="shared" si="11"/>
        <v>6.2086195293210356</v>
      </c>
      <c r="G36" s="2">
        <f t="shared" si="12"/>
        <v>0.3609733904320791</v>
      </c>
      <c r="H36" s="2">
        <f t="shared" si="13"/>
        <v>6.219104296316841</v>
      </c>
      <c r="I36" s="2">
        <f t="shared" si="14"/>
        <v>4.1627186814942062E-2</v>
      </c>
      <c r="J36" s="2">
        <f t="shared" si="6"/>
        <v>2.420233143257601E-3</v>
      </c>
      <c r="K36" s="2">
        <f t="shared" si="15"/>
        <v>2.7722674655450063E-3</v>
      </c>
      <c r="L36" s="2">
        <f t="shared" si="16"/>
        <v>-1.4688301008887317E-4</v>
      </c>
      <c r="M36" s="4">
        <f t="shared" si="17"/>
        <v>6.2530189836015229</v>
      </c>
      <c r="N36" s="4">
        <f t="shared" si="18"/>
        <v>0.36324674056524786</v>
      </c>
    </row>
    <row r="37" spans="1:14" x14ac:dyDescent="0.4">
      <c r="A37">
        <v>1539</v>
      </c>
      <c r="B37">
        <v>2634</v>
      </c>
      <c r="D37" s="2">
        <f t="shared" si="0"/>
        <v>0.18431123148151407</v>
      </c>
      <c r="E37" s="2">
        <f t="shared" si="1"/>
        <v>0.82820987499998111</v>
      </c>
      <c r="F37" s="2">
        <f t="shared" si="11"/>
        <v>0.22728123148151447</v>
      </c>
      <c r="G37" s="2">
        <f t="shared" si="12"/>
        <v>0.63305187499998095</v>
      </c>
      <c r="H37" s="2">
        <f t="shared" si="13"/>
        <v>0.67261536900723973</v>
      </c>
      <c r="I37" s="2">
        <f t="shared" si="14"/>
        <v>1.8297192195310314E-5</v>
      </c>
      <c r="J37" s="2">
        <f t="shared" si="6"/>
        <v>5.0963609053738785E-5</v>
      </c>
      <c r="K37" s="2">
        <f t="shared" si="15"/>
        <v>1.1561403113440677E-5</v>
      </c>
      <c r="L37" s="2">
        <f t="shared" si="16"/>
        <v>-1.2593813329719362E-6</v>
      </c>
      <c r="M37" s="4">
        <f t="shared" si="17"/>
        <v>0.22731109007682324</v>
      </c>
      <c r="N37" s="4">
        <f t="shared" si="18"/>
        <v>0.63310157922770172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Otakusaikou1</dc:creator>
  <cp:lastModifiedBy>Otakusaikou1</cp:lastModifiedBy>
  <dcterms:created xsi:type="dcterms:W3CDTF">2015-12-05T01:04:19Z</dcterms:created>
  <dcterms:modified xsi:type="dcterms:W3CDTF">2015-12-07T09:50:20Z</dcterms:modified>
</cp:coreProperties>
</file>