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FE5B0EB-F2FF-48B5-AC11-D8EE12B124BA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Processado!$B$2:$B$200</definedName>
    <definedName name="_xlchart.v1.4" hidden="1">Processado!$E$1</definedName>
    <definedName name="_xlchart.v1.5" hidden="1">Processado!$E$2:$E$200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6" i="4" l="1"/>
  <c r="G3" i="3" l="1"/>
  <c r="G2" i="3"/>
  <c r="C9" i="4" l="1"/>
  <c r="C10" i="4" s="1"/>
  <c r="V6" i="4" s="1"/>
  <c r="V8" i="4" s="1"/>
  <c r="V9" i="4" s="1"/>
  <c r="G13" i="3" l="1"/>
  <c r="C4" i="4"/>
  <c r="C5" i="4"/>
  <c r="G10" i="3" l="1"/>
  <c r="G8" i="3"/>
  <c r="C6" i="4" s="1"/>
  <c r="H4" i="4" s="1"/>
  <c r="M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R4" i="4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 s="1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H13" i="4" l="1"/>
  <c r="I13" i="4" s="1"/>
  <c r="P13" i="4" s="1"/>
  <c r="J12" i="4"/>
  <c r="M12" i="4"/>
  <c r="R12" i="4" s="1"/>
  <c r="Q11" i="4"/>
  <c r="S11" i="4" s="1"/>
  <c r="L11" i="4"/>
  <c r="S9" i="4"/>
  <c r="H14" i="4" l="1"/>
  <c r="H15" i="4" s="1"/>
  <c r="M13" i="4"/>
  <c r="R13" i="4" s="1"/>
  <c r="J13" i="4"/>
  <c r="K12" i="4"/>
  <c r="I14" i="4" l="1"/>
  <c r="P14" i="4" s="1"/>
  <c r="I15" i="4"/>
  <c r="P15" i="4" s="1"/>
  <c r="M15" i="4"/>
  <c r="R15" i="4" s="1"/>
  <c r="M16" i="4"/>
  <c r="R16" i="4" s="1"/>
  <c r="I16" i="4"/>
  <c r="P16" i="4" s="1"/>
  <c r="J15" i="4"/>
  <c r="M14" i="4"/>
  <c r="R14" i="4" s="1"/>
  <c r="J14" i="4"/>
  <c r="K13" i="4"/>
  <c r="L13" i="4" s="1"/>
  <c r="L12" i="4"/>
  <c r="Q12" i="4"/>
  <c r="S12" i="4" s="1"/>
  <c r="K15" i="4" l="1"/>
  <c r="K16" i="4"/>
  <c r="R17" i="4"/>
  <c r="K14" i="4"/>
  <c r="Q13" i="4"/>
  <c r="S13" i="4" s="1"/>
  <c r="L16" i="4" l="1"/>
  <c r="Q16" i="4"/>
  <c r="L15" i="4"/>
  <c r="Q15" i="4"/>
  <c r="S15" i="4" s="1"/>
  <c r="L14" i="4"/>
  <c r="Q14" i="4"/>
  <c r="S14" i="4" s="1"/>
  <c r="S16" i="4" l="1"/>
  <c r="S17" i="4" s="1"/>
  <c r="V4" i="4" s="1"/>
  <c r="Q17" i="4"/>
  <c r="U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<sst xmlns="http://schemas.openxmlformats.org/spreadsheetml/2006/main" count="80" uniqueCount="66">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</sst>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0" fillId="0" borderId="0" xfId="0" applyBorder="1"/>
    <xf numFmtId="2" fontId="0" fillId="0" borderId="0" xfId="0" applyNumberFormat="1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0" fontId="3" fillId="0" borderId="6" xfId="0" applyFont="1" applyBorder="1" applyAlignment="1">
      <alignment horizontal="center" vertical="center"/>
    </xf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7892</c:v>
                </c:pt>
                <c:pt idx="1">
                  <c:v>8241</c:v>
                </c:pt>
                <c:pt idx="2">
                  <c:v>9232</c:v>
                </c:pt>
                <c:pt idx="3">
                  <c:v>7296</c:v>
                </c:pt>
                <c:pt idx="4">
                  <c:v>8746</c:v>
                </c:pt>
                <c:pt idx="5">
                  <c:v>9436</c:v>
                </c:pt>
                <c:pt idx="6">
                  <c:v>9242</c:v>
                </c:pt>
                <c:pt idx="7">
                  <c:v>6357</c:v>
                </c:pt>
                <c:pt idx="8">
                  <c:v>12286</c:v>
                </c:pt>
                <c:pt idx="9">
                  <c:v>12319</c:v>
                </c:pt>
                <c:pt idx="10">
                  <c:v>7311</c:v>
                </c:pt>
                <c:pt idx="11">
                  <c:v>8464</c:v>
                </c:pt>
                <c:pt idx="12">
                  <c:v>7551</c:v>
                </c:pt>
                <c:pt idx="13">
                  <c:v>7767</c:v>
                </c:pt>
                <c:pt idx="14">
                  <c:v>9572</c:v>
                </c:pt>
                <c:pt idx="15">
                  <c:v>9636</c:v>
                </c:pt>
                <c:pt idx="16">
                  <c:v>13376</c:v>
                </c:pt>
                <c:pt idx="17">
                  <c:v>8586</c:v>
                </c:pt>
                <c:pt idx="18">
                  <c:v>5951</c:v>
                </c:pt>
                <c:pt idx="19">
                  <c:v>5203</c:v>
                </c:pt>
                <c:pt idx="20">
                  <c:v>5603</c:v>
                </c:pt>
                <c:pt idx="21">
                  <c:v>6381</c:v>
                </c:pt>
                <c:pt idx="22">
                  <c:v>8532</c:v>
                </c:pt>
                <c:pt idx="23">
                  <c:v>5602</c:v>
                </c:pt>
                <c:pt idx="24">
                  <c:v>7048</c:v>
                </c:pt>
                <c:pt idx="25">
                  <c:v>7131</c:v>
                </c:pt>
                <c:pt idx="26">
                  <c:v>8414</c:v>
                </c:pt>
                <c:pt idx="27">
                  <c:v>6704</c:v>
                </c:pt>
                <c:pt idx="28">
                  <c:v>9191</c:v>
                </c:pt>
                <c:pt idx="29">
                  <c:v>9386</c:v>
                </c:pt>
                <c:pt idx="30">
                  <c:v>5733</c:v>
                </c:pt>
                <c:pt idx="31">
                  <c:v>6551</c:v>
                </c:pt>
                <c:pt idx="32">
                  <c:v>5658</c:v>
                </c:pt>
                <c:pt idx="33">
                  <c:v>6336</c:v>
                </c:pt>
                <c:pt idx="34">
                  <c:v>5329</c:v>
                </c:pt>
                <c:pt idx="35">
                  <c:v>11565</c:v>
                </c:pt>
                <c:pt idx="36">
                  <c:v>7020</c:v>
                </c:pt>
                <c:pt idx="37">
                  <c:v>9851</c:v>
                </c:pt>
                <c:pt idx="38">
                  <c:v>7611</c:v>
                </c:pt>
                <c:pt idx="39">
                  <c:v>11279</c:v>
                </c:pt>
                <c:pt idx="40">
                  <c:v>8308</c:v>
                </c:pt>
                <c:pt idx="41">
                  <c:v>6573</c:v>
                </c:pt>
                <c:pt idx="42">
                  <c:v>10763</c:v>
                </c:pt>
                <c:pt idx="43">
                  <c:v>7637</c:v>
                </c:pt>
                <c:pt idx="44">
                  <c:v>5939</c:v>
                </c:pt>
                <c:pt idx="45">
                  <c:v>12107</c:v>
                </c:pt>
                <c:pt idx="46">
                  <c:v>8580</c:v>
                </c:pt>
                <c:pt idx="47">
                  <c:v>7232</c:v>
                </c:pt>
                <c:pt idx="48">
                  <c:v>8628</c:v>
                </c:pt>
                <c:pt idx="49">
                  <c:v>12825</c:v>
                </c:pt>
                <c:pt idx="50">
                  <c:v>5660</c:v>
                </c:pt>
                <c:pt idx="51">
                  <c:v>8682</c:v>
                </c:pt>
                <c:pt idx="52">
                  <c:v>8141</c:v>
                </c:pt>
                <c:pt idx="53">
                  <c:v>7081</c:v>
                </c:pt>
                <c:pt idx="54">
                  <c:v>6705</c:v>
                </c:pt>
                <c:pt idx="55">
                  <c:v>8278</c:v>
                </c:pt>
                <c:pt idx="56">
                  <c:v>7988</c:v>
                </c:pt>
                <c:pt idx="57">
                  <c:v>9989</c:v>
                </c:pt>
                <c:pt idx="58">
                  <c:v>9030</c:v>
                </c:pt>
                <c:pt idx="59">
                  <c:v>11573</c:v>
                </c:pt>
                <c:pt idx="60">
                  <c:v>6710</c:v>
                </c:pt>
                <c:pt idx="61">
                  <c:v>6084</c:v>
                </c:pt>
                <c:pt idx="62">
                  <c:v>7897</c:v>
                </c:pt>
                <c:pt idx="63">
                  <c:v>6704</c:v>
                </c:pt>
                <c:pt idx="64">
                  <c:v>6864</c:v>
                </c:pt>
                <c:pt idx="65">
                  <c:v>6075</c:v>
                </c:pt>
                <c:pt idx="66">
                  <c:v>10259</c:v>
                </c:pt>
                <c:pt idx="67">
                  <c:v>8071</c:v>
                </c:pt>
                <c:pt idx="68">
                  <c:v>8579</c:v>
                </c:pt>
                <c:pt idx="69">
                  <c:v>12247</c:v>
                </c:pt>
                <c:pt idx="70">
                  <c:v>7592</c:v>
                </c:pt>
                <c:pt idx="71">
                  <c:v>5948</c:v>
                </c:pt>
                <c:pt idx="72">
                  <c:v>12536</c:v>
                </c:pt>
                <c:pt idx="73">
                  <c:v>6491</c:v>
                </c:pt>
                <c:pt idx="74">
                  <c:v>6134</c:v>
                </c:pt>
                <c:pt idx="75">
                  <c:v>6104</c:v>
                </c:pt>
                <c:pt idx="76">
                  <c:v>7408</c:v>
                </c:pt>
                <c:pt idx="77">
                  <c:v>7932</c:v>
                </c:pt>
                <c:pt idx="78">
                  <c:v>6831</c:v>
                </c:pt>
                <c:pt idx="79">
                  <c:v>10983</c:v>
                </c:pt>
                <c:pt idx="80">
                  <c:v>9442</c:v>
                </c:pt>
                <c:pt idx="81">
                  <c:v>5428</c:v>
                </c:pt>
                <c:pt idx="82">
                  <c:v>5817</c:v>
                </c:pt>
                <c:pt idx="83">
                  <c:v>5004</c:v>
                </c:pt>
                <c:pt idx="84">
                  <c:v>7842</c:v>
                </c:pt>
                <c:pt idx="85">
                  <c:v>5240</c:v>
                </c:pt>
                <c:pt idx="86">
                  <c:v>7120</c:v>
                </c:pt>
                <c:pt idx="87">
                  <c:v>7970</c:v>
                </c:pt>
                <c:pt idx="88">
                  <c:v>10286</c:v>
                </c:pt>
                <c:pt idx="89">
                  <c:v>6464</c:v>
                </c:pt>
                <c:pt idx="90">
                  <c:v>8925</c:v>
                </c:pt>
                <c:pt idx="91">
                  <c:v>6362</c:v>
                </c:pt>
                <c:pt idx="92">
                  <c:v>5294</c:v>
                </c:pt>
                <c:pt idx="93">
                  <c:v>6534</c:v>
                </c:pt>
                <c:pt idx="94">
                  <c:v>5735</c:v>
                </c:pt>
                <c:pt idx="95">
                  <c:v>7643</c:v>
                </c:pt>
                <c:pt idx="96">
                  <c:v>8652</c:v>
                </c:pt>
                <c:pt idx="97">
                  <c:v>6795</c:v>
                </c:pt>
                <c:pt idx="98">
                  <c:v>8637</c:v>
                </c:pt>
                <c:pt idx="99">
                  <c:v>10184</c:v>
                </c:pt>
                <c:pt idx="100">
                  <c:v>12671</c:v>
                </c:pt>
                <c:pt idx="101">
                  <c:v>4593</c:v>
                </c:pt>
                <c:pt idx="102">
                  <c:v>6880</c:v>
                </c:pt>
                <c:pt idx="103">
                  <c:v>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2450.75</c:v>
                </c:pt>
                <c:pt idx="1">
                  <c:v>2450.75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5985.6585813855891</c:v>
                </c:pt>
                <c:pt idx="1">
                  <c:v>5985.6585813855891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7892</c:v>
                </c:pt>
                <c:pt idx="1">
                  <c:v>8241</c:v>
                </c:pt>
                <c:pt idx="2">
                  <c:v>9232</c:v>
                </c:pt>
                <c:pt idx="3">
                  <c:v>7296</c:v>
                </c:pt>
                <c:pt idx="4">
                  <c:v>8746</c:v>
                </c:pt>
                <c:pt idx="5">
                  <c:v>9436</c:v>
                </c:pt>
                <c:pt idx="6">
                  <c:v>9242</c:v>
                </c:pt>
                <c:pt idx="7">
                  <c:v>6357</c:v>
                </c:pt>
                <c:pt idx="8">
                  <c:v>12286</c:v>
                </c:pt>
                <c:pt idx="9">
                  <c:v>12319</c:v>
                </c:pt>
                <c:pt idx="10">
                  <c:v>7311</c:v>
                </c:pt>
                <c:pt idx="11">
                  <c:v>8464</c:v>
                </c:pt>
                <c:pt idx="12">
                  <c:v>7551</c:v>
                </c:pt>
                <c:pt idx="13">
                  <c:v>7767</c:v>
                </c:pt>
                <c:pt idx="14">
                  <c:v>9572</c:v>
                </c:pt>
                <c:pt idx="15">
                  <c:v>9636</c:v>
                </c:pt>
                <c:pt idx="16">
                  <c:v>13376</c:v>
                </c:pt>
                <c:pt idx="17">
                  <c:v>8586</c:v>
                </c:pt>
                <c:pt idx="18">
                  <c:v>5951</c:v>
                </c:pt>
                <c:pt idx="19">
                  <c:v>5203</c:v>
                </c:pt>
                <c:pt idx="20">
                  <c:v>5603</c:v>
                </c:pt>
                <c:pt idx="21">
                  <c:v>6381</c:v>
                </c:pt>
                <c:pt idx="22">
                  <c:v>8532</c:v>
                </c:pt>
                <c:pt idx="23">
                  <c:v>5602</c:v>
                </c:pt>
                <c:pt idx="24">
                  <c:v>7048</c:v>
                </c:pt>
                <c:pt idx="25">
                  <c:v>7131</c:v>
                </c:pt>
                <c:pt idx="26">
                  <c:v>8414</c:v>
                </c:pt>
                <c:pt idx="27">
                  <c:v>6704</c:v>
                </c:pt>
                <c:pt idx="28">
                  <c:v>9191</c:v>
                </c:pt>
                <c:pt idx="29">
                  <c:v>9386</c:v>
                </c:pt>
                <c:pt idx="30">
                  <c:v>5733</c:v>
                </c:pt>
                <c:pt idx="31">
                  <c:v>6551</c:v>
                </c:pt>
                <c:pt idx="32">
                  <c:v>5658</c:v>
                </c:pt>
                <c:pt idx="33">
                  <c:v>6336</c:v>
                </c:pt>
                <c:pt idx="34">
                  <c:v>5329</c:v>
                </c:pt>
                <c:pt idx="35">
                  <c:v>11565</c:v>
                </c:pt>
                <c:pt idx="36">
                  <c:v>7020</c:v>
                </c:pt>
                <c:pt idx="37">
                  <c:v>9851</c:v>
                </c:pt>
                <c:pt idx="38">
                  <c:v>7611</c:v>
                </c:pt>
                <c:pt idx="39">
                  <c:v>11279</c:v>
                </c:pt>
                <c:pt idx="40">
                  <c:v>8308</c:v>
                </c:pt>
                <c:pt idx="41">
                  <c:v>6573</c:v>
                </c:pt>
                <c:pt idx="42">
                  <c:v>10763</c:v>
                </c:pt>
                <c:pt idx="43">
                  <c:v>7637</c:v>
                </c:pt>
                <c:pt idx="44">
                  <c:v>5939</c:v>
                </c:pt>
                <c:pt idx="45">
                  <c:v>12107</c:v>
                </c:pt>
                <c:pt idx="46">
                  <c:v>8580</c:v>
                </c:pt>
                <c:pt idx="47">
                  <c:v>7232</c:v>
                </c:pt>
                <c:pt idx="48">
                  <c:v>8628</c:v>
                </c:pt>
                <c:pt idx="49">
                  <c:v>12825</c:v>
                </c:pt>
                <c:pt idx="50">
                  <c:v>5660</c:v>
                </c:pt>
                <c:pt idx="51">
                  <c:v>8682</c:v>
                </c:pt>
                <c:pt idx="52">
                  <c:v>8141</c:v>
                </c:pt>
                <c:pt idx="53">
                  <c:v>7081</c:v>
                </c:pt>
                <c:pt idx="54">
                  <c:v>6705</c:v>
                </c:pt>
                <c:pt idx="55">
                  <c:v>8278</c:v>
                </c:pt>
                <c:pt idx="56">
                  <c:v>7988</c:v>
                </c:pt>
                <c:pt idx="57">
                  <c:v>9989</c:v>
                </c:pt>
                <c:pt idx="58">
                  <c:v>9030</c:v>
                </c:pt>
                <c:pt idx="59">
                  <c:v>11573</c:v>
                </c:pt>
                <c:pt idx="60">
                  <c:v>6710</c:v>
                </c:pt>
                <c:pt idx="61">
                  <c:v>6084</c:v>
                </c:pt>
                <c:pt idx="62">
                  <c:v>7897</c:v>
                </c:pt>
                <c:pt idx="63">
                  <c:v>6704</c:v>
                </c:pt>
                <c:pt idx="64">
                  <c:v>6864</c:v>
                </c:pt>
                <c:pt idx="65">
                  <c:v>6075</c:v>
                </c:pt>
                <c:pt idx="66">
                  <c:v>10259</c:v>
                </c:pt>
                <c:pt idx="67">
                  <c:v>8071</c:v>
                </c:pt>
                <c:pt idx="68">
                  <c:v>8579</c:v>
                </c:pt>
                <c:pt idx="69">
                  <c:v>12247</c:v>
                </c:pt>
                <c:pt idx="70">
                  <c:v>7592</c:v>
                </c:pt>
                <c:pt idx="71">
                  <c:v>5948</c:v>
                </c:pt>
                <c:pt idx="72">
                  <c:v>12536</c:v>
                </c:pt>
                <c:pt idx="73">
                  <c:v>6491</c:v>
                </c:pt>
                <c:pt idx="74">
                  <c:v>6134</c:v>
                </c:pt>
                <c:pt idx="75">
                  <c:v>6104</c:v>
                </c:pt>
                <c:pt idx="76">
                  <c:v>7408</c:v>
                </c:pt>
                <c:pt idx="77">
                  <c:v>7932</c:v>
                </c:pt>
                <c:pt idx="78">
                  <c:v>6831</c:v>
                </c:pt>
                <c:pt idx="79">
                  <c:v>10983</c:v>
                </c:pt>
                <c:pt idx="80">
                  <c:v>9442</c:v>
                </c:pt>
                <c:pt idx="81">
                  <c:v>5428</c:v>
                </c:pt>
                <c:pt idx="82">
                  <c:v>5817</c:v>
                </c:pt>
                <c:pt idx="83">
                  <c:v>5004</c:v>
                </c:pt>
                <c:pt idx="84">
                  <c:v>7842</c:v>
                </c:pt>
                <c:pt idx="85">
                  <c:v>5240</c:v>
                </c:pt>
                <c:pt idx="86">
                  <c:v>7120</c:v>
                </c:pt>
                <c:pt idx="87">
                  <c:v>7970</c:v>
                </c:pt>
                <c:pt idx="88">
                  <c:v>10286</c:v>
                </c:pt>
                <c:pt idx="89">
                  <c:v>6464</c:v>
                </c:pt>
                <c:pt idx="90">
                  <c:v>8925</c:v>
                </c:pt>
                <c:pt idx="91">
                  <c:v>6362</c:v>
                </c:pt>
                <c:pt idx="92">
                  <c:v>5294</c:v>
                </c:pt>
                <c:pt idx="93">
                  <c:v>6534</c:v>
                </c:pt>
                <c:pt idx="94">
                  <c:v>5735</c:v>
                </c:pt>
                <c:pt idx="95">
                  <c:v>7643</c:v>
                </c:pt>
                <c:pt idx="96">
                  <c:v>8652</c:v>
                </c:pt>
                <c:pt idx="97">
                  <c:v>6795</c:v>
                </c:pt>
                <c:pt idx="98">
                  <c:v>8637</c:v>
                </c:pt>
                <c:pt idx="99">
                  <c:v>10184</c:v>
                </c:pt>
                <c:pt idx="100">
                  <c:v>12671</c:v>
                </c:pt>
                <c:pt idx="101">
                  <c:v>4593</c:v>
                </c:pt>
                <c:pt idx="102">
                  <c:v>6880</c:v>
                </c:pt>
                <c:pt idx="103">
                  <c:v>7160</c:v>
                </c:pt>
                <c:pt idx="104">
                  <c:v>10318</c:v>
                </c:pt>
                <c:pt idx="105">
                  <c:v>7229</c:v>
                </c:pt>
                <c:pt idx="106">
                  <c:v>7622</c:v>
                </c:pt>
                <c:pt idx="107">
                  <c:v>7545</c:v>
                </c:pt>
                <c:pt idx="108">
                  <c:v>7458</c:v>
                </c:pt>
                <c:pt idx="109">
                  <c:v>6173</c:v>
                </c:pt>
                <c:pt idx="110">
                  <c:v>6948</c:v>
                </c:pt>
                <c:pt idx="111">
                  <c:v>9580</c:v>
                </c:pt>
                <c:pt idx="112">
                  <c:v>6771</c:v>
                </c:pt>
                <c:pt idx="113">
                  <c:v>5972</c:v>
                </c:pt>
                <c:pt idx="114">
                  <c:v>6443</c:v>
                </c:pt>
                <c:pt idx="115">
                  <c:v>9171</c:v>
                </c:pt>
                <c:pt idx="116">
                  <c:v>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117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53.850009319271926</c:v>
                </c:pt>
                <c:pt idx="1">
                  <c:v>53.850009319271926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46.17334009123163</c:v>
                </c:pt>
                <c:pt idx="1">
                  <c:v>74.408445576993088</c:v>
                </c:pt>
                <c:pt idx="2">
                  <c:v>34.662045060658578</c:v>
                </c:pt>
                <c:pt idx="3">
                  <c:v>37.431469298245617</c:v>
                </c:pt>
                <c:pt idx="4">
                  <c:v>29.41916304596387</c:v>
                </c:pt>
                <c:pt idx="5">
                  <c:v>31.952098346757101</c:v>
                </c:pt>
                <c:pt idx="6">
                  <c:v>43.756762605496647</c:v>
                </c:pt>
                <c:pt idx="7">
                  <c:v>39.452571967909392</c:v>
                </c:pt>
                <c:pt idx="8">
                  <c:v>31.076021487872374</c:v>
                </c:pt>
                <c:pt idx="9">
                  <c:v>32.981573179641202</c:v>
                </c:pt>
                <c:pt idx="10">
                  <c:v>58.022158391464913</c:v>
                </c:pt>
                <c:pt idx="11">
                  <c:v>52.469281663516071</c:v>
                </c:pt>
                <c:pt idx="12">
                  <c:v>38.24658985564826</c:v>
                </c:pt>
                <c:pt idx="13">
                  <c:v>52.130809836487707</c:v>
                </c:pt>
                <c:pt idx="14">
                  <c:v>44.180944421228581</c:v>
                </c:pt>
                <c:pt idx="15">
                  <c:v>46.264009962640102</c:v>
                </c:pt>
                <c:pt idx="16">
                  <c:v>61.707535885167466</c:v>
                </c:pt>
                <c:pt idx="17">
                  <c:v>59.352434195201489</c:v>
                </c:pt>
                <c:pt idx="18">
                  <c:v>56.309863888422115</c:v>
                </c:pt>
                <c:pt idx="19">
                  <c:v>65.308475879300403</c:v>
                </c:pt>
                <c:pt idx="20">
                  <c:v>64.893806889166513</c:v>
                </c:pt>
                <c:pt idx="21">
                  <c:v>55.477197931358724</c:v>
                </c:pt>
                <c:pt idx="22">
                  <c:v>70.147679324894511</c:v>
                </c:pt>
                <c:pt idx="23">
                  <c:v>41.93145305248126</c:v>
                </c:pt>
                <c:pt idx="24">
                  <c:v>34.946083995459702</c:v>
                </c:pt>
                <c:pt idx="25">
                  <c:v>56.934511288739309</c:v>
                </c:pt>
                <c:pt idx="26">
                  <c:v>33.95531257428096</c:v>
                </c:pt>
                <c:pt idx="27">
                  <c:v>58.681384248210023</c:v>
                </c:pt>
                <c:pt idx="28">
                  <c:v>42.944184528342944</c:v>
                </c:pt>
                <c:pt idx="29">
                  <c:v>53.814191348817388</c:v>
                </c:pt>
                <c:pt idx="30">
                  <c:v>50.479679051107624</c:v>
                </c:pt>
                <c:pt idx="31">
                  <c:v>46.298275072508012</c:v>
                </c:pt>
                <c:pt idx="32">
                  <c:v>71.350300459526338</c:v>
                </c:pt>
                <c:pt idx="33">
                  <c:v>54.703282828282831</c:v>
                </c:pt>
                <c:pt idx="34">
                  <c:v>85.738412460123854</c:v>
                </c:pt>
                <c:pt idx="35">
                  <c:v>49.364461738002596</c:v>
                </c:pt>
                <c:pt idx="36">
                  <c:v>33.23361823361823</c:v>
                </c:pt>
                <c:pt idx="37">
                  <c:v>35.701959191960206</c:v>
                </c:pt>
                <c:pt idx="38">
                  <c:v>74.996715280515048</c:v>
                </c:pt>
                <c:pt idx="39">
                  <c:v>56.13972869935278</c:v>
                </c:pt>
                <c:pt idx="40">
                  <c:v>39.865190178141553</c:v>
                </c:pt>
                <c:pt idx="41">
                  <c:v>66.331964095542375</c:v>
                </c:pt>
                <c:pt idx="42">
                  <c:v>62.333921769023505</c:v>
                </c:pt>
                <c:pt idx="43">
                  <c:v>69.045436689799658</c:v>
                </c:pt>
                <c:pt idx="44">
                  <c:v>75.837683111634959</c:v>
                </c:pt>
                <c:pt idx="45">
                  <c:v>43.404641942677792</c:v>
                </c:pt>
                <c:pt idx="46">
                  <c:v>44.405594405594407</c:v>
                </c:pt>
                <c:pt idx="47">
                  <c:v>69.150995575221245</c:v>
                </c:pt>
                <c:pt idx="48">
                  <c:v>38.375057950857673</c:v>
                </c:pt>
                <c:pt idx="49">
                  <c:v>50.058479532163744</c:v>
                </c:pt>
                <c:pt idx="50">
                  <c:v>51.784452296819786</c:v>
                </c:pt>
                <c:pt idx="51">
                  <c:v>59.755816632112413</c:v>
                </c:pt>
                <c:pt idx="52">
                  <c:v>68.996437784056013</c:v>
                </c:pt>
                <c:pt idx="53">
                  <c:v>45.855105211128375</c:v>
                </c:pt>
                <c:pt idx="54">
                  <c:v>59.045488441461593</c:v>
                </c:pt>
                <c:pt idx="55">
                  <c:v>59.990335829910606</c:v>
                </c:pt>
                <c:pt idx="56">
                  <c:v>40.998998497746619</c:v>
                </c:pt>
                <c:pt idx="57">
                  <c:v>69.876864551006108</c:v>
                </c:pt>
                <c:pt idx="58">
                  <c:v>75.647840531561457</c:v>
                </c:pt>
                <c:pt idx="59">
                  <c:v>38.926812408191481</c:v>
                </c:pt>
                <c:pt idx="60">
                  <c:v>44.590163934426229</c:v>
                </c:pt>
                <c:pt idx="61">
                  <c:v>62.29454306377383</c:v>
                </c:pt>
                <c:pt idx="62">
                  <c:v>48.66404963910346</c:v>
                </c:pt>
                <c:pt idx="63">
                  <c:v>59.650954653937944</c:v>
                </c:pt>
                <c:pt idx="64">
                  <c:v>60.984848484848484</c:v>
                </c:pt>
                <c:pt idx="65">
                  <c:v>46.847736625514401</c:v>
                </c:pt>
                <c:pt idx="66">
                  <c:v>58.339019397602108</c:v>
                </c:pt>
                <c:pt idx="67">
                  <c:v>53.363895428075828</c:v>
                </c:pt>
                <c:pt idx="68">
                  <c:v>70.963981816062471</c:v>
                </c:pt>
                <c:pt idx="69">
                  <c:v>39.773005634032828</c:v>
                </c:pt>
                <c:pt idx="70">
                  <c:v>78.767123287671239</c:v>
                </c:pt>
                <c:pt idx="71">
                  <c:v>47.730329522528578</c:v>
                </c:pt>
                <c:pt idx="72">
                  <c:v>38.345564773452459</c:v>
                </c:pt>
                <c:pt idx="73">
                  <c:v>34.956093051918039</c:v>
                </c:pt>
                <c:pt idx="74">
                  <c:v>71.405282034561466</c:v>
                </c:pt>
                <c:pt idx="75">
                  <c:v>59.927916120576668</c:v>
                </c:pt>
                <c:pt idx="76">
                  <c:v>47.705183585313172</c:v>
                </c:pt>
                <c:pt idx="77">
                  <c:v>50.226928895612708</c:v>
                </c:pt>
                <c:pt idx="78">
                  <c:v>51.368760064412236</c:v>
                </c:pt>
                <c:pt idx="79">
                  <c:v>48.037876718565052</c:v>
                </c:pt>
                <c:pt idx="80">
                  <c:v>53.759796653251428</c:v>
                </c:pt>
                <c:pt idx="81">
                  <c:v>44.565217391304351</c:v>
                </c:pt>
                <c:pt idx="82">
                  <c:v>68.953068592057761</c:v>
                </c:pt>
                <c:pt idx="83">
                  <c:v>53.876898481215029</c:v>
                </c:pt>
                <c:pt idx="84">
                  <c:v>49.948992603927572</c:v>
                </c:pt>
                <c:pt idx="85">
                  <c:v>80.820610687022906</c:v>
                </c:pt>
                <c:pt idx="86">
                  <c:v>62.022471910112358</c:v>
                </c:pt>
                <c:pt idx="87">
                  <c:v>45.922208281053955</c:v>
                </c:pt>
                <c:pt idx="88">
                  <c:v>40.190550262492707</c:v>
                </c:pt>
                <c:pt idx="89">
                  <c:v>49.659653465346537</c:v>
                </c:pt>
                <c:pt idx="90">
                  <c:v>49.691876750700281</c:v>
                </c:pt>
                <c:pt idx="91">
                  <c:v>55.469977994341399</c:v>
                </c:pt>
                <c:pt idx="92">
                  <c:v>65.867019267094818</c:v>
                </c:pt>
                <c:pt idx="93">
                  <c:v>29.843893480257115</c:v>
                </c:pt>
                <c:pt idx="94">
                  <c:v>48.561464690496948</c:v>
                </c:pt>
                <c:pt idx="95">
                  <c:v>59.400758864320295</c:v>
                </c:pt>
                <c:pt idx="96">
                  <c:v>40.580212667591312</c:v>
                </c:pt>
                <c:pt idx="97">
                  <c:v>66.225165562913901</c:v>
                </c:pt>
                <c:pt idx="98">
                  <c:v>54.417042954729652</c:v>
                </c:pt>
                <c:pt idx="99">
                  <c:v>56.745875883739195</c:v>
                </c:pt>
                <c:pt idx="100">
                  <c:v>50.106542498618893</c:v>
                </c:pt>
                <c:pt idx="101">
                  <c:v>71.957326366209443</c:v>
                </c:pt>
                <c:pt idx="102">
                  <c:v>31.613372093023255</c:v>
                </c:pt>
                <c:pt idx="103">
                  <c:v>38.044692737430168</c:v>
                </c:pt>
                <c:pt idx="104">
                  <c:v>57.898817600310139</c:v>
                </c:pt>
                <c:pt idx="105">
                  <c:v>45.607967907041086</c:v>
                </c:pt>
                <c:pt idx="106">
                  <c:v>73.248491209656265</c:v>
                </c:pt>
                <c:pt idx="107">
                  <c:v>57.640821736249173</c:v>
                </c:pt>
                <c:pt idx="108">
                  <c:v>48.015553767766157</c:v>
                </c:pt>
                <c:pt idx="109">
                  <c:v>70.565365300502194</c:v>
                </c:pt>
                <c:pt idx="110">
                  <c:v>78.900402993667242</c:v>
                </c:pt>
                <c:pt idx="111">
                  <c:v>57.233820459290186</c:v>
                </c:pt>
                <c:pt idx="112">
                  <c:v>47.334219465367006</c:v>
                </c:pt>
                <c:pt idx="113">
                  <c:v>77.729403884795715</c:v>
                </c:pt>
                <c:pt idx="114">
                  <c:v>60.344559987583423</c:v>
                </c:pt>
                <c:pt idx="115">
                  <c:v>55.511939810271507</c:v>
                </c:pt>
                <c:pt idx="116">
                  <c:v>83.963765454768023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E04-AAF1-895C5837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normalidade!$I$4:$I$16</c:f>
              <c:strCache>
                <c:ptCount val="13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  <c:pt idx="10">
                  <c:v>(75,5; 80,62]</c:v>
                </c:pt>
                <c:pt idx="11">
                  <c:v>(80,62; 85,74]</c:v>
                </c:pt>
                <c:pt idx="12">
                  <c:v>(85,74; ∞)</c:v>
                </c:pt>
              </c:strCache>
            </c:strRef>
          </c:cat>
          <c:val>
            <c:numRef>
              <c:f>normalidade!$L$4:$L$16</c:f>
              <c:numCache>
                <c:formatCode>0.00</c:formatCode>
                <c:ptCount val="13"/>
                <c:pt idx="0">
                  <c:v>0.85470085470085466</c:v>
                </c:pt>
                <c:pt idx="1">
                  <c:v>5.982905982905983</c:v>
                </c:pt>
                <c:pt idx="2">
                  <c:v>9.4017094017094021</c:v>
                </c:pt>
                <c:pt idx="3">
                  <c:v>11.111111111111111</c:v>
                </c:pt>
                <c:pt idx="4">
                  <c:v>14.52991452991453</c:v>
                </c:pt>
                <c:pt idx="5">
                  <c:v>12.820512820512821</c:v>
                </c:pt>
                <c:pt idx="6">
                  <c:v>16.239316239316238</c:v>
                </c:pt>
                <c:pt idx="7">
                  <c:v>6.8376068376068373</c:v>
                </c:pt>
                <c:pt idx="8">
                  <c:v>8.5470085470085468</c:v>
                </c:pt>
                <c:pt idx="9">
                  <c:v>6.8376068376068373</c:v>
                </c:pt>
                <c:pt idx="10">
                  <c:v>4.2735042735042734</c:v>
                </c:pt>
                <c:pt idx="11">
                  <c:v>2.5641025641025643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normalidade!$I$4:$I$16</c:f>
              <c:strCache>
                <c:ptCount val="13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  <c:pt idx="10">
                  <c:v>(75,5; 80,62]</c:v>
                </c:pt>
                <c:pt idx="11">
                  <c:v>(80,62; 85,74]</c:v>
                </c:pt>
                <c:pt idx="12">
                  <c:v>(85,74; ∞)</c:v>
                </c:pt>
              </c:strCache>
            </c:strRef>
          </c:cat>
          <c:val>
            <c:numRef>
              <c:f>normalidade!$M$4:$M$16</c:f>
              <c:numCache>
                <c:formatCode>0.00</c:formatCode>
                <c:ptCount val="13"/>
                <c:pt idx="0">
                  <c:v>3.3765730993220244</c:v>
                </c:pt>
                <c:pt idx="1">
                  <c:v>4.0462598359200763</c:v>
                </c:pt>
                <c:pt idx="2">
                  <c:v>6.9914894252087789</c:v>
                </c:pt>
                <c:pt idx="3">
                  <c:v>10.449794152689554</c:v>
                </c:pt>
                <c:pt idx="4">
                  <c:v>13.51052997664166</c:v>
                </c:pt>
                <c:pt idx="5">
                  <c:v>15.110073268492208</c:v>
                </c:pt>
                <c:pt idx="6">
                  <c:v>14.618121436550858</c:v>
                </c:pt>
                <c:pt idx="7">
                  <c:v>12.233394842647428</c:v>
                </c:pt>
                <c:pt idx="8">
                  <c:v>8.8558617248908345</c:v>
                </c:pt>
                <c:pt idx="9">
                  <c:v>5.5454834182307566</c:v>
                </c:pt>
                <c:pt idx="10">
                  <c:v>3.0037756907007607</c:v>
                </c:pt>
                <c:pt idx="11">
                  <c:v>1.4073700392052357</c:v>
                </c:pt>
                <c:pt idx="12">
                  <c:v>0.85127308949982661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15240</xdr:colOff>
      <xdr:row>21</xdr:row>
      <xdr:rowOff>114300</xdr:rowOff>
    </xdr:from>
    <xdr:to>
      <xdr:col>19</xdr:col>
      <xdr:colOff>526440</xdr:colOff>
      <xdr:row>31</xdr:row>
      <xdr:rowOff>85500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8D6B9F-DE1E-49A7-8526-6A72609BB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7892</v>
      </c>
      <c r="C2" s="3">
        <v>3644</v>
      </c>
      <c r="D2" s="3">
        <v>0</v>
      </c>
      <c r="E2" s="3">
        <v>46.173340091231601</v>
      </c>
      <c r="F2" s="21">
        <v>53.850009319271898</v>
      </c>
      <c r="G2" s="3" t="s">
        <v>7</v>
      </c>
    </row>
    <row r="3" spans="1:7" x14ac:dyDescent="0.3">
      <c r="A3" s="3">
        <v>2</v>
      </c>
      <c r="B3" s="3">
        <v>8241</v>
      </c>
      <c r="C3" s="3">
        <v>6132</v>
      </c>
      <c r="D3" s="3">
        <v>0</v>
      </c>
      <c r="E3" s="3">
        <v>74.408445576993003</v>
      </c>
      <c r="F3" s="21">
        <v>13.3066809787829</v>
      </c>
      <c r="G3" s="3" t="s">
        <v>8</v>
      </c>
    </row>
    <row r="4" spans="1:7" x14ac:dyDescent="0.3">
      <c r="A4" s="3">
        <v>3</v>
      </c>
      <c r="B4" s="3">
        <v>9232</v>
      </c>
      <c r="C4" s="3">
        <v>3200</v>
      </c>
      <c r="D4" s="3">
        <v>0</v>
      </c>
      <c r="E4" s="3">
        <v>34.6620450606585</v>
      </c>
      <c r="F4" s="3">
        <v>48</v>
      </c>
      <c r="G4" s="3" t="s">
        <v>9</v>
      </c>
    </row>
    <row r="5" spans="1:7" x14ac:dyDescent="0.3">
      <c r="A5" s="3">
        <v>4</v>
      </c>
      <c r="B5" s="3">
        <v>7296</v>
      </c>
      <c r="C5" s="3">
        <v>2731</v>
      </c>
      <c r="D5" s="3">
        <v>0</v>
      </c>
      <c r="E5" s="3">
        <v>37.431469298245602</v>
      </c>
      <c r="F5" s="3">
        <v>159</v>
      </c>
      <c r="G5" s="3" t="s">
        <v>10</v>
      </c>
    </row>
    <row r="6" spans="1:7" x14ac:dyDescent="0.3">
      <c r="A6" s="3">
        <v>5</v>
      </c>
      <c r="B6" s="3">
        <v>8746</v>
      </c>
      <c r="C6" s="3">
        <v>2573</v>
      </c>
      <c r="D6" s="3">
        <v>0</v>
      </c>
      <c r="E6" s="3">
        <v>29.419163045963799</v>
      </c>
    </row>
    <row r="7" spans="1:7" x14ac:dyDescent="0.3">
      <c r="A7" s="3">
        <v>6</v>
      </c>
      <c r="B7" s="3">
        <v>9436</v>
      </c>
      <c r="C7" s="3">
        <v>3015</v>
      </c>
      <c r="D7" s="3">
        <v>0</v>
      </c>
      <c r="E7" s="3">
        <v>31.952098346757101</v>
      </c>
    </row>
    <row r="8" spans="1:7" x14ac:dyDescent="0.3">
      <c r="A8" s="3">
        <v>7</v>
      </c>
      <c r="B8" s="3">
        <v>9242</v>
      </c>
      <c r="C8" s="3">
        <v>4044</v>
      </c>
      <c r="D8" s="3">
        <v>0</v>
      </c>
      <c r="E8" s="3">
        <v>43.756762605496597</v>
      </c>
    </row>
    <row r="9" spans="1:7" x14ac:dyDescent="0.3">
      <c r="A9" s="3">
        <v>8</v>
      </c>
      <c r="B9" s="3">
        <v>6357</v>
      </c>
      <c r="C9" s="3">
        <v>2508</v>
      </c>
      <c r="D9" s="3">
        <v>0</v>
      </c>
      <c r="E9" s="3">
        <v>39.4525719679093</v>
      </c>
    </row>
    <row r="10" spans="1:7" x14ac:dyDescent="0.3">
      <c r="A10" s="3">
        <v>9</v>
      </c>
      <c r="B10" s="3">
        <v>12286</v>
      </c>
      <c r="C10" s="3">
        <v>3818</v>
      </c>
      <c r="D10" s="3">
        <v>0</v>
      </c>
      <c r="E10" s="3">
        <v>31.0760214878723</v>
      </c>
    </row>
    <row r="11" spans="1:7" x14ac:dyDescent="0.3">
      <c r="A11" s="3">
        <v>10</v>
      </c>
      <c r="B11" s="3">
        <v>12319</v>
      </c>
      <c r="C11" s="3">
        <v>4063</v>
      </c>
      <c r="D11" s="3">
        <v>0</v>
      </c>
      <c r="E11" s="3">
        <v>32.981573179641202</v>
      </c>
    </row>
    <row r="12" spans="1:7" x14ac:dyDescent="0.3">
      <c r="A12" s="3">
        <v>11</v>
      </c>
      <c r="B12" s="3">
        <v>7311</v>
      </c>
      <c r="C12" s="3">
        <v>4242</v>
      </c>
      <c r="D12" s="3">
        <v>0</v>
      </c>
      <c r="E12" s="3">
        <v>58.022158391464899</v>
      </c>
    </row>
    <row r="13" spans="1:7" x14ac:dyDescent="0.3">
      <c r="A13" s="3">
        <v>12</v>
      </c>
      <c r="B13" s="3">
        <v>8464</v>
      </c>
      <c r="C13" s="3">
        <v>4441</v>
      </c>
      <c r="D13" s="3">
        <v>0</v>
      </c>
      <c r="E13" s="3">
        <v>52.469281663516</v>
      </c>
    </row>
    <row r="14" spans="1:7" x14ac:dyDescent="0.3">
      <c r="A14" s="3">
        <v>13</v>
      </c>
      <c r="B14" s="3">
        <v>7551</v>
      </c>
      <c r="C14" s="3">
        <v>2888</v>
      </c>
      <c r="D14" s="3">
        <v>0</v>
      </c>
      <c r="E14" s="3">
        <v>38.246589855648203</v>
      </c>
    </row>
    <row r="15" spans="1:7" x14ac:dyDescent="0.3">
      <c r="A15" s="3">
        <v>14</v>
      </c>
      <c r="B15" s="3">
        <v>7767</v>
      </c>
      <c r="C15" s="3">
        <v>4049</v>
      </c>
      <c r="D15" s="3">
        <v>0</v>
      </c>
      <c r="E15" s="3">
        <v>52.1308098364877</v>
      </c>
    </row>
    <row r="16" spans="1:7" x14ac:dyDescent="0.3">
      <c r="A16" s="3">
        <v>15</v>
      </c>
      <c r="B16" s="3">
        <v>9572</v>
      </c>
      <c r="C16" s="3">
        <v>4229</v>
      </c>
      <c r="D16" s="3">
        <v>0</v>
      </c>
      <c r="E16" s="3">
        <v>44.180944421228503</v>
      </c>
    </row>
    <row r="17" spans="1:21" x14ac:dyDescent="0.3">
      <c r="A17" s="3">
        <v>16</v>
      </c>
      <c r="B17" s="3">
        <v>9636</v>
      </c>
      <c r="C17" s="3">
        <v>4458</v>
      </c>
      <c r="D17" s="3">
        <v>0</v>
      </c>
      <c r="E17" s="3">
        <v>46.264009962640102</v>
      </c>
    </row>
    <row r="18" spans="1:21" x14ac:dyDescent="0.3">
      <c r="A18" s="3">
        <v>17</v>
      </c>
      <c r="B18" s="3">
        <v>13376</v>
      </c>
      <c r="C18" s="3">
        <v>8254</v>
      </c>
      <c r="D18" s="3">
        <v>0</v>
      </c>
      <c r="E18" s="3">
        <v>61.707535885167403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8586</v>
      </c>
      <c r="C19" s="3">
        <v>5096</v>
      </c>
      <c r="D19" s="3">
        <v>0</v>
      </c>
      <c r="E19" s="3">
        <v>59.352434195201397</v>
      </c>
      <c r="N19" s="4">
        <f>QUARTILE(B1:B103,1)</f>
        <v>6470.75</v>
      </c>
      <c r="O19" s="4">
        <f>QUARTILE(B1:B103,2)</f>
        <v>7705</v>
      </c>
      <c r="P19" s="4">
        <f>QUARTILE(B1:B103,3)</f>
        <v>9150.75</v>
      </c>
      <c r="Q19" s="4">
        <f>QUARTILE(B1:B103,4)</f>
        <v>13376</v>
      </c>
      <c r="R19" s="5"/>
      <c r="S19" s="1">
        <f>AVERAGE(B2:B200)</f>
        <v>7954.136752136752</v>
      </c>
      <c r="T19" s="1">
        <f>_xlfn.STDEV.S(B2:B200)</f>
        <v>1968.4781707511629</v>
      </c>
      <c r="U19" s="1">
        <v>1</v>
      </c>
    </row>
    <row r="20" spans="1:21" x14ac:dyDescent="0.3">
      <c r="A20" s="3">
        <v>19</v>
      </c>
      <c r="B20" s="3">
        <v>5951</v>
      </c>
      <c r="C20" s="3">
        <v>3351</v>
      </c>
      <c r="D20" s="3">
        <v>0</v>
      </c>
      <c r="E20" s="3">
        <v>56.3098638884221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5203</v>
      </c>
      <c r="C21" s="3">
        <v>3398</v>
      </c>
      <c r="D21" s="3">
        <v>0</v>
      </c>
      <c r="E21" s="3">
        <v>65.308475879300403</v>
      </c>
      <c r="N21" s="4">
        <f>P19-N19</f>
        <v>2680</v>
      </c>
      <c r="O21" s="1">
        <v>1.5</v>
      </c>
      <c r="P21" s="1">
        <f>N19-O21*N21</f>
        <v>2450.75</v>
      </c>
      <c r="Q21" s="1">
        <f>P19+O21*N21</f>
        <v>13170.75</v>
      </c>
      <c r="R21" s="5"/>
      <c r="S21" s="1">
        <f>S19-U19*T19</f>
        <v>5985.6585813855891</v>
      </c>
      <c r="T21" s="1">
        <f>S19+U19*T19</f>
        <v>9922.6149228879149</v>
      </c>
      <c r="U21" s="5"/>
    </row>
    <row r="22" spans="1:21" x14ac:dyDescent="0.3">
      <c r="A22" s="3">
        <v>21</v>
      </c>
      <c r="B22" s="3">
        <v>5603</v>
      </c>
      <c r="C22" s="3">
        <v>3636</v>
      </c>
      <c r="D22" s="3">
        <v>0</v>
      </c>
      <c r="E22" s="3">
        <v>64.893806889166498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6381</v>
      </c>
      <c r="C23" s="3">
        <v>3540</v>
      </c>
      <c r="D23" s="3">
        <v>0</v>
      </c>
      <c r="E23" s="3">
        <v>55.477197931358702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8532</v>
      </c>
      <c r="C24" s="3">
        <v>5985</v>
      </c>
      <c r="D24" s="3">
        <v>0</v>
      </c>
      <c r="E24" s="3">
        <v>70.147679324894497</v>
      </c>
    </row>
    <row r="25" spans="1:21" x14ac:dyDescent="0.3">
      <c r="A25" s="3">
        <v>24</v>
      </c>
      <c r="B25" s="3">
        <v>5602</v>
      </c>
      <c r="C25" s="3">
        <v>2349</v>
      </c>
      <c r="D25" s="3">
        <v>0</v>
      </c>
      <c r="E25" s="3">
        <v>41.931453052481203</v>
      </c>
    </row>
    <row r="26" spans="1:21" x14ac:dyDescent="0.3">
      <c r="A26" s="3">
        <v>25</v>
      </c>
      <c r="B26" s="3">
        <v>7048</v>
      </c>
      <c r="C26" s="3">
        <v>2463</v>
      </c>
      <c r="D26" s="3">
        <v>0</v>
      </c>
      <c r="E26" s="3">
        <v>34.946083995459702</v>
      </c>
    </row>
    <row r="27" spans="1:21" x14ac:dyDescent="0.3">
      <c r="A27" s="3">
        <v>26</v>
      </c>
      <c r="B27" s="3">
        <v>7131</v>
      </c>
      <c r="C27" s="3">
        <v>4060</v>
      </c>
      <c r="D27" s="3">
        <v>0</v>
      </c>
      <c r="E27" s="3">
        <v>56.934511288739301</v>
      </c>
    </row>
    <row r="28" spans="1:21" x14ac:dyDescent="0.3">
      <c r="A28" s="3">
        <v>27</v>
      </c>
      <c r="B28" s="3">
        <v>8414</v>
      </c>
      <c r="C28" s="3">
        <v>2857</v>
      </c>
      <c r="D28" s="3">
        <v>19</v>
      </c>
      <c r="E28" s="3">
        <v>34.181126693605897</v>
      </c>
    </row>
    <row r="29" spans="1:21" x14ac:dyDescent="0.3">
      <c r="A29" s="3">
        <v>28</v>
      </c>
      <c r="B29" s="3">
        <v>6704</v>
      </c>
      <c r="C29" s="3">
        <v>3934</v>
      </c>
      <c r="D29" s="3">
        <v>0</v>
      </c>
      <c r="E29" s="3">
        <v>58.681384248210001</v>
      </c>
    </row>
    <row r="30" spans="1:21" x14ac:dyDescent="0.3">
      <c r="A30" s="3">
        <v>29</v>
      </c>
      <c r="B30" s="3">
        <v>9191</v>
      </c>
      <c r="C30" s="3">
        <v>3947</v>
      </c>
      <c r="D30" s="3">
        <v>0</v>
      </c>
      <c r="E30" s="3">
        <v>42.944184528342902</v>
      </c>
    </row>
    <row r="31" spans="1:21" x14ac:dyDescent="0.3">
      <c r="A31" s="3">
        <v>30</v>
      </c>
      <c r="B31" s="3">
        <v>9386</v>
      </c>
      <c r="C31" s="3">
        <v>5051</v>
      </c>
      <c r="D31" s="3">
        <v>0</v>
      </c>
      <c r="E31" s="3">
        <v>53.814191348817303</v>
      </c>
    </row>
    <row r="32" spans="1:21" x14ac:dyDescent="0.3">
      <c r="A32" s="3">
        <v>31</v>
      </c>
      <c r="B32" s="3">
        <v>5733</v>
      </c>
      <c r="C32" s="3">
        <v>2894</v>
      </c>
      <c r="D32" s="3">
        <v>0</v>
      </c>
      <c r="E32" s="3">
        <v>50.479679051107603</v>
      </c>
    </row>
    <row r="33" spans="1:5" x14ac:dyDescent="0.3">
      <c r="A33" s="3">
        <v>32</v>
      </c>
      <c r="B33" s="3">
        <v>6551</v>
      </c>
      <c r="C33" s="3">
        <v>3033</v>
      </c>
      <c r="D33" s="3">
        <v>0</v>
      </c>
      <c r="E33" s="3">
        <v>46.298275072507998</v>
      </c>
    </row>
    <row r="34" spans="1:5" x14ac:dyDescent="0.3">
      <c r="A34" s="3">
        <v>33</v>
      </c>
      <c r="B34" s="3">
        <v>5658</v>
      </c>
      <c r="C34" s="3">
        <v>4037</v>
      </c>
      <c r="D34" s="3">
        <v>0</v>
      </c>
      <c r="E34" s="3">
        <v>71.350300459526295</v>
      </c>
    </row>
    <row r="35" spans="1:5" x14ac:dyDescent="0.3">
      <c r="A35" s="3">
        <v>34</v>
      </c>
      <c r="B35" s="3">
        <v>6336</v>
      </c>
      <c r="C35" s="3">
        <v>3466</v>
      </c>
      <c r="D35" s="3">
        <v>0</v>
      </c>
      <c r="E35" s="3">
        <v>54.703282828282802</v>
      </c>
    </row>
    <row r="36" spans="1:5" x14ac:dyDescent="0.3">
      <c r="A36" s="3">
        <v>35</v>
      </c>
      <c r="B36" s="3">
        <v>5329</v>
      </c>
      <c r="C36" s="3">
        <v>4569</v>
      </c>
      <c r="D36" s="3">
        <v>0</v>
      </c>
      <c r="E36" s="3">
        <v>85.738412460123797</v>
      </c>
    </row>
    <row r="37" spans="1:5" x14ac:dyDescent="0.3">
      <c r="A37" s="3">
        <v>36</v>
      </c>
      <c r="B37" s="3">
        <v>11565</v>
      </c>
      <c r="C37" s="3">
        <v>5709</v>
      </c>
      <c r="D37" s="3">
        <v>0</v>
      </c>
      <c r="E37" s="3">
        <v>49.364461738002497</v>
      </c>
    </row>
    <row r="38" spans="1:5" x14ac:dyDescent="0.3">
      <c r="A38" s="3">
        <v>37</v>
      </c>
      <c r="B38" s="3">
        <v>7020</v>
      </c>
      <c r="C38" s="3">
        <v>2333</v>
      </c>
      <c r="D38" s="3">
        <v>0</v>
      </c>
      <c r="E38" s="3">
        <v>33.233618233618202</v>
      </c>
    </row>
    <row r="39" spans="1:5" x14ac:dyDescent="0.3">
      <c r="A39" s="3">
        <v>38</v>
      </c>
      <c r="B39" s="3">
        <v>9851</v>
      </c>
      <c r="C39" s="3">
        <v>3517</v>
      </c>
      <c r="D39" s="3">
        <v>0</v>
      </c>
      <c r="E39" s="3">
        <v>35.701959191960199</v>
      </c>
    </row>
    <row r="40" spans="1:5" x14ac:dyDescent="0.3">
      <c r="A40" s="3">
        <v>39</v>
      </c>
      <c r="B40" s="3">
        <v>7611</v>
      </c>
      <c r="C40" s="3">
        <v>5708</v>
      </c>
      <c r="D40" s="3">
        <v>31</v>
      </c>
      <c r="E40" s="3">
        <v>75.404020496649494</v>
      </c>
    </row>
    <row r="41" spans="1:5" x14ac:dyDescent="0.3">
      <c r="A41" s="3">
        <v>40</v>
      </c>
      <c r="B41" s="3">
        <v>11279</v>
      </c>
      <c r="C41" s="3">
        <v>6332</v>
      </c>
      <c r="D41" s="3">
        <v>29</v>
      </c>
      <c r="E41" s="3">
        <v>56.396843691816599</v>
      </c>
    </row>
    <row r="42" spans="1:5" x14ac:dyDescent="0.3">
      <c r="A42" s="3">
        <v>41</v>
      </c>
      <c r="B42" s="3">
        <v>8308</v>
      </c>
      <c r="C42" s="3">
        <v>3312</v>
      </c>
      <c r="D42" s="3">
        <v>0</v>
      </c>
      <c r="E42" s="3">
        <v>39.865190178141503</v>
      </c>
    </row>
    <row r="43" spans="1:5" x14ac:dyDescent="0.3">
      <c r="A43" s="3">
        <v>42</v>
      </c>
      <c r="B43" s="3">
        <v>6573</v>
      </c>
      <c r="C43" s="3">
        <v>4360</v>
      </c>
      <c r="D43" s="3">
        <v>0</v>
      </c>
      <c r="E43" s="3">
        <v>66.331964095542304</v>
      </c>
    </row>
    <row r="44" spans="1:5" x14ac:dyDescent="0.3">
      <c r="A44" s="3">
        <v>43</v>
      </c>
      <c r="B44" s="3">
        <v>10763</v>
      </c>
      <c r="C44" s="3">
        <v>6709</v>
      </c>
      <c r="D44" s="3">
        <v>49</v>
      </c>
      <c r="E44" s="3">
        <v>62.789185171420598</v>
      </c>
    </row>
    <row r="45" spans="1:5" x14ac:dyDescent="0.3">
      <c r="A45" s="3">
        <v>44</v>
      </c>
      <c r="B45" s="3">
        <v>7637</v>
      </c>
      <c r="C45" s="3">
        <v>5273</v>
      </c>
      <c r="D45" s="3">
        <v>4</v>
      </c>
      <c r="E45" s="3">
        <v>69.097813277464894</v>
      </c>
    </row>
    <row r="46" spans="1:5" x14ac:dyDescent="0.3">
      <c r="A46" s="3">
        <v>45</v>
      </c>
      <c r="B46" s="3">
        <v>5939</v>
      </c>
      <c r="C46" s="3">
        <v>4504</v>
      </c>
      <c r="D46" s="3">
        <v>0</v>
      </c>
      <c r="E46" s="3">
        <v>75.837683111634902</v>
      </c>
    </row>
    <row r="47" spans="1:5" x14ac:dyDescent="0.3">
      <c r="A47" s="3">
        <v>46</v>
      </c>
      <c r="B47" s="3">
        <v>12107</v>
      </c>
      <c r="C47" s="3">
        <v>5255</v>
      </c>
      <c r="D47" s="3">
        <v>0</v>
      </c>
      <c r="E47" s="3">
        <v>43.404641942677699</v>
      </c>
    </row>
    <row r="48" spans="1:5" x14ac:dyDescent="0.3">
      <c r="A48" s="3">
        <v>47</v>
      </c>
      <c r="B48" s="3">
        <v>8580</v>
      </c>
      <c r="C48" s="3">
        <v>3810</v>
      </c>
      <c r="D48" s="3">
        <v>2</v>
      </c>
      <c r="E48" s="3">
        <v>44.428904428904403</v>
      </c>
    </row>
    <row r="49" spans="1:5" x14ac:dyDescent="0.3">
      <c r="A49" s="3">
        <v>48</v>
      </c>
      <c r="B49" s="3">
        <v>7232</v>
      </c>
      <c r="C49" s="3">
        <v>5001</v>
      </c>
      <c r="D49" s="3">
        <v>0</v>
      </c>
      <c r="E49" s="3">
        <v>69.150995575221202</v>
      </c>
    </row>
    <row r="50" spans="1:5" x14ac:dyDescent="0.3">
      <c r="A50" s="3">
        <v>49</v>
      </c>
      <c r="B50" s="3">
        <v>8628</v>
      </c>
      <c r="C50" s="3">
        <v>3311</v>
      </c>
      <c r="D50" s="3">
        <v>0</v>
      </c>
      <c r="E50" s="3">
        <v>38.375057950857602</v>
      </c>
    </row>
    <row r="51" spans="1:5" x14ac:dyDescent="0.3">
      <c r="A51" s="3">
        <v>50</v>
      </c>
      <c r="B51" s="3">
        <v>12825</v>
      </c>
      <c r="C51" s="3">
        <v>6420</v>
      </c>
      <c r="D51" s="3">
        <v>0</v>
      </c>
      <c r="E51" s="3">
        <v>50.058479532163702</v>
      </c>
    </row>
    <row r="52" spans="1:5" x14ac:dyDescent="0.3">
      <c r="A52" s="3">
        <v>51</v>
      </c>
      <c r="B52" s="3">
        <v>5660</v>
      </c>
      <c r="C52" s="3">
        <v>2931</v>
      </c>
      <c r="D52" s="3">
        <v>3</v>
      </c>
      <c r="E52" s="3">
        <v>51.837455830388599</v>
      </c>
    </row>
    <row r="53" spans="1:5" x14ac:dyDescent="0.3">
      <c r="A53" s="3">
        <v>52</v>
      </c>
      <c r="B53" s="3">
        <v>8682</v>
      </c>
      <c r="C53" s="3">
        <v>5188</v>
      </c>
      <c r="D53" s="3">
        <v>0</v>
      </c>
      <c r="E53" s="3">
        <v>59.755816632112399</v>
      </c>
    </row>
    <row r="54" spans="1:5" x14ac:dyDescent="0.3">
      <c r="A54" s="3">
        <v>53</v>
      </c>
      <c r="B54" s="3">
        <v>8141</v>
      </c>
      <c r="C54" s="3">
        <v>5617</v>
      </c>
      <c r="D54" s="3">
        <v>0</v>
      </c>
      <c r="E54" s="3">
        <v>68.996437784055999</v>
      </c>
    </row>
    <row r="55" spans="1:5" x14ac:dyDescent="0.3">
      <c r="A55" s="3">
        <v>54</v>
      </c>
      <c r="B55" s="3">
        <v>7081</v>
      </c>
      <c r="C55" s="3">
        <v>3247</v>
      </c>
      <c r="D55" s="3">
        <v>0</v>
      </c>
      <c r="E55" s="3">
        <v>45.855105211128297</v>
      </c>
    </row>
    <row r="56" spans="1:5" x14ac:dyDescent="0.3">
      <c r="A56" s="3">
        <v>55</v>
      </c>
      <c r="B56" s="3">
        <v>6705</v>
      </c>
      <c r="C56" s="3">
        <v>3959</v>
      </c>
      <c r="D56" s="3">
        <v>0</v>
      </c>
      <c r="E56" s="3">
        <v>59.045488441461501</v>
      </c>
    </row>
    <row r="57" spans="1:5" x14ac:dyDescent="0.3">
      <c r="A57" s="3">
        <v>56</v>
      </c>
      <c r="B57" s="3">
        <v>8278</v>
      </c>
      <c r="C57" s="3">
        <v>4966</v>
      </c>
      <c r="D57" s="3">
        <v>0</v>
      </c>
      <c r="E57" s="3">
        <v>59.990335829910599</v>
      </c>
    </row>
    <row r="58" spans="1:5" x14ac:dyDescent="0.3">
      <c r="A58" s="3">
        <v>57</v>
      </c>
      <c r="B58" s="3">
        <v>7988</v>
      </c>
      <c r="C58" s="3">
        <v>3275</v>
      </c>
      <c r="D58" s="3">
        <v>0</v>
      </c>
      <c r="E58" s="3">
        <v>40.998998497746598</v>
      </c>
    </row>
    <row r="59" spans="1:5" x14ac:dyDescent="0.3">
      <c r="A59" s="3">
        <v>58</v>
      </c>
      <c r="B59" s="3">
        <v>9989</v>
      </c>
      <c r="C59" s="3">
        <v>6980</v>
      </c>
      <c r="D59" s="3">
        <v>0</v>
      </c>
      <c r="E59" s="3">
        <v>69.876864551006094</v>
      </c>
    </row>
    <row r="60" spans="1:5" x14ac:dyDescent="0.3">
      <c r="A60" s="3">
        <v>59</v>
      </c>
      <c r="B60" s="3">
        <v>9030</v>
      </c>
      <c r="C60" s="3">
        <v>6831</v>
      </c>
      <c r="D60" s="3">
        <v>0</v>
      </c>
      <c r="E60" s="3">
        <v>75.6478405315614</v>
      </c>
    </row>
    <row r="61" spans="1:5" x14ac:dyDescent="0.3">
      <c r="A61" s="3">
        <v>60</v>
      </c>
      <c r="B61" s="3">
        <v>11573</v>
      </c>
      <c r="C61" s="3">
        <v>4505</v>
      </c>
      <c r="D61" s="3">
        <v>46</v>
      </c>
      <c r="E61" s="3">
        <v>39.324289294046402</v>
      </c>
    </row>
    <row r="62" spans="1:5" x14ac:dyDescent="0.3">
      <c r="A62" s="3">
        <v>61</v>
      </c>
      <c r="B62" s="3">
        <v>6710</v>
      </c>
      <c r="C62" s="3">
        <v>2992</v>
      </c>
      <c r="D62" s="3">
        <v>10</v>
      </c>
      <c r="E62" s="3">
        <v>44.739195230998497</v>
      </c>
    </row>
    <row r="63" spans="1:5" x14ac:dyDescent="0.3">
      <c r="A63" s="3">
        <v>62</v>
      </c>
      <c r="B63" s="3">
        <v>6084</v>
      </c>
      <c r="C63" s="3">
        <v>3790</v>
      </c>
      <c r="D63" s="3">
        <v>0</v>
      </c>
      <c r="E63" s="3">
        <v>62.294543063773801</v>
      </c>
    </row>
    <row r="64" spans="1:5" x14ac:dyDescent="0.3">
      <c r="A64" s="3">
        <v>63</v>
      </c>
      <c r="B64" s="3">
        <v>7897</v>
      </c>
      <c r="C64" s="3">
        <v>3843</v>
      </c>
      <c r="D64" s="3">
        <v>0</v>
      </c>
      <c r="E64" s="3">
        <v>48.664049639103403</v>
      </c>
    </row>
    <row r="65" spans="1:5" x14ac:dyDescent="0.3">
      <c r="A65" s="3">
        <v>64</v>
      </c>
      <c r="B65" s="3">
        <v>6704</v>
      </c>
      <c r="C65" s="3">
        <v>3999</v>
      </c>
      <c r="D65" s="3">
        <v>0</v>
      </c>
      <c r="E65" s="3">
        <v>59.650954653937902</v>
      </c>
    </row>
    <row r="66" spans="1:5" x14ac:dyDescent="0.3">
      <c r="A66" s="3">
        <v>65</v>
      </c>
      <c r="B66" s="3">
        <v>6864</v>
      </c>
      <c r="C66" s="3">
        <v>4186</v>
      </c>
      <c r="D66" s="3">
        <v>0</v>
      </c>
      <c r="E66" s="3">
        <v>60.984848484848399</v>
      </c>
    </row>
    <row r="67" spans="1:5" x14ac:dyDescent="0.3">
      <c r="A67" s="3">
        <v>66</v>
      </c>
      <c r="B67" s="3">
        <v>6075</v>
      </c>
      <c r="C67" s="3">
        <v>2846</v>
      </c>
      <c r="D67" s="3">
        <v>0</v>
      </c>
      <c r="E67" s="3">
        <v>46.847736625514401</v>
      </c>
    </row>
    <row r="68" spans="1:5" x14ac:dyDescent="0.3">
      <c r="A68" s="3">
        <v>67</v>
      </c>
      <c r="B68" s="3">
        <v>10259</v>
      </c>
      <c r="C68" s="3">
        <v>5985</v>
      </c>
      <c r="D68" s="3">
        <v>298</v>
      </c>
      <c r="E68" s="3">
        <v>61.243785944049101</v>
      </c>
    </row>
    <row r="69" spans="1:5" x14ac:dyDescent="0.3">
      <c r="A69" s="3">
        <v>68</v>
      </c>
      <c r="B69" s="3">
        <v>8071</v>
      </c>
      <c r="C69" s="3">
        <v>4307</v>
      </c>
      <c r="D69" s="3">
        <v>0</v>
      </c>
      <c r="E69" s="3">
        <v>53.3638954280758</v>
      </c>
    </row>
    <row r="70" spans="1:5" x14ac:dyDescent="0.3">
      <c r="A70" s="3">
        <v>69</v>
      </c>
      <c r="B70" s="3">
        <v>8579</v>
      </c>
      <c r="C70" s="3">
        <v>6088</v>
      </c>
      <c r="D70" s="3">
        <v>0</v>
      </c>
      <c r="E70" s="3">
        <v>70.9639818160624</v>
      </c>
    </row>
    <row r="71" spans="1:5" x14ac:dyDescent="0.3">
      <c r="A71" s="3">
        <v>70</v>
      </c>
      <c r="B71" s="3">
        <v>12247</v>
      </c>
      <c r="C71" s="3">
        <v>4871</v>
      </c>
      <c r="D71" s="3">
        <v>6</v>
      </c>
      <c r="E71" s="3">
        <v>39.821997223809902</v>
      </c>
    </row>
    <row r="72" spans="1:5" x14ac:dyDescent="0.3">
      <c r="A72" s="3">
        <v>71</v>
      </c>
      <c r="B72" s="3">
        <v>7592</v>
      </c>
      <c r="C72" s="3">
        <v>5980</v>
      </c>
      <c r="D72" s="3">
        <v>0</v>
      </c>
      <c r="E72" s="3">
        <v>78.767123287671197</v>
      </c>
    </row>
    <row r="73" spans="1:5" x14ac:dyDescent="0.3">
      <c r="A73" s="3">
        <v>72</v>
      </c>
      <c r="B73" s="3">
        <v>5948</v>
      </c>
      <c r="C73" s="3">
        <v>2839</v>
      </c>
      <c r="D73" s="3">
        <v>0</v>
      </c>
      <c r="E73" s="3">
        <v>47.7303295225285</v>
      </c>
    </row>
    <row r="74" spans="1:5" x14ac:dyDescent="0.3">
      <c r="A74" s="3">
        <v>73</v>
      </c>
      <c r="B74" s="3">
        <v>12536</v>
      </c>
      <c r="C74" s="3">
        <v>4807</v>
      </c>
      <c r="D74" s="3">
        <v>0</v>
      </c>
      <c r="E74" s="3">
        <v>38.345564773452402</v>
      </c>
    </row>
    <row r="75" spans="1:5" x14ac:dyDescent="0.3">
      <c r="A75" s="3">
        <v>74</v>
      </c>
      <c r="B75" s="3">
        <v>6491</v>
      </c>
      <c r="C75" s="3">
        <v>2269</v>
      </c>
      <c r="D75" s="3">
        <v>1</v>
      </c>
      <c r="E75" s="3">
        <v>34.971498998613399</v>
      </c>
    </row>
    <row r="76" spans="1:5" x14ac:dyDescent="0.3">
      <c r="A76" s="3">
        <v>75</v>
      </c>
      <c r="B76" s="3">
        <v>6134</v>
      </c>
      <c r="C76" s="3">
        <v>4380</v>
      </c>
      <c r="D76" s="3">
        <v>57</v>
      </c>
      <c r="E76" s="3">
        <v>72.3345288555591</v>
      </c>
    </row>
    <row r="77" spans="1:5" x14ac:dyDescent="0.3">
      <c r="A77" s="3">
        <v>76</v>
      </c>
      <c r="B77" s="3">
        <v>6104</v>
      </c>
      <c r="C77" s="3">
        <v>3658</v>
      </c>
      <c r="D77" s="3">
        <v>1</v>
      </c>
      <c r="E77" s="3">
        <v>59.944298820445603</v>
      </c>
    </row>
    <row r="78" spans="1:5" x14ac:dyDescent="0.3">
      <c r="A78" s="3">
        <v>77</v>
      </c>
      <c r="B78" s="3">
        <v>7408</v>
      </c>
      <c r="C78" s="3">
        <v>3534</v>
      </c>
      <c r="D78" s="3">
        <v>6</v>
      </c>
      <c r="E78" s="3">
        <v>47.786177105831499</v>
      </c>
    </row>
    <row r="79" spans="1:5" x14ac:dyDescent="0.3">
      <c r="A79" s="3">
        <v>78</v>
      </c>
      <c r="B79" s="3">
        <v>7932</v>
      </c>
      <c r="C79" s="3">
        <v>3984</v>
      </c>
      <c r="D79" s="3">
        <v>18</v>
      </c>
      <c r="E79" s="3">
        <v>50.453857791225403</v>
      </c>
    </row>
    <row r="80" spans="1:5" x14ac:dyDescent="0.3">
      <c r="A80" s="3">
        <v>79</v>
      </c>
      <c r="B80" s="3">
        <v>6831</v>
      </c>
      <c r="C80" s="3">
        <v>3509</v>
      </c>
      <c r="D80" s="3">
        <v>0</v>
      </c>
      <c r="E80" s="3">
        <v>51.3687600644122</v>
      </c>
    </row>
    <row r="81" spans="1:5" x14ac:dyDescent="0.3">
      <c r="A81" s="3">
        <v>80</v>
      </c>
      <c r="B81" s="3">
        <v>10983</v>
      </c>
      <c r="C81" s="3">
        <v>5276</v>
      </c>
      <c r="D81" s="3">
        <v>11</v>
      </c>
      <c r="E81" s="3">
        <v>48.138031503232199</v>
      </c>
    </row>
    <row r="82" spans="1:5" x14ac:dyDescent="0.3">
      <c r="A82" s="3">
        <v>81</v>
      </c>
      <c r="B82" s="3">
        <v>9442</v>
      </c>
      <c r="C82" s="3">
        <v>5076</v>
      </c>
      <c r="D82" s="3">
        <v>9</v>
      </c>
      <c r="E82" s="3">
        <v>53.855115441643697</v>
      </c>
    </row>
    <row r="83" spans="1:5" x14ac:dyDescent="0.3">
      <c r="A83" s="3">
        <v>82</v>
      </c>
      <c r="B83" s="3">
        <v>5428</v>
      </c>
      <c r="C83" s="3">
        <v>2419</v>
      </c>
      <c r="D83" s="3">
        <v>0</v>
      </c>
      <c r="E83" s="3">
        <v>44.565217391304301</v>
      </c>
    </row>
    <row r="84" spans="1:5" x14ac:dyDescent="0.3">
      <c r="A84" s="3">
        <v>83</v>
      </c>
      <c r="B84" s="3">
        <v>5817</v>
      </c>
      <c r="C84" s="3">
        <v>4011</v>
      </c>
      <c r="D84" s="3">
        <v>0</v>
      </c>
      <c r="E84" s="3">
        <v>68.953068592057704</v>
      </c>
    </row>
    <row r="85" spans="1:5" x14ac:dyDescent="0.3">
      <c r="A85" s="3">
        <v>84</v>
      </c>
      <c r="B85" s="3">
        <v>5004</v>
      </c>
      <c r="C85" s="3">
        <v>2696</v>
      </c>
      <c r="D85" s="3">
        <v>0</v>
      </c>
      <c r="E85" s="3">
        <v>53.876898481215001</v>
      </c>
    </row>
    <row r="86" spans="1:5" x14ac:dyDescent="0.3">
      <c r="A86" s="3">
        <v>85</v>
      </c>
      <c r="B86" s="3">
        <v>7842</v>
      </c>
      <c r="C86" s="3">
        <v>3917</v>
      </c>
      <c r="D86" s="3">
        <v>10</v>
      </c>
      <c r="E86" s="3">
        <v>50.076511094108596</v>
      </c>
    </row>
    <row r="87" spans="1:5" x14ac:dyDescent="0.3">
      <c r="A87" s="3">
        <v>86</v>
      </c>
      <c r="B87" s="3">
        <v>5240</v>
      </c>
      <c r="C87" s="3">
        <v>4235</v>
      </c>
      <c r="D87" s="3">
        <v>0</v>
      </c>
      <c r="E87" s="3">
        <v>80.820610687022906</v>
      </c>
    </row>
    <row r="88" spans="1:5" x14ac:dyDescent="0.3">
      <c r="A88" s="3">
        <v>87</v>
      </c>
      <c r="B88" s="3">
        <v>7120</v>
      </c>
      <c r="C88" s="3">
        <v>4416</v>
      </c>
      <c r="D88" s="3">
        <v>0</v>
      </c>
      <c r="E88" s="3">
        <v>62.022471910112301</v>
      </c>
    </row>
    <row r="89" spans="1:5" x14ac:dyDescent="0.3">
      <c r="A89" s="3">
        <v>88</v>
      </c>
      <c r="B89" s="3">
        <v>7970</v>
      </c>
      <c r="C89" s="3">
        <v>3660</v>
      </c>
      <c r="D89" s="3">
        <v>0</v>
      </c>
      <c r="E89" s="3">
        <v>45.922208281053898</v>
      </c>
    </row>
    <row r="90" spans="1:5" x14ac:dyDescent="0.3">
      <c r="A90" s="3">
        <v>89</v>
      </c>
      <c r="B90" s="3">
        <v>10286</v>
      </c>
      <c r="C90" s="3">
        <v>4134</v>
      </c>
      <c r="D90" s="3">
        <v>1</v>
      </c>
      <c r="E90" s="3">
        <v>40.2002722146607</v>
      </c>
    </row>
    <row r="91" spans="1:5" x14ac:dyDescent="0.3">
      <c r="A91" s="3">
        <v>90</v>
      </c>
      <c r="B91" s="3">
        <v>6464</v>
      </c>
      <c r="C91" s="3">
        <v>3210</v>
      </c>
      <c r="D91" s="3">
        <v>0</v>
      </c>
      <c r="E91" s="3">
        <v>49.659653465346501</v>
      </c>
    </row>
    <row r="92" spans="1:5" x14ac:dyDescent="0.3">
      <c r="A92" s="3">
        <v>91</v>
      </c>
      <c r="B92" s="3">
        <v>8925</v>
      </c>
      <c r="C92" s="3">
        <v>4435</v>
      </c>
      <c r="D92" s="3">
        <v>1</v>
      </c>
      <c r="E92" s="3">
        <v>49.703081232492998</v>
      </c>
    </row>
    <row r="93" spans="1:5" x14ac:dyDescent="0.3">
      <c r="A93" s="3">
        <v>92</v>
      </c>
      <c r="B93" s="3">
        <v>6362</v>
      </c>
      <c r="C93" s="3">
        <v>3529</v>
      </c>
      <c r="D93" s="3">
        <v>0</v>
      </c>
      <c r="E93" s="3">
        <v>55.469977994341399</v>
      </c>
    </row>
    <row r="94" spans="1:5" x14ac:dyDescent="0.3">
      <c r="A94" s="3">
        <v>93</v>
      </c>
      <c r="B94" s="3">
        <v>5294</v>
      </c>
      <c r="C94" s="3">
        <v>3487</v>
      </c>
      <c r="D94" s="3">
        <v>0</v>
      </c>
      <c r="E94" s="3">
        <v>65.867019267094804</v>
      </c>
    </row>
    <row r="95" spans="1:5" x14ac:dyDescent="0.3">
      <c r="A95" s="3">
        <v>94</v>
      </c>
      <c r="B95" s="3">
        <v>6534</v>
      </c>
      <c r="C95" s="3">
        <v>1950</v>
      </c>
      <c r="D95" s="3">
        <v>0</v>
      </c>
      <c r="E95" s="3">
        <v>29.843893480257101</v>
      </c>
    </row>
    <row r="96" spans="1:5" x14ac:dyDescent="0.3">
      <c r="A96" s="3">
        <v>95</v>
      </c>
      <c r="B96" s="3">
        <v>5735</v>
      </c>
      <c r="C96" s="3">
        <v>2785</v>
      </c>
      <c r="D96" s="3">
        <v>0</v>
      </c>
      <c r="E96" s="3">
        <v>48.561464690496898</v>
      </c>
    </row>
    <row r="97" spans="1:5" x14ac:dyDescent="0.3">
      <c r="A97" s="3">
        <v>96</v>
      </c>
      <c r="B97" s="3">
        <v>7643</v>
      </c>
      <c r="C97" s="3">
        <v>4540</v>
      </c>
      <c r="D97" s="3">
        <v>0</v>
      </c>
      <c r="E97" s="3">
        <v>59.400758864320203</v>
      </c>
    </row>
    <row r="98" spans="1:5" x14ac:dyDescent="0.3">
      <c r="A98" s="3">
        <v>97</v>
      </c>
      <c r="B98" s="3">
        <v>8652</v>
      </c>
      <c r="C98" s="3">
        <v>3511</v>
      </c>
      <c r="D98" s="3">
        <v>0</v>
      </c>
      <c r="E98" s="3">
        <v>40.580212667591297</v>
      </c>
    </row>
    <row r="99" spans="1:5" x14ac:dyDescent="0.3">
      <c r="A99" s="3">
        <v>98</v>
      </c>
      <c r="B99" s="3">
        <v>6795</v>
      </c>
      <c r="C99" s="3">
        <v>4500</v>
      </c>
      <c r="D99" s="3">
        <v>0</v>
      </c>
      <c r="E99" s="3">
        <v>66.225165562913901</v>
      </c>
    </row>
    <row r="100" spans="1:5" x14ac:dyDescent="0.3">
      <c r="A100" s="3">
        <v>99</v>
      </c>
      <c r="B100" s="3">
        <v>8637</v>
      </c>
      <c r="C100" s="3">
        <v>4700</v>
      </c>
      <c r="D100" s="3">
        <v>0</v>
      </c>
      <c r="E100" s="3">
        <v>54.417042954729602</v>
      </c>
    </row>
    <row r="101" spans="1:5" x14ac:dyDescent="0.3">
      <c r="A101" s="3">
        <v>100</v>
      </c>
      <c r="B101" s="3">
        <v>10184</v>
      </c>
      <c r="C101" s="3">
        <v>5779</v>
      </c>
      <c r="D101" s="3">
        <v>0</v>
      </c>
      <c r="E101" s="3">
        <v>56.745875883739103</v>
      </c>
    </row>
    <row r="102" spans="1:5" x14ac:dyDescent="0.3">
      <c r="A102" s="3">
        <v>101</v>
      </c>
      <c r="B102" s="3">
        <v>12671</v>
      </c>
      <c r="C102" s="3">
        <v>6349</v>
      </c>
      <c r="D102" s="3">
        <v>8</v>
      </c>
      <c r="E102" s="3">
        <v>50.169678794096697</v>
      </c>
    </row>
    <row r="103" spans="1:5" x14ac:dyDescent="0.3">
      <c r="A103" s="3">
        <v>102</v>
      </c>
      <c r="B103" s="3">
        <v>4593</v>
      </c>
      <c r="C103" s="3">
        <v>3305</v>
      </c>
      <c r="D103" s="3">
        <v>0</v>
      </c>
      <c r="E103" s="3">
        <v>71.957326366209401</v>
      </c>
    </row>
    <row r="104" spans="1:5" x14ac:dyDescent="0.3">
      <c r="A104" s="3">
        <v>103</v>
      </c>
      <c r="B104" s="3">
        <v>6880</v>
      </c>
      <c r="C104" s="3">
        <v>2175</v>
      </c>
      <c r="D104" s="3">
        <v>1</v>
      </c>
      <c r="E104" s="3">
        <v>31.6279069767441</v>
      </c>
    </row>
    <row r="105" spans="1:5" x14ac:dyDescent="0.3">
      <c r="A105" s="3">
        <v>104</v>
      </c>
      <c r="B105" s="3">
        <v>7160</v>
      </c>
      <c r="C105" s="3">
        <v>2724</v>
      </c>
      <c r="D105" s="3">
        <v>11</v>
      </c>
      <c r="E105" s="3">
        <v>38.198324022346299</v>
      </c>
    </row>
    <row r="106" spans="1:5" x14ac:dyDescent="0.3">
      <c r="A106" s="3">
        <v>105</v>
      </c>
      <c r="B106" s="3">
        <v>10318</v>
      </c>
      <c r="C106" s="3">
        <v>5974</v>
      </c>
      <c r="D106" s="3">
        <v>0</v>
      </c>
      <c r="E106" s="3">
        <v>57.898817600310103</v>
      </c>
    </row>
    <row r="107" spans="1:5" x14ac:dyDescent="0.3">
      <c r="A107" s="3">
        <v>106</v>
      </c>
      <c r="B107" s="3">
        <v>7229</v>
      </c>
      <c r="C107" s="3">
        <v>3297</v>
      </c>
      <c r="D107" s="3">
        <v>2</v>
      </c>
      <c r="E107" s="3">
        <v>45.635634250933698</v>
      </c>
    </row>
    <row r="108" spans="1:5" x14ac:dyDescent="0.3">
      <c r="A108" s="3">
        <v>107</v>
      </c>
      <c r="B108" s="3">
        <v>7622</v>
      </c>
      <c r="C108" s="3">
        <v>5583</v>
      </c>
      <c r="D108" s="3">
        <v>26</v>
      </c>
      <c r="E108" s="3">
        <v>73.589609026502202</v>
      </c>
    </row>
    <row r="109" spans="1:5" x14ac:dyDescent="0.3">
      <c r="A109" s="3">
        <v>108</v>
      </c>
      <c r="B109" s="3">
        <v>7545</v>
      </c>
      <c r="C109" s="3">
        <v>4349</v>
      </c>
      <c r="D109" s="3">
        <v>0</v>
      </c>
      <c r="E109" s="3">
        <v>57.640821736249102</v>
      </c>
    </row>
    <row r="110" spans="1:5" x14ac:dyDescent="0.3">
      <c r="A110" s="3">
        <v>109</v>
      </c>
      <c r="B110" s="3">
        <v>7458</v>
      </c>
      <c r="C110" s="3">
        <v>3581</v>
      </c>
      <c r="D110" s="3">
        <v>0</v>
      </c>
      <c r="E110" s="3">
        <v>48.0155537677661</v>
      </c>
    </row>
    <row r="111" spans="1:5" x14ac:dyDescent="0.3">
      <c r="A111" s="3">
        <v>110</v>
      </c>
      <c r="B111" s="3">
        <v>6173</v>
      </c>
      <c r="C111" s="3">
        <v>4356</v>
      </c>
      <c r="D111" s="3">
        <v>4</v>
      </c>
      <c r="E111" s="3">
        <v>70.6301636157459</v>
      </c>
    </row>
    <row r="112" spans="1:5" x14ac:dyDescent="0.3">
      <c r="A112" s="3">
        <v>111</v>
      </c>
      <c r="B112" s="3">
        <v>6948</v>
      </c>
      <c r="C112" s="3">
        <v>5482</v>
      </c>
      <c r="D112" s="3">
        <v>18</v>
      </c>
      <c r="E112" s="3">
        <v>79.159470351180104</v>
      </c>
    </row>
    <row r="113" spans="1:5" x14ac:dyDescent="0.3">
      <c r="A113" s="3">
        <v>112</v>
      </c>
      <c r="B113" s="3">
        <v>9580</v>
      </c>
      <c r="C113" s="3">
        <v>5483</v>
      </c>
      <c r="D113" s="3">
        <v>2</v>
      </c>
      <c r="E113" s="3">
        <v>57.254697286012501</v>
      </c>
    </row>
    <row r="114" spans="1:5" x14ac:dyDescent="0.3">
      <c r="A114" s="3">
        <v>113</v>
      </c>
      <c r="B114" s="3">
        <v>6771</v>
      </c>
      <c r="C114" s="3">
        <v>3205</v>
      </c>
      <c r="D114" s="3">
        <v>0</v>
      </c>
      <c r="E114" s="3">
        <v>47.334219465366999</v>
      </c>
    </row>
    <row r="115" spans="1:5" x14ac:dyDescent="0.3">
      <c r="A115" s="3">
        <v>114</v>
      </c>
      <c r="B115" s="3">
        <v>5972</v>
      </c>
      <c r="C115" s="3">
        <v>4642</v>
      </c>
      <c r="D115" s="3">
        <v>0</v>
      </c>
      <c r="E115" s="3">
        <v>77.729403884795701</v>
      </c>
    </row>
    <row r="116" spans="1:5" x14ac:dyDescent="0.3">
      <c r="A116" s="3">
        <v>115</v>
      </c>
      <c r="B116" s="3">
        <v>6443</v>
      </c>
      <c r="C116" s="3">
        <v>3888</v>
      </c>
      <c r="D116" s="3">
        <v>0</v>
      </c>
      <c r="E116" s="3">
        <v>60.344559987583402</v>
      </c>
    </row>
    <row r="117" spans="1:5" x14ac:dyDescent="0.3">
      <c r="A117" s="3">
        <v>116</v>
      </c>
      <c r="B117" s="3">
        <v>9171</v>
      </c>
      <c r="C117" s="3">
        <v>5091</v>
      </c>
      <c r="D117" s="3">
        <v>1</v>
      </c>
      <c r="E117" s="3">
        <v>55.5228437465925</v>
      </c>
    </row>
    <row r="118" spans="1:5" x14ac:dyDescent="0.3">
      <c r="A118" s="3">
        <v>117</v>
      </c>
      <c r="B118" s="3">
        <v>8169</v>
      </c>
      <c r="C118" s="3">
        <v>6859</v>
      </c>
      <c r="D118" s="3">
        <v>0</v>
      </c>
      <c r="E118" s="3">
        <v>83.963765454767994</v>
      </c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workbookViewId="0">
      <selection activeCell="G4" sqref="G4:H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30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7892</v>
      </c>
      <c r="C2" s="3">
        <v>3644</v>
      </c>
      <c r="D2" s="3">
        <v>0</v>
      </c>
      <c r="E2" s="3">
        <v>46.173340091231601</v>
      </c>
      <c r="F2" s="32">
        <f>IF(B2=0,"",100*(C2)/B2)</f>
        <v>46.17334009123163</v>
      </c>
      <c r="G2" s="10">
        <f>AVERAGE(E2:E200)</f>
        <v>53.850009319271926</v>
      </c>
      <c r="H2" s="1" t="s">
        <v>7</v>
      </c>
    </row>
    <row r="3" spans="1:8" x14ac:dyDescent="0.3">
      <c r="A3" s="3">
        <v>2</v>
      </c>
      <c r="B3" s="3">
        <v>8241</v>
      </c>
      <c r="C3" s="3">
        <v>6132</v>
      </c>
      <c r="D3" s="3">
        <v>0</v>
      </c>
      <c r="E3" s="3">
        <v>74.408445576993003</v>
      </c>
      <c r="F3" s="32">
        <f t="shared" ref="F3:F66" si="0">IF(B3=0,"",100*(C3)/B3)</f>
        <v>74.408445576993088</v>
      </c>
      <c r="G3" s="10">
        <f>_xlfn.STDEV.S(E2:E200)</f>
        <v>13.363914279377305</v>
      </c>
      <c r="H3" s="1" t="s">
        <v>8</v>
      </c>
    </row>
    <row r="4" spans="1:8" x14ac:dyDescent="0.3">
      <c r="A4" s="3">
        <v>3</v>
      </c>
      <c r="B4" s="3">
        <v>9232</v>
      </c>
      <c r="C4" s="3">
        <v>3200</v>
      </c>
      <c r="D4" s="3">
        <v>0</v>
      </c>
      <c r="E4" s="3">
        <v>34.6620450606585</v>
      </c>
      <c r="F4" s="32">
        <f t="shared" si="0"/>
        <v>34.662045060658578</v>
      </c>
      <c r="G4" s="33">
        <f>AVERAGE(F2:F200)</f>
        <v>53.785538689912435</v>
      </c>
      <c r="H4" s="1" t="s">
        <v>64</v>
      </c>
    </row>
    <row r="5" spans="1:8" x14ac:dyDescent="0.3">
      <c r="A5" s="3">
        <v>4</v>
      </c>
      <c r="B5" s="3">
        <v>7296</v>
      </c>
      <c r="C5" s="3">
        <v>2731</v>
      </c>
      <c r="D5" s="3">
        <v>0</v>
      </c>
      <c r="E5" s="3">
        <v>37.431469298245602</v>
      </c>
      <c r="F5" s="32">
        <f t="shared" si="0"/>
        <v>37.431469298245617</v>
      </c>
      <c r="G5" s="33">
        <f>_xlfn.STDEV.S(F2:F200)</f>
        <v>13.335460649398518</v>
      </c>
      <c r="H5" s="1" t="s">
        <v>65</v>
      </c>
    </row>
    <row r="6" spans="1:8" x14ac:dyDescent="0.3">
      <c r="A6" s="3">
        <v>5</v>
      </c>
      <c r="B6" s="3">
        <v>8746</v>
      </c>
      <c r="C6" s="3">
        <v>2573</v>
      </c>
      <c r="D6" s="3">
        <v>0</v>
      </c>
      <c r="E6" s="3">
        <v>29.419163045963799</v>
      </c>
      <c r="F6" s="32">
        <f t="shared" si="0"/>
        <v>29.41916304596387</v>
      </c>
      <c r="G6" s="11">
        <v>15</v>
      </c>
      <c r="H6" s="1" t="s">
        <v>9</v>
      </c>
    </row>
    <row r="7" spans="1:8" x14ac:dyDescent="0.3">
      <c r="A7" s="3">
        <v>6</v>
      </c>
      <c r="B7" s="3">
        <v>9436</v>
      </c>
      <c r="C7" s="3">
        <v>3015</v>
      </c>
      <c r="D7" s="3">
        <v>0</v>
      </c>
      <c r="E7" s="3">
        <v>31.952098346757101</v>
      </c>
      <c r="F7" s="32">
        <f t="shared" si="0"/>
        <v>31.952098346757101</v>
      </c>
      <c r="G7" s="11">
        <v>232</v>
      </c>
      <c r="H7" s="1" t="s">
        <v>10</v>
      </c>
    </row>
    <row r="8" spans="1:8" x14ac:dyDescent="0.3">
      <c r="A8" s="3">
        <v>7</v>
      </c>
      <c r="B8" s="3">
        <v>9242</v>
      </c>
      <c r="C8" s="3">
        <v>4044</v>
      </c>
      <c r="D8" s="3">
        <v>0</v>
      </c>
      <c r="E8" s="3">
        <v>43.756762605496597</v>
      </c>
      <c r="F8" s="32">
        <f t="shared" si="0"/>
        <v>43.756762605496647</v>
      </c>
      <c r="G8" s="12">
        <f>MIN(E2:E200)</f>
        <v>29.419163045963799</v>
      </c>
      <c r="H8" s="1" t="s">
        <v>11</v>
      </c>
    </row>
    <row r="9" spans="1:8" x14ac:dyDescent="0.3">
      <c r="A9" s="3">
        <v>8</v>
      </c>
      <c r="B9" s="3">
        <v>6357</v>
      </c>
      <c r="C9" s="3">
        <v>2508</v>
      </c>
      <c r="D9" s="3">
        <v>0</v>
      </c>
      <c r="E9" s="3">
        <v>39.4525719679093</v>
      </c>
      <c r="F9" s="32">
        <f t="shared" si="0"/>
        <v>39.452571967909392</v>
      </c>
      <c r="G9" s="12">
        <f>MAX(E2:E200)</f>
        <v>85.738412460123797</v>
      </c>
      <c r="H9" s="1" t="s">
        <v>12</v>
      </c>
    </row>
    <row r="10" spans="1:8" x14ac:dyDescent="0.3">
      <c r="A10" s="3">
        <v>9</v>
      </c>
      <c r="B10" s="3">
        <v>12286</v>
      </c>
      <c r="C10" s="3">
        <v>3818</v>
      </c>
      <c r="D10" s="3">
        <v>0</v>
      </c>
      <c r="E10" s="3">
        <v>31.0760214878723</v>
      </c>
      <c r="F10" s="32">
        <f t="shared" si="0"/>
        <v>31.076021487872374</v>
      </c>
      <c r="G10" s="13">
        <f>100*G3/G2</f>
        <v>24.816921015080691</v>
      </c>
      <c r="H10" s="1" t="s">
        <v>29</v>
      </c>
    </row>
    <row r="11" spans="1:8" x14ac:dyDescent="0.3">
      <c r="A11" s="3">
        <v>10</v>
      </c>
      <c r="B11" s="3">
        <v>12319</v>
      </c>
      <c r="C11" s="3">
        <v>4063</v>
      </c>
      <c r="D11" s="3">
        <v>0</v>
      </c>
      <c r="E11" s="3">
        <v>32.981573179641202</v>
      </c>
      <c r="F11" s="32">
        <f t="shared" si="0"/>
        <v>32.981573179641202</v>
      </c>
      <c r="G11" s="31" t="s">
        <v>28</v>
      </c>
      <c r="H11" s="25"/>
    </row>
    <row r="12" spans="1:8" x14ac:dyDescent="0.3">
      <c r="A12" s="3">
        <v>11</v>
      </c>
      <c r="B12" s="3">
        <v>7311</v>
      </c>
      <c r="C12" s="3">
        <v>4242</v>
      </c>
      <c r="D12" s="3">
        <v>0</v>
      </c>
      <c r="E12" s="3">
        <v>58.022158391464899</v>
      </c>
      <c r="F12" s="32">
        <f t="shared" si="0"/>
        <v>58.022158391464913</v>
      </c>
      <c r="G12" s="11">
        <v>0</v>
      </c>
      <c r="H12" s="8" t="s">
        <v>30</v>
      </c>
    </row>
    <row r="13" spans="1:8" x14ac:dyDescent="0.3">
      <c r="A13" s="3">
        <v>12</v>
      </c>
      <c r="B13" s="3">
        <v>8464</v>
      </c>
      <c r="C13" s="3">
        <v>4441</v>
      </c>
      <c r="D13" s="3">
        <v>0</v>
      </c>
      <c r="E13" s="3">
        <v>52.469281663516</v>
      </c>
      <c r="F13" s="32">
        <f t="shared" si="0"/>
        <v>52.469281663516071</v>
      </c>
      <c r="G13" s="11">
        <f>COUNT(A2:A200)</f>
        <v>117</v>
      </c>
      <c r="H13" s="8" t="s">
        <v>31</v>
      </c>
    </row>
    <row r="14" spans="1:8" x14ac:dyDescent="0.3">
      <c r="A14" s="3">
        <v>13</v>
      </c>
      <c r="B14" s="3">
        <v>7551</v>
      </c>
      <c r="C14" s="3">
        <v>2888</v>
      </c>
      <c r="D14" s="3">
        <v>0</v>
      </c>
      <c r="E14" s="3">
        <v>38.246589855648203</v>
      </c>
      <c r="F14" s="32">
        <f t="shared" si="0"/>
        <v>38.24658985564826</v>
      </c>
      <c r="H14" s="6"/>
    </row>
    <row r="15" spans="1:8" x14ac:dyDescent="0.3">
      <c r="A15" s="3">
        <v>14</v>
      </c>
      <c r="B15" s="3">
        <v>7767</v>
      </c>
      <c r="C15" s="3">
        <v>4049</v>
      </c>
      <c r="D15" s="3">
        <v>0</v>
      </c>
      <c r="E15" s="3">
        <v>52.1308098364877</v>
      </c>
      <c r="F15" s="32">
        <f t="shared" si="0"/>
        <v>52.130809836487707</v>
      </c>
    </row>
    <row r="16" spans="1:8" x14ac:dyDescent="0.3">
      <c r="A16" s="3">
        <v>15</v>
      </c>
      <c r="B16" s="3">
        <v>9572</v>
      </c>
      <c r="C16" s="3">
        <v>4229</v>
      </c>
      <c r="D16" s="3">
        <v>0</v>
      </c>
      <c r="E16" s="3">
        <v>44.180944421228503</v>
      </c>
      <c r="F16" s="32">
        <f t="shared" si="0"/>
        <v>44.180944421228581</v>
      </c>
    </row>
    <row r="17" spans="1:6" x14ac:dyDescent="0.3">
      <c r="A17" s="3">
        <v>16</v>
      </c>
      <c r="B17" s="3">
        <v>9636</v>
      </c>
      <c r="C17" s="3">
        <v>4458</v>
      </c>
      <c r="D17" s="3">
        <v>0</v>
      </c>
      <c r="E17" s="3">
        <v>46.264009962640102</v>
      </c>
      <c r="F17" s="32">
        <f t="shared" si="0"/>
        <v>46.264009962640102</v>
      </c>
    </row>
    <row r="18" spans="1:6" x14ac:dyDescent="0.3">
      <c r="A18" s="3">
        <v>17</v>
      </c>
      <c r="B18" s="3">
        <v>13376</v>
      </c>
      <c r="C18" s="3">
        <v>8254</v>
      </c>
      <c r="D18" s="3">
        <v>0</v>
      </c>
      <c r="E18" s="3">
        <v>61.707535885167403</v>
      </c>
      <c r="F18" s="32">
        <f t="shared" si="0"/>
        <v>61.707535885167466</v>
      </c>
    </row>
    <row r="19" spans="1:6" x14ac:dyDescent="0.3">
      <c r="A19" s="3">
        <v>18</v>
      </c>
      <c r="B19" s="3">
        <v>8586</v>
      </c>
      <c r="C19" s="3">
        <v>5096</v>
      </c>
      <c r="D19" s="3">
        <v>0</v>
      </c>
      <c r="E19" s="3">
        <v>59.352434195201397</v>
      </c>
      <c r="F19" s="32">
        <f t="shared" si="0"/>
        <v>59.352434195201489</v>
      </c>
    </row>
    <row r="20" spans="1:6" x14ac:dyDescent="0.3">
      <c r="A20" s="3">
        <v>19</v>
      </c>
      <c r="B20" s="3">
        <v>5951</v>
      </c>
      <c r="C20" s="3">
        <v>3351</v>
      </c>
      <c r="D20" s="3">
        <v>0</v>
      </c>
      <c r="E20" s="3">
        <v>56.3098638884221</v>
      </c>
      <c r="F20" s="32">
        <f t="shared" si="0"/>
        <v>56.309863888422115</v>
      </c>
    </row>
    <row r="21" spans="1:6" x14ac:dyDescent="0.3">
      <c r="A21" s="3">
        <v>20</v>
      </c>
      <c r="B21" s="3">
        <v>5203</v>
      </c>
      <c r="C21" s="3">
        <v>3398</v>
      </c>
      <c r="D21" s="3">
        <v>0</v>
      </c>
      <c r="E21" s="3">
        <v>65.308475879300403</v>
      </c>
      <c r="F21" s="32">
        <f t="shared" si="0"/>
        <v>65.308475879300403</v>
      </c>
    </row>
    <row r="22" spans="1:6" x14ac:dyDescent="0.3">
      <c r="A22" s="3">
        <v>21</v>
      </c>
      <c r="B22" s="3">
        <v>5603</v>
      </c>
      <c r="C22" s="3">
        <v>3636</v>
      </c>
      <c r="D22" s="3">
        <v>0</v>
      </c>
      <c r="E22" s="3">
        <v>64.893806889166498</v>
      </c>
      <c r="F22" s="32">
        <f t="shared" si="0"/>
        <v>64.893806889166513</v>
      </c>
    </row>
    <row r="23" spans="1:6" x14ac:dyDescent="0.3">
      <c r="A23" s="3">
        <v>22</v>
      </c>
      <c r="B23" s="3">
        <v>6381</v>
      </c>
      <c r="C23" s="3">
        <v>3540</v>
      </c>
      <c r="D23" s="3">
        <v>0</v>
      </c>
      <c r="E23" s="3">
        <v>55.477197931358702</v>
      </c>
      <c r="F23" s="32">
        <f t="shared" si="0"/>
        <v>55.477197931358724</v>
      </c>
    </row>
    <row r="24" spans="1:6" x14ac:dyDescent="0.3">
      <c r="A24" s="3">
        <v>23</v>
      </c>
      <c r="B24" s="3">
        <v>8532</v>
      </c>
      <c r="C24" s="3">
        <v>5985</v>
      </c>
      <c r="D24" s="3">
        <v>0</v>
      </c>
      <c r="E24" s="3">
        <v>70.147679324894497</v>
      </c>
      <c r="F24" s="32">
        <f t="shared" si="0"/>
        <v>70.147679324894511</v>
      </c>
    </row>
    <row r="25" spans="1:6" x14ac:dyDescent="0.3">
      <c r="A25" s="3">
        <v>24</v>
      </c>
      <c r="B25" s="3">
        <v>5602</v>
      </c>
      <c r="C25" s="3">
        <v>2349</v>
      </c>
      <c r="D25" s="3">
        <v>0</v>
      </c>
      <c r="E25" s="3">
        <v>41.931453052481203</v>
      </c>
      <c r="F25" s="32">
        <f t="shared" si="0"/>
        <v>41.93145305248126</v>
      </c>
    </row>
    <row r="26" spans="1:6" x14ac:dyDescent="0.3">
      <c r="A26" s="3">
        <v>25</v>
      </c>
      <c r="B26" s="3">
        <v>7048</v>
      </c>
      <c r="C26" s="3">
        <v>2463</v>
      </c>
      <c r="D26" s="3">
        <v>0</v>
      </c>
      <c r="E26" s="3">
        <v>34.946083995459702</v>
      </c>
      <c r="F26" s="32">
        <f t="shared" si="0"/>
        <v>34.946083995459702</v>
      </c>
    </row>
    <row r="27" spans="1:6" x14ac:dyDescent="0.3">
      <c r="A27" s="3">
        <v>26</v>
      </c>
      <c r="B27" s="3">
        <v>7131</v>
      </c>
      <c r="C27" s="3">
        <v>4060</v>
      </c>
      <c r="D27" s="3">
        <v>0</v>
      </c>
      <c r="E27" s="3">
        <v>56.934511288739301</v>
      </c>
      <c r="F27" s="32">
        <f t="shared" si="0"/>
        <v>56.934511288739309</v>
      </c>
    </row>
    <row r="28" spans="1:6" x14ac:dyDescent="0.3">
      <c r="A28" s="3">
        <v>27</v>
      </c>
      <c r="B28" s="3">
        <v>8414</v>
      </c>
      <c r="C28" s="3">
        <v>2857</v>
      </c>
      <c r="D28" s="3">
        <v>19</v>
      </c>
      <c r="E28" s="3">
        <v>34.181126693605897</v>
      </c>
      <c r="F28" s="32">
        <f t="shared" si="0"/>
        <v>33.95531257428096</v>
      </c>
    </row>
    <row r="29" spans="1:6" x14ac:dyDescent="0.3">
      <c r="A29" s="3">
        <v>28</v>
      </c>
      <c r="B29" s="3">
        <v>6704</v>
      </c>
      <c r="C29" s="3">
        <v>3934</v>
      </c>
      <c r="D29" s="3">
        <v>0</v>
      </c>
      <c r="E29" s="3">
        <v>58.681384248210001</v>
      </c>
      <c r="F29" s="32">
        <f t="shared" si="0"/>
        <v>58.681384248210023</v>
      </c>
    </row>
    <row r="30" spans="1:6" x14ac:dyDescent="0.3">
      <c r="A30" s="3">
        <v>29</v>
      </c>
      <c r="B30" s="3">
        <v>9191</v>
      </c>
      <c r="C30" s="3">
        <v>3947</v>
      </c>
      <c r="D30" s="3">
        <v>0</v>
      </c>
      <c r="E30" s="3">
        <v>42.944184528342902</v>
      </c>
      <c r="F30" s="32">
        <f t="shared" si="0"/>
        <v>42.944184528342944</v>
      </c>
    </row>
    <row r="31" spans="1:6" x14ac:dyDescent="0.3">
      <c r="A31" s="3">
        <v>30</v>
      </c>
      <c r="B31" s="3">
        <v>9386</v>
      </c>
      <c r="C31" s="3">
        <v>5051</v>
      </c>
      <c r="D31" s="3">
        <v>0</v>
      </c>
      <c r="E31" s="3">
        <v>53.814191348817303</v>
      </c>
      <c r="F31" s="32">
        <f t="shared" si="0"/>
        <v>53.814191348817388</v>
      </c>
    </row>
    <row r="32" spans="1:6" x14ac:dyDescent="0.3">
      <c r="A32" s="3">
        <v>31</v>
      </c>
      <c r="B32" s="3">
        <v>5733</v>
      </c>
      <c r="C32" s="3">
        <v>2894</v>
      </c>
      <c r="D32" s="3">
        <v>0</v>
      </c>
      <c r="E32" s="3">
        <v>50.479679051107603</v>
      </c>
      <c r="F32" s="32">
        <f t="shared" si="0"/>
        <v>50.479679051107624</v>
      </c>
    </row>
    <row r="33" spans="1:6" x14ac:dyDescent="0.3">
      <c r="A33" s="3">
        <v>32</v>
      </c>
      <c r="B33" s="3">
        <v>6551</v>
      </c>
      <c r="C33" s="3">
        <v>3033</v>
      </c>
      <c r="D33" s="3">
        <v>0</v>
      </c>
      <c r="E33" s="3">
        <v>46.298275072507998</v>
      </c>
      <c r="F33" s="32">
        <f t="shared" si="0"/>
        <v>46.298275072508012</v>
      </c>
    </row>
    <row r="34" spans="1:6" x14ac:dyDescent="0.3">
      <c r="A34" s="3">
        <v>33</v>
      </c>
      <c r="B34" s="3">
        <v>5658</v>
      </c>
      <c r="C34" s="3">
        <v>4037</v>
      </c>
      <c r="D34" s="3">
        <v>0</v>
      </c>
      <c r="E34" s="3">
        <v>71.350300459526295</v>
      </c>
      <c r="F34" s="32">
        <f t="shared" si="0"/>
        <v>71.350300459526338</v>
      </c>
    </row>
    <row r="35" spans="1:6" x14ac:dyDescent="0.3">
      <c r="A35" s="3">
        <v>34</v>
      </c>
      <c r="B35" s="3">
        <v>6336</v>
      </c>
      <c r="C35" s="3">
        <v>3466</v>
      </c>
      <c r="D35" s="3">
        <v>0</v>
      </c>
      <c r="E35" s="3">
        <v>54.703282828282802</v>
      </c>
      <c r="F35" s="32">
        <f t="shared" si="0"/>
        <v>54.703282828282831</v>
      </c>
    </row>
    <row r="36" spans="1:6" x14ac:dyDescent="0.3">
      <c r="A36" s="3">
        <v>35</v>
      </c>
      <c r="B36" s="3">
        <v>5329</v>
      </c>
      <c r="C36" s="3">
        <v>4569</v>
      </c>
      <c r="D36" s="3">
        <v>0</v>
      </c>
      <c r="E36" s="3">
        <v>85.738412460123797</v>
      </c>
      <c r="F36" s="32">
        <f t="shared" si="0"/>
        <v>85.738412460123854</v>
      </c>
    </row>
    <row r="37" spans="1:6" x14ac:dyDescent="0.3">
      <c r="A37" s="3">
        <v>36</v>
      </c>
      <c r="B37" s="3">
        <v>11565</v>
      </c>
      <c r="C37" s="3">
        <v>5709</v>
      </c>
      <c r="D37" s="3">
        <v>0</v>
      </c>
      <c r="E37" s="3">
        <v>49.364461738002497</v>
      </c>
      <c r="F37" s="32">
        <f t="shared" si="0"/>
        <v>49.364461738002596</v>
      </c>
    </row>
    <row r="38" spans="1:6" x14ac:dyDescent="0.3">
      <c r="A38" s="3">
        <v>37</v>
      </c>
      <c r="B38" s="3">
        <v>7020</v>
      </c>
      <c r="C38" s="3">
        <v>2333</v>
      </c>
      <c r="D38" s="3">
        <v>0</v>
      </c>
      <c r="E38" s="3">
        <v>33.233618233618202</v>
      </c>
      <c r="F38" s="32">
        <f t="shared" si="0"/>
        <v>33.23361823361823</v>
      </c>
    </row>
    <row r="39" spans="1:6" x14ac:dyDescent="0.3">
      <c r="A39" s="3">
        <v>38</v>
      </c>
      <c r="B39" s="3">
        <v>9851</v>
      </c>
      <c r="C39" s="3">
        <v>3517</v>
      </c>
      <c r="D39" s="3">
        <v>0</v>
      </c>
      <c r="E39" s="3">
        <v>35.701959191960199</v>
      </c>
      <c r="F39" s="32">
        <f t="shared" si="0"/>
        <v>35.701959191960206</v>
      </c>
    </row>
    <row r="40" spans="1:6" x14ac:dyDescent="0.3">
      <c r="A40" s="3">
        <v>39</v>
      </c>
      <c r="B40" s="3">
        <v>7611</v>
      </c>
      <c r="C40" s="3">
        <v>5708</v>
      </c>
      <c r="D40" s="3">
        <v>31</v>
      </c>
      <c r="E40" s="3">
        <v>75.404020496649494</v>
      </c>
      <c r="F40" s="32">
        <f t="shared" si="0"/>
        <v>74.996715280515048</v>
      </c>
    </row>
    <row r="41" spans="1:6" x14ac:dyDescent="0.3">
      <c r="A41" s="3">
        <v>40</v>
      </c>
      <c r="B41" s="3">
        <v>11279</v>
      </c>
      <c r="C41" s="3">
        <v>6332</v>
      </c>
      <c r="D41" s="3">
        <v>29</v>
      </c>
      <c r="E41" s="3">
        <v>56.396843691816599</v>
      </c>
      <c r="F41" s="32">
        <f t="shared" si="0"/>
        <v>56.13972869935278</v>
      </c>
    </row>
    <row r="42" spans="1:6" x14ac:dyDescent="0.3">
      <c r="A42" s="3">
        <v>41</v>
      </c>
      <c r="B42" s="3">
        <v>8308</v>
      </c>
      <c r="C42" s="3">
        <v>3312</v>
      </c>
      <c r="D42" s="3">
        <v>0</v>
      </c>
      <c r="E42" s="3">
        <v>39.865190178141503</v>
      </c>
      <c r="F42" s="32">
        <f t="shared" si="0"/>
        <v>39.865190178141553</v>
      </c>
    </row>
    <row r="43" spans="1:6" x14ac:dyDescent="0.3">
      <c r="A43" s="3">
        <v>42</v>
      </c>
      <c r="B43" s="3">
        <v>6573</v>
      </c>
      <c r="C43" s="3">
        <v>4360</v>
      </c>
      <c r="D43" s="3">
        <v>0</v>
      </c>
      <c r="E43" s="3">
        <v>66.331964095542304</v>
      </c>
      <c r="F43" s="32">
        <f t="shared" si="0"/>
        <v>66.331964095542375</v>
      </c>
    </row>
    <row r="44" spans="1:6" x14ac:dyDescent="0.3">
      <c r="A44" s="3">
        <v>43</v>
      </c>
      <c r="B44" s="3">
        <v>10763</v>
      </c>
      <c r="C44" s="3">
        <v>6709</v>
      </c>
      <c r="D44" s="3">
        <v>49</v>
      </c>
      <c r="E44" s="3">
        <v>62.789185171420598</v>
      </c>
      <c r="F44" s="32">
        <f t="shared" si="0"/>
        <v>62.333921769023505</v>
      </c>
    </row>
    <row r="45" spans="1:6" x14ac:dyDescent="0.3">
      <c r="A45" s="3">
        <v>44</v>
      </c>
      <c r="B45" s="3">
        <v>7637</v>
      </c>
      <c r="C45" s="3">
        <v>5273</v>
      </c>
      <c r="D45" s="3">
        <v>4</v>
      </c>
      <c r="E45" s="3">
        <v>69.097813277464894</v>
      </c>
      <c r="F45" s="32">
        <f t="shared" si="0"/>
        <v>69.045436689799658</v>
      </c>
    </row>
    <row r="46" spans="1:6" x14ac:dyDescent="0.3">
      <c r="A46" s="3">
        <v>45</v>
      </c>
      <c r="B46" s="3">
        <v>5939</v>
      </c>
      <c r="C46" s="3">
        <v>4504</v>
      </c>
      <c r="D46" s="3">
        <v>0</v>
      </c>
      <c r="E46" s="3">
        <v>75.837683111634902</v>
      </c>
      <c r="F46" s="32">
        <f t="shared" si="0"/>
        <v>75.837683111634959</v>
      </c>
    </row>
    <row r="47" spans="1:6" x14ac:dyDescent="0.3">
      <c r="A47" s="3">
        <v>46</v>
      </c>
      <c r="B47" s="3">
        <v>12107</v>
      </c>
      <c r="C47" s="3">
        <v>5255</v>
      </c>
      <c r="D47" s="3">
        <v>0</v>
      </c>
      <c r="E47" s="3">
        <v>43.404641942677699</v>
      </c>
      <c r="F47" s="32">
        <f t="shared" si="0"/>
        <v>43.404641942677792</v>
      </c>
    </row>
    <row r="48" spans="1:6" x14ac:dyDescent="0.3">
      <c r="A48" s="3">
        <v>47</v>
      </c>
      <c r="B48" s="3">
        <v>8580</v>
      </c>
      <c r="C48" s="3">
        <v>3810</v>
      </c>
      <c r="D48" s="3">
        <v>2</v>
      </c>
      <c r="E48" s="3">
        <v>44.428904428904403</v>
      </c>
      <c r="F48" s="32">
        <f t="shared" si="0"/>
        <v>44.405594405594407</v>
      </c>
    </row>
    <row r="49" spans="1:6" x14ac:dyDescent="0.3">
      <c r="A49" s="3">
        <v>48</v>
      </c>
      <c r="B49" s="3">
        <v>7232</v>
      </c>
      <c r="C49" s="3">
        <v>5001</v>
      </c>
      <c r="D49" s="3">
        <v>0</v>
      </c>
      <c r="E49" s="3">
        <v>69.150995575221202</v>
      </c>
      <c r="F49" s="32">
        <f t="shared" si="0"/>
        <v>69.150995575221245</v>
      </c>
    </row>
    <row r="50" spans="1:6" x14ac:dyDescent="0.3">
      <c r="A50" s="3">
        <v>49</v>
      </c>
      <c r="B50" s="3">
        <v>8628</v>
      </c>
      <c r="C50" s="3">
        <v>3311</v>
      </c>
      <c r="D50" s="3">
        <v>0</v>
      </c>
      <c r="E50" s="3">
        <v>38.375057950857602</v>
      </c>
      <c r="F50" s="32">
        <f t="shared" si="0"/>
        <v>38.375057950857673</v>
      </c>
    </row>
    <row r="51" spans="1:6" x14ac:dyDescent="0.3">
      <c r="A51" s="3">
        <v>50</v>
      </c>
      <c r="B51" s="3">
        <v>12825</v>
      </c>
      <c r="C51" s="3">
        <v>6420</v>
      </c>
      <c r="D51" s="3">
        <v>0</v>
      </c>
      <c r="E51" s="3">
        <v>50.058479532163702</v>
      </c>
      <c r="F51" s="32">
        <f t="shared" si="0"/>
        <v>50.058479532163744</v>
      </c>
    </row>
    <row r="52" spans="1:6" x14ac:dyDescent="0.3">
      <c r="A52" s="3">
        <v>51</v>
      </c>
      <c r="B52" s="3">
        <v>5660</v>
      </c>
      <c r="C52" s="3">
        <v>2931</v>
      </c>
      <c r="D52" s="3">
        <v>3</v>
      </c>
      <c r="E52" s="3">
        <v>51.837455830388599</v>
      </c>
      <c r="F52" s="32">
        <f t="shared" si="0"/>
        <v>51.784452296819786</v>
      </c>
    </row>
    <row r="53" spans="1:6" x14ac:dyDescent="0.3">
      <c r="A53" s="3">
        <v>52</v>
      </c>
      <c r="B53" s="3">
        <v>8682</v>
      </c>
      <c r="C53" s="3">
        <v>5188</v>
      </c>
      <c r="D53" s="3">
        <v>0</v>
      </c>
      <c r="E53" s="3">
        <v>59.755816632112399</v>
      </c>
      <c r="F53" s="32">
        <f t="shared" si="0"/>
        <v>59.755816632112413</v>
      </c>
    </row>
    <row r="54" spans="1:6" x14ac:dyDescent="0.3">
      <c r="A54" s="3">
        <v>53</v>
      </c>
      <c r="B54" s="3">
        <v>8141</v>
      </c>
      <c r="C54" s="3">
        <v>5617</v>
      </c>
      <c r="D54" s="3">
        <v>0</v>
      </c>
      <c r="E54" s="3">
        <v>68.996437784055999</v>
      </c>
      <c r="F54" s="32">
        <f t="shared" si="0"/>
        <v>68.996437784056013</v>
      </c>
    </row>
    <row r="55" spans="1:6" x14ac:dyDescent="0.3">
      <c r="A55" s="3">
        <v>54</v>
      </c>
      <c r="B55" s="3">
        <v>7081</v>
      </c>
      <c r="C55" s="3">
        <v>3247</v>
      </c>
      <c r="D55" s="3">
        <v>0</v>
      </c>
      <c r="E55" s="3">
        <v>45.855105211128297</v>
      </c>
      <c r="F55" s="32">
        <f t="shared" si="0"/>
        <v>45.855105211128375</v>
      </c>
    </row>
    <row r="56" spans="1:6" x14ac:dyDescent="0.3">
      <c r="A56" s="3">
        <v>55</v>
      </c>
      <c r="B56" s="3">
        <v>6705</v>
      </c>
      <c r="C56" s="3">
        <v>3959</v>
      </c>
      <c r="D56" s="3">
        <v>0</v>
      </c>
      <c r="E56" s="3">
        <v>59.045488441461501</v>
      </c>
      <c r="F56" s="32">
        <f t="shared" si="0"/>
        <v>59.045488441461593</v>
      </c>
    </row>
    <row r="57" spans="1:6" x14ac:dyDescent="0.3">
      <c r="A57" s="3">
        <v>56</v>
      </c>
      <c r="B57" s="3">
        <v>8278</v>
      </c>
      <c r="C57" s="3">
        <v>4966</v>
      </c>
      <c r="D57" s="3">
        <v>0</v>
      </c>
      <c r="E57" s="3">
        <v>59.990335829910599</v>
      </c>
      <c r="F57" s="32">
        <f t="shared" si="0"/>
        <v>59.990335829910606</v>
      </c>
    </row>
    <row r="58" spans="1:6" x14ac:dyDescent="0.3">
      <c r="A58" s="3">
        <v>57</v>
      </c>
      <c r="B58" s="3">
        <v>7988</v>
      </c>
      <c r="C58" s="3">
        <v>3275</v>
      </c>
      <c r="D58" s="3">
        <v>0</v>
      </c>
      <c r="E58" s="3">
        <v>40.998998497746598</v>
      </c>
      <c r="F58" s="32">
        <f t="shared" si="0"/>
        <v>40.998998497746619</v>
      </c>
    </row>
    <row r="59" spans="1:6" x14ac:dyDescent="0.3">
      <c r="A59" s="3">
        <v>58</v>
      </c>
      <c r="B59" s="3">
        <v>9989</v>
      </c>
      <c r="C59" s="3">
        <v>6980</v>
      </c>
      <c r="D59" s="3">
        <v>0</v>
      </c>
      <c r="E59" s="3">
        <v>69.876864551006094</v>
      </c>
      <c r="F59" s="32">
        <f t="shared" si="0"/>
        <v>69.876864551006108</v>
      </c>
    </row>
    <row r="60" spans="1:6" x14ac:dyDescent="0.3">
      <c r="A60" s="3">
        <v>59</v>
      </c>
      <c r="B60" s="3">
        <v>9030</v>
      </c>
      <c r="C60" s="3">
        <v>6831</v>
      </c>
      <c r="D60" s="3">
        <v>0</v>
      </c>
      <c r="E60" s="3">
        <v>75.6478405315614</v>
      </c>
      <c r="F60" s="32">
        <f t="shared" si="0"/>
        <v>75.647840531561457</v>
      </c>
    </row>
    <row r="61" spans="1:6" x14ac:dyDescent="0.3">
      <c r="A61" s="3">
        <v>60</v>
      </c>
      <c r="B61" s="3">
        <v>11573</v>
      </c>
      <c r="C61" s="3">
        <v>4505</v>
      </c>
      <c r="D61" s="3">
        <v>46</v>
      </c>
      <c r="E61" s="3">
        <v>39.324289294046402</v>
      </c>
      <c r="F61" s="32">
        <f t="shared" si="0"/>
        <v>38.926812408191481</v>
      </c>
    </row>
    <row r="62" spans="1:6" x14ac:dyDescent="0.3">
      <c r="A62" s="3">
        <v>61</v>
      </c>
      <c r="B62" s="3">
        <v>6710</v>
      </c>
      <c r="C62" s="3">
        <v>2992</v>
      </c>
      <c r="D62" s="3">
        <v>10</v>
      </c>
      <c r="E62" s="3">
        <v>44.739195230998497</v>
      </c>
      <c r="F62" s="32">
        <f t="shared" si="0"/>
        <v>44.590163934426229</v>
      </c>
    </row>
    <row r="63" spans="1:6" x14ac:dyDescent="0.3">
      <c r="A63" s="3">
        <v>62</v>
      </c>
      <c r="B63" s="3">
        <v>6084</v>
      </c>
      <c r="C63" s="3">
        <v>3790</v>
      </c>
      <c r="D63" s="3">
        <v>0</v>
      </c>
      <c r="E63" s="3">
        <v>62.294543063773801</v>
      </c>
      <c r="F63" s="32">
        <f t="shared" si="0"/>
        <v>62.29454306377383</v>
      </c>
    </row>
    <row r="64" spans="1:6" x14ac:dyDescent="0.3">
      <c r="A64" s="3">
        <v>63</v>
      </c>
      <c r="B64" s="3">
        <v>7897</v>
      </c>
      <c r="C64" s="3">
        <v>3843</v>
      </c>
      <c r="D64" s="3">
        <v>0</v>
      </c>
      <c r="E64" s="3">
        <v>48.664049639103403</v>
      </c>
      <c r="F64" s="32">
        <f t="shared" si="0"/>
        <v>48.66404963910346</v>
      </c>
    </row>
    <row r="65" spans="1:6" x14ac:dyDescent="0.3">
      <c r="A65" s="3">
        <v>64</v>
      </c>
      <c r="B65" s="3">
        <v>6704</v>
      </c>
      <c r="C65" s="3">
        <v>3999</v>
      </c>
      <c r="D65" s="3">
        <v>0</v>
      </c>
      <c r="E65" s="3">
        <v>59.650954653937902</v>
      </c>
      <c r="F65" s="32">
        <f t="shared" si="0"/>
        <v>59.650954653937944</v>
      </c>
    </row>
    <row r="66" spans="1:6" x14ac:dyDescent="0.3">
      <c r="A66" s="3">
        <v>65</v>
      </c>
      <c r="B66" s="3">
        <v>6864</v>
      </c>
      <c r="C66" s="3">
        <v>4186</v>
      </c>
      <c r="D66" s="3">
        <v>0</v>
      </c>
      <c r="E66" s="3">
        <v>60.984848484848399</v>
      </c>
      <c r="F66" s="32">
        <f t="shared" si="0"/>
        <v>60.984848484848484</v>
      </c>
    </row>
    <row r="67" spans="1:6" x14ac:dyDescent="0.3">
      <c r="A67" s="3">
        <v>66</v>
      </c>
      <c r="B67" s="3">
        <v>6075</v>
      </c>
      <c r="C67" s="3">
        <v>2846</v>
      </c>
      <c r="D67" s="3">
        <v>0</v>
      </c>
      <c r="E67" s="3">
        <v>46.847736625514401</v>
      </c>
      <c r="F67" s="32">
        <f t="shared" ref="F67:F130" si="1">IF(B67=0,"",100*(C67)/B67)</f>
        <v>46.847736625514401</v>
      </c>
    </row>
    <row r="68" spans="1:6" x14ac:dyDescent="0.3">
      <c r="A68" s="3">
        <v>67</v>
      </c>
      <c r="B68" s="3">
        <v>10259</v>
      </c>
      <c r="C68" s="3">
        <v>5985</v>
      </c>
      <c r="D68" s="3">
        <v>298</v>
      </c>
      <c r="E68" s="3">
        <v>61.243785944049101</v>
      </c>
      <c r="F68" s="32">
        <f t="shared" si="1"/>
        <v>58.339019397602108</v>
      </c>
    </row>
    <row r="69" spans="1:6" x14ac:dyDescent="0.3">
      <c r="A69" s="3">
        <v>68</v>
      </c>
      <c r="B69" s="3">
        <v>8071</v>
      </c>
      <c r="C69" s="3">
        <v>4307</v>
      </c>
      <c r="D69" s="3">
        <v>0</v>
      </c>
      <c r="E69" s="3">
        <v>53.3638954280758</v>
      </c>
      <c r="F69" s="32">
        <f t="shared" si="1"/>
        <v>53.363895428075828</v>
      </c>
    </row>
    <row r="70" spans="1:6" x14ac:dyDescent="0.3">
      <c r="A70" s="3">
        <v>69</v>
      </c>
      <c r="B70" s="3">
        <v>8579</v>
      </c>
      <c r="C70" s="3">
        <v>6088</v>
      </c>
      <c r="D70" s="3">
        <v>0</v>
      </c>
      <c r="E70" s="3">
        <v>70.9639818160624</v>
      </c>
      <c r="F70" s="32">
        <f t="shared" si="1"/>
        <v>70.963981816062471</v>
      </c>
    </row>
    <row r="71" spans="1:6" x14ac:dyDescent="0.3">
      <c r="A71" s="3">
        <v>70</v>
      </c>
      <c r="B71" s="3">
        <v>12247</v>
      </c>
      <c r="C71" s="3">
        <v>4871</v>
      </c>
      <c r="D71" s="3">
        <v>6</v>
      </c>
      <c r="E71" s="3">
        <v>39.821997223809902</v>
      </c>
      <c r="F71" s="32">
        <f t="shared" si="1"/>
        <v>39.773005634032828</v>
      </c>
    </row>
    <row r="72" spans="1:6" x14ac:dyDescent="0.3">
      <c r="A72" s="3">
        <v>71</v>
      </c>
      <c r="B72" s="3">
        <v>7592</v>
      </c>
      <c r="C72" s="3">
        <v>5980</v>
      </c>
      <c r="D72" s="3">
        <v>0</v>
      </c>
      <c r="E72" s="3">
        <v>78.767123287671197</v>
      </c>
      <c r="F72" s="32">
        <f t="shared" si="1"/>
        <v>78.767123287671239</v>
      </c>
    </row>
    <row r="73" spans="1:6" x14ac:dyDescent="0.3">
      <c r="A73" s="3">
        <v>72</v>
      </c>
      <c r="B73" s="3">
        <v>5948</v>
      </c>
      <c r="C73" s="3">
        <v>2839</v>
      </c>
      <c r="D73" s="3">
        <v>0</v>
      </c>
      <c r="E73" s="3">
        <v>47.7303295225285</v>
      </c>
      <c r="F73" s="32">
        <f t="shared" si="1"/>
        <v>47.730329522528578</v>
      </c>
    </row>
    <row r="74" spans="1:6" x14ac:dyDescent="0.3">
      <c r="A74" s="3">
        <v>73</v>
      </c>
      <c r="B74" s="3">
        <v>12536</v>
      </c>
      <c r="C74" s="3">
        <v>4807</v>
      </c>
      <c r="D74" s="3">
        <v>0</v>
      </c>
      <c r="E74" s="3">
        <v>38.345564773452402</v>
      </c>
      <c r="F74" s="32">
        <f t="shared" si="1"/>
        <v>38.345564773452459</v>
      </c>
    </row>
    <row r="75" spans="1:6" x14ac:dyDescent="0.3">
      <c r="A75" s="3">
        <v>74</v>
      </c>
      <c r="B75" s="3">
        <v>6491</v>
      </c>
      <c r="C75" s="3">
        <v>2269</v>
      </c>
      <c r="D75" s="3">
        <v>1</v>
      </c>
      <c r="E75" s="3">
        <v>34.971498998613399</v>
      </c>
      <c r="F75" s="32">
        <f t="shared" si="1"/>
        <v>34.956093051918039</v>
      </c>
    </row>
    <row r="76" spans="1:6" x14ac:dyDescent="0.3">
      <c r="A76" s="3">
        <v>75</v>
      </c>
      <c r="B76" s="3">
        <v>6134</v>
      </c>
      <c r="C76" s="3">
        <v>4380</v>
      </c>
      <c r="D76" s="3">
        <v>57</v>
      </c>
      <c r="E76" s="3">
        <v>72.3345288555591</v>
      </c>
      <c r="F76" s="32">
        <f t="shared" si="1"/>
        <v>71.405282034561466</v>
      </c>
    </row>
    <row r="77" spans="1:6" x14ac:dyDescent="0.3">
      <c r="A77" s="3">
        <v>76</v>
      </c>
      <c r="B77" s="3">
        <v>6104</v>
      </c>
      <c r="C77" s="3">
        <v>3658</v>
      </c>
      <c r="D77" s="3">
        <v>1</v>
      </c>
      <c r="E77" s="3">
        <v>59.944298820445603</v>
      </c>
      <c r="F77" s="32">
        <f t="shared" si="1"/>
        <v>59.927916120576668</v>
      </c>
    </row>
    <row r="78" spans="1:6" x14ac:dyDescent="0.3">
      <c r="A78" s="3">
        <v>77</v>
      </c>
      <c r="B78" s="3">
        <v>7408</v>
      </c>
      <c r="C78" s="3">
        <v>3534</v>
      </c>
      <c r="D78" s="3">
        <v>6</v>
      </c>
      <c r="E78" s="3">
        <v>47.786177105831499</v>
      </c>
      <c r="F78" s="32">
        <f t="shared" si="1"/>
        <v>47.705183585313172</v>
      </c>
    </row>
    <row r="79" spans="1:6" x14ac:dyDescent="0.3">
      <c r="A79" s="3">
        <v>78</v>
      </c>
      <c r="B79" s="3">
        <v>7932</v>
      </c>
      <c r="C79" s="3">
        <v>3984</v>
      </c>
      <c r="D79" s="3">
        <v>18</v>
      </c>
      <c r="E79" s="3">
        <v>50.453857791225403</v>
      </c>
      <c r="F79" s="32">
        <f t="shared" si="1"/>
        <v>50.226928895612708</v>
      </c>
    </row>
    <row r="80" spans="1:6" x14ac:dyDescent="0.3">
      <c r="A80" s="3">
        <v>79</v>
      </c>
      <c r="B80" s="3">
        <v>6831</v>
      </c>
      <c r="C80" s="3">
        <v>3509</v>
      </c>
      <c r="D80" s="3">
        <v>0</v>
      </c>
      <c r="E80" s="3">
        <v>51.3687600644122</v>
      </c>
      <c r="F80" s="32">
        <f t="shared" si="1"/>
        <v>51.368760064412236</v>
      </c>
    </row>
    <row r="81" spans="1:6" x14ac:dyDescent="0.3">
      <c r="A81" s="3">
        <v>80</v>
      </c>
      <c r="B81" s="3">
        <v>10983</v>
      </c>
      <c r="C81" s="3">
        <v>5276</v>
      </c>
      <c r="D81" s="3">
        <v>11</v>
      </c>
      <c r="E81" s="3">
        <v>48.138031503232199</v>
      </c>
      <c r="F81" s="32">
        <f t="shared" si="1"/>
        <v>48.037876718565052</v>
      </c>
    </row>
    <row r="82" spans="1:6" x14ac:dyDescent="0.3">
      <c r="A82" s="3">
        <v>81</v>
      </c>
      <c r="B82" s="3">
        <v>9442</v>
      </c>
      <c r="C82" s="3">
        <v>5076</v>
      </c>
      <c r="D82" s="3">
        <v>9</v>
      </c>
      <c r="E82" s="3">
        <v>53.855115441643697</v>
      </c>
      <c r="F82" s="32">
        <f t="shared" si="1"/>
        <v>53.759796653251428</v>
      </c>
    </row>
    <row r="83" spans="1:6" x14ac:dyDescent="0.3">
      <c r="A83" s="3">
        <v>82</v>
      </c>
      <c r="B83" s="3">
        <v>5428</v>
      </c>
      <c r="C83" s="3">
        <v>2419</v>
      </c>
      <c r="D83" s="3">
        <v>0</v>
      </c>
      <c r="E83" s="3">
        <v>44.565217391304301</v>
      </c>
      <c r="F83" s="32">
        <f t="shared" si="1"/>
        <v>44.565217391304351</v>
      </c>
    </row>
    <row r="84" spans="1:6" x14ac:dyDescent="0.3">
      <c r="A84" s="3">
        <v>83</v>
      </c>
      <c r="B84" s="3">
        <v>5817</v>
      </c>
      <c r="C84" s="3">
        <v>4011</v>
      </c>
      <c r="D84" s="3">
        <v>0</v>
      </c>
      <c r="E84" s="3">
        <v>68.953068592057704</v>
      </c>
      <c r="F84" s="32">
        <f t="shared" si="1"/>
        <v>68.953068592057761</v>
      </c>
    </row>
    <row r="85" spans="1:6" x14ac:dyDescent="0.3">
      <c r="A85" s="3">
        <v>84</v>
      </c>
      <c r="B85" s="3">
        <v>5004</v>
      </c>
      <c r="C85" s="3">
        <v>2696</v>
      </c>
      <c r="D85" s="3">
        <v>0</v>
      </c>
      <c r="E85" s="3">
        <v>53.876898481215001</v>
      </c>
      <c r="F85" s="32">
        <f t="shared" si="1"/>
        <v>53.876898481215029</v>
      </c>
    </row>
    <row r="86" spans="1:6" x14ac:dyDescent="0.3">
      <c r="A86" s="3">
        <v>85</v>
      </c>
      <c r="B86" s="3">
        <v>7842</v>
      </c>
      <c r="C86" s="3">
        <v>3917</v>
      </c>
      <c r="D86" s="3">
        <v>10</v>
      </c>
      <c r="E86" s="3">
        <v>50.076511094108596</v>
      </c>
      <c r="F86" s="32">
        <f t="shared" si="1"/>
        <v>49.948992603927572</v>
      </c>
    </row>
    <row r="87" spans="1:6" x14ac:dyDescent="0.3">
      <c r="A87" s="3">
        <v>86</v>
      </c>
      <c r="B87" s="3">
        <v>5240</v>
      </c>
      <c r="C87" s="3">
        <v>4235</v>
      </c>
      <c r="D87" s="3">
        <v>0</v>
      </c>
      <c r="E87" s="3">
        <v>80.820610687022906</v>
      </c>
      <c r="F87" s="32">
        <f t="shared" si="1"/>
        <v>80.820610687022906</v>
      </c>
    </row>
    <row r="88" spans="1:6" x14ac:dyDescent="0.3">
      <c r="A88" s="3">
        <v>87</v>
      </c>
      <c r="B88" s="3">
        <v>7120</v>
      </c>
      <c r="C88" s="3">
        <v>4416</v>
      </c>
      <c r="D88" s="3">
        <v>0</v>
      </c>
      <c r="E88" s="3">
        <v>62.022471910112301</v>
      </c>
      <c r="F88" s="32">
        <f t="shared" si="1"/>
        <v>62.022471910112358</v>
      </c>
    </row>
    <row r="89" spans="1:6" x14ac:dyDescent="0.3">
      <c r="A89" s="3">
        <v>88</v>
      </c>
      <c r="B89" s="3">
        <v>7970</v>
      </c>
      <c r="C89" s="3">
        <v>3660</v>
      </c>
      <c r="D89" s="3">
        <v>0</v>
      </c>
      <c r="E89" s="3">
        <v>45.922208281053898</v>
      </c>
      <c r="F89" s="32">
        <f t="shared" si="1"/>
        <v>45.922208281053955</v>
      </c>
    </row>
    <row r="90" spans="1:6" x14ac:dyDescent="0.3">
      <c r="A90" s="3">
        <v>89</v>
      </c>
      <c r="B90" s="3">
        <v>10286</v>
      </c>
      <c r="C90" s="3">
        <v>4134</v>
      </c>
      <c r="D90" s="3">
        <v>1</v>
      </c>
      <c r="E90" s="3">
        <v>40.2002722146607</v>
      </c>
      <c r="F90" s="32">
        <f t="shared" si="1"/>
        <v>40.190550262492707</v>
      </c>
    </row>
    <row r="91" spans="1:6" x14ac:dyDescent="0.3">
      <c r="A91" s="3">
        <v>90</v>
      </c>
      <c r="B91" s="3">
        <v>6464</v>
      </c>
      <c r="C91" s="3">
        <v>3210</v>
      </c>
      <c r="D91" s="3">
        <v>0</v>
      </c>
      <c r="E91" s="3">
        <v>49.659653465346501</v>
      </c>
      <c r="F91" s="32">
        <f t="shared" si="1"/>
        <v>49.659653465346537</v>
      </c>
    </row>
    <row r="92" spans="1:6" x14ac:dyDescent="0.3">
      <c r="A92" s="3">
        <v>91</v>
      </c>
      <c r="B92" s="3">
        <v>8925</v>
      </c>
      <c r="C92" s="3">
        <v>4435</v>
      </c>
      <c r="D92" s="3">
        <v>1</v>
      </c>
      <c r="E92" s="3">
        <v>49.703081232492998</v>
      </c>
      <c r="F92" s="32">
        <f t="shared" si="1"/>
        <v>49.691876750700281</v>
      </c>
    </row>
    <row r="93" spans="1:6" x14ac:dyDescent="0.3">
      <c r="A93" s="3">
        <v>92</v>
      </c>
      <c r="B93" s="3">
        <v>6362</v>
      </c>
      <c r="C93" s="3">
        <v>3529</v>
      </c>
      <c r="D93" s="3">
        <v>0</v>
      </c>
      <c r="E93" s="3">
        <v>55.469977994341399</v>
      </c>
      <c r="F93" s="32">
        <f t="shared" si="1"/>
        <v>55.469977994341399</v>
      </c>
    </row>
    <row r="94" spans="1:6" x14ac:dyDescent="0.3">
      <c r="A94" s="3">
        <v>93</v>
      </c>
      <c r="B94" s="3">
        <v>5294</v>
      </c>
      <c r="C94" s="3">
        <v>3487</v>
      </c>
      <c r="D94" s="3">
        <v>0</v>
      </c>
      <c r="E94" s="3">
        <v>65.867019267094804</v>
      </c>
      <c r="F94" s="32">
        <f t="shared" si="1"/>
        <v>65.867019267094818</v>
      </c>
    </row>
    <row r="95" spans="1:6" x14ac:dyDescent="0.3">
      <c r="A95" s="3">
        <v>94</v>
      </c>
      <c r="B95" s="3">
        <v>6534</v>
      </c>
      <c r="C95" s="3">
        <v>1950</v>
      </c>
      <c r="D95" s="3">
        <v>0</v>
      </c>
      <c r="E95" s="3">
        <v>29.843893480257101</v>
      </c>
      <c r="F95" s="32">
        <f t="shared" si="1"/>
        <v>29.843893480257115</v>
      </c>
    </row>
    <row r="96" spans="1:6" x14ac:dyDescent="0.3">
      <c r="A96" s="3">
        <v>95</v>
      </c>
      <c r="B96" s="3">
        <v>5735</v>
      </c>
      <c r="C96" s="3">
        <v>2785</v>
      </c>
      <c r="D96" s="3">
        <v>0</v>
      </c>
      <c r="E96" s="3">
        <v>48.561464690496898</v>
      </c>
      <c r="F96" s="32">
        <f t="shared" si="1"/>
        <v>48.561464690496948</v>
      </c>
    </row>
    <row r="97" spans="1:6" x14ac:dyDescent="0.3">
      <c r="A97" s="3">
        <v>96</v>
      </c>
      <c r="B97" s="3">
        <v>7643</v>
      </c>
      <c r="C97" s="3">
        <v>4540</v>
      </c>
      <c r="D97" s="3">
        <v>0</v>
      </c>
      <c r="E97" s="3">
        <v>59.400758864320203</v>
      </c>
      <c r="F97" s="32">
        <f t="shared" si="1"/>
        <v>59.400758864320295</v>
      </c>
    </row>
    <row r="98" spans="1:6" x14ac:dyDescent="0.3">
      <c r="A98" s="3">
        <v>97</v>
      </c>
      <c r="B98" s="3">
        <v>8652</v>
      </c>
      <c r="C98" s="3">
        <v>3511</v>
      </c>
      <c r="D98" s="3">
        <v>0</v>
      </c>
      <c r="E98" s="3">
        <v>40.580212667591297</v>
      </c>
      <c r="F98" s="32">
        <f t="shared" si="1"/>
        <v>40.580212667591312</v>
      </c>
    </row>
    <row r="99" spans="1:6" x14ac:dyDescent="0.3">
      <c r="A99" s="3">
        <v>98</v>
      </c>
      <c r="B99" s="3">
        <v>6795</v>
      </c>
      <c r="C99" s="3">
        <v>4500</v>
      </c>
      <c r="D99" s="3">
        <v>0</v>
      </c>
      <c r="E99" s="3">
        <v>66.225165562913901</v>
      </c>
      <c r="F99" s="32">
        <f t="shared" si="1"/>
        <v>66.225165562913901</v>
      </c>
    </row>
    <row r="100" spans="1:6" x14ac:dyDescent="0.3">
      <c r="A100" s="3">
        <v>99</v>
      </c>
      <c r="B100" s="3">
        <v>8637</v>
      </c>
      <c r="C100" s="3">
        <v>4700</v>
      </c>
      <c r="D100" s="3">
        <v>0</v>
      </c>
      <c r="E100" s="3">
        <v>54.417042954729602</v>
      </c>
      <c r="F100" s="32">
        <f t="shared" si="1"/>
        <v>54.417042954729652</v>
      </c>
    </row>
    <row r="101" spans="1:6" x14ac:dyDescent="0.3">
      <c r="A101" s="3">
        <v>100</v>
      </c>
      <c r="B101" s="3">
        <v>10184</v>
      </c>
      <c r="C101" s="3">
        <v>5779</v>
      </c>
      <c r="D101" s="3">
        <v>0</v>
      </c>
      <c r="E101" s="3">
        <v>56.745875883739103</v>
      </c>
      <c r="F101" s="32">
        <f t="shared" si="1"/>
        <v>56.745875883739195</v>
      </c>
    </row>
    <row r="102" spans="1:6" x14ac:dyDescent="0.3">
      <c r="A102" s="3">
        <v>101</v>
      </c>
      <c r="B102" s="3">
        <v>12671</v>
      </c>
      <c r="C102" s="3">
        <v>6349</v>
      </c>
      <c r="D102" s="3">
        <v>8</v>
      </c>
      <c r="E102" s="3">
        <v>50.169678794096697</v>
      </c>
      <c r="F102" s="32">
        <f t="shared" si="1"/>
        <v>50.106542498618893</v>
      </c>
    </row>
    <row r="103" spans="1:6" x14ac:dyDescent="0.3">
      <c r="A103" s="3">
        <v>102</v>
      </c>
      <c r="B103" s="3">
        <v>4593</v>
      </c>
      <c r="C103" s="3">
        <v>3305</v>
      </c>
      <c r="D103" s="3">
        <v>0</v>
      </c>
      <c r="E103" s="3">
        <v>71.957326366209401</v>
      </c>
      <c r="F103" s="32">
        <f t="shared" si="1"/>
        <v>71.957326366209443</v>
      </c>
    </row>
    <row r="104" spans="1:6" x14ac:dyDescent="0.3">
      <c r="A104" s="3">
        <v>103</v>
      </c>
      <c r="B104" s="3">
        <v>6880</v>
      </c>
      <c r="C104" s="3">
        <v>2175</v>
      </c>
      <c r="D104" s="3">
        <v>1</v>
      </c>
      <c r="E104" s="3">
        <v>31.6279069767441</v>
      </c>
      <c r="F104" s="32">
        <f t="shared" si="1"/>
        <v>31.613372093023255</v>
      </c>
    </row>
    <row r="105" spans="1:6" x14ac:dyDescent="0.3">
      <c r="A105" s="3">
        <v>104</v>
      </c>
      <c r="B105" s="3">
        <v>7160</v>
      </c>
      <c r="C105" s="3">
        <v>2724</v>
      </c>
      <c r="D105" s="3">
        <v>11</v>
      </c>
      <c r="E105" s="3">
        <v>38.198324022346299</v>
      </c>
      <c r="F105" s="32">
        <f t="shared" si="1"/>
        <v>38.044692737430168</v>
      </c>
    </row>
    <row r="106" spans="1:6" x14ac:dyDescent="0.3">
      <c r="A106" s="3">
        <v>105</v>
      </c>
      <c r="B106" s="3">
        <v>10318</v>
      </c>
      <c r="C106" s="3">
        <v>5974</v>
      </c>
      <c r="D106" s="3">
        <v>0</v>
      </c>
      <c r="E106" s="3">
        <v>57.898817600310103</v>
      </c>
      <c r="F106" s="32">
        <f t="shared" si="1"/>
        <v>57.898817600310139</v>
      </c>
    </row>
    <row r="107" spans="1:6" x14ac:dyDescent="0.3">
      <c r="A107" s="3">
        <v>106</v>
      </c>
      <c r="B107" s="3">
        <v>7229</v>
      </c>
      <c r="C107" s="3">
        <v>3297</v>
      </c>
      <c r="D107" s="3">
        <v>2</v>
      </c>
      <c r="E107" s="3">
        <v>45.635634250933698</v>
      </c>
      <c r="F107" s="32">
        <f t="shared" si="1"/>
        <v>45.607967907041086</v>
      </c>
    </row>
    <row r="108" spans="1:6" x14ac:dyDescent="0.3">
      <c r="A108" s="3">
        <v>107</v>
      </c>
      <c r="B108" s="3">
        <v>7622</v>
      </c>
      <c r="C108" s="3">
        <v>5583</v>
      </c>
      <c r="D108" s="3">
        <v>26</v>
      </c>
      <c r="E108" s="3">
        <v>73.589609026502202</v>
      </c>
      <c r="F108" s="32">
        <f t="shared" si="1"/>
        <v>73.248491209656265</v>
      </c>
    </row>
    <row r="109" spans="1:6" x14ac:dyDescent="0.3">
      <c r="A109" s="3">
        <v>108</v>
      </c>
      <c r="B109" s="3">
        <v>7545</v>
      </c>
      <c r="C109" s="3">
        <v>4349</v>
      </c>
      <c r="D109" s="3">
        <v>0</v>
      </c>
      <c r="E109" s="3">
        <v>57.640821736249102</v>
      </c>
      <c r="F109" s="32">
        <f t="shared" si="1"/>
        <v>57.640821736249173</v>
      </c>
    </row>
    <row r="110" spans="1:6" x14ac:dyDescent="0.3">
      <c r="A110" s="3">
        <v>109</v>
      </c>
      <c r="B110" s="3">
        <v>7458</v>
      </c>
      <c r="C110" s="3">
        <v>3581</v>
      </c>
      <c r="D110" s="3">
        <v>0</v>
      </c>
      <c r="E110" s="3">
        <v>48.0155537677661</v>
      </c>
      <c r="F110" s="32">
        <f t="shared" si="1"/>
        <v>48.015553767766157</v>
      </c>
    </row>
    <row r="111" spans="1:6" x14ac:dyDescent="0.3">
      <c r="A111" s="3">
        <v>110</v>
      </c>
      <c r="B111" s="3">
        <v>6173</v>
      </c>
      <c r="C111" s="3">
        <v>4356</v>
      </c>
      <c r="D111" s="3">
        <v>4</v>
      </c>
      <c r="E111" s="3">
        <v>70.6301636157459</v>
      </c>
      <c r="F111" s="32">
        <f t="shared" si="1"/>
        <v>70.565365300502194</v>
      </c>
    </row>
    <row r="112" spans="1:6" x14ac:dyDescent="0.3">
      <c r="A112" s="3">
        <v>111</v>
      </c>
      <c r="B112" s="3">
        <v>6948</v>
      </c>
      <c r="C112" s="3">
        <v>5482</v>
      </c>
      <c r="D112" s="3">
        <v>18</v>
      </c>
      <c r="E112" s="3">
        <v>79.159470351180104</v>
      </c>
      <c r="F112" s="32">
        <f t="shared" si="1"/>
        <v>78.900402993667242</v>
      </c>
    </row>
    <row r="113" spans="1:6" x14ac:dyDescent="0.3">
      <c r="A113" s="3">
        <v>112</v>
      </c>
      <c r="B113" s="3">
        <v>9580</v>
      </c>
      <c r="C113" s="3">
        <v>5483</v>
      </c>
      <c r="D113" s="3">
        <v>2</v>
      </c>
      <c r="E113" s="3">
        <v>57.254697286012501</v>
      </c>
      <c r="F113" s="32">
        <f t="shared" si="1"/>
        <v>57.233820459290186</v>
      </c>
    </row>
    <row r="114" spans="1:6" x14ac:dyDescent="0.3">
      <c r="A114" s="3">
        <v>113</v>
      </c>
      <c r="B114" s="3">
        <v>6771</v>
      </c>
      <c r="C114" s="3">
        <v>3205</v>
      </c>
      <c r="D114" s="3">
        <v>0</v>
      </c>
      <c r="E114" s="3">
        <v>47.334219465366999</v>
      </c>
      <c r="F114" s="32">
        <f t="shared" si="1"/>
        <v>47.334219465367006</v>
      </c>
    </row>
    <row r="115" spans="1:6" x14ac:dyDescent="0.3">
      <c r="A115" s="3">
        <v>114</v>
      </c>
      <c r="B115" s="3">
        <v>5972</v>
      </c>
      <c r="C115" s="3">
        <v>4642</v>
      </c>
      <c r="D115" s="3">
        <v>0</v>
      </c>
      <c r="E115" s="3">
        <v>77.729403884795701</v>
      </c>
      <c r="F115" s="32">
        <f t="shared" si="1"/>
        <v>77.729403884795715</v>
      </c>
    </row>
    <row r="116" spans="1:6" x14ac:dyDescent="0.3">
      <c r="A116" s="3">
        <v>115</v>
      </c>
      <c r="B116" s="3">
        <v>6443</v>
      </c>
      <c r="C116" s="3">
        <v>3888</v>
      </c>
      <c r="D116" s="3">
        <v>0</v>
      </c>
      <c r="E116" s="3">
        <v>60.344559987583402</v>
      </c>
      <c r="F116" s="32">
        <f t="shared" si="1"/>
        <v>60.344559987583423</v>
      </c>
    </row>
    <row r="117" spans="1:6" x14ac:dyDescent="0.3">
      <c r="A117" s="3">
        <v>116</v>
      </c>
      <c r="B117" s="3">
        <v>9171</v>
      </c>
      <c r="C117" s="3">
        <v>5091</v>
      </c>
      <c r="D117" s="3">
        <v>1</v>
      </c>
      <c r="E117" s="3">
        <v>55.5228437465925</v>
      </c>
      <c r="F117" s="32">
        <f t="shared" si="1"/>
        <v>55.511939810271507</v>
      </c>
    </row>
    <row r="118" spans="1:6" x14ac:dyDescent="0.3">
      <c r="A118" s="3">
        <v>117</v>
      </c>
      <c r="B118" s="3">
        <v>8169</v>
      </c>
      <c r="C118" s="3">
        <v>6859</v>
      </c>
      <c r="D118" s="3">
        <v>0</v>
      </c>
      <c r="E118" s="3">
        <v>83.963765454767994</v>
      </c>
      <c r="F118" s="32">
        <f t="shared" si="1"/>
        <v>83.963765454768023</v>
      </c>
    </row>
    <row r="119" spans="1:6" x14ac:dyDescent="0.3">
      <c r="A119" s="3"/>
      <c r="B119" s="3"/>
      <c r="C119" s="3"/>
      <c r="D119" s="3"/>
      <c r="E119" s="3"/>
      <c r="F119" s="32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32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32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32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32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32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32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32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32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32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32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32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32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32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32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32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32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32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32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32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32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32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32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32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32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32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32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32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32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32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32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32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32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32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32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32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32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32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32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32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32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32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32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32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32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32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32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32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32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32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32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32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32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32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32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32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32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32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32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32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32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32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32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32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32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32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32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32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32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32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32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32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32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32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32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32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32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32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32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32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32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32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7"/>
  <sheetViews>
    <sheetView showGridLines="0" workbookViewId="0">
      <selection activeCell="C4" sqref="C4:C9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7" t="s">
        <v>62</v>
      </c>
      <c r="C2" s="27"/>
      <c r="H2" s="26" t="s">
        <v>44</v>
      </c>
      <c r="I2" s="26"/>
      <c r="J2" s="26"/>
      <c r="K2" s="26"/>
      <c r="L2" s="26"/>
      <c r="M2" s="26"/>
      <c r="N2" s="26"/>
      <c r="P2" s="27" t="s">
        <v>45</v>
      </c>
      <c r="Q2" s="27"/>
      <c r="R2" s="27"/>
      <c r="S2" s="27"/>
      <c r="U2" s="27" t="s">
        <v>53</v>
      </c>
      <c r="V2" s="27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53.850009319271926</v>
      </c>
      <c r="D4" s="15"/>
      <c r="E4" s="15"/>
      <c r="F4" s="15"/>
      <c r="H4" s="15">
        <f>C6</f>
        <v>29.419163045963799</v>
      </c>
      <c r="I4" t="str">
        <f>_xlfn.CONCAT("(","0,00","; ", ROUND(H4, 2),"]")</f>
        <v>(0,00; 29,42]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0.85470085470085466</v>
      </c>
      <c r="M4" s="15">
        <f>100*_xlfn.NORM.DIST(H4,$C$4,$C$5,TRUE)</f>
        <v>3.3765730993220244</v>
      </c>
      <c r="P4" t="str">
        <f>I4</f>
        <v>(0,00; 29,42]</v>
      </c>
      <c r="Q4" s="15">
        <f>K4</f>
        <v>1</v>
      </c>
      <c r="R4" s="15">
        <f t="shared" ref="R4:R13" si="0">M4*$C$9/100</f>
        <v>3.9505905262067689</v>
      </c>
      <c r="S4" s="15">
        <f>((Q4-R4)^2)/R4</f>
        <v>2.2037172406476526</v>
      </c>
      <c r="U4" t="s">
        <v>54</v>
      </c>
      <c r="V4" s="15">
        <f>S17</f>
        <v>10.90126761683571</v>
      </c>
    </row>
    <row r="5" spans="2:22" x14ac:dyDescent="0.3">
      <c r="B5" t="s">
        <v>18</v>
      </c>
      <c r="C5" s="15">
        <f>Processado!G3</f>
        <v>13.363914279377305</v>
      </c>
      <c r="D5" s="15"/>
      <c r="E5" s="15"/>
      <c r="F5" s="15"/>
      <c r="H5" s="15">
        <f>H4+$C$11</f>
        <v>34.539094810887434</v>
      </c>
      <c r="I5" t="str">
        <f t="shared" ref="I5:I13" si="1">_xlfn.CONCAT("(",ROUND(H4, 2),"; ", IF(ISNUMBER(H5),_xlfn.CONCAT(ROUND(H5, 2),"]"),_xlfn.CONCAT(H5,")")))</f>
        <v>(29,42; 34,54]</v>
      </c>
      <c r="J5">
        <f>IF(ISNUMBER(H5),COUNTIF(Processado!$E$2:$E$200,"&lt;="&amp;normalidade!H5),COUNT(Processado!$E$2:$E$200))</f>
        <v>8</v>
      </c>
      <c r="K5">
        <f>J5-J4</f>
        <v>7</v>
      </c>
      <c r="L5" s="16">
        <f>100*K5/$C$9</f>
        <v>5.982905982905983</v>
      </c>
      <c r="M5" s="15">
        <f>100*(_xlfn.NORM.DIST(H5,$C$4,$C$5,TRUE)-_xlfn.NORM.DIST(H4,$C$4,$C$5,TRUE))</f>
        <v>4.0462598359200763</v>
      </c>
      <c r="P5" t="str">
        <f t="shared" ref="P5:P14" si="2">I5</f>
        <v>(29,42; 34,54]</v>
      </c>
      <c r="Q5" s="15">
        <f t="shared" ref="Q5:Q13" si="3">K5</f>
        <v>7</v>
      </c>
      <c r="R5" s="15">
        <f t="shared" si="0"/>
        <v>4.7341240080264892</v>
      </c>
      <c r="S5" s="15">
        <f t="shared" ref="S5:S13" si="4">((Q5-R5)^2)/R5</f>
        <v>1.084507715112057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29.419163045963799</v>
      </c>
      <c r="D6" s="15"/>
      <c r="E6" s="15"/>
      <c r="F6" s="15"/>
      <c r="H6" s="15">
        <f t="shared" ref="H6:H15" si="5">H5+$C$11</f>
        <v>39.659026575811069</v>
      </c>
      <c r="I6" t="str">
        <f t="shared" si="1"/>
        <v>(34,54; 39,66]</v>
      </c>
      <c r="J6">
        <f>IF(ISNUMBER(H6),COUNTIF(Processado!$E$2:$E$200,"&lt;="&amp;normalidade!H6),COUNT(Processado!$E$2:$E$200))</f>
        <v>19</v>
      </c>
      <c r="K6">
        <f t="shared" ref="K6:K12" si="6">J6-J5</f>
        <v>11</v>
      </c>
      <c r="L6" s="16">
        <f t="shared" ref="L6:L12" si="7">100*K6/$C$9</f>
        <v>9.4017094017094021</v>
      </c>
      <c r="M6" s="15">
        <f t="shared" ref="M6:M15" si="8">100*(_xlfn.NORM.DIST(H6,$C$4,$C$5,TRUE)-_xlfn.NORM.DIST(H5,$C$4,$C$5,TRUE))</f>
        <v>6.9914894252087789</v>
      </c>
      <c r="P6" t="str">
        <f t="shared" si="2"/>
        <v>(34,54; 39,66]</v>
      </c>
      <c r="Q6" s="15">
        <f t="shared" si="3"/>
        <v>11</v>
      </c>
      <c r="R6" s="15">
        <f t="shared" si="0"/>
        <v>8.1800426274942701</v>
      </c>
      <c r="S6" s="15">
        <f t="shared" si="4"/>
        <v>0.97214158224812863</v>
      </c>
      <c r="U6" t="s">
        <v>56</v>
      </c>
      <c r="V6">
        <f>C10+2</f>
        <v>13</v>
      </c>
    </row>
    <row r="7" spans="2:22" x14ac:dyDescent="0.3">
      <c r="B7" t="s">
        <v>34</v>
      </c>
      <c r="C7" s="15">
        <f>Processado!G9</f>
        <v>85.738412460123797</v>
      </c>
      <c r="D7" s="15"/>
      <c r="E7" s="15"/>
      <c r="F7" s="15"/>
      <c r="H7" s="15">
        <f t="shared" si="5"/>
        <v>44.778958340734704</v>
      </c>
      <c r="I7" t="str">
        <f t="shared" si="1"/>
        <v>(39,66; 44,78]</v>
      </c>
      <c r="J7">
        <f>IF(ISNUMBER(H7),COUNTIF(Processado!$E$2:$E$200,"&lt;="&amp;normalidade!H7),COUNT(Processado!$E$2:$E$200))</f>
        <v>32</v>
      </c>
      <c r="K7">
        <f t="shared" si="6"/>
        <v>13</v>
      </c>
      <c r="L7" s="16">
        <f t="shared" si="7"/>
        <v>11.111111111111111</v>
      </c>
      <c r="M7" s="15">
        <f t="shared" si="8"/>
        <v>10.449794152689554</v>
      </c>
      <c r="P7" t="str">
        <f t="shared" si="2"/>
        <v>(39,66; 44,78]</v>
      </c>
      <c r="Q7" s="15">
        <f t="shared" si="3"/>
        <v>13</v>
      </c>
      <c r="R7" s="15">
        <f t="shared" si="0"/>
        <v>12.226259158646778</v>
      </c>
      <c r="S7" s="15">
        <f t="shared" si="4"/>
        <v>4.8966317645458279E-2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56.319249414159998</v>
      </c>
      <c r="D8" s="15"/>
      <c r="E8" s="15"/>
      <c r="F8" s="15"/>
      <c r="H8" s="15">
        <f t="shared" si="5"/>
        <v>49.898890105658339</v>
      </c>
      <c r="I8" t="str">
        <f t="shared" si="1"/>
        <v>(44,78; 49,9]</v>
      </c>
      <c r="J8">
        <f>IF(ISNUMBER(H8),COUNTIF(Processado!$E$2:$E$200,"&lt;="&amp;normalidade!H8),COUNT(Processado!$E$2:$E$200))</f>
        <v>49</v>
      </c>
      <c r="K8">
        <f t="shared" si="6"/>
        <v>17</v>
      </c>
      <c r="L8" s="16">
        <f t="shared" si="7"/>
        <v>14.52991452991453</v>
      </c>
      <c r="M8" s="15">
        <f t="shared" si="8"/>
        <v>13.51052997664166</v>
      </c>
      <c r="P8" t="str">
        <f t="shared" si="2"/>
        <v>(44,78; 49,9]</v>
      </c>
      <c r="Q8" s="15">
        <f t="shared" si="3"/>
        <v>17</v>
      </c>
      <c r="R8" s="15">
        <f t="shared" si="0"/>
        <v>15.807320072670743</v>
      </c>
      <c r="S8" s="15">
        <f t="shared" si="4"/>
        <v>8.9989030557649993E-2</v>
      </c>
      <c r="U8" t="s">
        <v>58</v>
      </c>
      <c r="V8">
        <f>V6-V7-1</f>
        <v>10</v>
      </c>
    </row>
    <row r="9" spans="2:22" x14ac:dyDescent="0.3">
      <c r="B9" t="s">
        <v>37</v>
      </c>
      <c r="C9">
        <f>COUNT(Processado!A2:A200)</f>
        <v>117</v>
      </c>
      <c r="H9" s="15">
        <f t="shared" si="5"/>
        <v>55.018821870581974</v>
      </c>
      <c r="I9" t="str">
        <f t="shared" si="1"/>
        <v>(49,9; 55,02]</v>
      </c>
      <c r="J9">
        <f>IF(ISNUMBER(H9),COUNTIF(Processado!$E$2:$E$200,"&lt;="&amp;normalidade!H9),COUNT(Processado!$E$2:$E$200))</f>
        <v>64</v>
      </c>
      <c r="K9">
        <f t="shared" si="6"/>
        <v>15</v>
      </c>
      <c r="L9" s="16">
        <f t="shared" si="7"/>
        <v>12.820512820512821</v>
      </c>
      <c r="M9" s="15">
        <f t="shared" si="8"/>
        <v>15.110073268492208</v>
      </c>
      <c r="P9" t="str">
        <f t="shared" si="2"/>
        <v>(49,9; 55,02]</v>
      </c>
      <c r="Q9" s="15">
        <f t="shared" si="3"/>
        <v>15</v>
      </c>
      <c r="R9" s="15">
        <f t="shared" si="0"/>
        <v>17.678785724135881</v>
      </c>
      <c r="S9" s="15">
        <f t="shared" si="4"/>
        <v>0.40590417621484848</v>
      </c>
      <c r="U9" t="s">
        <v>59</v>
      </c>
      <c r="V9" s="15">
        <f>_xlfn.CHISQ.INV.RT(V5,V8)</f>
        <v>18.307038053275146</v>
      </c>
    </row>
    <row r="10" spans="2:22" x14ac:dyDescent="0.3">
      <c r="B10" t="s">
        <v>36</v>
      </c>
      <c r="C10">
        <f>ROUND(SQRT(C9),0)</f>
        <v>11</v>
      </c>
      <c r="H10" s="15">
        <f t="shared" si="5"/>
        <v>60.138753635505608</v>
      </c>
      <c r="I10" t="str">
        <f t="shared" si="1"/>
        <v>(55,02; 60,14]</v>
      </c>
      <c r="J10">
        <f>IF(ISNUMBER(H10),COUNTIF(Processado!$E$2:$E$200,"&lt;="&amp;normalidade!H10),COUNT(Processado!$E$2:$E$200))</f>
        <v>83</v>
      </c>
      <c r="K10">
        <f t="shared" si="6"/>
        <v>19</v>
      </c>
      <c r="L10" s="16">
        <f t="shared" si="7"/>
        <v>16.239316239316238</v>
      </c>
      <c r="M10" s="15">
        <f t="shared" si="8"/>
        <v>14.618121436550858</v>
      </c>
      <c r="P10" t="str">
        <f t="shared" si="2"/>
        <v>(55,02; 60,14]</v>
      </c>
      <c r="Q10" s="15">
        <f t="shared" si="3"/>
        <v>19</v>
      </c>
      <c r="R10" s="15">
        <f t="shared" si="0"/>
        <v>17.103202080764504</v>
      </c>
      <c r="S10" s="15">
        <f t="shared" si="4"/>
        <v>0.21036074586655915</v>
      </c>
      <c r="U10" s="28" t="str">
        <f>IF(S17&lt;V9,"Há indícios de normalidade","NÃO há indícios de normalidade")</f>
        <v>Há indícios de normalidade</v>
      </c>
      <c r="V10" s="28"/>
    </row>
    <row r="11" spans="2:22" x14ac:dyDescent="0.3">
      <c r="B11" s="17" t="s">
        <v>39</v>
      </c>
      <c r="C11" s="18">
        <f>C8/C10</f>
        <v>5.1199317649236358</v>
      </c>
      <c r="D11" s="15"/>
      <c r="E11" s="15"/>
      <c r="F11" s="15"/>
      <c r="H11" s="15">
        <f t="shared" si="5"/>
        <v>65.258685400429243</v>
      </c>
      <c r="I11" t="str">
        <f t="shared" si="1"/>
        <v>(60,14; 65,26]</v>
      </c>
      <c r="J11">
        <f>IF(ISNUMBER(H11),COUNTIF(Processado!$E$2:$E$200,"&lt;="&amp;normalidade!H11),COUNT(Processado!$E$2:$E$200))</f>
        <v>91</v>
      </c>
      <c r="K11">
        <f t="shared" si="6"/>
        <v>8</v>
      </c>
      <c r="L11" s="16">
        <f t="shared" si="7"/>
        <v>6.8376068376068373</v>
      </c>
      <c r="M11" s="15">
        <f t="shared" si="8"/>
        <v>12.233394842647428</v>
      </c>
      <c r="P11" t="str">
        <f t="shared" si="2"/>
        <v>(60,14; 65,26]</v>
      </c>
      <c r="Q11" s="15">
        <f t="shared" si="3"/>
        <v>8</v>
      </c>
      <c r="R11" s="15">
        <f t="shared" si="0"/>
        <v>14.313071965897491</v>
      </c>
      <c r="S11" s="15">
        <f t="shared" si="4"/>
        <v>2.7845089958018487</v>
      </c>
      <c r="U11" s="29"/>
      <c r="V11" s="29"/>
    </row>
    <row r="12" spans="2:22" x14ac:dyDescent="0.3">
      <c r="H12" s="15">
        <f t="shared" si="5"/>
        <v>70.378617165352878</v>
      </c>
      <c r="I12" t="str">
        <f t="shared" si="1"/>
        <v>(65,26; 70,38]</v>
      </c>
      <c r="J12">
        <f>IF(ISNUMBER(H12),COUNTIF(Processado!$E$2:$E$200,"&lt;="&amp;normalidade!H12),COUNT(Processado!$E$2:$E$200))</f>
        <v>101</v>
      </c>
      <c r="K12">
        <f t="shared" si="6"/>
        <v>10</v>
      </c>
      <c r="L12" s="16">
        <f t="shared" si="7"/>
        <v>8.5470085470085468</v>
      </c>
      <c r="M12" s="15">
        <f t="shared" si="8"/>
        <v>8.8558617248908345</v>
      </c>
      <c r="P12" t="str">
        <f t="shared" si="2"/>
        <v>(65,26; 70,38]</v>
      </c>
      <c r="Q12" s="15">
        <f t="shared" si="3"/>
        <v>10</v>
      </c>
      <c r="R12" s="15">
        <f t="shared" si="0"/>
        <v>10.361358218122277</v>
      </c>
      <c r="S12" s="15">
        <f>((Q12-R12)^2)/R12</f>
        <v>1.2602571888318623E-2</v>
      </c>
      <c r="U12" s="29"/>
      <c r="V12" s="29"/>
    </row>
    <row r="13" spans="2:22" x14ac:dyDescent="0.3">
      <c r="H13" s="15">
        <f t="shared" si="5"/>
        <v>75.498548930276513</v>
      </c>
      <c r="I13" t="str">
        <f t="shared" si="1"/>
        <v>(70,38; 75,5]</v>
      </c>
      <c r="J13">
        <f>IF(ISNUMBER(H13),COUNTIF(Processado!$E$2:$E$200,"&lt;="&amp;normalidade!H13),COUNT(Processado!$E$2:$E$200))</f>
        <v>109</v>
      </c>
      <c r="K13">
        <f t="shared" ref="K13" si="9">J13-J12</f>
        <v>8</v>
      </c>
      <c r="L13" s="16">
        <f t="shared" ref="L13" si="10">100*K13/$C$9</f>
        <v>6.8376068376068373</v>
      </c>
      <c r="M13" s="15">
        <f t="shared" si="8"/>
        <v>5.5454834182307566</v>
      </c>
      <c r="P13" t="str">
        <f t="shared" si="2"/>
        <v>(70,38; 75,5]</v>
      </c>
      <c r="Q13" s="15">
        <f t="shared" si="3"/>
        <v>8</v>
      </c>
      <c r="R13" s="15">
        <f t="shared" si="0"/>
        <v>6.488215599329985</v>
      </c>
      <c r="S13" s="15">
        <f t="shared" si="4"/>
        <v>0.35225279418045402</v>
      </c>
    </row>
    <row r="14" spans="2:22" x14ac:dyDescent="0.3">
      <c r="H14" s="15">
        <f t="shared" si="5"/>
        <v>80.618480695200148</v>
      </c>
      <c r="I14" t="str">
        <f t="shared" ref="I14" si="11">_xlfn.CONCAT("(",ROUND(H13, 2),"; ", IF(ISNUMBER(H14),_xlfn.CONCAT(ROUND(H14, 2),"]"),_xlfn.CONCAT(H14,")")))</f>
        <v>(75,5; 80,62]</v>
      </c>
      <c r="J14">
        <f>IF(ISNUMBER(H14),COUNTIF(Processado!$E$2:$E$200,"&lt;="&amp;normalidade!H14),COUNT(Processado!$E$2:$E$200))</f>
        <v>114</v>
      </c>
      <c r="K14">
        <f t="shared" ref="K14" si="12">J14-J13</f>
        <v>5</v>
      </c>
      <c r="L14" s="16">
        <f t="shared" ref="L14" si="13">100*K14/$C$9</f>
        <v>4.2735042735042734</v>
      </c>
      <c r="M14" s="15">
        <f t="shared" si="8"/>
        <v>3.0037756907007607</v>
      </c>
      <c r="P14" s="23" t="str">
        <f t="shared" si="2"/>
        <v>(75,5; 80,62]</v>
      </c>
      <c r="Q14" s="24">
        <f t="shared" ref="Q14" si="14">K14</f>
        <v>5</v>
      </c>
      <c r="R14" s="24">
        <f t="shared" ref="R14" si="15">M14*$C$9/100</f>
        <v>3.5144175581198902</v>
      </c>
      <c r="S14" s="24">
        <f t="shared" ref="S14" si="16">((Q14-R14)^2)/R14</f>
        <v>0.62797182040119492</v>
      </c>
    </row>
    <row r="15" spans="2:22" x14ac:dyDescent="0.3">
      <c r="H15" s="15">
        <f t="shared" si="5"/>
        <v>85.738412460123783</v>
      </c>
      <c r="I15" t="str">
        <f t="shared" ref="I15" si="17">_xlfn.CONCAT("(",ROUND(H14, 2),"; ", IF(ISNUMBER(H15),_xlfn.CONCAT(ROUND(H15, 2),"]"),_xlfn.CONCAT(H15,")")))</f>
        <v>(80,62; 85,74]</v>
      </c>
      <c r="J15">
        <f>IF(ISNUMBER(H15),COUNTIF(Processado!$E$2:$E$200,"&lt;="&amp;normalidade!H15),COUNT(Processado!$E$2:$E$200))</f>
        <v>117</v>
      </c>
      <c r="K15">
        <f t="shared" ref="K15" si="18">J15-J14</f>
        <v>3</v>
      </c>
      <c r="L15" s="16">
        <f t="shared" ref="L15" si="19">100*K15/$C$9</f>
        <v>2.5641025641025643</v>
      </c>
      <c r="M15" s="15">
        <f t="shared" si="8"/>
        <v>1.4073700392052357</v>
      </c>
      <c r="P15" s="23" t="str">
        <f t="shared" ref="P15:P16" si="20">I15</f>
        <v>(80,62; 85,74]</v>
      </c>
      <c r="Q15" s="24">
        <f t="shared" ref="Q15:Q16" si="21">K15</f>
        <v>3</v>
      </c>
      <c r="R15" s="24">
        <f t="shared" ref="R15:R16" si="22">M15*$C$9/100</f>
        <v>1.6466229458701258</v>
      </c>
      <c r="S15" s="24">
        <f t="shared" ref="S15:S16" si="23">((Q15-R15)^2)/R15</f>
        <v>1.1123551115567429</v>
      </c>
    </row>
    <row r="16" spans="2:22" x14ac:dyDescent="0.3">
      <c r="H16" s="22" t="s">
        <v>40</v>
      </c>
      <c r="I16" s="17" t="str">
        <f t="shared" ref="I16" si="24">_xlfn.CONCAT("(",ROUND(H15, 2),"; ", IF(ISNUMBER(H16),_xlfn.CONCAT(ROUND(H16, 2),"]"),_xlfn.CONCAT(H16,")")))</f>
        <v>(85,74; ∞)</v>
      </c>
      <c r="J16" s="17">
        <f>IF(ISNUMBER(H16),COUNTIF(Processado!$E$2:$E$200,"&lt;="&amp;normalidade!H16),COUNT(Processado!$E$2:$E$200))</f>
        <v>117</v>
      </c>
      <c r="K16" s="17">
        <f t="shared" ref="K16" si="25">J16-J15</f>
        <v>0</v>
      </c>
      <c r="L16" s="20">
        <f t="shared" ref="L16" si="26">100*K16/$C$9</f>
        <v>0</v>
      </c>
      <c r="M16" s="18">
        <f>100*(1-_xlfn.NORM.DIST(H15,$C$4,$C$5,TRUE))</f>
        <v>0.85127308949982661</v>
      </c>
      <c r="P16" s="17" t="str">
        <f t="shared" si="20"/>
        <v>(85,74; ∞)</v>
      </c>
      <c r="Q16" s="18">
        <f t="shared" si="21"/>
        <v>0</v>
      </c>
      <c r="R16" s="18">
        <f t="shared" si="22"/>
        <v>0.99598951471479713</v>
      </c>
      <c r="S16" s="18">
        <f t="shared" si="23"/>
        <v>0.99598951471479713</v>
      </c>
    </row>
    <row r="17" spans="16:19" x14ac:dyDescent="0.3">
      <c r="P17" t="s">
        <v>50</v>
      </c>
      <c r="Q17" s="15">
        <f>SUM(Q4:Q16)</f>
        <v>117</v>
      </c>
      <c r="R17" s="15">
        <f t="shared" ref="R17:S17" si="27">SUM(R4:R16)</f>
        <v>117</v>
      </c>
      <c r="S17" s="15">
        <f t="shared" si="27"/>
        <v>10.90126761683571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2023-10-11T02:17:06Z</dcterms:modified>
</cp:coreProperties>
</file>