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47CEA8-4F45-4625-910B-1F04FC638F8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6" i="3"/>
  <c r="S10" i="4" l="1"/>
  <c r="R10" i="4"/>
  <c r="Q10" i="4"/>
  <c r="F20" i="3"/>
  <c r="F19" i="3"/>
  <c r="F18" i="3"/>
  <c r="F17" i="3"/>
  <c r="F16" i="3"/>
  <c r="F15" i="3"/>
  <c r="F21" i="3"/>
  <c r="F115" i="3" l="1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3" i="3"/>
  <c r="F4" i="3"/>
  <c r="F5" i="3"/>
  <c r="F6" i="3"/>
  <c r="F7" i="3"/>
  <c r="F8" i="3"/>
  <c r="F9" i="3"/>
  <c r="F10" i="3"/>
  <c r="F11" i="3"/>
  <c r="F12" i="3"/>
  <c r="F13" i="3"/>
  <c r="F14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  <c r="G5" i="3" l="1"/>
  <c r="G4" i="3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7" i="4"/>
  <c r="P7" i="4" s="1"/>
  <c r="I8" i="4" l="1"/>
  <c r="P8" i="4" s="1"/>
  <c r="I9" i="4"/>
  <c r="P9" i="4" s="1"/>
  <c r="M9" i="4"/>
  <c r="S6" i="4"/>
  <c r="Q7" i="4"/>
  <c r="L7" i="4"/>
  <c r="J8" i="4"/>
  <c r="K8" i="4" s="1"/>
  <c r="M8" i="4"/>
  <c r="R8" i="4" s="1"/>
  <c r="R9" i="4" l="1"/>
  <c r="J9" i="4"/>
  <c r="Q8" i="4"/>
  <c r="L8" i="4"/>
  <c r="S7" i="4"/>
  <c r="S8" i="4" l="1"/>
  <c r="K9" i="4"/>
  <c r="Q9" i="4" l="1"/>
  <c r="L9" i="4"/>
  <c r="S9" i="4" l="1"/>
  <c r="U10" i="4" l="1"/>
  <c r="V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<sst xmlns="http://schemas.openxmlformats.org/spreadsheetml/2006/main" count="80" uniqueCount="67">
  <si>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</si>
  <si>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</si>
  <si>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</si>
  <si>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</si>
  <si>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</si>
  <si>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</si>
  <si>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</si>
  <si>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</si>
  <si>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</si>
  <si>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</si>
  <si>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</si>
  <si>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</si>
  <si>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</si>
  <si>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</si>
  <si>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</si>
  <si>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</si>
  <si>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</si>
  <si>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</si>
  <si>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</si>
  <si>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</si>
  <si>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</si>
  <si>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</si>
  <si>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</si>
  <si>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</si>
  <si>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</si>
  <si>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</si>
  <si>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</si>
  <si>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</si>
  <si>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</si>
  <si>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</si>
  <si>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</si>
  <si>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</si>
  <si>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</si>
  <si>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</si>
  <si>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</si>
  <si>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</si>
  <si>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</si>
  <si>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</si>
  <si>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</si>
  <si>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</si>
  <si>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</si>
  <si>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</si>
  <si>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</si>
  <si>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</si>
  <si>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</si>
  <si>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</si>
  <si>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</si>
  <si>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</si>
  <si>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</si>
  <si>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</si>
  <si>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</si>
  <si>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</si>
  <si>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</si>
  <si>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</si>
  <si>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</si>
  <si>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</si>
  <si>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</si>
  <si>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</si>
  <si>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</si>
  <si>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</si>
  <si>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</si>
  <si>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</si>
  <si>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Cobrim. C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</si>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</sst>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40142</c:v>
                </c:pt>
                <c:pt idx="1">
                  <c:v>40745</c:v>
                </c:pt>
                <c:pt idx="2">
                  <c:v>39441</c:v>
                </c:pt>
                <c:pt idx="3">
                  <c:v>36293</c:v>
                </c:pt>
                <c:pt idx="4">
                  <c:v>28560</c:v>
                </c:pt>
                <c:pt idx="5">
                  <c:v>40754</c:v>
                </c:pt>
                <c:pt idx="6">
                  <c:v>16</c:v>
                </c:pt>
                <c:pt idx="7">
                  <c:v>48567</c:v>
                </c:pt>
                <c:pt idx="8">
                  <c:v>36778</c:v>
                </c:pt>
                <c:pt idx="9">
                  <c:v>8</c:v>
                </c:pt>
                <c:pt idx="10">
                  <c:v>33351</c:v>
                </c:pt>
                <c:pt idx="11">
                  <c:v>44</c:v>
                </c:pt>
                <c:pt idx="12">
                  <c:v>33058</c:v>
                </c:pt>
                <c:pt idx="13">
                  <c:v>6</c:v>
                </c:pt>
                <c:pt idx="14">
                  <c:v>27588</c:v>
                </c:pt>
                <c:pt idx="15">
                  <c:v>38057</c:v>
                </c:pt>
                <c:pt idx="16">
                  <c:v>19</c:v>
                </c:pt>
                <c:pt idx="17">
                  <c:v>186</c:v>
                </c:pt>
                <c:pt idx="18">
                  <c:v>20</c:v>
                </c:pt>
                <c:pt idx="19">
                  <c:v>50</c:v>
                </c:pt>
                <c:pt idx="20">
                  <c:v>45</c:v>
                </c:pt>
                <c:pt idx="21">
                  <c:v>39</c:v>
                </c:pt>
                <c:pt idx="22">
                  <c:v>11</c:v>
                </c:pt>
                <c:pt idx="23">
                  <c:v>10</c:v>
                </c:pt>
                <c:pt idx="24">
                  <c:v>17</c:v>
                </c:pt>
                <c:pt idx="25">
                  <c:v>29462</c:v>
                </c:pt>
                <c:pt idx="26">
                  <c:v>45970</c:v>
                </c:pt>
                <c:pt idx="27">
                  <c:v>42966</c:v>
                </c:pt>
                <c:pt idx="28">
                  <c:v>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-59111.5</c:v>
                </c:pt>
                <c:pt idx="1">
                  <c:v>-59111.5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503.62830121068691</c:v>
                </c:pt>
                <c:pt idx="1">
                  <c:v>503.62830121068691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Pixels Agregados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40142</c:v>
                </c:pt>
                <c:pt idx="1">
                  <c:v>40745</c:v>
                </c:pt>
                <c:pt idx="2">
                  <c:v>39441</c:v>
                </c:pt>
                <c:pt idx="3">
                  <c:v>36293</c:v>
                </c:pt>
                <c:pt idx="4">
                  <c:v>28560</c:v>
                </c:pt>
                <c:pt idx="5">
                  <c:v>40754</c:v>
                </c:pt>
                <c:pt idx="6">
                  <c:v>48567</c:v>
                </c:pt>
                <c:pt idx="7">
                  <c:v>36778</c:v>
                </c:pt>
                <c:pt idx="8">
                  <c:v>33351</c:v>
                </c:pt>
                <c:pt idx="9">
                  <c:v>33058</c:v>
                </c:pt>
                <c:pt idx="10">
                  <c:v>27588</c:v>
                </c:pt>
                <c:pt idx="11">
                  <c:v>38057</c:v>
                </c:pt>
                <c:pt idx="12">
                  <c:v>29462</c:v>
                </c:pt>
                <c:pt idx="13">
                  <c:v>45970</c:v>
                </c:pt>
                <c:pt idx="14">
                  <c:v>42966</c:v>
                </c:pt>
                <c:pt idx="15">
                  <c:v>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61.700961586368301</c:v>
                </c:pt>
                <c:pt idx="1">
                  <c:v>49.812246901460298</c:v>
                </c:pt>
                <c:pt idx="2">
                  <c:v>44.7985598742425</c:v>
                </c:pt>
                <c:pt idx="3">
                  <c:v>60.485493070289003</c:v>
                </c:pt>
                <c:pt idx="4">
                  <c:v>52.524509803921497</c:v>
                </c:pt>
                <c:pt idx="5">
                  <c:v>55.516022967070697</c:v>
                </c:pt>
                <c:pt idx="6">
                  <c:v>35.386167562336503</c:v>
                </c:pt>
                <c:pt idx="7">
                  <c:v>43.623905595736503</c:v>
                </c:pt>
                <c:pt idx="8">
                  <c:v>32.082996012113497</c:v>
                </c:pt>
                <c:pt idx="9">
                  <c:v>35.5768649041079</c:v>
                </c:pt>
                <c:pt idx="10">
                  <c:v>31.096853704509201</c:v>
                </c:pt>
                <c:pt idx="11">
                  <c:v>51.517460651128502</c:v>
                </c:pt>
                <c:pt idx="12">
                  <c:v>37.000203652162099</c:v>
                </c:pt>
                <c:pt idx="13">
                  <c:v>53.856863171633599</c:v>
                </c:pt>
                <c:pt idx="14">
                  <c:v>54.726993436670803</c:v>
                </c:pt>
                <c:pt idx="15">
                  <c:v>47.944443652230902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61.700961586368301</c:v>
                </c:pt>
                <c:pt idx="1">
                  <c:v>49.812246901460298</c:v>
                </c:pt>
                <c:pt idx="2">
                  <c:v>44.7985598742425</c:v>
                </c:pt>
                <c:pt idx="3">
                  <c:v>60.485493070289003</c:v>
                </c:pt>
                <c:pt idx="4">
                  <c:v>52.524509803921497</c:v>
                </c:pt>
                <c:pt idx="5">
                  <c:v>55.516022967070697</c:v>
                </c:pt>
                <c:pt idx="6">
                  <c:v>35.386167562336503</c:v>
                </c:pt>
                <c:pt idx="7">
                  <c:v>43.623905595736503</c:v>
                </c:pt>
                <c:pt idx="8">
                  <c:v>32.082996012113497</c:v>
                </c:pt>
                <c:pt idx="9">
                  <c:v>35.5768649041079</c:v>
                </c:pt>
                <c:pt idx="10">
                  <c:v>31.096853704509201</c:v>
                </c:pt>
                <c:pt idx="11">
                  <c:v>51.517460651128502</c:v>
                </c:pt>
                <c:pt idx="12">
                  <c:v>37.000203652162099</c:v>
                </c:pt>
                <c:pt idx="13">
                  <c:v>53.856863171633599</c:v>
                </c:pt>
                <c:pt idx="14">
                  <c:v>54.726993436670803</c:v>
                </c:pt>
                <c:pt idx="15">
                  <c:v>47.944443652230902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46.728159159123862</c:v>
                </c:pt>
                <c:pt idx="1">
                  <c:v>46.728159159123862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 S Bril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61.337252752727814</c:v>
                </c:pt>
                <c:pt idx="1">
                  <c:v>49.714075346668302</c:v>
                </c:pt>
                <c:pt idx="2">
                  <c:v>44.435993002205826</c:v>
                </c:pt>
                <c:pt idx="3">
                  <c:v>60.306395172622821</c:v>
                </c:pt>
                <c:pt idx="4">
                  <c:v>52.405462184873947</c:v>
                </c:pt>
                <c:pt idx="5">
                  <c:v>54.811797614958039</c:v>
                </c:pt>
                <c:pt idx="6">
                  <c:v>34.889945848003791</c:v>
                </c:pt>
                <c:pt idx="7">
                  <c:v>42.862580890749904</c:v>
                </c:pt>
                <c:pt idx="8">
                  <c:v>31.828131090522024</c:v>
                </c:pt>
                <c:pt idx="9">
                  <c:v>35.198741605662775</c:v>
                </c:pt>
                <c:pt idx="10">
                  <c:v>30.328403653762507</c:v>
                </c:pt>
                <c:pt idx="11">
                  <c:v>48.973907559713062</c:v>
                </c:pt>
                <c:pt idx="12">
                  <c:v>36.56574570633358</c:v>
                </c:pt>
                <c:pt idx="13">
                  <c:v>53.212964977159018</c:v>
                </c:pt>
                <c:pt idx="14">
                  <c:v>54.52218032863194</c:v>
                </c:pt>
                <c:pt idx="15">
                  <c:v>46.769432600852738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4642-A23A-621D5B86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normalidade!$I$4:$I$9</c:f>
              <c:strCache>
                <c:ptCount val="6"/>
                <c:pt idx="0">
                  <c:v>(0,00; 31,1]</c:v>
                </c:pt>
                <c:pt idx="1">
                  <c:v>(31,1; 38,75]</c:v>
                </c:pt>
                <c:pt idx="2">
                  <c:v>(38,75; 46,4]</c:v>
                </c:pt>
                <c:pt idx="3">
                  <c:v>(46,4; 54,05]</c:v>
                </c:pt>
                <c:pt idx="4">
                  <c:v>(54,05; 61,7]</c:v>
                </c:pt>
                <c:pt idx="5">
                  <c:v>(61,7; ∞)</c:v>
                </c:pt>
              </c:strCache>
            </c:strRef>
          </c:cat>
          <c:val>
            <c:numRef>
              <c:f>normalidade!$L$4:$L$9</c:f>
              <c:numCache>
                <c:formatCode>0.00</c:formatCode>
                <c:ptCount val="6"/>
                <c:pt idx="0">
                  <c:v>6.25</c:v>
                </c:pt>
                <c:pt idx="1">
                  <c:v>25</c:v>
                </c:pt>
                <c:pt idx="2">
                  <c:v>12.5</c:v>
                </c:pt>
                <c:pt idx="3">
                  <c:v>31.25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normalidade!$I$4:$I$9</c:f>
              <c:strCache>
                <c:ptCount val="6"/>
                <c:pt idx="0">
                  <c:v>(0,00; 31,1]</c:v>
                </c:pt>
                <c:pt idx="1">
                  <c:v>(31,1; 38,75]</c:v>
                </c:pt>
                <c:pt idx="2">
                  <c:v>(38,75; 46,4]</c:v>
                </c:pt>
                <c:pt idx="3">
                  <c:v>(46,4; 54,05]</c:v>
                </c:pt>
                <c:pt idx="4">
                  <c:v>(54,05; 61,7]</c:v>
                </c:pt>
                <c:pt idx="5">
                  <c:v>(61,7; ∞)</c:v>
                </c:pt>
              </c:strCache>
            </c:strRef>
          </c:cat>
          <c:val>
            <c:numRef>
              <c:f>normalidade!$M$4:$M$9</c:f>
              <c:numCache>
                <c:formatCode>0.00</c:formatCode>
                <c:ptCount val="6"/>
                <c:pt idx="0">
                  <c:v>5.8569847655132854</c:v>
                </c:pt>
                <c:pt idx="1">
                  <c:v>15.330040650431362</c:v>
                </c:pt>
                <c:pt idx="2">
                  <c:v>27.496528407956433</c:v>
                </c:pt>
                <c:pt idx="3">
                  <c:v>28.167178220170918</c:v>
                </c:pt>
                <c:pt idx="4">
                  <c:v>16.479992593704118</c:v>
                </c:pt>
                <c:pt idx="5">
                  <c:v>6.669275362223881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Cobrim. C brilho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03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03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579120</xdr:colOff>
      <xdr:row>21</xdr:row>
      <xdr:rowOff>106680</xdr:rowOff>
    </xdr:from>
    <xdr:to>
      <xdr:col>19</xdr:col>
      <xdr:colOff>480720</xdr:colOff>
      <xdr:row>31</xdr:row>
      <xdr:rowOff>77880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B4C932-F938-4110-A88A-802C2401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topLeftCell="A2" zoomScaleNormal="100" workbookViewId="0">
      <selection activeCell="H22" sqref="H22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8.66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40142</v>
      </c>
      <c r="C2" s="3">
        <v>24622</v>
      </c>
      <c r="D2" s="3">
        <v>146</v>
      </c>
      <c r="E2" s="3">
        <v>61.700961586368301</v>
      </c>
      <c r="F2" s="21">
        <v>62.9036889434648</v>
      </c>
      <c r="G2" s="3" t="s">
        <v>7</v>
      </c>
    </row>
    <row r="3" spans="1:7" x14ac:dyDescent="0.3">
      <c r="A3" s="3">
        <v>2</v>
      </c>
      <c r="B3" s="3">
        <v>40745</v>
      </c>
      <c r="C3" s="3">
        <v>20256</v>
      </c>
      <c r="D3" s="3">
        <v>40</v>
      </c>
      <c r="E3" s="3">
        <v>49.812246901460298</v>
      </c>
      <c r="F3" s="21">
        <v>26.4289098181108</v>
      </c>
      <c r="G3" s="3" t="s">
        <v>8</v>
      </c>
    </row>
    <row r="4" spans="1:7" x14ac:dyDescent="0.3">
      <c r="A4" s="3">
        <v>3</v>
      </c>
      <c r="B4" s="3">
        <v>39441</v>
      </c>
      <c r="C4" s="3">
        <v>17526</v>
      </c>
      <c r="D4" s="3">
        <v>143</v>
      </c>
      <c r="E4" s="3">
        <v>44.7985598742425</v>
      </c>
      <c r="F4" s="3">
        <v>22</v>
      </c>
      <c r="G4" s="3" t="s">
        <v>9</v>
      </c>
    </row>
    <row r="5" spans="1:7" x14ac:dyDescent="0.3">
      <c r="A5" s="3">
        <v>4</v>
      </c>
      <c r="B5" s="3">
        <v>36293</v>
      </c>
      <c r="C5" s="3">
        <v>21887</v>
      </c>
      <c r="D5" s="3">
        <v>65</v>
      </c>
      <c r="E5" s="3">
        <v>60.485493070289003</v>
      </c>
      <c r="F5" s="3">
        <v>142</v>
      </c>
      <c r="G5" s="3" t="s">
        <v>10</v>
      </c>
    </row>
    <row r="6" spans="1:7" x14ac:dyDescent="0.3">
      <c r="A6" s="3">
        <v>5</v>
      </c>
      <c r="B6" s="3">
        <v>28560</v>
      </c>
      <c r="C6" s="3">
        <v>14967</v>
      </c>
      <c r="D6" s="3">
        <v>34</v>
      </c>
      <c r="E6" s="3">
        <v>52.524509803921497</v>
      </c>
    </row>
    <row r="7" spans="1:7" x14ac:dyDescent="0.3">
      <c r="A7" s="3">
        <v>6</v>
      </c>
      <c r="B7" s="3">
        <v>40754</v>
      </c>
      <c r="C7" s="3">
        <v>22338</v>
      </c>
      <c r="D7" s="3">
        <v>287</v>
      </c>
      <c r="E7" s="3">
        <v>55.516022967070697</v>
      </c>
    </row>
    <row r="8" spans="1:7" x14ac:dyDescent="0.3">
      <c r="A8" s="3">
        <v>7</v>
      </c>
      <c r="B8" s="3">
        <v>16</v>
      </c>
      <c r="C8" s="3">
        <v>0</v>
      </c>
      <c r="D8" s="3">
        <v>0</v>
      </c>
      <c r="E8" s="3">
        <v>0</v>
      </c>
    </row>
    <row r="9" spans="1:7" x14ac:dyDescent="0.3">
      <c r="A9" s="3">
        <v>8</v>
      </c>
      <c r="B9" s="3">
        <v>48567</v>
      </c>
      <c r="C9" s="3">
        <v>16945</v>
      </c>
      <c r="D9" s="3">
        <v>241</v>
      </c>
      <c r="E9" s="3">
        <v>35.386167562336503</v>
      </c>
    </row>
    <row r="10" spans="1:7" x14ac:dyDescent="0.3">
      <c r="A10" s="3">
        <v>9</v>
      </c>
      <c r="B10" s="3">
        <v>36778</v>
      </c>
      <c r="C10" s="3">
        <v>15764</v>
      </c>
      <c r="D10" s="3">
        <v>280</v>
      </c>
      <c r="E10" s="3">
        <v>43.623905595736503</v>
      </c>
    </row>
    <row r="11" spans="1:7" x14ac:dyDescent="0.3">
      <c r="A11" s="3">
        <v>10</v>
      </c>
      <c r="B11" s="3">
        <v>8</v>
      </c>
      <c r="C11" s="3">
        <v>8</v>
      </c>
      <c r="D11" s="3">
        <v>0</v>
      </c>
      <c r="E11" s="3">
        <v>100</v>
      </c>
    </row>
    <row r="12" spans="1:7" x14ac:dyDescent="0.3">
      <c r="A12" s="3">
        <v>11</v>
      </c>
      <c r="B12" s="3">
        <v>33351</v>
      </c>
      <c r="C12" s="3">
        <v>10615</v>
      </c>
      <c r="D12" s="3">
        <v>85</v>
      </c>
      <c r="E12" s="3">
        <v>32.082996012113497</v>
      </c>
    </row>
    <row r="13" spans="1:7" x14ac:dyDescent="0.3">
      <c r="A13" s="3">
        <v>12</v>
      </c>
      <c r="B13" s="3">
        <v>44</v>
      </c>
      <c r="C13" s="3">
        <v>34</v>
      </c>
      <c r="D13" s="3">
        <v>0</v>
      </c>
      <c r="E13" s="3">
        <v>77.272727272727195</v>
      </c>
    </row>
    <row r="14" spans="1:7" x14ac:dyDescent="0.3">
      <c r="A14" s="3">
        <v>13</v>
      </c>
      <c r="B14" s="3">
        <v>33058</v>
      </c>
      <c r="C14" s="3">
        <v>11636</v>
      </c>
      <c r="D14" s="3">
        <v>125</v>
      </c>
      <c r="E14" s="3">
        <v>35.5768649041079</v>
      </c>
    </row>
    <row r="15" spans="1:7" x14ac:dyDescent="0.3">
      <c r="A15" s="3">
        <v>14</v>
      </c>
      <c r="B15" s="3">
        <v>6</v>
      </c>
      <c r="C15" s="3">
        <v>6</v>
      </c>
      <c r="D15" s="3">
        <v>0</v>
      </c>
      <c r="E15" s="3">
        <v>100</v>
      </c>
    </row>
    <row r="16" spans="1:7" x14ac:dyDescent="0.3">
      <c r="A16" s="3">
        <v>15</v>
      </c>
      <c r="B16" s="3">
        <v>27588</v>
      </c>
      <c r="C16" s="3">
        <v>8367</v>
      </c>
      <c r="D16" s="3">
        <v>212</v>
      </c>
      <c r="E16" s="3">
        <v>31.096853704509201</v>
      </c>
    </row>
    <row r="17" spans="1:21" x14ac:dyDescent="0.3">
      <c r="A17" s="3">
        <v>16</v>
      </c>
      <c r="B17" s="3">
        <v>38057</v>
      </c>
      <c r="C17" s="3">
        <v>18638</v>
      </c>
      <c r="D17" s="3">
        <v>968</v>
      </c>
      <c r="E17" s="3">
        <v>51.517460651128502</v>
      </c>
    </row>
    <row r="18" spans="1:21" x14ac:dyDescent="0.3">
      <c r="A18" s="3">
        <v>17</v>
      </c>
      <c r="B18" s="3">
        <v>19</v>
      </c>
      <c r="C18" s="3">
        <v>19</v>
      </c>
      <c r="D18" s="3">
        <v>0</v>
      </c>
      <c r="E18" s="3">
        <v>100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186</v>
      </c>
      <c r="C19" s="3">
        <v>122</v>
      </c>
      <c r="D19" s="3">
        <v>0</v>
      </c>
      <c r="E19" s="3">
        <v>65.591397849462297</v>
      </c>
      <c r="N19" s="4">
        <f>QUARTILE(B1:B103,1)</f>
        <v>20</v>
      </c>
      <c r="O19" s="4">
        <f>QUARTILE(B1:B103,2)</f>
        <v>28560</v>
      </c>
      <c r="P19" s="4">
        <f>QUARTILE(B1:B103,3)</f>
        <v>39441</v>
      </c>
      <c r="Q19" s="4">
        <f>QUARTILE(B1:B103,4)</f>
        <v>70127</v>
      </c>
      <c r="R19" s="5"/>
      <c r="S19" s="1">
        <f>AVERAGE(B2:B200)</f>
        <v>21804.482758620688</v>
      </c>
      <c r="T19" s="1">
        <f>_xlfn.STDEV.S(B2:B200)</f>
        <v>21300.854457410001</v>
      </c>
      <c r="U19" s="1">
        <v>1</v>
      </c>
    </row>
    <row r="20" spans="1:21" x14ac:dyDescent="0.3">
      <c r="A20" s="3">
        <v>19</v>
      </c>
      <c r="B20" s="3">
        <v>20</v>
      </c>
      <c r="C20" s="3">
        <v>20</v>
      </c>
      <c r="D20" s="3">
        <v>0</v>
      </c>
      <c r="E20" s="3">
        <v>100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50</v>
      </c>
      <c r="C21" s="3">
        <v>43</v>
      </c>
      <c r="D21" s="3">
        <v>0</v>
      </c>
      <c r="E21" s="3">
        <v>86</v>
      </c>
      <c r="N21" s="4">
        <f>P19-N19</f>
        <v>39421</v>
      </c>
      <c r="O21" s="1">
        <v>1.5</v>
      </c>
      <c r="P21" s="28">
        <f>N19-O21*N21</f>
        <v>-59111.5</v>
      </c>
      <c r="Q21" s="1">
        <f>P19+O21*N21</f>
        <v>98572.5</v>
      </c>
      <c r="R21" s="5"/>
      <c r="S21" s="29">
        <f>S19-U19*T19</f>
        <v>503.62830121068691</v>
      </c>
      <c r="T21" s="1">
        <f>S19+U19*T19</f>
        <v>43105.33721603069</v>
      </c>
      <c r="U21" s="5"/>
    </row>
    <row r="22" spans="1:21" x14ac:dyDescent="0.3">
      <c r="A22" s="3">
        <v>21</v>
      </c>
      <c r="B22" s="3">
        <v>45</v>
      </c>
      <c r="C22" s="3">
        <v>33</v>
      </c>
      <c r="D22" s="3">
        <v>0</v>
      </c>
      <c r="E22" s="3">
        <v>73.3333333333333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39</v>
      </c>
      <c r="C23" s="3">
        <v>29</v>
      </c>
      <c r="D23" s="3">
        <v>0</v>
      </c>
      <c r="E23" s="3">
        <v>74.358974358974294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11</v>
      </c>
      <c r="C24" s="3">
        <v>11</v>
      </c>
      <c r="D24" s="3">
        <v>0</v>
      </c>
      <c r="E24" s="3">
        <v>100</v>
      </c>
    </row>
    <row r="25" spans="1:21" x14ac:dyDescent="0.3">
      <c r="A25" s="3">
        <v>24</v>
      </c>
      <c r="B25" s="3">
        <v>10</v>
      </c>
      <c r="C25" s="3">
        <v>10</v>
      </c>
      <c r="D25" s="3">
        <v>0</v>
      </c>
      <c r="E25" s="3">
        <v>100</v>
      </c>
    </row>
    <row r="26" spans="1:21" x14ac:dyDescent="0.3">
      <c r="A26" s="3">
        <v>25</v>
      </c>
      <c r="B26" s="3">
        <v>17</v>
      </c>
      <c r="C26" s="3">
        <v>17</v>
      </c>
      <c r="D26" s="3">
        <v>0</v>
      </c>
      <c r="E26" s="3">
        <v>100</v>
      </c>
    </row>
    <row r="27" spans="1:21" x14ac:dyDescent="0.3">
      <c r="A27" s="3">
        <v>26</v>
      </c>
      <c r="B27" s="3">
        <v>29462</v>
      </c>
      <c r="C27" s="3">
        <v>10773</v>
      </c>
      <c r="D27" s="3">
        <v>128</v>
      </c>
      <c r="E27" s="3">
        <v>37.000203652162099</v>
      </c>
    </row>
    <row r="28" spans="1:21" x14ac:dyDescent="0.3">
      <c r="A28" s="3">
        <v>27</v>
      </c>
      <c r="B28" s="3">
        <v>45970</v>
      </c>
      <c r="C28" s="3">
        <v>24462</v>
      </c>
      <c r="D28" s="3">
        <v>296</v>
      </c>
      <c r="E28" s="3">
        <v>53.856863171633599</v>
      </c>
    </row>
    <row r="29" spans="1:21" x14ac:dyDescent="0.3">
      <c r="A29" s="3">
        <v>28</v>
      </c>
      <c r="B29" s="3">
        <v>42966</v>
      </c>
      <c r="C29" s="3">
        <v>23426</v>
      </c>
      <c r="D29" s="3">
        <v>88</v>
      </c>
      <c r="E29" s="3">
        <v>54.726993436670803</v>
      </c>
    </row>
    <row r="30" spans="1:21" x14ac:dyDescent="0.3">
      <c r="A30" s="3">
        <v>29</v>
      </c>
      <c r="B30" s="3">
        <v>70127</v>
      </c>
      <c r="C30" s="3">
        <v>32798</v>
      </c>
      <c r="D30" s="3">
        <v>824</v>
      </c>
      <c r="E30" s="3">
        <v>47.944443652230902</v>
      </c>
    </row>
    <row r="31" spans="1:21" x14ac:dyDescent="0.3">
      <c r="A31" s="3"/>
      <c r="B31" s="3"/>
      <c r="C31" s="3"/>
      <c r="D31" s="3"/>
      <c r="E31" s="3"/>
    </row>
    <row r="32" spans="1:21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  <row r="52" spans="1:5" x14ac:dyDescent="0.3">
      <c r="A52" s="3"/>
      <c r="B52" s="3"/>
      <c r="C52" s="3"/>
      <c r="D52" s="3"/>
      <c r="E52" s="3"/>
    </row>
    <row r="53" spans="1:5" x14ac:dyDescent="0.3">
      <c r="A53" s="3"/>
      <c r="B53" s="3"/>
      <c r="C53" s="3"/>
      <c r="D53" s="3"/>
      <c r="E53" s="3"/>
    </row>
    <row r="54" spans="1:5" x14ac:dyDescent="0.3">
      <c r="A54" s="3"/>
      <c r="B54" s="3"/>
      <c r="C54" s="3"/>
      <c r="D54" s="3"/>
      <c r="E54" s="3"/>
    </row>
    <row r="55" spans="1:5" x14ac:dyDescent="0.3">
      <c r="A55" s="3"/>
      <c r="B55" s="3"/>
      <c r="C55" s="3"/>
      <c r="D55" s="3"/>
      <c r="E55" s="3"/>
    </row>
    <row r="56" spans="1:5" x14ac:dyDescent="0.3">
      <c r="A56" s="3"/>
      <c r="B56" s="3"/>
      <c r="C56" s="3"/>
      <c r="D56" s="3"/>
      <c r="E56" s="3"/>
    </row>
    <row r="57" spans="1:5" x14ac:dyDescent="0.3">
      <c r="A57" s="3"/>
      <c r="B57" s="3"/>
      <c r="C57" s="3"/>
      <c r="D57" s="3"/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3" spans="1:5" x14ac:dyDescent="0.3">
      <c r="A63" s="3"/>
      <c r="B63" s="3"/>
      <c r="C63" s="3"/>
      <c r="D63" s="3"/>
      <c r="E63" s="3"/>
    </row>
    <row r="64" spans="1:5" x14ac:dyDescent="0.3">
      <c r="A64" s="3"/>
      <c r="B64" s="3"/>
      <c r="C64" s="3"/>
      <c r="D64" s="3"/>
      <c r="E64" s="3"/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I21" sqref="I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4.6640625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62</v>
      </c>
      <c r="F1" s="25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40142</v>
      </c>
      <c r="C2" s="3">
        <v>24622</v>
      </c>
      <c r="D2" s="3">
        <v>146</v>
      </c>
      <c r="E2" s="3">
        <v>61.700961586368301</v>
      </c>
      <c r="F2" s="26">
        <f>IF(B2=0,"",100*(C2)/B2)</f>
        <v>61.337252752727814</v>
      </c>
      <c r="G2" s="10">
        <f>AVERAGE(E2:E200)</f>
        <v>46.728159159123862</v>
      </c>
      <c r="H2" s="1" t="s">
        <v>7</v>
      </c>
    </row>
    <row r="3" spans="1:8" x14ac:dyDescent="0.3">
      <c r="A3" s="3">
        <v>2</v>
      </c>
      <c r="B3" s="3">
        <v>40745</v>
      </c>
      <c r="C3" s="3">
        <v>20256</v>
      </c>
      <c r="D3" s="3">
        <v>40</v>
      </c>
      <c r="E3" s="3">
        <v>49.812246901460298</v>
      </c>
      <c r="F3" s="26">
        <f t="shared" ref="F3:F66" si="0">IF(B3=0,"",100*(C3)/B3)</f>
        <v>49.714075346668302</v>
      </c>
      <c r="G3" s="10">
        <f>_xlfn.STDEV.S(E2:E200)</f>
        <v>9.9759875611911824</v>
      </c>
      <c r="H3" s="1" t="s">
        <v>8</v>
      </c>
    </row>
    <row r="4" spans="1:8" x14ac:dyDescent="0.3">
      <c r="A4" s="3">
        <v>3</v>
      </c>
      <c r="B4" s="3">
        <v>39441</v>
      </c>
      <c r="C4" s="3">
        <v>17526</v>
      </c>
      <c r="D4" s="3">
        <v>143</v>
      </c>
      <c r="E4" s="3">
        <v>44.7985598742425</v>
      </c>
      <c r="F4" s="26">
        <f t="shared" si="0"/>
        <v>44.435993002205826</v>
      </c>
      <c r="G4" s="27">
        <f>AVERAGE(F2:F200)</f>
        <v>46.135188145965508</v>
      </c>
      <c r="H4" s="1" t="s">
        <v>63</v>
      </c>
    </row>
    <row r="5" spans="1:8" x14ac:dyDescent="0.3">
      <c r="A5" s="3">
        <v>4</v>
      </c>
      <c r="B5" s="3">
        <v>36293</v>
      </c>
      <c r="C5" s="3">
        <v>21887</v>
      </c>
      <c r="D5" s="3">
        <v>65</v>
      </c>
      <c r="E5" s="3">
        <v>60.485493070289003</v>
      </c>
      <c r="F5" s="26">
        <f t="shared" si="0"/>
        <v>60.306395172622821</v>
      </c>
      <c r="G5" s="27">
        <f>_xlfn.STDEV.S(F2:F200)</f>
        <v>9.9800149011494899</v>
      </c>
      <c r="H5" s="1" t="s">
        <v>64</v>
      </c>
    </row>
    <row r="6" spans="1:8" x14ac:dyDescent="0.3">
      <c r="A6" s="3">
        <v>5</v>
      </c>
      <c r="B6" s="3">
        <v>28560</v>
      </c>
      <c r="C6" s="3">
        <v>14967</v>
      </c>
      <c r="D6" s="3">
        <v>34</v>
      </c>
      <c r="E6" s="3">
        <v>52.524509803921497</v>
      </c>
      <c r="F6" s="26">
        <f t="shared" si="0"/>
        <v>52.405462184873947</v>
      </c>
      <c r="G6" s="11">
        <f>Cru!F4</f>
        <v>22</v>
      </c>
      <c r="H6" s="1" t="s">
        <v>9</v>
      </c>
    </row>
    <row r="7" spans="1:8" x14ac:dyDescent="0.3">
      <c r="A7" s="3">
        <v>6</v>
      </c>
      <c r="B7" s="3">
        <v>40754</v>
      </c>
      <c r="C7" s="3">
        <v>22338</v>
      </c>
      <c r="D7" s="3">
        <v>287</v>
      </c>
      <c r="E7" s="3">
        <v>55.516022967070697</v>
      </c>
      <c r="F7" s="26">
        <f t="shared" si="0"/>
        <v>54.811797614958039</v>
      </c>
      <c r="G7" s="11">
        <f>Cru!F5</f>
        <v>142</v>
      </c>
      <c r="H7" s="1" t="s">
        <v>10</v>
      </c>
    </row>
    <row r="8" spans="1:8" x14ac:dyDescent="0.3">
      <c r="A8" s="3">
        <v>7</v>
      </c>
      <c r="B8" s="3">
        <v>48567</v>
      </c>
      <c r="C8" s="3">
        <v>16945</v>
      </c>
      <c r="D8" s="3">
        <v>241</v>
      </c>
      <c r="E8" s="3">
        <v>35.386167562336503</v>
      </c>
      <c r="F8" s="26">
        <f t="shared" si="0"/>
        <v>34.889945848003791</v>
      </c>
      <c r="G8" s="12">
        <f>MIN(E2:E200)</f>
        <v>31.096853704509201</v>
      </c>
      <c r="H8" s="1" t="s">
        <v>11</v>
      </c>
    </row>
    <row r="9" spans="1:8" x14ac:dyDescent="0.3">
      <c r="A9" s="3">
        <v>8</v>
      </c>
      <c r="B9" s="3">
        <v>36778</v>
      </c>
      <c r="C9" s="3">
        <v>15764</v>
      </c>
      <c r="D9" s="3">
        <v>280</v>
      </c>
      <c r="E9" s="3">
        <v>43.623905595736503</v>
      </c>
      <c r="F9" s="26">
        <f t="shared" si="0"/>
        <v>42.862580890749904</v>
      </c>
      <c r="G9" s="12">
        <f>MAX(E2:E200)</f>
        <v>61.700961586368301</v>
      </c>
      <c r="H9" s="1" t="s">
        <v>12</v>
      </c>
    </row>
    <row r="10" spans="1:8" x14ac:dyDescent="0.3">
      <c r="A10" s="3">
        <v>9</v>
      </c>
      <c r="B10" s="3">
        <v>33351</v>
      </c>
      <c r="C10" s="3">
        <v>10615</v>
      </c>
      <c r="D10" s="3">
        <v>85</v>
      </c>
      <c r="E10" s="3">
        <v>32.082996012113497</v>
      </c>
      <c r="F10" s="26">
        <f t="shared" si="0"/>
        <v>31.828131090522024</v>
      </c>
      <c r="G10" s="13">
        <f>100*G3/G2</f>
        <v>21.34898472507734</v>
      </c>
      <c r="H10" s="1" t="s">
        <v>29</v>
      </c>
    </row>
    <row r="11" spans="1:8" x14ac:dyDescent="0.3">
      <c r="A11" s="3">
        <v>10</v>
      </c>
      <c r="B11" s="3">
        <v>33058</v>
      </c>
      <c r="C11" s="3">
        <v>11636</v>
      </c>
      <c r="D11" s="3">
        <v>125</v>
      </c>
      <c r="E11" s="3">
        <v>35.5768649041079</v>
      </c>
      <c r="F11" s="26">
        <f t="shared" si="0"/>
        <v>35.198741605662775</v>
      </c>
      <c r="G11" s="30" t="s">
        <v>28</v>
      </c>
      <c r="H11" s="31"/>
    </row>
    <row r="12" spans="1:8" x14ac:dyDescent="0.3">
      <c r="A12" s="3">
        <v>11</v>
      </c>
      <c r="B12" s="3">
        <v>27588</v>
      </c>
      <c r="C12" s="3">
        <v>8367</v>
      </c>
      <c r="D12" s="3">
        <v>212</v>
      </c>
      <c r="E12" s="3">
        <v>31.096853704509201</v>
      </c>
      <c r="F12" s="26">
        <f t="shared" si="0"/>
        <v>30.328403653762507</v>
      </c>
      <c r="G12" s="11">
        <v>0</v>
      </c>
      <c r="H12" s="8" t="s">
        <v>30</v>
      </c>
    </row>
    <row r="13" spans="1:8" x14ac:dyDescent="0.3">
      <c r="A13" s="3">
        <v>12</v>
      </c>
      <c r="B13" s="3">
        <v>38057</v>
      </c>
      <c r="C13" s="3">
        <v>18638</v>
      </c>
      <c r="D13" s="3">
        <v>968</v>
      </c>
      <c r="E13" s="3">
        <v>51.517460651128502</v>
      </c>
      <c r="F13" s="26">
        <f t="shared" si="0"/>
        <v>48.973907559713062</v>
      </c>
      <c r="G13" s="11">
        <f>COUNT(A2:A200)</f>
        <v>16</v>
      </c>
      <c r="H13" s="8" t="s">
        <v>31</v>
      </c>
    </row>
    <row r="14" spans="1:8" x14ac:dyDescent="0.3">
      <c r="A14" s="3">
        <v>13</v>
      </c>
      <c r="B14" s="3">
        <v>29462</v>
      </c>
      <c r="C14" s="3">
        <v>10773</v>
      </c>
      <c r="D14" s="3">
        <v>128</v>
      </c>
      <c r="E14" s="3">
        <v>37.000203652162099</v>
      </c>
      <c r="F14" s="26">
        <f t="shared" si="0"/>
        <v>36.56574570633358</v>
      </c>
      <c r="H14" s="6"/>
    </row>
    <row r="15" spans="1:8" x14ac:dyDescent="0.3">
      <c r="A15" s="3">
        <v>14</v>
      </c>
      <c r="B15" s="3">
        <v>45970</v>
      </c>
      <c r="C15" s="3">
        <v>24462</v>
      </c>
      <c r="D15" s="3">
        <v>296</v>
      </c>
      <c r="E15" s="3">
        <v>53.856863171633599</v>
      </c>
      <c r="F15" s="26">
        <f t="shared" ref="F15:F20" si="1">IF(B15=0,"",100*(C15)/B15)</f>
        <v>53.212964977159018</v>
      </c>
    </row>
    <row r="16" spans="1:8" x14ac:dyDescent="0.3">
      <c r="A16" s="3">
        <v>15</v>
      </c>
      <c r="B16" s="3">
        <v>42966</v>
      </c>
      <c r="C16" s="3">
        <v>23426</v>
      </c>
      <c r="D16" s="3">
        <v>88</v>
      </c>
      <c r="E16" s="3">
        <v>54.726993436670803</v>
      </c>
      <c r="F16" s="26">
        <f t="shared" si="1"/>
        <v>54.52218032863194</v>
      </c>
    </row>
    <row r="17" spans="1:6" x14ac:dyDescent="0.3">
      <c r="A17" s="3">
        <v>16</v>
      </c>
      <c r="B17" s="3">
        <v>70127</v>
      </c>
      <c r="C17" s="3">
        <v>32798</v>
      </c>
      <c r="D17" s="3">
        <v>824</v>
      </c>
      <c r="E17" s="3">
        <v>47.944443652230902</v>
      </c>
      <c r="F17" s="26">
        <f t="shared" si="1"/>
        <v>46.769432600852738</v>
      </c>
    </row>
    <row r="18" spans="1:6" x14ac:dyDescent="0.3">
      <c r="A18" s="3"/>
      <c r="B18" s="3"/>
      <c r="C18" s="3"/>
      <c r="D18" s="3"/>
      <c r="E18" s="3"/>
      <c r="F18" s="26" t="str">
        <f t="shared" si="1"/>
        <v/>
      </c>
    </row>
    <row r="19" spans="1:6" x14ac:dyDescent="0.3">
      <c r="A19" s="3"/>
      <c r="B19" s="3"/>
      <c r="C19" s="3"/>
      <c r="D19" s="3"/>
      <c r="E19" s="3"/>
      <c r="F19" s="26" t="str">
        <f t="shared" si="1"/>
        <v/>
      </c>
    </row>
    <row r="20" spans="1:6" x14ac:dyDescent="0.3">
      <c r="A20" s="3"/>
      <c r="B20" s="3"/>
      <c r="C20" s="3"/>
      <c r="D20" s="3"/>
      <c r="E20" s="3"/>
      <c r="F20" s="26" t="str">
        <f t="shared" si="1"/>
        <v/>
      </c>
    </row>
    <row r="21" spans="1:6" x14ac:dyDescent="0.3">
      <c r="A21" s="3"/>
      <c r="B21" s="3"/>
      <c r="C21" s="3"/>
      <c r="D21" s="3"/>
      <c r="E21" s="3"/>
      <c r="F21" s="26" t="str">
        <f t="shared" ref="F21" si="2">IF(B21=0,"",100*(C21)/B21)</f>
        <v/>
      </c>
    </row>
    <row r="22" spans="1:6" x14ac:dyDescent="0.3">
      <c r="A22" s="3"/>
      <c r="B22" s="3"/>
      <c r="C22" s="3"/>
      <c r="D22" s="3"/>
      <c r="E22" s="3"/>
      <c r="F22" s="26" t="str">
        <f t="shared" si="0"/>
        <v/>
      </c>
    </row>
    <row r="23" spans="1:6" x14ac:dyDescent="0.3">
      <c r="A23" s="3"/>
      <c r="B23" s="3"/>
      <c r="C23" s="3"/>
      <c r="D23" s="3"/>
      <c r="E23" s="3"/>
      <c r="F23" s="26" t="str">
        <f t="shared" si="0"/>
        <v/>
      </c>
    </row>
    <row r="24" spans="1:6" x14ac:dyDescent="0.3">
      <c r="A24" s="3"/>
      <c r="B24" s="3"/>
      <c r="C24" s="3"/>
      <c r="D24" s="3"/>
      <c r="E24" s="3"/>
      <c r="F24" s="26" t="str">
        <f t="shared" si="0"/>
        <v/>
      </c>
    </row>
    <row r="25" spans="1:6" x14ac:dyDescent="0.3">
      <c r="A25" s="3"/>
      <c r="B25" s="3"/>
      <c r="C25" s="3"/>
      <c r="D25" s="3"/>
      <c r="E25" s="3"/>
      <c r="F25" s="26" t="str">
        <f t="shared" si="0"/>
        <v/>
      </c>
    </row>
    <row r="26" spans="1:6" x14ac:dyDescent="0.3">
      <c r="A26" s="3"/>
      <c r="B26" s="3"/>
      <c r="C26" s="3"/>
      <c r="D26" s="3"/>
      <c r="E26" s="3"/>
      <c r="F26" s="26" t="str">
        <f t="shared" si="0"/>
        <v/>
      </c>
    </row>
    <row r="27" spans="1:6" x14ac:dyDescent="0.3">
      <c r="A27" s="3"/>
      <c r="B27" s="3"/>
      <c r="C27" s="3"/>
      <c r="D27" s="3"/>
      <c r="E27" s="3"/>
      <c r="F27" s="26" t="str">
        <f t="shared" si="0"/>
        <v/>
      </c>
    </row>
    <row r="28" spans="1:6" x14ac:dyDescent="0.3">
      <c r="A28" s="3"/>
      <c r="B28" s="3"/>
      <c r="C28" s="3"/>
      <c r="D28" s="3"/>
      <c r="E28" s="3"/>
      <c r="F28" s="26" t="str">
        <f t="shared" si="0"/>
        <v/>
      </c>
    </row>
    <row r="29" spans="1:6" x14ac:dyDescent="0.3">
      <c r="A29" s="3"/>
      <c r="B29" s="3"/>
      <c r="C29" s="3"/>
      <c r="D29" s="3"/>
      <c r="E29" s="3"/>
      <c r="F29" s="26" t="str">
        <f t="shared" si="0"/>
        <v/>
      </c>
    </row>
    <row r="30" spans="1:6" x14ac:dyDescent="0.3">
      <c r="A30" s="3"/>
      <c r="B30" s="3"/>
      <c r="C30" s="3"/>
      <c r="D30" s="3"/>
      <c r="E30" s="3"/>
      <c r="F30" s="26" t="str">
        <f t="shared" si="0"/>
        <v/>
      </c>
    </row>
    <row r="31" spans="1:6" x14ac:dyDescent="0.3">
      <c r="A31" s="3"/>
      <c r="B31" s="3"/>
      <c r="C31" s="3"/>
      <c r="D31" s="3"/>
      <c r="E31" s="3"/>
      <c r="F31" s="26" t="str">
        <f t="shared" si="0"/>
        <v/>
      </c>
    </row>
    <row r="32" spans="1:6" x14ac:dyDescent="0.3">
      <c r="A32" s="3"/>
      <c r="B32" s="3"/>
      <c r="C32" s="3"/>
      <c r="D32" s="3"/>
      <c r="E32" s="3"/>
      <c r="F32" s="26" t="str">
        <f t="shared" si="0"/>
        <v/>
      </c>
    </row>
    <row r="33" spans="1:6" x14ac:dyDescent="0.3">
      <c r="A33" s="3"/>
      <c r="B33" s="3"/>
      <c r="C33" s="3"/>
      <c r="D33" s="3"/>
      <c r="E33" s="3"/>
      <c r="F33" s="26" t="str">
        <f t="shared" si="0"/>
        <v/>
      </c>
    </row>
    <row r="34" spans="1:6" x14ac:dyDescent="0.3">
      <c r="A34" s="3"/>
      <c r="B34" s="3"/>
      <c r="C34" s="3"/>
      <c r="D34" s="3"/>
      <c r="E34" s="3"/>
      <c r="F34" s="26" t="str">
        <f t="shared" si="0"/>
        <v/>
      </c>
    </row>
    <row r="35" spans="1:6" x14ac:dyDescent="0.3">
      <c r="A35" s="3"/>
      <c r="B35" s="3"/>
      <c r="C35" s="3"/>
      <c r="D35" s="3"/>
      <c r="E35" s="3"/>
      <c r="F35" s="26" t="str">
        <f t="shared" si="0"/>
        <v/>
      </c>
    </row>
    <row r="36" spans="1:6" x14ac:dyDescent="0.3">
      <c r="A36" s="3"/>
      <c r="B36" s="3"/>
      <c r="C36" s="3"/>
      <c r="D36" s="3"/>
      <c r="E36" s="3"/>
      <c r="F36" s="26" t="str">
        <f t="shared" si="0"/>
        <v/>
      </c>
    </row>
    <row r="37" spans="1:6" x14ac:dyDescent="0.3">
      <c r="A37" s="3"/>
      <c r="B37" s="3"/>
      <c r="C37" s="3"/>
      <c r="D37" s="3"/>
      <c r="E37" s="3"/>
      <c r="F37" s="26" t="str">
        <f t="shared" si="0"/>
        <v/>
      </c>
    </row>
    <row r="38" spans="1:6" x14ac:dyDescent="0.3">
      <c r="A38" s="3"/>
      <c r="B38" s="3"/>
      <c r="C38" s="3"/>
      <c r="D38" s="3"/>
      <c r="E38" s="3"/>
      <c r="F38" s="26" t="str">
        <f t="shared" si="0"/>
        <v/>
      </c>
    </row>
    <row r="39" spans="1:6" x14ac:dyDescent="0.3">
      <c r="A39" s="3"/>
      <c r="B39" s="3"/>
      <c r="C39" s="3"/>
      <c r="D39" s="3"/>
      <c r="E39" s="3"/>
      <c r="F39" s="26" t="str">
        <f t="shared" si="0"/>
        <v/>
      </c>
    </row>
    <row r="40" spans="1:6" x14ac:dyDescent="0.3">
      <c r="A40" s="3"/>
      <c r="B40" s="3"/>
      <c r="C40" s="3"/>
      <c r="D40" s="3"/>
      <c r="E40" s="3"/>
      <c r="F40" s="26" t="str">
        <f t="shared" si="0"/>
        <v/>
      </c>
    </row>
    <row r="41" spans="1:6" x14ac:dyDescent="0.3">
      <c r="A41" s="3"/>
      <c r="B41" s="3"/>
      <c r="C41" s="3"/>
      <c r="D41" s="3"/>
      <c r="E41" s="3"/>
      <c r="F41" s="26" t="str">
        <f t="shared" si="0"/>
        <v/>
      </c>
    </row>
    <row r="42" spans="1:6" x14ac:dyDescent="0.3">
      <c r="A42" s="3"/>
      <c r="B42" s="3"/>
      <c r="C42" s="3"/>
      <c r="D42" s="3"/>
      <c r="E42" s="3"/>
      <c r="F42" s="26" t="str">
        <f t="shared" si="0"/>
        <v/>
      </c>
    </row>
    <row r="43" spans="1:6" x14ac:dyDescent="0.3">
      <c r="A43" s="3"/>
      <c r="B43" s="3"/>
      <c r="C43" s="3"/>
      <c r="D43" s="3"/>
      <c r="E43" s="3"/>
      <c r="F43" s="26" t="str">
        <f t="shared" si="0"/>
        <v/>
      </c>
    </row>
    <row r="44" spans="1:6" x14ac:dyDescent="0.3">
      <c r="A44" s="3"/>
      <c r="B44" s="3"/>
      <c r="C44" s="3"/>
      <c r="D44" s="3"/>
      <c r="E44" s="3"/>
      <c r="F44" s="26" t="str">
        <f t="shared" si="0"/>
        <v/>
      </c>
    </row>
    <row r="45" spans="1:6" x14ac:dyDescent="0.3">
      <c r="A45" s="3"/>
      <c r="B45" s="3"/>
      <c r="C45" s="3"/>
      <c r="D45" s="3"/>
      <c r="E45" s="3"/>
      <c r="F45" s="26" t="str">
        <f t="shared" si="0"/>
        <v/>
      </c>
    </row>
    <row r="46" spans="1:6" x14ac:dyDescent="0.3">
      <c r="A46" s="3"/>
      <c r="B46" s="3"/>
      <c r="C46" s="3"/>
      <c r="D46" s="3"/>
      <c r="E46" s="3"/>
      <c r="F46" s="26" t="str">
        <f t="shared" si="0"/>
        <v/>
      </c>
    </row>
    <row r="47" spans="1:6" x14ac:dyDescent="0.3">
      <c r="A47" s="3"/>
      <c r="B47" s="3"/>
      <c r="C47" s="3"/>
      <c r="D47" s="3"/>
      <c r="E47" s="3"/>
      <c r="F47" s="26" t="str">
        <f t="shared" si="0"/>
        <v/>
      </c>
    </row>
    <row r="48" spans="1:6" x14ac:dyDescent="0.3">
      <c r="A48" s="3"/>
      <c r="B48" s="3"/>
      <c r="C48" s="3"/>
      <c r="D48" s="3"/>
      <c r="E48" s="3"/>
      <c r="F48" s="26" t="str">
        <f t="shared" si="0"/>
        <v/>
      </c>
    </row>
    <row r="49" spans="1:6" x14ac:dyDescent="0.3">
      <c r="A49" s="3"/>
      <c r="B49" s="3"/>
      <c r="C49" s="3"/>
      <c r="D49" s="3"/>
      <c r="E49" s="3"/>
      <c r="F49" s="26" t="str">
        <f t="shared" si="0"/>
        <v/>
      </c>
    </row>
    <row r="50" spans="1:6" x14ac:dyDescent="0.3">
      <c r="A50" s="3"/>
      <c r="B50" s="3"/>
      <c r="C50" s="3"/>
      <c r="D50" s="3"/>
      <c r="E50" s="3"/>
      <c r="F50" s="26" t="str">
        <f t="shared" si="0"/>
        <v/>
      </c>
    </row>
    <row r="51" spans="1:6" x14ac:dyDescent="0.3">
      <c r="A51" s="3"/>
      <c r="B51" s="3"/>
      <c r="C51" s="3"/>
      <c r="D51" s="3"/>
      <c r="E51" s="3"/>
      <c r="F51" s="26" t="str">
        <f t="shared" si="0"/>
        <v/>
      </c>
    </row>
    <row r="52" spans="1:6" x14ac:dyDescent="0.3">
      <c r="A52" s="3"/>
      <c r="B52" s="3"/>
      <c r="C52" s="3"/>
      <c r="D52" s="3"/>
      <c r="E52" s="3"/>
      <c r="F52" s="26" t="str">
        <f t="shared" si="0"/>
        <v/>
      </c>
    </row>
    <row r="53" spans="1:6" x14ac:dyDescent="0.3">
      <c r="A53" s="3"/>
      <c r="B53" s="3"/>
      <c r="C53" s="3"/>
      <c r="D53" s="3"/>
      <c r="E53" s="3"/>
      <c r="F53" s="26" t="str">
        <f t="shared" si="0"/>
        <v/>
      </c>
    </row>
    <row r="54" spans="1:6" x14ac:dyDescent="0.3">
      <c r="A54" s="3"/>
      <c r="B54" s="3"/>
      <c r="C54" s="3"/>
      <c r="D54" s="3"/>
      <c r="E54" s="3"/>
      <c r="F54" s="26" t="str">
        <f t="shared" si="0"/>
        <v/>
      </c>
    </row>
    <row r="55" spans="1:6" x14ac:dyDescent="0.3">
      <c r="A55" s="3"/>
      <c r="B55" s="3"/>
      <c r="C55" s="3"/>
      <c r="D55" s="3"/>
      <c r="E55" s="3"/>
      <c r="F55" s="26" t="str">
        <f t="shared" si="0"/>
        <v/>
      </c>
    </row>
    <row r="56" spans="1:6" x14ac:dyDescent="0.3">
      <c r="A56" s="3"/>
      <c r="B56" s="3"/>
      <c r="C56" s="3"/>
      <c r="D56" s="3"/>
      <c r="E56" s="3"/>
      <c r="F56" s="26" t="str">
        <f t="shared" si="0"/>
        <v/>
      </c>
    </row>
    <row r="57" spans="1:6" x14ac:dyDescent="0.3">
      <c r="A57" s="3"/>
      <c r="B57" s="3"/>
      <c r="C57" s="3"/>
      <c r="D57" s="3"/>
      <c r="E57" s="3"/>
      <c r="F57" s="26" t="str">
        <f t="shared" si="0"/>
        <v/>
      </c>
    </row>
    <row r="58" spans="1:6" x14ac:dyDescent="0.3">
      <c r="A58" s="3"/>
      <c r="B58" s="3"/>
      <c r="C58" s="3"/>
      <c r="D58" s="3"/>
      <c r="E58" s="3"/>
      <c r="F58" s="26" t="str">
        <f t="shared" si="0"/>
        <v/>
      </c>
    </row>
    <row r="59" spans="1:6" x14ac:dyDescent="0.3">
      <c r="A59" s="3"/>
      <c r="B59" s="3"/>
      <c r="C59" s="3"/>
      <c r="D59" s="3"/>
      <c r="E59" s="3"/>
      <c r="F59" s="26" t="str">
        <f t="shared" si="0"/>
        <v/>
      </c>
    </row>
    <row r="60" spans="1:6" x14ac:dyDescent="0.3">
      <c r="A60" s="3"/>
      <c r="B60" s="3"/>
      <c r="C60" s="3"/>
      <c r="D60" s="3"/>
      <c r="E60" s="3"/>
      <c r="F60" s="26" t="str">
        <f t="shared" si="0"/>
        <v/>
      </c>
    </row>
    <row r="61" spans="1:6" x14ac:dyDescent="0.3">
      <c r="A61" s="3"/>
      <c r="B61" s="3"/>
      <c r="C61" s="3"/>
      <c r="D61" s="3"/>
      <c r="E61" s="3"/>
      <c r="F61" s="26" t="str">
        <f t="shared" si="0"/>
        <v/>
      </c>
    </row>
    <row r="62" spans="1:6" x14ac:dyDescent="0.3">
      <c r="A62" s="3"/>
      <c r="B62" s="3"/>
      <c r="C62" s="3"/>
      <c r="D62" s="3"/>
      <c r="E62" s="3"/>
      <c r="F62" s="26" t="str">
        <f t="shared" si="0"/>
        <v/>
      </c>
    </row>
    <row r="63" spans="1:6" x14ac:dyDescent="0.3">
      <c r="A63" s="3"/>
      <c r="B63" s="3"/>
      <c r="C63" s="3"/>
      <c r="D63" s="3"/>
      <c r="E63" s="3"/>
      <c r="F63" s="26" t="str">
        <f t="shared" si="0"/>
        <v/>
      </c>
    </row>
    <row r="64" spans="1:6" x14ac:dyDescent="0.3">
      <c r="A64" s="3"/>
      <c r="B64" s="3"/>
      <c r="C64" s="3"/>
      <c r="D64" s="3"/>
      <c r="E64" s="3"/>
      <c r="F64" s="26" t="str">
        <f t="shared" si="0"/>
        <v/>
      </c>
    </row>
    <row r="65" spans="1:6" x14ac:dyDescent="0.3">
      <c r="A65" s="3"/>
      <c r="B65" s="3"/>
      <c r="C65" s="3"/>
      <c r="D65" s="3"/>
      <c r="E65" s="3"/>
      <c r="F65" s="26" t="str">
        <f t="shared" si="0"/>
        <v/>
      </c>
    </row>
    <row r="66" spans="1:6" x14ac:dyDescent="0.3">
      <c r="A66" s="3"/>
      <c r="B66" s="3"/>
      <c r="C66" s="3"/>
      <c r="D66" s="3"/>
      <c r="E66" s="3"/>
      <c r="F66" s="26" t="str">
        <f t="shared" si="0"/>
        <v/>
      </c>
    </row>
    <row r="67" spans="1:6" x14ac:dyDescent="0.3">
      <c r="A67" s="3"/>
      <c r="B67" s="3"/>
      <c r="C67" s="3"/>
      <c r="D67" s="3"/>
      <c r="E67" s="3"/>
      <c r="F67" s="26" t="str">
        <f t="shared" ref="F67:F130" si="3">IF(B67=0,"",100*(C67)/B67)</f>
        <v/>
      </c>
    </row>
    <row r="68" spans="1:6" x14ac:dyDescent="0.3">
      <c r="A68" s="3"/>
      <c r="B68" s="3"/>
      <c r="C68" s="3"/>
      <c r="D68" s="3"/>
      <c r="E68" s="3"/>
      <c r="F68" s="26" t="str">
        <f t="shared" si="3"/>
        <v/>
      </c>
    </row>
    <row r="69" spans="1:6" x14ac:dyDescent="0.3">
      <c r="A69" s="3"/>
      <c r="B69" s="3"/>
      <c r="C69" s="3"/>
      <c r="D69" s="3"/>
      <c r="E69" s="3"/>
      <c r="F69" s="26" t="str">
        <f t="shared" si="3"/>
        <v/>
      </c>
    </row>
    <row r="70" spans="1:6" x14ac:dyDescent="0.3">
      <c r="A70" s="3"/>
      <c r="B70" s="3"/>
      <c r="C70" s="3"/>
      <c r="D70" s="3"/>
      <c r="E70" s="3"/>
      <c r="F70" s="26" t="str">
        <f t="shared" si="3"/>
        <v/>
      </c>
    </row>
    <row r="71" spans="1:6" x14ac:dyDescent="0.3">
      <c r="A71" s="3"/>
      <c r="B71" s="3"/>
      <c r="C71" s="3"/>
      <c r="D71" s="3"/>
      <c r="E71" s="3"/>
      <c r="F71" s="26" t="str">
        <f t="shared" si="3"/>
        <v/>
      </c>
    </row>
    <row r="72" spans="1:6" x14ac:dyDescent="0.3">
      <c r="A72" s="3"/>
      <c r="B72" s="3"/>
      <c r="C72" s="3"/>
      <c r="D72" s="3"/>
      <c r="E72" s="3"/>
      <c r="F72" s="26" t="str">
        <f t="shared" si="3"/>
        <v/>
      </c>
    </row>
    <row r="73" spans="1:6" x14ac:dyDescent="0.3">
      <c r="A73" s="3"/>
      <c r="B73" s="3"/>
      <c r="C73" s="3"/>
      <c r="D73" s="3"/>
      <c r="E73" s="3"/>
      <c r="F73" s="26" t="str">
        <f t="shared" si="3"/>
        <v/>
      </c>
    </row>
    <row r="74" spans="1:6" x14ac:dyDescent="0.3">
      <c r="A74" s="3"/>
      <c r="B74" s="3"/>
      <c r="C74" s="3"/>
      <c r="D74" s="3"/>
      <c r="E74" s="3"/>
      <c r="F74" s="26" t="str">
        <f t="shared" si="3"/>
        <v/>
      </c>
    </row>
    <row r="75" spans="1:6" x14ac:dyDescent="0.3">
      <c r="A75" s="3"/>
      <c r="B75" s="3"/>
      <c r="C75" s="3"/>
      <c r="D75" s="3"/>
      <c r="E75" s="3"/>
      <c r="F75" s="26" t="str">
        <f t="shared" si="3"/>
        <v/>
      </c>
    </row>
    <row r="76" spans="1:6" x14ac:dyDescent="0.3">
      <c r="A76" s="3"/>
      <c r="B76" s="3"/>
      <c r="C76" s="3"/>
      <c r="D76" s="3"/>
      <c r="E76" s="3"/>
      <c r="F76" s="26" t="str">
        <f t="shared" si="3"/>
        <v/>
      </c>
    </row>
    <row r="77" spans="1:6" x14ac:dyDescent="0.3">
      <c r="A77" s="3"/>
      <c r="B77" s="3"/>
      <c r="C77" s="3"/>
      <c r="D77" s="3"/>
      <c r="E77" s="3"/>
      <c r="F77" s="26" t="str">
        <f t="shared" si="3"/>
        <v/>
      </c>
    </row>
    <row r="78" spans="1:6" x14ac:dyDescent="0.3">
      <c r="A78" s="3"/>
      <c r="B78" s="3"/>
      <c r="C78" s="3"/>
      <c r="D78" s="3"/>
      <c r="E78" s="3"/>
      <c r="F78" s="26" t="str">
        <f t="shared" si="3"/>
        <v/>
      </c>
    </row>
    <row r="79" spans="1:6" x14ac:dyDescent="0.3">
      <c r="A79" s="3"/>
      <c r="B79" s="3"/>
      <c r="C79" s="3"/>
      <c r="D79" s="3"/>
      <c r="E79" s="3"/>
      <c r="F79" s="26" t="str">
        <f t="shared" si="3"/>
        <v/>
      </c>
    </row>
    <row r="80" spans="1:6" x14ac:dyDescent="0.3">
      <c r="A80" s="3"/>
      <c r="B80" s="3"/>
      <c r="C80" s="3"/>
      <c r="D80" s="3"/>
      <c r="E80" s="3"/>
      <c r="F80" s="26" t="str">
        <f t="shared" si="3"/>
        <v/>
      </c>
    </row>
    <row r="81" spans="1:6" x14ac:dyDescent="0.3">
      <c r="A81" s="3"/>
      <c r="B81" s="3"/>
      <c r="C81" s="3"/>
      <c r="D81" s="3"/>
      <c r="E81" s="3"/>
      <c r="F81" s="26" t="str">
        <f t="shared" si="3"/>
        <v/>
      </c>
    </row>
    <row r="82" spans="1:6" x14ac:dyDescent="0.3">
      <c r="A82" s="3"/>
      <c r="B82" s="3"/>
      <c r="C82" s="3"/>
      <c r="D82" s="3"/>
      <c r="E82" s="3"/>
      <c r="F82" s="26" t="str">
        <f t="shared" si="3"/>
        <v/>
      </c>
    </row>
    <row r="83" spans="1:6" x14ac:dyDescent="0.3">
      <c r="A83" s="3"/>
      <c r="B83" s="3"/>
      <c r="C83" s="3"/>
      <c r="D83" s="3"/>
      <c r="E83" s="3"/>
      <c r="F83" s="26" t="str">
        <f t="shared" si="3"/>
        <v/>
      </c>
    </row>
    <row r="84" spans="1:6" x14ac:dyDescent="0.3">
      <c r="A84" s="3"/>
      <c r="B84" s="3"/>
      <c r="C84" s="3"/>
      <c r="D84" s="3"/>
      <c r="E84" s="3"/>
      <c r="F84" s="26" t="str">
        <f t="shared" si="3"/>
        <v/>
      </c>
    </row>
    <row r="85" spans="1:6" x14ac:dyDescent="0.3">
      <c r="A85" s="3"/>
      <c r="B85" s="3"/>
      <c r="C85" s="3"/>
      <c r="D85" s="3"/>
      <c r="E85" s="3"/>
      <c r="F85" s="26" t="str">
        <f t="shared" si="3"/>
        <v/>
      </c>
    </row>
    <row r="86" spans="1:6" x14ac:dyDescent="0.3">
      <c r="A86" s="3"/>
      <c r="B86" s="3"/>
      <c r="C86" s="3"/>
      <c r="D86" s="3"/>
      <c r="E86" s="3"/>
      <c r="F86" s="26" t="str">
        <f t="shared" si="3"/>
        <v/>
      </c>
    </row>
    <row r="87" spans="1:6" x14ac:dyDescent="0.3">
      <c r="A87" s="3"/>
      <c r="B87" s="3"/>
      <c r="C87" s="3"/>
      <c r="D87" s="3"/>
      <c r="E87" s="3"/>
      <c r="F87" s="26" t="str">
        <f t="shared" si="3"/>
        <v/>
      </c>
    </row>
    <row r="88" spans="1:6" x14ac:dyDescent="0.3">
      <c r="A88" s="3"/>
      <c r="B88" s="3"/>
      <c r="C88" s="3"/>
      <c r="D88" s="3"/>
      <c r="E88" s="3"/>
      <c r="F88" s="26" t="str">
        <f t="shared" si="3"/>
        <v/>
      </c>
    </row>
    <row r="89" spans="1:6" x14ac:dyDescent="0.3">
      <c r="A89" s="3"/>
      <c r="B89" s="3"/>
      <c r="C89" s="3"/>
      <c r="D89" s="3"/>
      <c r="E89" s="3"/>
      <c r="F89" s="26" t="str">
        <f t="shared" si="3"/>
        <v/>
      </c>
    </row>
    <row r="90" spans="1:6" x14ac:dyDescent="0.3">
      <c r="A90" s="3"/>
      <c r="B90" s="3"/>
      <c r="C90" s="3"/>
      <c r="D90" s="3"/>
      <c r="E90" s="3"/>
      <c r="F90" s="26" t="str">
        <f t="shared" si="3"/>
        <v/>
      </c>
    </row>
    <row r="91" spans="1:6" x14ac:dyDescent="0.3">
      <c r="A91" s="3"/>
      <c r="B91" s="3"/>
      <c r="C91" s="3"/>
      <c r="D91" s="3"/>
      <c r="E91" s="3"/>
      <c r="F91" s="26" t="str">
        <f t="shared" si="3"/>
        <v/>
      </c>
    </row>
    <row r="92" spans="1:6" x14ac:dyDescent="0.3">
      <c r="A92" s="3"/>
      <c r="B92" s="3"/>
      <c r="C92" s="3"/>
      <c r="D92" s="3"/>
      <c r="E92" s="3"/>
      <c r="F92" s="26" t="str">
        <f t="shared" si="3"/>
        <v/>
      </c>
    </row>
    <row r="93" spans="1:6" x14ac:dyDescent="0.3">
      <c r="A93" s="3"/>
      <c r="B93" s="3"/>
      <c r="C93" s="3"/>
      <c r="D93" s="3"/>
      <c r="E93" s="3"/>
      <c r="F93" s="26" t="str">
        <f t="shared" si="3"/>
        <v/>
      </c>
    </row>
    <row r="94" spans="1:6" x14ac:dyDescent="0.3">
      <c r="A94" s="3"/>
      <c r="B94" s="3"/>
      <c r="C94" s="3"/>
      <c r="D94" s="3"/>
      <c r="E94" s="3"/>
      <c r="F94" s="26" t="str">
        <f t="shared" si="3"/>
        <v/>
      </c>
    </row>
    <row r="95" spans="1:6" x14ac:dyDescent="0.3">
      <c r="A95" s="3"/>
      <c r="B95" s="3"/>
      <c r="C95" s="3"/>
      <c r="D95" s="3"/>
      <c r="E95" s="3"/>
      <c r="F95" s="26" t="str">
        <f t="shared" si="3"/>
        <v/>
      </c>
    </row>
    <row r="96" spans="1:6" x14ac:dyDescent="0.3">
      <c r="A96" s="3"/>
      <c r="B96" s="3"/>
      <c r="C96" s="3"/>
      <c r="D96" s="3"/>
      <c r="E96" s="3"/>
      <c r="F96" s="26" t="str">
        <f t="shared" si="3"/>
        <v/>
      </c>
    </row>
    <row r="97" spans="1:6" x14ac:dyDescent="0.3">
      <c r="A97" s="3"/>
      <c r="B97" s="3"/>
      <c r="C97" s="3"/>
      <c r="D97" s="3"/>
      <c r="E97" s="3"/>
      <c r="F97" s="26" t="str">
        <f t="shared" si="3"/>
        <v/>
      </c>
    </row>
    <row r="98" spans="1:6" x14ac:dyDescent="0.3">
      <c r="A98" s="3"/>
      <c r="B98" s="3"/>
      <c r="C98" s="3"/>
      <c r="D98" s="3"/>
      <c r="E98" s="3"/>
      <c r="F98" s="26" t="str">
        <f t="shared" si="3"/>
        <v/>
      </c>
    </row>
    <row r="99" spans="1:6" x14ac:dyDescent="0.3">
      <c r="A99" s="3"/>
      <c r="B99" s="3"/>
      <c r="C99" s="3"/>
      <c r="D99" s="3"/>
      <c r="E99" s="3"/>
      <c r="F99" s="26" t="str">
        <f t="shared" si="3"/>
        <v/>
      </c>
    </row>
    <row r="100" spans="1:6" x14ac:dyDescent="0.3">
      <c r="A100" s="3"/>
      <c r="B100" s="3"/>
      <c r="C100" s="3"/>
      <c r="D100" s="3"/>
      <c r="E100" s="3"/>
      <c r="F100" s="26" t="str">
        <f t="shared" si="3"/>
        <v/>
      </c>
    </row>
    <row r="101" spans="1:6" x14ac:dyDescent="0.3">
      <c r="A101" s="3"/>
      <c r="B101" s="3"/>
      <c r="C101" s="3"/>
      <c r="D101" s="3"/>
      <c r="E101" s="3"/>
      <c r="F101" s="26" t="str">
        <f t="shared" si="3"/>
        <v/>
      </c>
    </row>
    <row r="102" spans="1:6" x14ac:dyDescent="0.3">
      <c r="A102" s="3"/>
      <c r="B102" s="3"/>
      <c r="C102" s="3"/>
      <c r="D102" s="3"/>
      <c r="E102" s="3"/>
      <c r="F102" s="26" t="str">
        <f t="shared" si="3"/>
        <v/>
      </c>
    </row>
    <row r="103" spans="1:6" x14ac:dyDescent="0.3">
      <c r="A103" s="3"/>
      <c r="B103" s="3"/>
      <c r="C103" s="3"/>
      <c r="D103" s="3"/>
      <c r="E103" s="3"/>
      <c r="F103" s="26" t="str">
        <f t="shared" si="3"/>
        <v/>
      </c>
    </row>
    <row r="104" spans="1:6" x14ac:dyDescent="0.3">
      <c r="A104" s="3"/>
      <c r="B104" s="3"/>
      <c r="C104" s="3"/>
      <c r="D104" s="3"/>
      <c r="E104" s="3"/>
      <c r="F104" s="26" t="str">
        <f t="shared" si="3"/>
        <v/>
      </c>
    </row>
    <row r="105" spans="1:6" x14ac:dyDescent="0.3">
      <c r="A105" s="3"/>
      <c r="B105" s="3"/>
      <c r="C105" s="3"/>
      <c r="D105" s="3"/>
      <c r="E105" s="3"/>
      <c r="F105" s="26" t="str">
        <f t="shared" si="3"/>
        <v/>
      </c>
    </row>
    <row r="106" spans="1:6" x14ac:dyDescent="0.3">
      <c r="A106" s="3"/>
      <c r="B106" s="3"/>
      <c r="C106" s="3"/>
      <c r="D106" s="3"/>
      <c r="E106" s="3"/>
      <c r="F106" s="26" t="str">
        <f t="shared" si="3"/>
        <v/>
      </c>
    </row>
    <row r="107" spans="1:6" x14ac:dyDescent="0.3">
      <c r="A107" s="3"/>
      <c r="B107" s="3"/>
      <c r="C107" s="3"/>
      <c r="D107" s="3"/>
      <c r="E107" s="3"/>
      <c r="F107" s="26" t="str">
        <f t="shared" si="3"/>
        <v/>
      </c>
    </row>
    <row r="108" spans="1:6" x14ac:dyDescent="0.3">
      <c r="A108" s="3"/>
      <c r="B108" s="3"/>
      <c r="C108" s="3"/>
      <c r="D108" s="3"/>
      <c r="E108" s="3"/>
      <c r="F108" s="26" t="str">
        <f t="shared" si="3"/>
        <v/>
      </c>
    </row>
    <row r="109" spans="1:6" x14ac:dyDescent="0.3">
      <c r="A109" s="3"/>
      <c r="B109" s="3"/>
      <c r="C109" s="3"/>
      <c r="D109" s="3"/>
      <c r="E109" s="3"/>
      <c r="F109" s="26" t="str">
        <f t="shared" si="3"/>
        <v/>
      </c>
    </row>
    <row r="110" spans="1:6" x14ac:dyDescent="0.3">
      <c r="A110" s="3"/>
      <c r="B110" s="3"/>
      <c r="C110" s="3"/>
      <c r="D110" s="3"/>
      <c r="E110" s="3"/>
      <c r="F110" s="26" t="str">
        <f t="shared" si="3"/>
        <v/>
      </c>
    </row>
    <row r="111" spans="1:6" x14ac:dyDescent="0.3">
      <c r="A111" s="3"/>
      <c r="B111" s="3"/>
      <c r="C111" s="3"/>
      <c r="D111" s="3"/>
      <c r="E111" s="3"/>
      <c r="F111" s="26" t="str">
        <f t="shared" si="3"/>
        <v/>
      </c>
    </row>
    <row r="112" spans="1:6" x14ac:dyDescent="0.3">
      <c r="A112" s="3"/>
      <c r="B112" s="3"/>
      <c r="C112" s="3"/>
      <c r="D112" s="3"/>
      <c r="E112" s="3"/>
      <c r="F112" s="26" t="str">
        <f t="shared" si="3"/>
        <v/>
      </c>
    </row>
    <row r="113" spans="1:6" x14ac:dyDescent="0.3">
      <c r="A113" s="3"/>
      <c r="B113" s="3"/>
      <c r="C113" s="3"/>
      <c r="D113" s="3"/>
      <c r="E113" s="3"/>
      <c r="F113" s="26" t="str">
        <f t="shared" si="3"/>
        <v/>
      </c>
    </row>
    <row r="114" spans="1:6" x14ac:dyDescent="0.3">
      <c r="A114" s="3"/>
      <c r="B114" s="3"/>
      <c r="C114" s="3"/>
      <c r="D114" s="3"/>
      <c r="E114" s="3"/>
      <c r="F114" s="26" t="str">
        <f t="shared" si="3"/>
        <v/>
      </c>
    </row>
    <row r="115" spans="1:6" x14ac:dyDescent="0.3">
      <c r="A115" s="3"/>
      <c r="B115" s="3"/>
      <c r="C115" s="3"/>
      <c r="D115" s="3"/>
      <c r="E115" s="3"/>
      <c r="F115" s="26" t="str">
        <f t="shared" si="3"/>
        <v/>
      </c>
    </row>
    <row r="116" spans="1:6" x14ac:dyDescent="0.3">
      <c r="A116" s="3"/>
      <c r="B116" s="3"/>
      <c r="C116" s="3"/>
      <c r="D116" s="3"/>
      <c r="E116" s="3"/>
      <c r="F116" s="26" t="str">
        <f t="shared" si="3"/>
        <v/>
      </c>
    </row>
    <row r="117" spans="1:6" x14ac:dyDescent="0.3">
      <c r="A117" s="3"/>
      <c r="B117" s="3"/>
      <c r="C117" s="3"/>
      <c r="D117" s="3"/>
      <c r="E117" s="3"/>
      <c r="F117" s="26" t="str">
        <f t="shared" si="3"/>
        <v/>
      </c>
    </row>
    <row r="118" spans="1:6" x14ac:dyDescent="0.3">
      <c r="A118" s="3"/>
      <c r="B118" s="3"/>
      <c r="C118" s="3"/>
      <c r="D118" s="3"/>
      <c r="E118" s="3"/>
      <c r="F118" s="26" t="str">
        <f t="shared" si="3"/>
        <v/>
      </c>
    </row>
    <row r="119" spans="1:6" x14ac:dyDescent="0.3">
      <c r="A119" s="3"/>
      <c r="B119" s="3"/>
      <c r="C119" s="3"/>
      <c r="D119" s="3"/>
      <c r="E119" s="3"/>
      <c r="F119" s="26" t="str">
        <f t="shared" si="3"/>
        <v/>
      </c>
    </row>
    <row r="120" spans="1:6" x14ac:dyDescent="0.3">
      <c r="A120" s="3"/>
      <c r="B120" s="3"/>
      <c r="C120" s="3"/>
      <c r="D120" s="3"/>
      <c r="E120" s="3"/>
      <c r="F120" s="26" t="str">
        <f t="shared" si="3"/>
        <v/>
      </c>
    </row>
    <row r="121" spans="1:6" x14ac:dyDescent="0.3">
      <c r="A121" s="3"/>
      <c r="B121" s="3"/>
      <c r="C121" s="3"/>
      <c r="D121" s="3"/>
      <c r="E121" s="3"/>
      <c r="F121" s="26" t="str">
        <f t="shared" si="3"/>
        <v/>
      </c>
    </row>
    <row r="122" spans="1:6" x14ac:dyDescent="0.3">
      <c r="A122" s="3"/>
      <c r="B122" s="3"/>
      <c r="C122" s="3"/>
      <c r="D122" s="3"/>
      <c r="E122" s="3"/>
      <c r="F122" s="26" t="str">
        <f t="shared" si="3"/>
        <v/>
      </c>
    </row>
    <row r="123" spans="1:6" x14ac:dyDescent="0.3">
      <c r="A123" s="3"/>
      <c r="B123" s="3"/>
      <c r="C123" s="3"/>
      <c r="D123" s="3"/>
      <c r="E123" s="3"/>
      <c r="F123" s="26" t="str">
        <f t="shared" si="3"/>
        <v/>
      </c>
    </row>
    <row r="124" spans="1:6" x14ac:dyDescent="0.3">
      <c r="A124" s="3"/>
      <c r="B124" s="3"/>
      <c r="C124" s="3"/>
      <c r="D124" s="3"/>
      <c r="E124" s="3"/>
      <c r="F124" s="26" t="str">
        <f t="shared" si="3"/>
        <v/>
      </c>
    </row>
    <row r="125" spans="1:6" x14ac:dyDescent="0.3">
      <c r="A125" s="3"/>
      <c r="B125" s="3"/>
      <c r="C125" s="3"/>
      <c r="D125" s="3"/>
      <c r="E125" s="3"/>
      <c r="F125" s="26" t="str">
        <f t="shared" si="3"/>
        <v/>
      </c>
    </row>
    <row r="126" spans="1:6" x14ac:dyDescent="0.3">
      <c r="A126" s="3"/>
      <c r="B126" s="3"/>
      <c r="C126" s="3"/>
      <c r="D126" s="3"/>
      <c r="E126" s="3"/>
      <c r="F126" s="26" t="str">
        <f t="shared" si="3"/>
        <v/>
      </c>
    </row>
    <row r="127" spans="1:6" x14ac:dyDescent="0.3">
      <c r="A127" s="3"/>
      <c r="B127" s="3"/>
      <c r="C127" s="3"/>
      <c r="D127" s="3"/>
      <c r="E127" s="3"/>
      <c r="F127" s="26" t="str">
        <f t="shared" si="3"/>
        <v/>
      </c>
    </row>
    <row r="128" spans="1:6" x14ac:dyDescent="0.3">
      <c r="A128" s="3"/>
      <c r="B128" s="3"/>
      <c r="C128" s="3"/>
      <c r="D128" s="3"/>
      <c r="E128" s="3"/>
      <c r="F128" s="26" t="str">
        <f t="shared" si="3"/>
        <v/>
      </c>
    </row>
    <row r="129" spans="1:6" x14ac:dyDescent="0.3">
      <c r="A129" s="3"/>
      <c r="B129" s="3"/>
      <c r="C129" s="3"/>
      <c r="D129" s="3"/>
      <c r="E129" s="3"/>
      <c r="F129" s="26" t="str">
        <f t="shared" si="3"/>
        <v/>
      </c>
    </row>
    <row r="130" spans="1:6" x14ac:dyDescent="0.3">
      <c r="A130" s="3"/>
      <c r="B130" s="3"/>
      <c r="C130" s="3"/>
      <c r="D130" s="3"/>
      <c r="E130" s="3"/>
      <c r="F130" s="26" t="str">
        <f t="shared" si="3"/>
        <v/>
      </c>
    </row>
    <row r="131" spans="1:6" x14ac:dyDescent="0.3">
      <c r="A131" s="3"/>
      <c r="B131" s="3"/>
      <c r="C131" s="3"/>
      <c r="D131" s="3"/>
      <c r="E131" s="3"/>
      <c r="F131" s="26" t="str">
        <f t="shared" ref="F131:F194" si="4">IF(B131=0,"",100*(C131)/B131)</f>
        <v/>
      </c>
    </row>
    <row r="132" spans="1:6" x14ac:dyDescent="0.3">
      <c r="A132" s="3"/>
      <c r="B132" s="3"/>
      <c r="C132" s="3"/>
      <c r="D132" s="3"/>
      <c r="E132" s="3"/>
      <c r="F132" s="26" t="str">
        <f t="shared" si="4"/>
        <v/>
      </c>
    </row>
    <row r="133" spans="1:6" x14ac:dyDescent="0.3">
      <c r="A133" s="3"/>
      <c r="B133" s="3"/>
      <c r="C133" s="3"/>
      <c r="D133" s="3"/>
      <c r="E133" s="3"/>
      <c r="F133" s="26" t="str">
        <f t="shared" si="4"/>
        <v/>
      </c>
    </row>
    <row r="134" spans="1:6" x14ac:dyDescent="0.3">
      <c r="A134" s="3"/>
      <c r="B134" s="3"/>
      <c r="C134" s="3"/>
      <c r="D134" s="3"/>
      <c r="E134" s="3"/>
      <c r="F134" s="26" t="str">
        <f t="shared" si="4"/>
        <v/>
      </c>
    </row>
    <row r="135" spans="1:6" x14ac:dyDescent="0.3">
      <c r="A135" s="3"/>
      <c r="B135" s="3"/>
      <c r="C135" s="3"/>
      <c r="D135" s="3"/>
      <c r="E135" s="3"/>
      <c r="F135" s="26" t="str">
        <f t="shared" si="4"/>
        <v/>
      </c>
    </row>
    <row r="136" spans="1:6" x14ac:dyDescent="0.3">
      <c r="A136" s="3"/>
      <c r="B136" s="3"/>
      <c r="C136" s="3"/>
      <c r="D136" s="3"/>
      <c r="E136" s="3"/>
      <c r="F136" s="26" t="str">
        <f t="shared" si="4"/>
        <v/>
      </c>
    </row>
    <row r="137" spans="1:6" x14ac:dyDescent="0.3">
      <c r="A137" s="3"/>
      <c r="B137" s="3"/>
      <c r="C137" s="3"/>
      <c r="D137" s="3"/>
      <c r="E137" s="3"/>
      <c r="F137" s="26" t="str">
        <f t="shared" si="4"/>
        <v/>
      </c>
    </row>
    <row r="138" spans="1:6" x14ac:dyDescent="0.3">
      <c r="A138" s="3"/>
      <c r="B138" s="3"/>
      <c r="C138" s="3"/>
      <c r="D138" s="3"/>
      <c r="E138" s="3"/>
      <c r="F138" s="26" t="str">
        <f t="shared" si="4"/>
        <v/>
      </c>
    </row>
    <row r="139" spans="1:6" x14ac:dyDescent="0.3">
      <c r="A139" s="3"/>
      <c r="B139" s="3"/>
      <c r="C139" s="3"/>
      <c r="D139" s="3"/>
      <c r="E139" s="3"/>
      <c r="F139" s="26" t="str">
        <f t="shared" si="4"/>
        <v/>
      </c>
    </row>
    <row r="140" spans="1:6" x14ac:dyDescent="0.3">
      <c r="A140" s="3"/>
      <c r="B140" s="3"/>
      <c r="C140" s="3"/>
      <c r="D140" s="3"/>
      <c r="E140" s="3"/>
      <c r="F140" s="26" t="str">
        <f t="shared" si="4"/>
        <v/>
      </c>
    </row>
    <row r="141" spans="1:6" x14ac:dyDescent="0.3">
      <c r="A141" s="3"/>
      <c r="B141" s="3"/>
      <c r="C141" s="3"/>
      <c r="D141" s="3"/>
      <c r="E141" s="3"/>
      <c r="F141" s="26" t="str">
        <f t="shared" si="4"/>
        <v/>
      </c>
    </row>
    <row r="142" spans="1:6" x14ac:dyDescent="0.3">
      <c r="A142" s="3"/>
      <c r="B142" s="3"/>
      <c r="C142" s="3"/>
      <c r="D142" s="3"/>
      <c r="E142" s="3"/>
      <c r="F142" s="26" t="str">
        <f t="shared" si="4"/>
        <v/>
      </c>
    </row>
    <row r="143" spans="1:6" x14ac:dyDescent="0.3">
      <c r="A143" s="3"/>
      <c r="B143" s="3"/>
      <c r="C143" s="3"/>
      <c r="D143" s="3"/>
      <c r="E143" s="3"/>
      <c r="F143" s="26" t="str">
        <f t="shared" si="4"/>
        <v/>
      </c>
    </row>
    <row r="144" spans="1:6" x14ac:dyDescent="0.3">
      <c r="A144" s="3"/>
      <c r="B144" s="3"/>
      <c r="C144" s="3"/>
      <c r="D144" s="3"/>
      <c r="E144" s="3"/>
      <c r="F144" s="26" t="str">
        <f t="shared" si="4"/>
        <v/>
      </c>
    </row>
    <row r="145" spans="1:6" x14ac:dyDescent="0.3">
      <c r="A145" s="3"/>
      <c r="B145" s="3"/>
      <c r="C145" s="3"/>
      <c r="D145" s="3"/>
      <c r="E145" s="3"/>
      <c r="F145" s="26" t="str">
        <f t="shared" si="4"/>
        <v/>
      </c>
    </row>
    <row r="146" spans="1:6" x14ac:dyDescent="0.3">
      <c r="A146" s="3"/>
      <c r="B146" s="3"/>
      <c r="C146" s="3"/>
      <c r="D146" s="3"/>
      <c r="E146" s="3"/>
      <c r="F146" s="26" t="str">
        <f t="shared" si="4"/>
        <v/>
      </c>
    </row>
    <row r="147" spans="1:6" x14ac:dyDescent="0.3">
      <c r="A147" s="3"/>
      <c r="B147" s="3"/>
      <c r="C147" s="3"/>
      <c r="D147" s="3"/>
      <c r="E147" s="3"/>
      <c r="F147" s="26" t="str">
        <f t="shared" si="4"/>
        <v/>
      </c>
    </row>
    <row r="148" spans="1:6" x14ac:dyDescent="0.3">
      <c r="A148" s="3"/>
      <c r="B148" s="3"/>
      <c r="C148" s="3"/>
      <c r="D148" s="3"/>
      <c r="E148" s="3"/>
      <c r="F148" s="26" t="str">
        <f t="shared" si="4"/>
        <v/>
      </c>
    </row>
    <row r="149" spans="1:6" x14ac:dyDescent="0.3">
      <c r="A149" s="3"/>
      <c r="B149" s="3"/>
      <c r="C149" s="3"/>
      <c r="D149" s="3"/>
      <c r="E149" s="3"/>
      <c r="F149" s="26" t="str">
        <f t="shared" si="4"/>
        <v/>
      </c>
    </row>
    <row r="150" spans="1:6" x14ac:dyDescent="0.3">
      <c r="A150" s="3"/>
      <c r="B150" s="3"/>
      <c r="C150" s="3"/>
      <c r="D150" s="3"/>
      <c r="E150" s="3"/>
      <c r="F150" s="26" t="str">
        <f t="shared" si="4"/>
        <v/>
      </c>
    </row>
    <row r="151" spans="1:6" x14ac:dyDescent="0.3">
      <c r="A151" s="3"/>
      <c r="B151" s="3"/>
      <c r="C151" s="3"/>
      <c r="D151" s="3"/>
      <c r="E151" s="3"/>
      <c r="F151" s="26" t="str">
        <f t="shared" si="4"/>
        <v/>
      </c>
    </row>
    <row r="152" spans="1:6" x14ac:dyDescent="0.3">
      <c r="A152" s="3"/>
      <c r="B152" s="3"/>
      <c r="C152" s="3"/>
      <c r="D152" s="3"/>
      <c r="E152" s="3"/>
      <c r="F152" s="26" t="str">
        <f t="shared" si="4"/>
        <v/>
      </c>
    </row>
    <row r="153" spans="1:6" x14ac:dyDescent="0.3">
      <c r="A153" s="3"/>
      <c r="B153" s="3"/>
      <c r="C153" s="3"/>
      <c r="D153" s="3"/>
      <c r="E153" s="3"/>
      <c r="F153" s="26" t="str">
        <f t="shared" si="4"/>
        <v/>
      </c>
    </row>
    <row r="154" spans="1:6" x14ac:dyDescent="0.3">
      <c r="A154" s="3"/>
      <c r="B154" s="3"/>
      <c r="C154" s="3"/>
      <c r="D154" s="3"/>
      <c r="E154" s="3"/>
      <c r="F154" s="26" t="str">
        <f t="shared" si="4"/>
        <v/>
      </c>
    </row>
    <row r="155" spans="1:6" x14ac:dyDescent="0.3">
      <c r="A155" s="3"/>
      <c r="B155" s="3"/>
      <c r="C155" s="3"/>
      <c r="D155" s="3"/>
      <c r="E155" s="3"/>
      <c r="F155" s="26" t="str">
        <f t="shared" si="4"/>
        <v/>
      </c>
    </row>
    <row r="156" spans="1:6" x14ac:dyDescent="0.3">
      <c r="A156" s="3"/>
      <c r="B156" s="3"/>
      <c r="C156" s="3"/>
      <c r="D156" s="3"/>
      <c r="E156" s="3"/>
      <c r="F156" s="26" t="str">
        <f t="shared" si="4"/>
        <v/>
      </c>
    </row>
    <row r="157" spans="1:6" x14ac:dyDescent="0.3">
      <c r="A157" s="3"/>
      <c r="B157" s="3"/>
      <c r="C157" s="3"/>
      <c r="D157" s="3"/>
      <c r="E157" s="3"/>
      <c r="F157" s="26" t="str">
        <f t="shared" si="4"/>
        <v/>
      </c>
    </row>
    <row r="158" spans="1:6" x14ac:dyDescent="0.3">
      <c r="A158" s="3"/>
      <c r="B158" s="3"/>
      <c r="C158" s="3"/>
      <c r="D158" s="3"/>
      <c r="E158" s="3"/>
      <c r="F158" s="26" t="str">
        <f t="shared" si="4"/>
        <v/>
      </c>
    </row>
    <row r="159" spans="1:6" x14ac:dyDescent="0.3">
      <c r="A159" s="3"/>
      <c r="B159" s="3"/>
      <c r="C159" s="3"/>
      <c r="D159" s="3"/>
      <c r="E159" s="3"/>
      <c r="F159" s="26" t="str">
        <f t="shared" si="4"/>
        <v/>
      </c>
    </row>
    <row r="160" spans="1:6" x14ac:dyDescent="0.3">
      <c r="A160" s="3"/>
      <c r="B160" s="3"/>
      <c r="C160" s="3"/>
      <c r="D160" s="3"/>
      <c r="E160" s="3"/>
      <c r="F160" s="26" t="str">
        <f t="shared" si="4"/>
        <v/>
      </c>
    </row>
    <row r="161" spans="1:6" x14ac:dyDescent="0.3">
      <c r="A161" s="3"/>
      <c r="B161" s="3"/>
      <c r="C161" s="3"/>
      <c r="D161" s="3"/>
      <c r="E161" s="3"/>
      <c r="F161" s="26" t="str">
        <f t="shared" si="4"/>
        <v/>
      </c>
    </row>
    <row r="162" spans="1:6" x14ac:dyDescent="0.3">
      <c r="A162" s="3"/>
      <c r="B162" s="3"/>
      <c r="C162" s="3"/>
      <c r="D162" s="3"/>
      <c r="E162" s="3"/>
      <c r="F162" s="26" t="str">
        <f t="shared" si="4"/>
        <v/>
      </c>
    </row>
    <row r="163" spans="1:6" x14ac:dyDescent="0.3">
      <c r="A163" s="3"/>
      <c r="B163" s="3"/>
      <c r="C163" s="3"/>
      <c r="D163" s="3"/>
      <c r="E163" s="3"/>
      <c r="F163" s="26" t="str">
        <f t="shared" si="4"/>
        <v/>
      </c>
    </row>
    <row r="164" spans="1:6" x14ac:dyDescent="0.3">
      <c r="A164" s="3"/>
      <c r="B164" s="3"/>
      <c r="C164" s="3"/>
      <c r="D164" s="3"/>
      <c r="E164" s="3"/>
      <c r="F164" s="26" t="str">
        <f t="shared" si="4"/>
        <v/>
      </c>
    </row>
    <row r="165" spans="1:6" x14ac:dyDescent="0.3">
      <c r="A165" s="3"/>
      <c r="B165" s="3"/>
      <c r="C165" s="3"/>
      <c r="D165" s="3"/>
      <c r="E165" s="3"/>
      <c r="F165" s="26" t="str">
        <f t="shared" si="4"/>
        <v/>
      </c>
    </row>
    <row r="166" spans="1:6" x14ac:dyDescent="0.3">
      <c r="A166" s="3"/>
      <c r="B166" s="3"/>
      <c r="C166" s="3"/>
      <c r="D166" s="3"/>
      <c r="E166" s="3"/>
      <c r="F166" s="26" t="str">
        <f t="shared" si="4"/>
        <v/>
      </c>
    </row>
    <row r="167" spans="1:6" x14ac:dyDescent="0.3">
      <c r="A167" s="3"/>
      <c r="B167" s="3"/>
      <c r="C167" s="3"/>
      <c r="D167" s="3"/>
      <c r="E167" s="3"/>
      <c r="F167" s="26" t="str">
        <f t="shared" si="4"/>
        <v/>
      </c>
    </row>
    <row r="168" spans="1:6" x14ac:dyDescent="0.3">
      <c r="A168" s="3"/>
      <c r="B168" s="3"/>
      <c r="C168" s="3"/>
      <c r="D168" s="3"/>
      <c r="E168" s="3"/>
      <c r="F168" s="26" t="str">
        <f t="shared" si="4"/>
        <v/>
      </c>
    </row>
    <row r="169" spans="1:6" x14ac:dyDescent="0.3">
      <c r="A169" s="3"/>
      <c r="B169" s="3"/>
      <c r="C169" s="3"/>
      <c r="D169" s="3"/>
      <c r="E169" s="3"/>
      <c r="F169" s="26" t="str">
        <f t="shared" si="4"/>
        <v/>
      </c>
    </row>
    <row r="170" spans="1:6" x14ac:dyDescent="0.3">
      <c r="A170" s="3"/>
      <c r="B170" s="3"/>
      <c r="C170" s="3"/>
      <c r="D170" s="3"/>
      <c r="E170" s="3"/>
      <c r="F170" s="26" t="str">
        <f t="shared" si="4"/>
        <v/>
      </c>
    </row>
    <row r="171" spans="1:6" x14ac:dyDescent="0.3">
      <c r="A171" s="3"/>
      <c r="B171" s="3"/>
      <c r="C171" s="3"/>
      <c r="D171" s="3"/>
      <c r="E171" s="3"/>
      <c r="F171" s="26" t="str">
        <f t="shared" si="4"/>
        <v/>
      </c>
    </row>
    <row r="172" spans="1:6" x14ac:dyDescent="0.3">
      <c r="A172" s="3"/>
      <c r="B172" s="3"/>
      <c r="C172" s="3"/>
      <c r="D172" s="3"/>
      <c r="E172" s="3"/>
      <c r="F172" s="26" t="str">
        <f t="shared" si="4"/>
        <v/>
      </c>
    </row>
    <row r="173" spans="1:6" x14ac:dyDescent="0.3">
      <c r="A173" s="3"/>
      <c r="B173" s="3"/>
      <c r="C173" s="3"/>
      <c r="D173" s="3"/>
      <c r="E173" s="3"/>
      <c r="F173" s="26" t="str">
        <f t="shared" si="4"/>
        <v/>
      </c>
    </row>
    <row r="174" spans="1:6" x14ac:dyDescent="0.3">
      <c r="A174" s="3"/>
      <c r="B174" s="3"/>
      <c r="C174" s="3"/>
      <c r="D174" s="3"/>
      <c r="E174" s="3"/>
      <c r="F174" s="26" t="str">
        <f t="shared" si="4"/>
        <v/>
      </c>
    </row>
    <row r="175" spans="1:6" x14ac:dyDescent="0.3">
      <c r="A175" s="3"/>
      <c r="B175" s="3"/>
      <c r="C175" s="3"/>
      <c r="D175" s="3"/>
      <c r="E175" s="3"/>
      <c r="F175" s="26" t="str">
        <f t="shared" si="4"/>
        <v/>
      </c>
    </row>
    <row r="176" spans="1:6" x14ac:dyDescent="0.3">
      <c r="A176" s="3"/>
      <c r="B176" s="3"/>
      <c r="C176" s="3"/>
      <c r="D176" s="3"/>
      <c r="E176" s="3"/>
      <c r="F176" s="26" t="str">
        <f t="shared" si="4"/>
        <v/>
      </c>
    </row>
    <row r="177" spans="1:6" x14ac:dyDescent="0.3">
      <c r="A177" s="3"/>
      <c r="B177" s="3"/>
      <c r="C177" s="3"/>
      <c r="D177" s="3"/>
      <c r="E177" s="3"/>
      <c r="F177" s="26" t="str">
        <f t="shared" si="4"/>
        <v/>
      </c>
    </row>
    <row r="178" spans="1:6" x14ac:dyDescent="0.3">
      <c r="A178" s="3"/>
      <c r="B178" s="3"/>
      <c r="C178" s="3"/>
      <c r="D178" s="3"/>
      <c r="E178" s="3"/>
      <c r="F178" s="26" t="str">
        <f t="shared" si="4"/>
        <v/>
      </c>
    </row>
    <row r="179" spans="1:6" x14ac:dyDescent="0.3">
      <c r="A179" s="3"/>
      <c r="B179" s="3"/>
      <c r="C179" s="3"/>
      <c r="D179" s="3"/>
      <c r="E179" s="3"/>
      <c r="F179" s="26" t="str">
        <f t="shared" si="4"/>
        <v/>
      </c>
    </row>
    <row r="180" spans="1:6" x14ac:dyDescent="0.3">
      <c r="A180" s="3"/>
      <c r="B180" s="3"/>
      <c r="C180" s="3"/>
      <c r="D180" s="3"/>
      <c r="E180" s="3"/>
      <c r="F180" s="26" t="str">
        <f t="shared" si="4"/>
        <v/>
      </c>
    </row>
    <row r="181" spans="1:6" x14ac:dyDescent="0.3">
      <c r="A181" s="3"/>
      <c r="B181" s="3"/>
      <c r="C181" s="3"/>
      <c r="D181" s="3"/>
      <c r="E181" s="3"/>
      <c r="F181" s="26" t="str">
        <f t="shared" si="4"/>
        <v/>
      </c>
    </row>
    <row r="182" spans="1:6" x14ac:dyDescent="0.3">
      <c r="A182" s="3"/>
      <c r="B182" s="3"/>
      <c r="C182" s="3"/>
      <c r="D182" s="3"/>
      <c r="E182" s="3"/>
      <c r="F182" s="26" t="str">
        <f t="shared" si="4"/>
        <v/>
      </c>
    </row>
    <row r="183" spans="1:6" x14ac:dyDescent="0.3">
      <c r="A183" s="3"/>
      <c r="B183" s="3"/>
      <c r="C183" s="3"/>
      <c r="D183" s="3"/>
      <c r="E183" s="3"/>
      <c r="F183" s="26" t="str">
        <f t="shared" si="4"/>
        <v/>
      </c>
    </row>
    <row r="184" spans="1:6" x14ac:dyDescent="0.3">
      <c r="A184" s="3"/>
      <c r="B184" s="3"/>
      <c r="C184" s="3"/>
      <c r="D184" s="3"/>
      <c r="E184" s="3"/>
      <c r="F184" s="26" t="str">
        <f t="shared" si="4"/>
        <v/>
      </c>
    </row>
    <row r="185" spans="1:6" x14ac:dyDescent="0.3">
      <c r="A185" s="3"/>
      <c r="B185" s="3"/>
      <c r="C185" s="3"/>
      <c r="D185" s="3"/>
      <c r="E185" s="3"/>
      <c r="F185" s="26" t="str">
        <f t="shared" si="4"/>
        <v/>
      </c>
    </row>
    <row r="186" spans="1:6" x14ac:dyDescent="0.3">
      <c r="A186" s="3"/>
      <c r="B186" s="3"/>
      <c r="C186" s="3"/>
      <c r="D186" s="3"/>
      <c r="E186" s="3"/>
      <c r="F186" s="26" t="str">
        <f t="shared" si="4"/>
        <v/>
      </c>
    </row>
    <row r="187" spans="1:6" x14ac:dyDescent="0.3">
      <c r="A187" s="3"/>
      <c r="B187" s="3"/>
      <c r="C187" s="3"/>
      <c r="D187" s="3"/>
      <c r="E187" s="3"/>
      <c r="F187" s="26" t="str">
        <f t="shared" si="4"/>
        <v/>
      </c>
    </row>
    <row r="188" spans="1:6" x14ac:dyDescent="0.3">
      <c r="A188" s="3"/>
      <c r="B188" s="3"/>
      <c r="C188" s="3"/>
      <c r="D188" s="3"/>
      <c r="E188" s="3"/>
      <c r="F188" s="26" t="str">
        <f t="shared" si="4"/>
        <v/>
      </c>
    </row>
    <row r="189" spans="1:6" x14ac:dyDescent="0.3">
      <c r="A189" s="3"/>
      <c r="B189" s="3"/>
      <c r="C189" s="3"/>
      <c r="D189" s="3"/>
      <c r="E189" s="3"/>
      <c r="F189" s="26" t="str">
        <f t="shared" si="4"/>
        <v/>
      </c>
    </row>
    <row r="190" spans="1:6" x14ac:dyDescent="0.3">
      <c r="A190" s="3"/>
      <c r="B190" s="3"/>
      <c r="C190" s="3"/>
      <c r="D190" s="3"/>
      <c r="E190" s="3"/>
      <c r="F190" s="26" t="str">
        <f t="shared" si="4"/>
        <v/>
      </c>
    </row>
    <row r="191" spans="1:6" x14ac:dyDescent="0.3">
      <c r="A191" s="3"/>
      <c r="B191" s="3"/>
      <c r="C191" s="3"/>
      <c r="D191" s="3"/>
      <c r="E191" s="3"/>
      <c r="F191" s="26" t="str">
        <f t="shared" si="4"/>
        <v/>
      </c>
    </row>
    <row r="192" spans="1:6" x14ac:dyDescent="0.3">
      <c r="A192" s="3"/>
      <c r="B192" s="3"/>
      <c r="C192" s="3"/>
      <c r="D192" s="3"/>
      <c r="E192" s="3"/>
      <c r="F192" s="26" t="str">
        <f t="shared" si="4"/>
        <v/>
      </c>
    </row>
    <row r="193" spans="1:6" x14ac:dyDescent="0.3">
      <c r="A193" s="3"/>
      <c r="B193" s="3"/>
      <c r="C193" s="3"/>
      <c r="D193" s="3"/>
      <c r="E193" s="3"/>
      <c r="F193" s="26" t="str">
        <f t="shared" si="4"/>
        <v/>
      </c>
    </row>
    <row r="194" spans="1:6" x14ac:dyDescent="0.3">
      <c r="A194" s="3"/>
      <c r="B194" s="3"/>
      <c r="C194" s="3"/>
      <c r="D194" s="3"/>
      <c r="E194" s="3"/>
      <c r="F194" s="26" t="str">
        <f t="shared" si="4"/>
        <v/>
      </c>
    </row>
    <row r="195" spans="1:6" x14ac:dyDescent="0.3">
      <c r="A195" s="3"/>
      <c r="B195" s="3"/>
      <c r="C195" s="3"/>
      <c r="D195" s="3"/>
      <c r="E195" s="3"/>
      <c r="F195" s="26" t="str">
        <f t="shared" ref="F195:F200" si="5">IF(B195=0,"",100*(C195)/B195)</f>
        <v/>
      </c>
    </row>
    <row r="196" spans="1:6" x14ac:dyDescent="0.3">
      <c r="A196" s="3"/>
      <c r="B196" s="3"/>
      <c r="C196" s="3"/>
      <c r="D196" s="3"/>
      <c r="E196" s="3"/>
      <c r="F196" s="26" t="str">
        <f t="shared" si="5"/>
        <v/>
      </c>
    </row>
    <row r="197" spans="1:6" x14ac:dyDescent="0.3">
      <c r="A197" s="3"/>
      <c r="B197" s="3"/>
      <c r="C197" s="3"/>
      <c r="D197" s="3"/>
      <c r="E197" s="3"/>
      <c r="F197" s="26" t="str">
        <f t="shared" si="5"/>
        <v/>
      </c>
    </row>
    <row r="198" spans="1:6" x14ac:dyDescent="0.3">
      <c r="A198" s="3"/>
      <c r="B198" s="3"/>
      <c r="C198" s="3"/>
      <c r="D198" s="3"/>
      <c r="E198" s="3"/>
      <c r="F198" s="26" t="str">
        <f t="shared" si="5"/>
        <v/>
      </c>
    </row>
    <row r="199" spans="1:6" x14ac:dyDescent="0.3">
      <c r="A199" s="3"/>
      <c r="B199" s="3"/>
      <c r="C199" s="3"/>
      <c r="D199" s="3"/>
      <c r="E199" s="3"/>
      <c r="F199" s="26" t="str">
        <f t="shared" si="5"/>
        <v/>
      </c>
    </row>
    <row r="200" spans="1:6" x14ac:dyDescent="0.3">
      <c r="A200" s="3"/>
      <c r="B200" s="3"/>
      <c r="C200" s="3"/>
      <c r="D200" s="3"/>
      <c r="E200" s="3"/>
      <c r="F200" s="26" t="str">
        <f t="shared" si="5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6"/>
  <sheetViews>
    <sheetView showGridLines="0" tabSelected="1" workbookViewId="0">
      <selection activeCell="M20" sqref="M20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2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33" t="s">
        <v>60</v>
      </c>
      <c r="C2" s="33"/>
      <c r="H2" s="32" t="s">
        <v>43</v>
      </c>
      <c r="I2" s="32"/>
      <c r="J2" s="32"/>
      <c r="K2" s="32"/>
      <c r="L2" s="32"/>
      <c r="M2" s="32"/>
      <c r="N2" s="32"/>
      <c r="P2" s="33" t="s">
        <v>44</v>
      </c>
      <c r="Q2" s="33"/>
      <c r="R2" s="33"/>
      <c r="S2" s="33"/>
      <c r="U2" s="33" t="s">
        <v>51</v>
      </c>
      <c r="V2" s="33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65</v>
      </c>
      <c r="M3" s="19" t="s">
        <v>66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46.728159159123862</v>
      </c>
      <c r="D4" s="15"/>
      <c r="E4" s="15"/>
      <c r="F4" s="15"/>
      <c r="H4" s="15">
        <f>C6</f>
        <v>31.096853704509201</v>
      </c>
      <c r="I4" t="str">
        <f>_xlfn.CONCAT("(","0,00","; ", ROUND(H4, 2),"]")</f>
        <v>(0,00; 31,1]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6.25</v>
      </c>
      <c r="M4" s="15">
        <f>100*_xlfn.NORM.DIST(H4,$C$4,$C$5,TRUE)</f>
        <v>5.8569847655132854</v>
      </c>
      <c r="P4" t="str">
        <f>I4</f>
        <v>(0,00; 31,1]</v>
      </c>
      <c r="Q4" s="15">
        <f>K4</f>
        <v>1</v>
      </c>
      <c r="R4" s="15">
        <f t="shared" ref="R4:R9" si="0">M4*$C$9/100</f>
        <v>0.93711756248212563</v>
      </c>
      <c r="S4" s="15">
        <f>((Q4-R4)^2)/R4</f>
        <v>4.2195356340520998E-3</v>
      </c>
      <c r="U4" t="s">
        <v>52</v>
      </c>
      <c r="V4" s="15">
        <f>S10</f>
        <v>4.1146479939654554</v>
      </c>
    </row>
    <row r="5" spans="2:22" x14ac:dyDescent="0.3">
      <c r="B5" t="s">
        <v>18</v>
      </c>
      <c r="C5" s="15">
        <f>Processado!G3</f>
        <v>9.9759875611911824</v>
      </c>
      <c r="D5" s="15"/>
      <c r="E5" s="15"/>
      <c r="F5" s="15"/>
      <c r="H5" s="15">
        <f>H4+$C$11</f>
        <v>38.747880674973977</v>
      </c>
      <c r="I5" t="str">
        <f t="shared" ref="I5:I9" si="1">_xlfn.CONCAT("(",ROUND(H4, 2),"; ", IF(ISNUMBER(H5),_xlfn.CONCAT(ROUND(H5, 2),"]"),_xlfn.CONCAT(H5,")")))</f>
        <v>(31,1; 38,75]</v>
      </c>
      <c r="J5">
        <f>IF(ISNUMBER(H5),COUNTIF(Processado!$E$2:$E$200,"&lt;="&amp;normalidade!H5),COUNT(Processado!$E$2:$E$200))</f>
        <v>5</v>
      </c>
      <c r="K5">
        <f>J5-J4</f>
        <v>4</v>
      </c>
      <c r="L5" s="16">
        <f>100*K5/$C$9</f>
        <v>25</v>
      </c>
      <c r="M5" s="15">
        <f>100*(_xlfn.NORM.DIST(H5,$C$4,$C$5,TRUE)-_xlfn.NORM.DIST(H4,$C$4,$C$5,TRUE))</f>
        <v>15.330040650431362</v>
      </c>
      <c r="P5" t="str">
        <f t="shared" ref="P5:P9" si="2">I5</f>
        <v>(31,1; 38,75]</v>
      </c>
      <c r="Q5" s="15">
        <f t="shared" ref="Q5:Q9" si="3">K5</f>
        <v>4</v>
      </c>
      <c r="R5" s="15">
        <f t="shared" si="0"/>
        <v>2.4528065040690179</v>
      </c>
      <c r="S5" s="15">
        <f t="shared" ref="S5:S9" si="4">((Q5-R5)^2)/R5</f>
        <v>0.97594641480279454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31.096853704509201</v>
      </c>
      <c r="D6" s="15"/>
      <c r="E6" s="15"/>
      <c r="F6" s="15"/>
      <c r="H6" s="15">
        <f t="shared" ref="H6:H8" si="5">H5+$C$11</f>
        <v>46.398907645438754</v>
      </c>
      <c r="I6" t="str">
        <f t="shared" si="1"/>
        <v>(38,75; 46,4]</v>
      </c>
      <c r="J6">
        <f>IF(ISNUMBER(H6),COUNTIF(Processado!$E$2:$E$200,"&lt;="&amp;normalidade!H6),COUNT(Processado!$E$2:$E$200))</f>
        <v>7</v>
      </c>
      <c r="K6">
        <f t="shared" ref="K6:K9" si="6">J6-J5</f>
        <v>2</v>
      </c>
      <c r="L6" s="16">
        <f t="shared" ref="L6:L9" si="7">100*K6/$C$9</f>
        <v>12.5</v>
      </c>
      <c r="M6" s="15">
        <f t="shared" ref="M6:M8" si="8">100*(_xlfn.NORM.DIST(H6,$C$4,$C$5,TRUE)-_xlfn.NORM.DIST(H5,$C$4,$C$5,TRUE))</f>
        <v>27.496528407956433</v>
      </c>
      <c r="P6" t="str">
        <f t="shared" si="2"/>
        <v>(38,75; 46,4]</v>
      </c>
      <c r="Q6" s="15">
        <f t="shared" si="3"/>
        <v>2</v>
      </c>
      <c r="R6" s="15">
        <f t="shared" si="0"/>
        <v>4.3994445452730293</v>
      </c>
      <c r="S6" s="15">
        <f t="shared" si="4"/>
        <v>1.3086502322268037</v>
      </c>
      <c r="U6" t="s">
        <v>54</v>
      </c>
      <c r="V6">
        <f>C10+2</f>
        <v>6</v>
      </c>
    </row>
    <row r="7" spans="2:22" x14ac:dyDescent="0.3">
      <c r="B7" t="s">
        <v>34</v>
      </c>
      <c r="C7" s="15">
        <f>Processado!G9</f>
        <v>61.700961586368301</v>
      </c>
      <c r="D7" s="15"/>
      <c r="E7" s="15"/>
      <c r="F7" s="15"/>
      <c r="H7" s="15">
        <f t="shared" si="5"/>
        <v>54.049934615903531</v>
      </c>
      <c r="I7" t="str">
        <f t="shared" si="1"/>
        <v>(46,4; 54,05]</v>
      </c>
      <c r="J7">
        <f>IF(ISNUMBER(H7),COUNTIF(Processado!$E$2:$E$200,"&lt;="&amp;normalidade!H7),COUNT(Processado!$E$2:$E$200))</f>
        <v>12</v>
      </c>
      <c r="K7">
        <f t="shared" si="6"/>
        <v>5</v>
      </c>
      <c r="L7" s="16">
        <f t="shared" si="7"/>
        <v>31.25</v>
      </c>
      <c r="M7" s="15">
        <f t="shared" si="8"/>
        <v>28.167178220170918</v>
      </c>
      <c r="P7" t="str">
        <f t="shared" si="2"/>
        <v>(46,4; 54,05]</v>
      </c>
      <c r="Q7" s="15">
        <f t="shared" si="3"/>
        <v>5</v>
      </c>
      <c r="R7" s="15">
        <f t="shared" si="0"/>
        <v>4.506748515227347</v>
      </c>
      <c r="S7" s="15">
        <f t="shared" si="4"/>
        <v>5.3985046294102661E-2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30.6041078818591</v>
      </c>
      <c r="D8" s="15"/>
      <c r="E8" s="15"/>
      <c r="F8" s="15"/>
      <c r="H8" s="15">
        <f t="shared" si="5"/>
        <v>61.700961586368308</v>
      </c>
      <c r="I8" t="str">
        <f t="shared" si="1"/>
        <v>(54,05; 61,7]</v>
      </c>
      <c r="J8">
        <f>IF(ISNUMBER(H8),COUNTIF(Processado!$E$2:$E$200,"&lt;="&amp;normalidade!H8),COUNT(Processado!$E$2:$E$200))</f>
        <v>16</v>
      </c>
      <c r="K8">
        <f t="shared" si="6"/>
        <v>4</v>
      </c>
      <c r="L8" s="16">
        <f t="shared" si="7"/>
        <v>25</v>
      </c>
      <c r="M8" s="15">
        <f t="shared" si="8"/>
        <v>16.479992593704118</v>
      </c>
      <c r="P8" t="str">
        <f t="shared" si="2"/>
        <v>(54,05; 61,7]</v>
      </c>
      <c r="Q8" s="15">
        <f t="shared" si="3"/>
        <v>4</v>
      </c>
      <c r="R8" s="15">
        <f t="shared" si="0"/>
        <v>2.6367988149926589</v>
      </c>
      <c r="S8" s="15">
        <f t="shared" si="4"/>
        <v>0.70476270705188138</v>
      </c>
      <c r="U8" t="s">
        <v>56</v>
      </c>
      <c r="V8">
        <f>V6-V7-1</f>
        <v>3</v>
      </c>
    </row>
    <row r="9" spans="2:22" x14ac:dyDescent="0.3">
      <c r="B9" t="s">
        <v>37</v>
      </c>
      <c r="C9">
        <f>COUNT(Processado!A2:A200)</f>
        <v>16</v>
      </c>
      <c r="H9" s="22" t="s">
        <v>40</v>
      </c>
      <c r="I9" s="17" t="str">
        <f t="shared" si="1"/>
        <v>(61,7; ∞)</v>
      </c>
      <c r="J9" s="17">
        <f>IF(ISNUMBER(H9),COUNTIF(Processado!$E$2:$E$200,"&lt;="&amp;normalidade!H9),COUNT(Processado!$E$2:$E$200))</f>
        <v>16</v>
      </c>
      <c r="K9" s="17">
        <f t="shared" si="6"/>
        <v>0</v>
      </c>
      <c r="L9" s="20">
        <f t="shared" si="7"/>
        <v>0</v>
      </c>
      <c r="M9" s="18">
        <f>100*(1-_xlfn.NORM.DIST(H8,$C$4,$C$5,TRUE))</f>
        <v>6.669275362223881</v>
      </c>
      <c r="P9" t="str">
        <f t="shared" si="2"/>
        <v>(61,7; ∞)</v>
      </c>
      <c r="Q9" s="15">
        <f t="shared" si="3"/>
        <v>0</v>
      </c>
      <c r="R9" s="15">
        <f t="shared" si="0"/>
        <v>1.067084057955821</v>
      </c>
      <c r="S9" s="15">
        <f t="shared" si="4"/>
        <v>1.067084057955821</v>
      </c>
      <c r="U9" t="s">
        <v>57</v>
      </c>
      <c r="V9" s="15">
        <f>_xlfn.CHISQ.INV.RT(V5,V8)</f>
        <v>7.8147279032511792</v>
      </c>
    </row>
    <row r="10" spans="2:22" x14ac:dyDescent="0.3">
      <c r="B10" t="s">
        <v>36</v>
      </c>
      <c r="C10">
        <f>ROUND(SQRT(C9),0)</f>
        <v>4</v>
      </c>
      <c r="H10" s="15"/>
      <c r="L10" s="16"/>
      <c r="M10" s="15"/>
      <c r="P10" s="23" t="s">
        <v>49</v>
      </c>
      <c r="Q10" s="24">
        <f>SUM(Q4:Q9)</f>
        <v>16</v>
      </c>
      <c r="R10" s="24">
        <f>SUM(R4:R9)</f>
        <v>16</v>
      </c>
      <c r="S10" s="24">
        <f>SUM(S4:S9)</f>
        <v>4.1146479939654554</v>
      </c>
      <c r="U10" s="34" t="str">
        <f>IF(S10&lt;V9,"Há indícios de normalidade","NÃO há indícios de normalidade")</f>
        <v>Há indícios de normalidade</v>
      </c>
      <c r="V10" s="34"/>
    </row>
    <row r="11" spans="2:22" x14ac:dyDescent="0.3">
      <c r="B11" s="17" t="s">
        <v>39</v>
      </c>
      <c r="C11" s="18">
        <f>C8/C10</f>
        <v>7.6510269704647751</v>
      </c>
      <c r="D11" s="15"/>
      <c r="E11" s="15"/>
      <c r="F11" s="15"/>
      <c r="H11" s="15"/>
      <c r="L11" s="16"/>
      <c r="M11" s="15"/>
      <c r="Q11" s="15"/>
      <c r="R11" s="15"/>
      <c r="S11" s="15"/>
      <c r="U11" s="35"/>
      <c r="V11" s="35"/>
    </row>
    <row r="12" spans="2:22" x14ac:dyDescent="0.3">
      <c r="H12" s="15"/>
      <c r="L12" s="16"/>
      <c r="M12" s="15"/>
      <c r="Q12" s="15"/>
      <c r="R12" s="15"/>
      <c r="S12" s="15"/>
      <c r="U12" s="35"/>
      <c r="V12" s="35"/>
    </row>
    <row r="13" spans="2:22" x14ac:dyDescent="0.3">
      <c r="H13" s="15"/>
      <c r="L13" s="16"/>
      <c r="M13" s="15"/>
      <c r="Q13" s="15"/>
      <c r="R13" s="15"/>
      <c r="S13" s="15"/>
    </row>
    <row r="14" spans="2:22" x14ac:dyDescent="0.3">
      <c r="H14" s="15"/>
      <c r="L14" s="16"/>
      <c r="M14" s="15"/>
      <c r="Q14" s="15"/>
      <c r="R14" s="15"/>
      <c r="S14" s="15"/>
    </row>
    <row r="15" spans="2:22" x14ac:dyDescent="0.3">
      <c r="H15" s="15"/>
      <c r="L15" s="16"/>
      <c r="M15" s="15"/>
      <c r="Q15" s="15"/>
      <c r="R15" s="15"/>
      <c r="S15" s="15"/>
    </row>
    <row r="16" spans="2:22" x14ac:dyDescent="0.3">
      <c r="Q16" s="15"/>
      <c r="R16" s="15"/>
      <c r="S16" s="15"/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2023-10-18T20:27:01Z</dcterms:modified>
</cp:coreProperties>
</file>