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7C4A431-9388-43A1-814F-8E4E543D72F8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Processado!$E$2:$E$200</definedName>
    <definedName name="_xlchart.v1.4" hidden="1">Processado!$B$1</definedName>
    <definedName name="_xlchart.v1.5" hidden="1">Processado!$B$2:$B$200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4" l="1"/>
  <c r="S15" i="4"/>
  <c r="Q15" i="4"/>
  <c r="J14" i="4"/>
  <c r="F3" i="3" l="1"/>
  <c r="F2" i="3"/>
  <c r="C9" i="4" l="1"/>
  <c r="C10" i="4" s="1"/>
  <c r="V6" i="4" l="1"/>
  <c r="V8" i="4" s="1"/>
  <c r="V9" i="4" s="1"/>
  <c r="F11" i="3"/>
  <c r="C4" i="4"/>
  <c r="C5" i="4"/>
  <c r="F8" i="3" l="1"/>
  <c r="F6" i="3"/>
  <c r="C6" i="4" s="1"/>
  <c r="H4" i="4" s="1"/>
  <c r="F7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S10" i="4" s="1"/>
  <c r="L10" i="4"/>
  <c r="I11" i="4"/>
  <c r="P11" i="4" s="1"/>
  <c r="Q9" i="4"/>
  <c r="L9" i="4"/>
  <c r="I14" i="4" l="1"/>
  <c r="P14" i="4" s="1"/>
  <c r="M13" i="4"/>
  <c r="M14" i="4"/>
  <c r="R14" i="4" s="1"/>
  <c r="I12" i="4"/>
  <c r="P12" i="4" s="1"/>
  <c r="J12" i="4"/>
  <c r="M12" i="4"/>
  <c r="R12" i="4" s="1"/>
  <c r="Q11" i="4"/>
  <c r="S11" i="4" s="1"/>
  <c r="L11" i="4"/>
  <c r="S9" i="4"/>
  <c r="I13" i="4" l="1"/>
  <c r="P13" i="4" s="1"/>
  <c r="R13" i="4"/>
  <c r="J13" i="4"/>
  <c r="K14" i="4" s="1"/>
  <c r="K12" i="4"/>
  <c r="Q14" i="4" l="1"/>
  <c r="L14" i="4"/>
  <c r="K13" i="4"/>
  <c r="L13" i="4" s="1"/>
  <c r="L12" i="4"/>
  <c r="Q12" i="4"/>
  <c r="S12" i="4" s="1"/>
  <c r="S14" i="4" l="1"/>
  <c r="Q13" i="4"/>
  <c r="S13" i="4" l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<sst xmlns="http://schemas.openxmlformats.org/spreadsheetml/2006/main" count="77" uniqueCount="63">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</sst>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12888</c:v>
                </c:pt>
                <c:pt idx="1">
                  <c:v>8015</c:v>
                </c:pt>
                <c:pt idx="2">
                  <c:v>9676</c:v>
                </c:pt>
                <c:pt idx="3">
                  <c:v>12286</c:v>
                </c:pt>
                <c:pt idx="4">
                  <c:v>10989</c:v>
                </c:pt>
                <c:pt idx="5">
                  <c:v>9346</c:v>
                </c:pt>
                <c:pt idx="6">
                  <c:v>8901</c:v>
                </c:pt>
                <c:pt idx="7">
                  <c:v>10435</c:v>
                </c:pt>
                <c:pt idx="8">
                  <c:v>12295</c:v>
                </c:pt>
                <c:pt idx="9">
                  <c:v>15702</c:v>
                </c:pt>
                <c:pt idx="10">
                  <c:v>6134</c:v>
                </c:pt>
                <c:pt idx="11">
                  <c:v>8716</c:v>
                </c:pt>
                <c:pt idx="12">
                  <c:v>10727</c:v>
                </c:pt>
                <c:pt idx="13">
                  <c:v>6523</c:v>
                </c:pt>
                <c:pt idx="14">
                  <c:v>11086</c:v>
                </c:pt>
                <c:pt idx="15">
                  <c:v>12060</c:v>
                </c:pt>
                <c:pt idx="16">
                  <c:v>10038</c:v>
                </c:pt>
                <c:pt idx="17">
                  <c:v>9053</c:v>
                </c:pt>
                <c:pt idx="18">
                  <c:v>15452</c:v>
                </c:pt>
                <c:pt idx="19">
                  <c:v>6567</c:v>
                </c:pt>
                <c:pt idx="20">
                  <c:v>12148</c:v>
                </c:pt>
                <c:pt idx="21">
                  <c:v>15387</c:v>
                </c:pt>
                <c:pt idx="22">
                  <c:v>14945</c:v>
                </c:pt>
                <c:pt idx="23">
                  <c:v>9136</c:v>
                </c:pt>
                <c:pt idx="24">
                  <c:v>20180</c:v>
                </c:pt>
                <c:pt idx="25">
                  <c:v>12662</c:v>
                </c:pt>
                <c:pt idx="26">
                  <c:v>11114</c:v>
                </c:pt>
                <c:pt idx="27">
                  <c:v>10052</c:v>
                </c:pt>
                <c:pt idx="28">
                  <c:v>12793</c:v>
                </c:pt>
                <c:pt idx="29">
                  <c:v>13691</c:v>
                </c:pt>
                <c:pt idx="30">
                  <c:v>10529</c:v>
                </c:pt>
                <c:pt idx="31">
                  <c:v>8175</c:v>
                </c:pt>
                <c:pt idx="32">
                  <c:v>10125</c:v>
                </c:pt>
                <c:pt idx="33">
                  <c:v>7595</c:v>
                </c:pt>
                <c:pt idx="34">
                  <c:v>10322</c:v>
                </c:pt>
                <c:pt idx="35">
                  <c:v>6435</c:v>
                </c:pt>
                <c:pt idx="36">
                  <c:v>10660</c:v>
                </c:pt>
                <c:pt idx="37">
                  <c:v>11210</c:v>
                </c:pt>
                <c:pt idx="38">
                  <c:v>5898</c:v>
                </c:pt>
                <c:pt idx="39">
                  <c:v>12113</c:v>
                </c:pt>
                <c:pt idx="40">
                  <c:v>15093</c:v>
                </c:pt>
                <c:pt idx="41">
                  <c:v>8788</c:v>
                </c:pt>
                <c:pt idx="42">
                  <c:v>7557</c:v>
                </c:pt>
                <c:pt idx="43">
                  <c:v>12135</c:v>
                </c:pt>
                <c:pt idx="44">
                  <c:v>18493</c:v>
                </c:pt>
                <c:pt idx="45">
                  <c:v>7163</c:v>
                </c:pt>
                <c:pt idx="46">
                  <c:v>11211</c:v>
                </c:pt>
                <c:pt idx="47">
                  <c:v>9715</c:v>
                </c:pt>
                <c:pt idx="48">
                  <c:v>9744</c:v>
                </c:pt>
                <c:pt idx="49">
                  <c:v>8127</c:v>
                </c:pt>
                <c:pt idx="50">
                  <c:v>7643</c:v>
                </c:pt>
                <c:pt idx="51">
                  <c:v>7402</c:v>
                </c:pt>
                <c:pt idx="52">
                  <c:v>10351</c:v>
                </c:pt>
                <c:pt idx="53">
                  <c:v>13856</c:v>
                </c:pt>
                <c:pt idx="54">
                  <c:v>6850</c:v>
                </c:pt>
                <c:pt idx="55">
                  <c:v>7554</c:v>
                </c:pt>
                <c:pt idx="56">
                  <c:v>9689</c:v>
                </c:pt>
                <c:pt idx="57">
                  <c:v>15159</c:v>
                </c:pt>
                <c:pt idx="58">
                  <c:v>12881</c:v>
                </c:pt>
                <c:pt idx="59">
                  <c:v>10538</c:v>
                </c:pt>
                <c:pt idx="60">
                  <c:v>11531</c:v>
                </c:pt>
                <c:pt idx="61">
                  <c:v>27313</c:v>
                </c:pt>
                <c:pt idx="62">
                  <c:v>19658</c:v>
                </c:pt>
                <c:pt idx="63">
                  <c:v>9119</c:v>
                </c:pt>
                <c:pt idx="64">
                  <c:v>12377</c:v>
                </c:pt>
                <c:pt idx="65">
                  <c:v>7166</c:v>
                </c:pt>
                <c:pt idx="66">
                  <c:v>7805</c:v>
                </c:pt>
                <c:pt idx="67">
                  <c:v>9754</c:v>
                </c:pt>
                <c:pt idx="68">
                  <c:v>13165</c:v>
                </c:pt>
                <c:pt idx="69">
                  <c:v>16709</c:v>
                </c:pt>
                <c:pt idx="70">
                  <c:v>17955</c:v>
                </c:pt>
                <c:pt idx="71">
                  <c:v>9447</c:v>
                </c:pt>
                <c:pt idx="72">
                  <c:v>20278</c:v>
                </c:pt>
                <c:pt idx="73">
                  <c:v>16477</c:v>
                </c:pt>
                <c:pt idx="74">
                  <c:v>6712</c:v>
                </c:pt>
                <c:pt idx="75">
                  <c:v>13350</c:v>
                </c:pt>
                <c:pt idx="76">
                  <c:v>8261</c:v>
                </c:pt>
                <c:pt idx="77">
                  <c:v>10541</c:v>
                </c:pt>
                <c:pt idx="78">
                  <c:v>12764</c:v>
                </c:pt>
                <c:pt idx="79">
                  <c:v>15966</c:v>
                </c:pt>
                <c:pt idx="80">
                  <c:v>15932</c:v>
                </c:pt>
                <c:pt idx="81">
                  <c:v>4654</c:v>
                </c:pt>
                <c:pt idx="82">
                  <c:v>11919</c:v>
                </c:pt>
                <c:pt idx="83">
                  <c:v>8545</c:v>
                </c:pt>
                <c:pt idx="84">
                  <c:v>10198</c:v>
                </c:pt>
                <c:pt idx="85">
                  <c:v>11343</c:v>
                </c:pt>
                <c:pt idx="86">
                  <c:v>14736</c:v>
                </c:pt>
                <c:pt idx="87">
                  <c:v>13006</c:v>
                </c:pt>
                <c:pt idx="88">
                  <c:v>15960</c:v>
                </c:pt>
                <c:pt idx="89">
                  <c:v>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2352.75</c:v>
                </c:pt>
                <c:pt idx="1">
                  <c:v>2352.75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7615.9808821491015</c:v>
                </c:pt>
                <c:pt idx="1">
                  <c:v>7615.9808821491015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12888</c:v>
                </c:pt>
                <c:pt idx="1">
                  <c:v>8015</c:v>
                </c:pt>
                <c:pt idx="2">
                  <c:v>9676</c:v>
                </c:pt>
                <c:pt idx="3">
                  <c:v>12286</c:v>
                </c:pt>
                <c:pt idx="4">
                  <c:v>10989</c:v>
                </c:pt>
                <c:pt idx="5">
                  <c:v>9346</c:v>
                </c:pt>
                <c:pt idx="6">
                  <c:v>8901</c:v>
                </c:pt>
                <c:pt idx="7">
                  <c:v>10435</c:v>
                </c:pt>
                <c:pt idx="8">
                  <c:v>12295</c:v>
                </c:pt>
                <c:pt idx="9">
                  <c:v>15702</c:v>
                </c:pt>
                <c:pt idx="10">
                  <c:v>6134</c:v>
                </c:pt>
                <c:pt idx="11">
                  <c:v>8716</c:v>
                </c:pt>
                <c:pt idx="12">
                  <c:v>10727</c:v>
                </c:pt>
                <c:pt idx="13">
                  <c:v>6523</c:v>
                </c:pt>
                <c:pt idx="14">
                  <c:v>11086</c:v>
                </c:pt>
                <c:pt idx="15">
                  <c:v>12060</c:v>
                </c:pt>
                <c:pt idx="16">
                  <c:v>10038</c:v>
                </c:pt>
                <c:pt idx="17">
                  <c:v>9053</c:v>
                </c:pt>
                <c:pt idx="18">
                  <c:v>15452</c:v>
                </c:pt>
                <c:pt idx="19">
                  <c:v>6567</c:v>
                </c:pt>
                <c:pt idx="20">
                  <c:v>12148</c:v>
                </c:pt>
                <c:pt idx="21">
                  <c:v>15387</c:v>
                </c:pt>
                <c:pt idx="22">
                  <c:v>14945</c:v>
                </c:pt>
                <c:pt idx="23">
                  <c:v>9136</c:v>
                </c:pt>
                <c:pt idx="24">
                  <c:v>20180</c:v>
                </c:pt>
                <c:pt idx="25">
                  <c:v>12662</c:v>
                </c:pt>
                <c:pt idx="26">
                  <c:v>11114</c:v>
                </c:pt>
                <c:pt idx="27">
                  <c:v>10052</c:v>
                </c:pt>
                <c:pt idx="28">
                  <c:v>12793</c:v>
                </c:pt>
                <c:pt idx="29">
                  <c:v>13691</c:v>
                </c:pt>
                <c:pt idx="30">
                  <c:v>10529</c:v>
                </c:pt>
                <c:pt idx="31">
                  <c:v>8175</c:v>
                </c:pt>
                <c:pt idx="32">
                  <c:v>10125</c:v>
                </c:pt>
                <c:pt idx="33">
                  <c:v>7595</c:v>
                </c:pt>
                <c:pt idx="34">
                  <c:v>10322</c:v>
                </c:pt>
                <c:pt idx="35">
                  <c:v>6435</c:v>
                </c:pt>
                <c:pt idx="36">
                  <c:v>10660</c:v>
                </c:pt>
                <c:pt idx="37">
                  <c:v>11210</c:v>
                </c:pt>
                <c:pt idx="38">
                  <c:v>5898</c:v>
                </c:pt>
                <c:pt idx="39">
                  <c:v>12113</c:v>
                </c:pt>
                <c:pt idx="40">
                  <c:v>15093</c:v>
                </c:pt>
                <c:pt idx="41">
                  <c:v>8788</c:v>
                </c:pt>
                <c:pt idx="42">
                  <c:v>7557</c:v>
                </c:pt>
                <c:pt idx="43">
                  <c:v>12135</c:v>
                </c:pt>
                <c:pt idx="44">
                  <c:v>18493</c:v>
                </c:pt>
                <c:pt idx="45">
                  <c:v>7163</c:v>
                </c:pt>
                <c:pt idx="46">
                  <c:v>11211</c:v>
                </c:pt>
                <c:pt idx="47">
                  <c:v>9715</c:v>
                </c:pt>
                <c:pt idx="48">
                  <c:v>9744</c:v>
                </c:pt>
                <c:pt idx="49">
                  <c:v>8127</c:v>
                </c:pt>
                <c:pt idx="50">
                  <c:v>7643</c:v>
                </c:pt>
                <c:pt idx="51">
                  <c:v>7402</c:v>
                </c:pt>
                <c:pt idx="52">
                  <c:v>10351</c:v>
                </c:pt>
                <c:pt idx="53">
                  <c:v>13856</c:v>
                </c:pt>
                <c:pt idx="54">
                  <c:v>6850</c:v>
                </c:pt>
                <c:pt idx="55">
                  <c:v>7554</c:v>
                </c:pt>
                <c:pt idx="56">
                  <c:v>9689</c:v>
                </c:pt>
                <c:pt idx="57">
                  <c:v>15159</c:v>
                </c:pt>
                <c:pt idx="58">
                  <c:v>12881</c:v>
                </c:pt>
                <c:pt idx="59">
                  <c:v>10538</c:v>
                </c:pt>
                <c:pt idx="60">
                  <c:v>11531</c:v>
                </c:pt>
                <c:pt idx="61">
                  <c:v>27313</c:v>
                </c:pt>
                <c:pt idx="62">
                  <c:v>19658</c:v>
                </c:pt>
                <c:pt idx="63">
                  <c:v>9119</c:v>
                </c:pt>
                <c:pt idx="64">
                  <c:v>12377</c:v>
                </c:pt>
                <c:pt idx="65">
                  <c:v>7166</c:v>
                </c:pt>
                <c:pt idx="66">
                  <c:v>7805</c:v>
                </c:pt>
                <c:pt idx="67">
                  <c:v>9754</c:v>
                </c:pt>
                <c:pt idx="68">
                  <c:v>13165</c:v>
                </c:pt>
                <c:pt idx="69">
                  <c:v>16709</c:v>
                </c:pt>
                <c:pt idx="70">
                  <c:v>17955</c:v>
                </c:pt>
                <c:pt idx="71">
                  <c:v>9447</c:v>
                </c:pt>
                <c:pt idx="72">
                  <c:v>20278</c:v>
                </c:pt>
                <c:pt idx="73">
                  <c:v>16477</c:v>
                </c:pt>
                <c:pt idx="74">
                  <c:v>6712</c:v>
                </c:pt>
                <c:pt idx="75">
                  <c:v>13350</c:v>
                </c:pt>
                <c:pt idx="76">
                  <c:v>8261</c:v>
                </c:pt>
                <c:pt idx="77">
                  <c:v>10541</c:v>
                </c:pt>
                <c:pt idx="78">
                  <c:v>12764</c:v>
                </c:pt>
                <c:pt idx="79">
                  <c:v>15966</c:v>
                </c:pt>
                <c:pt idx="80">
                  <c:v>15932</c:v>
                </c:pt>
                <c:pt idx="81">
                  <c:v>4654</c:v>
                </c:pt>
                <c:pt idx="82">
                  <c:v>11919</c:v>
                </c:pt>
                <c:pt idx="83">
                  <c:v>8545</c:v>
                </c:pt>
                <c:pt idx="84">
                  <c:v>10198</c:v>
                </c:pt>
                <c:pt idx="85">
                  <c:v>11343</c:v>
                </c:pt>
                <c:pt idx="86">
                  <c:v>14736</c:v>
                </c:pt>
                <c:pt idx="87">
                  <c:v>13006</c:v>
                </c:pt>
                <c:pt idx="88">
                  <c:v>15960</c:v>
                </c:pt>
                <c:pt idx="89">
                  <c:v>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98.949965094411041</c:v>
                </c:pt>
                <c:pt idx="1">
                  <c:v>98.949965094411041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1.1111111111111112</c:v>
                </c:pt>
                <c:pt idx="1">
                  <c:v>1.1111111111111112</c:v>
                </c:pt>
                <c:pt idx="2">
                  <c:v>3.3333333333333335</c:v>
                </c:pt>
                <c:pt idx="3">
                  <c:v>2.2222222222222223</c:v>
                </c:pt>
                <c:pt idx="4">
                  <c:v>5.5555555555555554</c:v>
                </c:pt>
                <c:pt idx="5">
                  <c:v>5.5555555555555554</c:v>
                </c:pt>
                <c:pt idx="6">
                  <c:v>7.7777777777777777</c:v>
                </c:pt>
                <c:pt idx="7">
                  <c:v>16.666666666666668</c:v>
                </c:pt>
                <c:pt idx="8">
                  <c:v>31.111111111111111</c:v>
                </c:pt>
                <c:pt idx="9">
                  <c:v>25.555555555555557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5.8376984869621881E-2</c:v>
                </c:pt>
                <c:pt idx="1">
                  <c:v>0.23729575308922046</c:v>
                </c:pt>
                <c:pt idx="2">
                  <c:v>0.90039365341454647</c:v>
                </c:pt>
                <c:pt idx="3">
                  <c:v>2.6885225792310634</c:v>
                </c:pt>
                <c:pt idx="4">
                  <c:v>6.3180896570097467</c:v>
                </c:pt>
                <c:pt idx="5">
                  <c:v>11.686672875823616</c:v>
                </c:pt>
                <c:pt idx="6">
                  <c:v>17.016107707433981</c:v>
                </c:pt>
                <c:pt idx="7">
                  <c:v>19.503531005693464</c:v>
                </c:pt>
                <c:pt idx="8">
                  <c:v>17.597747334907744</c:v>
                </c:pt>
                <c:pt idx="9">
                  <c:v>12.499318809107852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sqref="A1:E104857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12888</v>
      </c>
      <c r="C2" s="3">
        <v>12350</v>
      </c>
      <c r="D2" s="3">
        <v>112</v>
      </c>
      <c r="E2" s="3">
        <v>96.694599627560507</v>
      </c>
      <c r="F2" s="21">
        <v>98.949965094411098</v>
      </c>
      <c r="G2" s="3" t="s">
        <v>7</v>
      </c>
    </row>
    <row r="3" spans="1:7" x14ac:dyDescent="0.3">
      <c r="A3" s="3">
        <v>2</v>
      </c>
      <c r="B3" s="3">
        <v>8015</v>
      </c>
      <c r="C3" s="3">
        <v>7646</v>
      </c>
      <c r="D3" s="3">
        <v>190</v>
      </c>
      <c r="E3" s="3">
        <v>97.766687461010605</v>
      </c>
      <c r="F3" s="21">
        <v>0.86966799376474602</v>
      </c>
      <c r="G3" s="3" t="s">
        <v>8</v>
      </c>
    </row>
    <row r="4" spans="1:7" x14ac:dyDescent="0.3">
      <c r="A4" s="3">
        <v>3</v>
      </c>
      <c r="B4" s="3">
        <v>9676</v>
      </c>
      <c r="C4" s="3">
        <v>9607</v>
      </c>
      <c r="D4" s="3">
        <v>27</v>
      </c>
      <c r="E4" s="3">
        <v>99.565936337329404</v>
      </c>
      <c r="F4" s="3">
        <v>135</v>
      </c>
      <c r="G4" s="3" t="s">
        <v>9</v>
      </c>
    </row>
    <row r="5" spans="1:7" x14ac:dyDescent="0.3">
      <c r="A5" s="3">
        <v>4</v>
      </c>
      <c r="B5" s="3">
        <v>12286</v>
      </c>
      <c r="C5" s="3">
        <v>11761</v>
      </c>
      <c r="D5" s="3">
        <v>290</v>
      </c>
      <c r="E5" s="3">
        <v>98.087253784795706</v>
      </c>
      <c r="F5" s="3">
        <v>170</v>
      </c>
      <c r="G5" s="3" t="s">
        <v>10</v>
      </c>
    </row>
    <row r="6" spans="1:7" x14ac:dyDescent="0.3">
      <c r="A6" s="3">
        <v>5</v>
      </c>
      <c r="B6" s="3">
        <v>10989</v>
      </c>
      <c r="C6" s="3">
        <v>10871</v>
      </c>
      <c r="D6" s="3">
        <v>48</v>
      </c>
      <c r="E6" s="3">
        <v>99.362999362999304</v>
      </c>
    </row>
    <row r="7" spans="1:7" x14ac:dyDescent="0.3">
      <c r="A7" s="3">
        <v>6</v>
      </c>
      <c r="B7" s="3">
        <v>9346</v>
      </c>
      <c r="C7" s="3">
        <v>8909</v>
      </c>
      <c r="D7" s="3">
        <v>119</v>
      </c>
      <c r="E7" s="3">
        <v>96.597474855553102</v>
      </c>
    </row>
    <row r="8" spans="1:7" x14ac:dyDescent="0.3">
      <c r="A8" s="3">
        <v>7</v>
      </c>
      <c r="B8" s="3">
        <v>8901</v>
      </c>
      <c r="C8" s="3">
        <v>8691</v>
      </c>
      <c r="D8" s="3">
        <v>77</v>
      </c>
      <c r="E8" s="3">
        <v>98.505785866756497</v>
      </c>
    </row>
    <row r="9" spans="1:7" x14ac:dyDescent="0.3">
      <c r="A9" s="3">
        <v>8</v>
      </c>
      <c r="B9" s="3">
        <v>10435</v>
      </c>
      <c r="C9" s="3">
        <v>10429</v>
      </c>
      <c r="D9" s="3">
        <v>0</v>
      </c>
      <c r="E9" s="3">
        <v>99.942501197891701</v>
      </c>
    </row>
    <row r="10" spans="1:7" x14ac:dyDescent="0.3">
      <c r="A10" s="3">
        <v>9</v>
      </c>
      <c r="B10" s="3">
        <v>12295</v>
      </c>
      <c r="C10" s="3">
        <v>12010</v>
      </c>
      <c r="D10" s="3">
        <v>86</v>
      </c>
      <c r="E10" s="3">
        <v>98.381455876372499</v>
      </c>
    </row>
    <row r="11" spans="1:7" x14ac:dyDescent="0.3">
      <c r="A11" s="3">
        <v>10</v>
      </c>
      <c r="B11" s="3">
        <v>15702</v>
      </c>
      <c r="C11" s="3">
        <v>15505</v>
      </c>
      <c r="D11" s="3">
        <v>88</v>
      </c>
      <c r="E11" s="3">
        <v>99.305820914533101</v>
      </c>
    </row>
    <row r="12" spans="1:7" x14ac:dyDescent="0.3">
      <c r="A12" s="3">
        <v>11</v>
      </c>
      <c r="B12" s="3">
        <v>6134</v>
      </c>
      <c r="C12" s="3">
        <v>6087</v>
      </c>
      <c r="D12" s="3">
        <v>16</v>
      </c>
      <c r="E12" s="3">
        <v>99.494620149983703</v>
      </c>
    </row>
    <row r="13" spans="1:7" x14ac:dyDescent="0.3">
      <c r="A13" s="3">
        <v>12</v>
      </c>
      <c r="B13" s="3">
        <v>8716</v>
      </c>
      <c r="C13" s="3">
        <v>8186</v>
      </c>
      <c r="D13" s="3">
        <v>191</v>
      </c>
      <c r="E13" s="3">
        <v>96.110601193207899</v>
      </c>
    </row>
    <row r="14" spans="1:7" x14ac:dyDescent="0.3">
      <c r="A14" s="3">
        <v>13</v>
      </c>
      <c r="B14" s="3">
        <v>10727</v>
      </c>
      <c r="C14" s="3">
        <v>10666</v>
      </c>
      <c r="D14" s="3">
        <v>19</v>
      </c>
      <c r="E14" s="3">
        <v>99.608464621981895</v>
      </c>
    </row>
    <row r="15" spans="1:7" x14ac:dyDescent="0.3">
      <c r="A15" s="3">
        <v>14</v>
      </c>
      <c r="B15" s="3">
        <v>6523</v>
      </c>
      <c r="C15" s="3">
        <v>6426</v>
      </c>
      <c r="D15" s="3">
        <v>17</v>
      </c>
      <c r="E15" s="3">
        <v>98.773570443047603</v>
      </c>
    </row>
    <row r="16" spans="1:7" x14ac:dyDescent="0.3">
      <c r="A16" s="3">
        <v>15</v>
      </c>
      <c r="B16" s="3">
        <v>11086</v>
      </c>
      <c r="C16" s="3">
        <v>11025</v>
      </c>
      <c r="D16" s="3">
        <v>14</v>
      </c>
      <c r="E16" s="3">
        <v>99.576041854591296</v>
      </c>
    </row>
    <row r="17" spans="1:21" x14ac:dyDescent="0.3">
      <c r="A17" s="3">
        <v>16</v>
      </c>
      <c r="B17" s="3">
        <v>12060</v>
      </c>
      <c r="C17" s="3">
        <v>11937</v>
      </c>
      <c r="D17" s="3">
        <v>43</v>
      </c>
      <c r="E17" s="3">
        <v>99.336650082918695</v>
      </c>
    </row>
    <row r="18" spans="1:21" x14ac:dyDescent="0.3">
      <c r="A18" s="3">
        <v>17</v>
      </c>
      <c r="B18" s="3">
        <v>10038</v>
      </c>
      <c r="C18" s="3">
        <v>9085</v>
      </c>
      <c r="D18" s="3">
        <v>645</v>
      </c>
      <c r="E18" s="3">
        <v>96.931659693165898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9053</v>
      </c>
      <c r="C19" s="3">
        <v>8853</v>
      </c>
      <c r="D19" s="3">
        <v>131</v>
      </c>
      <c r="E19" s="3">
        <v>99.237821716558003</v>
      </c>
      <c r="N19" s="4">
        <f>QUARTILE(B1:B103,1)</f>
        <v>8816.25</v>
      </c>
      <c r="O19" s="4">
        <f>QUARTILE(B1:B103,2)</f>
        <v>10693.5</v>
      </c>
      <c r="P19" s="4">
        <f>QUARTILE(B1:B103,3)</f>
        <v>13125.25</v>
      </c>
      <c r="Q19" s="4">
        <f>QUARTILE(B1:B103,4)</f>
        <v>27313</v>
      </c>
      <c r="R19" s="5"/>
      <c r="S19" s="1">
        <f>AVERAGE(B2:B200)</f>
        <v>11431.022222222222</v>
      </c>
      <c r="T19" s="1">
        <f>_xlfn.STDEV.S(B2:B200)</f>
        <v>3815.0413400731204</v>
      </c>
      <c r="U19" s="1">
        <v>1</v>
      </c>
    </row>
    <row r="20" spans="1:21" x14ac:dyDescent="0.3">
      <c r="A20" s="3">
        <v>19</v>
      </c>
      <c r="B20" s="3">
        <v>15452</v>
      </c>
      <c r="C20" s="3">
        <v>14650</v>
      </c>
      <c r="D20" s="3">
        <v>397</v>
      </c>
      <c r="E20" s="3">
        <v>97.378980067305207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6567</v>
      </c>
      <c r="C21" s="3">
        <v>6318</v>
      </c>
      <c r="D21" s="3">
        <v>103</v>
      </c>
      <c r="E21" s="3">
        <v>97.776762600883202</v>
      </c>
      <c r="N21" s="4">
        <f>P19-N19</f>
        <v>4309</v>
      </c>
      <c r="O21" s="1">
        <v>1.5</v>
      </c>
      <c r="P21" s="1">
        <f>N19-O21*N21</f>
        <v>2352.75</v>
      </c>
      <c r="Q21" s="1">
        <f>P19+O21*N21</f>
        <v>19588.75</v>
      </c>
      <c r="R21" s="5"/>
      <c r="S21" s="1">
        <f>S19-U19*T19</f>
        <v>7615.9808821491015</v>
      </c>
      <c r="T21" s="1">
        <f>S19+U19*T19</f>
        <v>15246.063562295341</v>
      </c>
      <c r="U21" s="5"/>
    </row>
    <row r="22" spans="1:21" x14ac:dyDescent="0.3">
      <c r="A22" s="3">
        <v>21</v>
      </c>
      <c r="B22" s="3">
        <v>12148</v>
      </c>
      <c r="C22" s="3">
        <v>11823</v>
      </c>
      <c r="D22" s="3">
        <v>137</v>
      </c>
      <c r="E22" s="3">
        <v>98.452420151465205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15387</v>
      </c>
      <c r="C23" s="3">
        <v>15288</v>
      </c>
      <c r="D23" s="3">
        <v>43</v>
      </c>
      <c r="E23" s="3">
        <v>99.636056411256206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14945</v>
      </c>
      <c r="C24" s="3">
        <v>14758</v>
      </c>
      <c r="D24" s="3">
        <v>67</v>
      </c>
      <c r="E24" s="3">
        <v>99.197055871528903</v>
      </c>
    </row>
    <row r="25" spans="1:21" x14ac:dyDescent="0.3">
      <c r="A25" s="3">
        <v>24</v>
      </c>
      <c r="B25" s="3">
        <v>9136</v>
      </c>
      <c r="C25" s="3">
        <v>8920</v>
      </c>
      <c r="D25" s="3">
        <v>103</v>
      </c>
      <c r="E25" s="3">
        <v>98.763134851138304</v>
      </c>
    </row>
    <row r="26" spans="1:21" x14ac:dyDescent="0.3">
      <c r="A26" s="3">
        <v>25</v>
      </c>
      <c r="B26" s="3">
        <v>20180</v>
      </c>
      <c r="C26" s="3">
        <v>19991</v>
      </c>
      <c r="D26" s="3">
        <v>55</v>
      </c>
      <c r="E26" s="3">
        <v>99.335976214073298</v>
      </c>
    </row>
    <row r="27" spans="1:21" x14ac:dyDescent="0.3">
      <c r="A27" s="3">
        <v>26</v>
      </c>
      <c r="B27" s="3">
        <v>12662</v>
      </c>
      <c r="C27" s="3">
        <v>12476</v>
      </c>
      <c r="D27" s="3">
        <v>81</v>
      </c>
      <c r="E27" s="3">
        <v>99.170747117358999</v>
      </c>
    </row>
    <row r="28" spans="1:21" x14ac:dyDescent="0.3">
      <c r="A28" s="3">
        <v>27</v>
      </c>
      <c r="B28" s="3">
        <v>11114</v>
      </c>
      <c r="C28" s="3">
        <v>10769</v>
      </c>
      <c r="D28" s="3">
        <v>191</v>
      </c>
      <c r="E28" s="3">
        <v>98.614360266330706</v>
      </c>
    </row>
    <row r="29" spans="1:21" x14ac:dyDescent="0.3">
      <c r="A29" s="3">
        <v>28</v>
      </c>
      <c r="B29" s="3">
        <v>10052</v>
      </c>
      <c r="C29" s="3">
        <v>10028</v>
      </c>
      <c r="D29" s="3">
        <v>6</v>
      </c>
      <c r="E29" s="3">
        <v>99.820931157978507</v>
      </c>
    </row>
    <row r="30" spans="1:21" x14ac:dyDescent="0.3">
      <c r="A30" s="3">
        <v>29</v>
      </c>
      <c r="B30" s="3">
        <v>12793</v>
      </c>
      <c r="C30" s="3">
        <v>12506</v>
      </c>
      <c r="D30" s="3">
        <v>112</v>
      </c>
      <c r="E30" s="3">
        <v>98.632064410224302</v>
      </c>
    </row>
    <row r="31" spans="1:21" x14ac:dyDescent="0.3">
      <c r="A31" s="3">
        <v>30</v>
      </c>
      <c r="B31" s="3">
        <v>13691</v>
      </c>
      <c r="C31" s="3">
        <v>13059</v>
      </c>
      <c r="D31" s="3">
        <v>293</v>
      </c>
      <c r="E31" s="3">
        <v>97.523920823898905</v>
      </c>
    </row>
    <row r="32" spans="1:21" x14ac:dyDescent="0.3">
      <c r="A32" s="3">
        <v>31</v>
      </c>
      <c r="B32" s="3">
        <v>10529</v>
      </c>
      <c r="C32" s="3">
        <v>10346</v>
      </c>
      <c r="D32" s="3">
        <v>63</v>
      </c>
      <c r="E32" s="3">
        <v>98.8602906258904</v>
      </c>
    </row>
    <row r="33" spans="1:5" x14ac:dyDescent="0.3">
      <c r="A33" s="3">
        <v>32</v>
      </c>
      <c r="B33" s="3">
        <v>8175</v>
      </c>
      <c r="C33" s="3">
        <v>7945</v>
      </c>
      <c r="D33" s="3">
        <v>135</v>
      </c>
      <c r="E33" s="3">
        <v>98.837920489296593</v>
      </c>
    </row>
    <row r="34" spans="1:5" x14ac:dyDescent="0.3">
      <c r="A34" s="3">
        <v>33</v>
      </c>
      <c r="B34" s="3">
        <v>10125</v>
      </c>
      <c r="C34" s="3">
        <v>9998</v>
      </c>
      <c r="D34" s="3">
        <v>33</v>
      </c>
      <c r="E34" s="3">
        <v>99.071604938271605</v>
      </c>
    </row>
    <row r="35" spans="1:5" x14ac:dyDescent="0.3">
      <c r="A35" s="3">
        <v>34</v>
      </c>
      <c r="B35" s="3">
        <v>7595</v>
      </c>
      <c r="C35" s="3">
        <v>7589</v>
      </c>
      <c r="D35" s="3">
        <v>0</v>
      </c>
      <c r="E35" s="3">
        <v>99.921000658327799</v>
      </c>
    </row>
    <row r="36" spans="1:5" x14ac:dyDescent="0.3">
      <c r="A36" s="3">
        <v>35</v>
      </c>
      <c r="B36" s="3">
        <v>10322</v>
      </c>
      <c r="C36" s="3">
        <v>10107</v>
      </c>
      <c r="D36" s="3">
        <v>130</v>
      </c>
      <c r="E36" s="3">
        <v>99.176516179035005</v>
      </c>
    </row>
    <row r="37" spans="1:5" x14ac:dyDescent="0.3">
      <c r="A37" s="3">
        <v>36</v>
      </c>
      <c r="B37" s="3">
        <v>6435</v>
      </c>
      <c r="C37" s="3">
        <v>5886</v>
      </c>
      <c r="D37" s="3">
        <v>326</v>
      </c>
      <c r="E37" s="3">
        <v>96.534576534576502</v>
      </c>
    </row>
    <row r="38" spans="1:5" x14ac:dyDescent="0.3">
      <c r="A38" s="3">
        <v>37</v>
      </c>
      <c r="B38" s="3">
        <v>10660</v>
      </c>
      <c r="C38" s="3">
        <v>10303</v>
      </c>
      <c r="D38" s="3">
        <v>163</v>
      </c>
      <c r="E38" s="3">
        <v>98.1801125703564</v>
      </c>
    </row>
    <row r="39" spans="1:5" x14ac:dyDescent="0.3">
      <c r="A39" s="3">
        <v>38</v>
      </c>
      <c r="B39" s="3">
        <v>11210</v>
      </c>
      <c r="C39" s="3">
        <v>11000</v>
      </c>
      <c r="D39" s="3">
        <v>91</v>
      </c>
      <c r="E39" s="3">
        <v>98.938447814451294</v>
      </c>
    </row>
    <row r="40" spans="1:5" x14ac:dyDescent="0.3">
      <c r="A40" s="3">
        <v>39</v>
      </c>
      <c r="B40" s="3">
        <v>5898</v>
      </c>
      <c r="C40" s="3">
        <v>5834</v>
      </c>
      <c r="D40" s="3">
        <v>41</v>
      </c>
      <c r="E40" s="3">
        <v>99.610037300779894</v>
      </c>
    </row>
    <row r="41" spans="1:5" x14ac:dyDescent="0.3">
      <c r="A41" s="3">
        <v>40</v>
      </c>
      <c r="B41" s="3">
        <v>12113</v>
      </c>
      <c r="C41" s="3">
        <v>12011</v>
      </c>
      <c r="D41" s="3">
        <v>10</v>
      </c>
      <c r="E41" s="3">
        <v>99.240485428878003</v>
      </c>
    </row>
    <row r="42" spans="1:5" x14ac:dyDescent="0.3">
      <c r="A42" s="3">
        <v>41</v>
      </c>
      <c r="B42" s="3">
        <v>15093</v>
      </c>
      <c r="C42" s="3">
        <v>14393</v>
      </c>
      <c r="D42" s="3">
        <v>404</v>
      </c>
      <c r="E42" s="3">
        <v>98.0388259458026</v>
      </c>
    </row>
    <row r="43" spans="1:5" x14ac:dyDescent="0.3">
      <c r="A43" s="3">
        <v>42</v>
      </c>
      <c r="B43" s="3">
        <v>8788</v>
      </c>
      <c r="C43" s="3">
        <v>8785</v>
      </c>
      <c r="D43" s="3">
        <v>0</v>
      </c>
      <c r="E43" s="3">
        <v>99.965862539827</v>
      </c>
    </row>
    <row r="44" spans="1:5" x14ac:dyDescent="0.3">
      <c r="A44" s="3">
        <v>43</v>
      </c>
      <c r="B44" s="3">
        <v>7557</v>
      </c>
      <c r="C44" s="3">
        <v>7467</v>
      </c>
      <c r="D44" s="3">
        <v>24</v>
      </c>
      <c r="E44" s="3">
        <v>99.126637554585102</v>
      </c>
    </row>
    <row r="45" spans="1:5" x14ac:dyDescent="0.3">
      <c r="A45" s="3">
        <v>44</v>
      </c>
      <c r="B45" s="3">
        <v>12135</v>
      </c>
      <c r="C45" s="3">
        <v>11758</v>
      </c>
      <c r="D45" s="3">
        <v>145</v>
      </c>
      <c r="E45" s="3">
        <v>98.088174701277296</v>
      </c>
    </row>
    <row r="46" spans="1:5" x14ac:dyDescent="0.3">
      <c r="A46" s="3">
        <v>45</v>
      </c>
      <c r="B46" s="3">
        <v>18493</v>
      </c>
      <c r="C46" s="3">
        <v>18076</v>
      </c>
      <c r="D46" s="3">
        <v>280</v>
      </c>
      <c r="E46" s="3">
        <v>99.259179148867105</v>
      </c>
    </row>
    <row r="47" spans="1:5" x14ac:dyDescent="0.3">
      <c r="A47" s="3">
        <v>46</v>
      </c>
      <c r="B47" s="3">
        <v>7163</v>
      </c>
      <c r="C47" s="3">
        <v>7143</v>
      </c>
      <c r="D47" s="3">
        <v>8</v>
      </c>
      <c r="E47" s="3">
        <v>99.8324724277537</v>
      </c>
    </row>
    <row r="48" spans="1:5" x14ac:dyDescent="0.3">
      <c r="A48" s="3">
        <v>47</v>
      </c>
      <c r="B48" s="3">
        <v>11211</v>
      </c>
      <c r="C48" s="3">
        <v>10917</v>
      </c>
      <c r="D48" s="3">
        <v>166</v>
      </c>
      <c r="E48" s="3">
        <v>98.8582642047988</v>
      </c>
    </row>
    <row r="49" spans="1:5" x14ac:dyDescent="0.3">
      <c r="A49" s="3">
        <v>48</v>
      </c>
      <c r="B49" s="3">
        <v>9715</v>
      </c>
      <c r="C49" s="3">
        <v>9570</v>
      </c>
      <c r="D49" s="3">
        <v>44</v>
      </c>
      <c r="E49" s="3">
        <v>98.960370560988096</v>
      </c>
    </row>
    <row r="50" spans="1:5" x14ac:dyDescent="0.3">
      <c r="A50" s="3">
        <v>49</v>
      </c>
      <c r="B50" s="3">
        <v>9744</v>
      </c>
      <c r="C50" s="3">
        <v>9686</v>
      </c>
      <c r="D50" s="3">
        <v>26</v>
      </c>
      <c r="E50" s="3">
        <v>99.671592775041006</v>
      </c>
    </row>
    <row r="51" spans="1:5" x14ac:dyDescent="0.3">
      <c r="A51" s="3">
        <v>50</v>
      </c>
      <c r="B51" s="3">
        <v>8127</v>
      </c>
      <c r="C51" s="3">
        <v>8127</v>
      </c>
      <c r="D51" s="3">
        <v>0</v>
      </c>
      <c r="E51" s="3">
        <v>100</v>
      </c>
    </row>
    <row r="52" spans="1:5" x14ac:dyDescent="0.3">
      <c r="A52" s="3">
        <v>51</v>
      </c>
      <c r="B52" s="3">
        <v>7643</v>
      </c>
      <c r="C52" s="3">
        <v>7607</v>
      </c>
      <c r="D52" s="3">
        <v>1</v>
      </c>
      <c r="E52" s="3">
        <v>99.542064634305902</v>
      </c>
    </row>
    <row r="53" spans="1:5" x14ac:dyDescent="0.3">
      <c r="A53" s="3">
        <v>52</v>
      </c>
      <c r="B53" s="3">
        <v>7402</v>
      </c>
      <c r="C53" s="3">
        <v>7250</v>
      </c>
      <c r="D53" s="3">
        <v>40</v>
      </c>
      <c r="E53" s="3">
        <v>98.486895433666504</v>
      </c>
    </row>
    <row r="54" spans="1:5" x14ac:dyDescent="0.3">
      <c r="A54" s="3">
        <v>53</v>
      </c>
      <c r="B54" s="3">
        <v>10351</v>
      </c>
      <c r="C54" s="3">
        <v>10231</v>
      </c>
      <c r="D54" s="3">
        <v>50</v>
      </c>
      <c r="E54" s="3">
        <v>99.323736837020505</v>
      </c>
    </row>
    <row r="55" spans="1:5" x14ac:dyDescent="0.3">
      <c r="A55" s="3">
        <v>54</v>
      </c>
      <c r="B55" s="3">
        <v>13856</v>
      </c>
      <c r="C55" s="3">
        <v>13691</v>
      </c>
      <c r="D55" s="3">
        <v>63</v>
      </c>
      <c r="E55" s="3">
        <v>99.263856812933</v>
      </c>
    </row>
    <row r="56" spans="1:5" x14ac:dyDescent="0.3">
      <c r="A56" s="3">
        <v>55</v>
      </c>
      <c r="B56" s="3">
        <v>6850</v>
      </c>
      <c r="C56" s="3">
        <v>6647</v>
      </c>
      <c r="D56" s="3">
        <v>48</v>
      </c>
      <c r="E56" s="3">
        <v>97.737226277372201</v>
      </c>
    </row>
    <row r="57" spans="1:5" x14ac:dyDescent="0.3">
      <c r="A57" s="3">
        <v>56</v>
      </c>
      <c r="B57" s="3">
        <v>7554</v>
      </c>
      <c r="C57" s="3">
        <v>7483</v>
      </c>
      <c r="D57" s="3">
        <v>13</v>
      </c>
      <c r="E57" s="3">
        <v>99.232194863648402</v>
      </c>
    </row>
    <row r="58" spans="1:5" x14ac:dyDescent="0.3">
      <c r="A58" s="3">
        <v>57</v>
      </c>
      <c r="B58" s="3">
        <v>9689</v>
      </c>
      <c r="C58" s="3">
        <v>9565</v>
      </c>
      <c r="D58" s="3">
        <v>52</v>
      </c>
      <c r="E58" s="3">
        <v>99.256889255857104</v>
      </c>
    </row>
    <row r="59" spans="1:5" x14ac:dyDescent="0.3">
      <c r="A59" s="3">
        <v>58</v>
      </c>
      <c r="B59" s="3">
        <v>15159</v>
      </c>
      <c r="C59" s="3">
        <v>15043</v>
      </c>
      <c r="D59" s="3">
        <v>32</v>
      </c>
      <c r="E59" s="3">
        <v>99.445873738373194</v>
      </c>
    </row>
    <row r="60" spans="1:5" x14ac:dyDescent="0.3">
      <c r="A60" s="3">
        <v>59</v>
      </c>
      <c r="B60" s="3">
        <v>12881</v>
      </c>
      <c r="C60" s="3">
        <v>12712</v>
      </c>
      <c r="D60" s="3">
        <v>87</v>
      </c>
      <c r="E60" s="3">
        <v>99.363403462464007</v>
      </c>
    </row>
    <row r="61" spans="1:5" x14ac:dyDescent="0.3">
      <c r="A61" s="3">
        <v>60</v>
      </c>
      <c r="B61" s="3">
        <v>10538</v>
      </c>
      <c r="C61" s="3">
        <v>10305</v>
      </c>
      <c r="D61" s="3">
        <v>106</v>
      </c>
      <c r="E61" s="3">
        <v>98.794837730119497</v>
      </c>
    </row>
    <row r="62" spans="1:5" x14ac:dyDescent="0.3">
      <c r="A62" s="3">
        <v>61</v>
      </c>
      <c r="B62" s="3">
        <v>11531</v>
      </c>
      <c r="C62" s="3">
        <v>11497</v>
      </c>
      <c r="D62" s="3">
        <v>7</v>
      </c>
      <c r="E62" s="3">
        <v>99.765848582082995</v>
      </c>
    </row>
    <row r="63" spans="1:5" x14ac:dyDescent="0.3">
      <c r="A63" s="3">
        <v>62</v>
      </c>
      <c r="B63" s="3">
        <v>27313</v>
      </c>
      <c r="C63" s="3">
        <v>27159</v>
      </c>
      <c r="D63" s="3">
        <v>60</v>
      </c>
      <c r="E63" s="3">
        <v>99.655841540658301</v>
      </c>
    </row>
    <row r="64" spans="1:5" x14ac:dyDescent="0.3">
      <c r="A64" s="3">
        <v>63</v>
      </c>
      <c r="B64" s="3">
        <v>19658</v>
      </c>
      <c r="C64" s="3">
        <v>19571</v>
      </c>
      <c r="D64" s="3">
        <v>30</v>
      </c>
      <c r="E64" s="3">
        <v>99.710041713297301</v>
      </c>
    </row>
    <row r="65" spans="1:5" x14ac:dyDescent="0.3">
      <c r="A65" s="3">
        <v>64</v>
      </c>
      <c r="B65" s="3">
        <v>9119</v>
      </c>
      <c r="C65" s="3">
        <v>9017</v>
      </c>
      <c r="D65" s="3">
        <v>60</v>
      </c>
      <c r="E65" s="3">
        <v>99.539423182366406</v>
      </c>
    </row>
    <row r="66" spans="1:5" x14ac:dyDescent="0.3">
      <c r="A66" s="3">
        <v>65</v>
      </c>
      <c r="B66" s="3">
        <v>12377</v>
      </c>
      <c r="C66" s="3">
        <v>12262</v>
      </c>
      <c r="D66" s="3">
        <v>17</v>
      </c>
      <c r="E66" s="3">
        <v>99.208208774339496</v>
      </c>
    </row>
    <row r="67" spans="1:5" x14ac:dyDescent="0.3">
      <c r="A67" s="3">
        <v>66</v>
      </c>
      <c r="B67" s="3">
        <v>7166</v>
      </c>
      <c r="C67" s="3">
        <v>7156</v>
      </c>
      <c r="D67" s="3">
        <v>0</v>
      </c>
      <c r="E67" s="3">
        <v>99.860452135082298</v>
      </c>
    </row>
    <row r="68" spans="1:5" x14ac:dyDescent="0.3">
      <c r="A68" s="3">
        <v>67</v>
      </c>
      <c r="B68" s="3">
        <v>7805</v>
      </c>
      <c r="C68" s="3">
        <v>7783</v>
      </c>
      <c r="D68" s="3">
        <v>4</v>
      </c>
      <c r="E68" s="3">
        <v>99.769378603459302</v>
      </c>
    </row>
    <row r="69" spans="1:5" x14ac:dyDescent="0.3">
      <c r="A69" s="3">
        <v>68</v>
      </c>
      <c r="B69" s="3">
        <v>9754</v>
      </c>
      <c r="C69" s="3">
        <v>9694</v>
      </c>
      <c r="D69" s="3">
        <v>10</v>
      </c>
      <c r="E69" s="3">
        <v>99.487389788804506</v>
      </c>
    </row>
    <row r="70" spans="1:5" x14ac:dyDescent="0.3">
      <c r="A70" s="3">
        <v>69</v>
      </c>
      <c r="B70" s="3">
        <v>13165</v>
      </c>
      <c r="C70" s="3">
        <v>12854</v>
      </c>
      <c r="D70" s="3">
        <v>162</v>
      </c>
      <c r="E70" s="3">
        <v>98.868211165970294</v>
      </c>
    </row>
    <row r="71" spans="1:5" x14ac:dyDescent="0.3">
      <c r="A71" s="3">
        <v>70</v>
      </c>
      <c r="B71" s="3">
        <v>16709</v>
      </c>
      <c r="C71" s="3">
        <v>16683</v>
      </c>
      <c r="D71" s="3">
        <v>0</v>
      </c>
      <c r="E71" s="3">
        <v>99.844395236100297</v>
      </c>
    </row>
    <row r="72" spans="1:5" x14ac:dyDescent="0.3">
      <c r="A72" s="3">
        <v>71</v>
      </c>
      <c r="B72" s="3">
        <v>17955</v>
      </c>
      <c r="C72" s="3">
        <v>17149</v>
      </c>
      <c r="D72" s="3">
        <v>429</v>
      </c>
      <c r="E72" s="3">
        <v>97.900306321358897</v>
      </c>
    </row>
    <row r="73" spans="1:5" x14ac:dyDescent="0.3">
      <c r="A73" s="3">
        <v>72</v>
      </c>
      <c r="B73" s="3">
        <v>9447</v>
      </c>
      <c r="C73" s="3">
        <v>9250</v>
      </c>
      <c r="D73" s="3">
        <v>107</v>
      </c>
      <c r="E73" s="3">
        <v>99.047316608447105</v>
      </c>
    </row>
    <row r="74" spans="1:5" x14ac:dyDescent="0.3">
      <c r="A74" s="3">
        <v>73</v>
      </c>
      <c r="B74" s="3">
        <v>20278</v>
      </c>
      <c r="C74" s="3">
        <v>20211</v>
      </c>
      <c r="D74" s="3">
        <v>5</v>
      </c>
      <c r="E74" s="3">
        <v>99.694249926028206</v>
      </c>
    </row>
    <row r="75" spans="1:5" x14ac:dyDescent="0.3">
      <c r="A75" s="3">
        <v>74</v>
      </c>
      <c r="B75" s="3">
        <v>16477</v>
      </c>
      <c r="C75" s="3">
        <v>16059</v>
      </c>
      <c r="D75" s="3">
        <v>187</v>
      </c>
      <c r="E75" s="3">
        <v>98.598045760757401</v>
      </c>
    </row>
    <row r="76" spans="1:5" x14ac:dyDescent="0.3">
      <c r="A76" s="3">
        <v>75</v>
      </c>
      <c r="B76" s="3">
        <v>6712</v>
      </c>
      <c r="C76" s="3">
        <v>6675</v>
      </c>
      <c r="D76" s="3">
        <v>9</v>
      </c>
      <c r="E76" s="3">
        <v>99.582836710369406</v>
      </c>
    </row>
    <row r="77" spans="1:5" x14ac:dyDescent="0.3">
      <c r="A77" s="3">
        <v>76</v>
      </c>
      <c r="B77" s="3">
        <v>13350</v>
      </c>
      <c r="C77" s="3">
        <v>12688</v>
      </c>
      <c r="D77" s="3">
        <v>346</v>
      </c>
      <c r="E77" s="3">
        <v>97.632958801498106</v>
      </c>
    </row>
    <row r="78" spans="1:5" x14ac:dyDescent="0.3">
      <c r="A78" s="3">
        <v>77</v>
      </c>
      <c r="B78" s="3">
        <v>8261</v>
      </c>
      <c r="C78" s="3">
        <v>8121</v>
      </c>
      <c r="D78" s="3">
        <v>64</v>
      </c>
      <c r="E78" s="3">
        <v>99.080014526086401</v>
      </c>
    </row>
    <row r="79" spans="1:5" x14ac:dyDescent="0.3">
      <c r="A79" s="3">
        <v>78</v>
      </c>
      <c r="B79" s="3">
        <v>10541</v>
      </c>
      <c r="C79" s="3">
        <v>10405</v>
      </c>
      <c r="D79" s="3">
        <v>53</v>
      </c>
      <c r="E79" s="3">
        <v>99.212598425196802</v>
      </c>
    </row>
    <row r="80" spans="1:5" x14ac:dyDescent="0.3">
      <c r="A80" s="3">
        <v>79</v>
      </c>
      <c r="B80" s="3">
        <v>12764</v>
      </c>
      <c r="C80" s="3">
        <v>12478</v>
      </c>
      <c r="D80" s="3">
        <v>132</v>
      </c>
      <c r="E80" s="3">
        <v>98.7934816671889</v>
      </c>
    </row>
    <row r="81" spans="1:5" x14ac:dyDescent="0.3">
      <c r="A81" s="3">
        <v>80</v>
      </c>
      <c r="B81" s="3">
        <v>15966</v>
      </c>
      <c r="C81" s="3">
        <v>15785</v>
      </c>
      <c r="D81" s="3">
        <v>62</v>
      </c>
      <c r="E81" s="3">
        <v>99.254666165601904</v>
      </c>
    </row>
    <row r="82" spans="1:5" x14ac:dyDescent="0.3">
      <c r="A82" s="3">
        <v>81</v>
      </c>
      <c r="B82" s="3">
        <v>15932</v>
      </c>
      <c r="C82" s="3">
        <v>15784</v>
      </c>
      <c r="D82" s="3">
        <v>46</v>
      </c>
      <c r="E82" s="3">
        <v>99.359779061009206</v>
      </c>
    </row>
    <row r="83" spans="1:5" x14ac:dyDescent="0.3">
      <c r="A83" s="3">
        <v>82</v>
      </c>
      <c r="B83" s="3">
        <v>4654</v>
      </c>
      <c r="C83" s="3">
        <v>4630</v>
      </c>
      <c r="D83" s="3">
        <v>1</v>
      </c>
      <c r="E83" s="3">
        <v>99.505801461108703</v>
      </c>
    </row>
    <row r="84" spans="1:5" x14ac:dyDescent="0.3">
      <c r="A84" s="3">
        <v>83</v>
      </c>
      <c r="B84" s="3">
        <v>11919</v>
      </c>
      <c r="C84" s="3">
        <v>11873</v>
      </c>
      <c r="D84" s="3">
        <v>11</v>
      </c>
      <c r="E84" s="3">
        <v>99.706351203959997</v>
      </c>
    </row>
    <row r="85" spans="1:5" x14ac:dyDescent="0.3">
      <c r="A85" s="3">
        <v>84</v>
      </c>
      <c r="B85" s="3">
        <v>8545</v>
      </c>
      <c r="C85" s="3">
        <v>8540</v>
      </c>
      <c r="D85" s="3">
        <v>0</v>
      </c>
      <c r="E85" s="3">
        <v>99.941486249268493</v>
      </c>
    </row>
    <row r="86" spans="1:5" x14ac:dyDescent="0.3">
      <c r="A86" s="3">
        <v>85</v>
      </c>
      <c r="B86" s="3">
        <v>10198</v>
      </c>
      <c r="C86" s="3">
        <v>10022</v>
      </c>
      <c r="D86" s="3">
        <v>59</v>
      </c>
      <c r="E86" s="3">
        <v>98.852716218866405</v>
      </c>
    </row>
    <row r="87" spans="1:5" x14ac:dyDescent="0.3">
      <c r="A87" s="3">
        <v>86</v>
      </c>
      <c r="B87" s="3">
        <v>11343</v>
      </c>
      <c r="C87" s="3">
        <v>10841</v>
      </c>
      <c r="D87" s="3">
        <v>185</v>
      </c>
      <c r="E87" s="3">
        <v>97.205324869963803</v>
      </c>
    </row>
    <row r="88" spans="1:5" x14ac:dyDescent="0.3">
      <c r="A88" s="3">
        <v>87</v>
      </c>
      <c r="B88" s="3">
        <v>14736</v>
      </c>
      <c r="C88" s="3">
        <v>14666</v>
      </c>
      <c r="D88" s="3">
        <v>15</v>
      </c>
      <c r="E88" s="3">
        <v>99.626764386536294</v>
      </c>
    </row>
    <row r="89" spans="1:5" x14ac:dyDescent="0.3">
      <c r="A89" s="3">
        <v>88</v>
      </c>
      <c r="B89" s="3">
        <v>13006</v>
      </c>
      <c r="C89" s="3">
        <v>12882</v>
      </c>
      <c r="D89" s="3">
        <v>36</v>
      </c>
      <c r="E89" s="3">
        <v>99.323389204982306</v>
      </c>
    </row>
    <row r="90" spans="1:5" x14ac:dyDescent="0.3">
      <c r="A90" s="3">
        <v>89</v>
      </c>
      <c r="B90" s="3">
        <v>15960</v>
      </c>
      <c r="C90" s="3">
        <v>15956</v>
      </c>
      <c r="D90" s="3">
        <v>0</v>
      </c>
      <c r="E90" s="3">
        <v>99.974937343358306</v>
      </c>
    </row>
    <row r="91" spans="1:5" x14ac:dyDescent="0.3">
      <c r="A91" s="3">
        <v>90</v>
      </c>
      <c r="B91" s="3">
        <v>14143</v>
      </c>
      <c r="C91" s="3">
        <v>13982</v>
      </c>
      <c r="D91" s="3">
        <v>61</v>
      </c>
      <c r="E91" s="3">
        <v>99.292936434985506</v>
      </c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tabSelected="1" workbookViewId="0">
      <selection activeCell="H21" sqref="H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12888</v>
      </c>
      <c r="C2" s="3">
        <v>12350</v>
      </c>
      <c r="D2" s="3">
        <v>112</v>
      </c>
      <c r="E2" s="3">
        <v>96.694599627560507</v>
      </c>
      <c r="F2" s="10">
        <f>AVERAGE(E2:E200)</f>
        <v>98.949965094411041</v>
      </c>
      <c r="G2" s="1" t="s">
        <v>7</v>
      </c>
    </row>
    <row r="3" spans="1:7" x14ac:dyDescent="0.3">
      <c r="A3" s="3">
        <v>2</v>
      </c>
      <c r="B3" s="3">
        <v>8015</v>
      </c>
      <c r="C3" s="3">
        <v>7646</v>
      </c>
      <c r="D3" s="3">
        <v>190</v>
      </c>
      <c r="E3" s="3">
        <v>97.766687461010605</v>
      </c>
      <c r="F3" s="10">
        <f>_xlfn.STDEV.S(E2:E200)</f>
        <v>0.87454012148723881</v>
      </c>
      <c r="G3" s="1" t="s">
        <v>8</v>
      </c>
    </row>
    <row r="4" spans="1:7" x14ac:dyDescent="0.3">
      <c r="A4" s="3">
        <v>3</v>
      </c>
      <c r="B4" s="3">
        <v>9676</v>
      </c>
      <c r="C4" s="3">
        <v>9607</v>
      </c>
      <c r="D4" s="3">
        <v>27</v>
      </c>
      <c r="E4" s="3">
        <v>99.565936337329404</v>
      </c>
      <c r="F4" s="11">
        <v>15</v>
      </c>
      <c r="G4" s="1" t="s">
        <v>9</v>
      </c>
    </row>
    <row r="5" spans="1:7" x14ac:dyDescent="0.3">
      <c r="A5" s="3">
        <v>4</v>
      </c>
      <c r="B5" s="3">
        <v>12286</v>
      </c>
      <c r="C5" s="3">
        <v>11761</v>
      </c>
      <c r="D5" s="3">
        <v>290</v>
      </c>
      <c r="E5" s="3">
        <v>98.087253784795706</v>
      </c>
      <c r="F5" s="11">
        <v>232</v>
      </c>
      <c r="G5" s="1" t="s">
        <v>10</v>
      </c>
    </row>
    <row r="6" spans="1:7" x14ac:dyDescent="0.3">
      <c r="A6" s="3">
        <v>5</v>
      </c>
      <c r="B6" s="3">
        <v>10989</v>
      </c>
      <c r="C6" s="3">
        <v>10871</v>
      </c>
      <c r="D6" s="3">
        <v>48</v>
      </c>
      <c r="E6" s="3">
        <v>99.362999362999304</v>
      </c>
      <c r="F6" s="12">
        <f>MIN(E2:E200)</f>
        <v>96.110601193207899</v>
      </c>
      <c r="G6" s="1" t="s">
        <v>11</v>
      </c>
    </row>
    <row r="7" spans="1:7" x14ac:dyDescent="0.3">
      <c r="A7" s="3">
        <v>6</v>
      </c>
      <c r="B7" s="3">
        <v>9346</v>
      </c>
      <c r="C7" s="3">
        <v>8909</v>
      </c>
      <c r="D7" s="3">
        <v>119</v>
      </c>
      <c r="E7" s="3">
        <v>96.597474855553102</v>
      </c>
      <c r="F7" s="12">
        <f>MAX(E2:E200)</f>
        <v>100</v>
      </c>
      <c r="G7" s="1" t="s">
        <v>12</v>
      </c>
    </row>
    <row r="8" spans="1:7" x14ac:dyDescent="0.3">
      <c r="A8" s="3">
        <v>7</v>
      </c>
      <c r="B8" s="3">
        <v>8901</v>
      </c>
      <c r="C8" s="3">
        <v>8691</v>
      </c>
      <c r="D8" s="3">
        <v>77</v>
      </c>
      <c r="E8" s="3">
        <v>98.505785866756497</v>
      </c>
      <c r="F8" s="13">
        <f>100*F3/F2</f>
        <v>0.8838205457200663</v>
      </c>
      <c r="G8" s="1" t="s">
        <v>29</v>
      </c>
    </row>
    <row r="9" spans="1:7" x14ac:dyDescent="0.3">
      <c r="A9" s="3">
        <v>8</v>
      </c>
      <c r="B9" s="3">
        <v>10435</v>
      </c>
      <c r="C9" s="3">
        <v>10429</v>
      </c>
      <c r="D9" s="3">
        <v>0</v>
      </c>
      <c r="E9" s="3">
        <v>99.942501197891701</v>
      </c>
      <c r="F9" s="23" t="s">
        <v>28</v>
      </c>
      <c r="G9" s="24"/>
    </row>
    <row r="10" spans="1:7" x14ac:dyDescent="0.3">
      <c r="A10" s="3">
        <v>9</v>
      </c>
      <c r="B10" s="3">
        <v>12295</v>
      </c>
      <c r="C10" s="3">
        <v>12010</v>
      </c>
      <c r="D10" s="3">
        <v>86</v>
      </c>
      <c r="E10" s="3">
        <v>98.381455876372499</v>
      </c>
      <c r="F10" s="11">
        <v>0</v>
      </c>
      <c r="G10" s="8" t="s">
        <v>30</v>
      </c>
    </row>
    <row r="11" spans="1:7" x14ac:dyDescent="0.3">
      <c r="A11" s="3">
        <v>10</v>
      </c>
      <c r="B11" s="3">
        <v>15702</v>
      </c>
      <c r="C11" s="3">
        <v>15505</v>
      </c>
      <c r="D11" s="3">
        <v>88</v>
      </c>
      <c r="E11" s="3">
        <v>99.305820914533101</v>
      </c>
      <c r="F11" s="11">
        <f>COUNT(A2:A200)</f>
        <v>90</v>
      </c>
      <c r="G11" s="8" t="s">
        <v>31</v>
      </c>
    </row>
    <row r="12" spans="1:7" x14ac:dyDescent="0.3">
      <c r="A12" s="3">
        <v>11</v>
      </c>
      <c r="B12" s="3">
        <v>6134</v>
      </c>
      <c r="C12" s="3">
        <v>6087</v>
      </c>
      <c r="D12" s="3">
        <v>16</v>
      </c>
      <c r="E12" s="3">
        <v>99.494620149983703</v>
      </c>
    </row>
    <row r="13" spans="1:7" x14ac:dyDescent="0.3">
      <c r="A13" s="3">
        <v>12</v>
      </c>
      <c r="B13" s="3">
        <v>8716</v>
      </c>
      <c r="C13" s="3">
        <v>8186</v>
      </c>
      <c r="D13" s="3">
        <v>191</v>
      </c>
      <c r="E13" s="3">
        <v>96.110601193207899</v>
      </c>
      <c r="G13" s="6"/>
    </row>
    <row r="14" spans="1:7" x14ac:dyDescent="0.3">
      <c r="A14" s="3">
        <v>13</v>
      </c>
      <c r="B14" s="3">
        <v>10727</v>
      </c>
      <c r="C14" s="3">
        <v>10666</v>
      </c>
      <c r="D14" s="3">
        <v>19</v>
      </c>
      <c r="E14" s="3">
        <v>99.608464621981895</v>
      </c>
      <c r="G14" s="6"/>
    </row>
    <row r="15" spans="1:7" x14ac:dyDescent="0.3">
      <c r="A15" s="3">
        <v>14</v>
      </c>
      <c r="B15" s="3">
        <v>6523</v>
      </c>
      <c r="C15" s="3">
        <v>6426</v>
      </c>
      <c r="D15" s="3">
        <v>17</v>
      </c>
      <c r="E15" s="3">
        <v>98.773570443047603</v>
      </c>
    </row>
    <row r="16" spans="1:7" x14ac:dyDescent="0.3">
      <c r="A16" s="3">
        <v>15</v>
      </c>
      <c r="B16" s="3">
        <v>11086</v>
      </c>
      <c r="C16" s="3">
        <v>11025</v>
      </c>
      <c r="D16" s="3">
        <v>14</v>
      </c>
      <c r="E16" s="3">
        <v>99.576041854591296</v>
      </c>
    </row>
    <row r="17" spans="1:5" x14ac:dyDescent="0.3">
      <c r="A17" s="3">
        <v>16</v>
      </c>
      <c r="B17" s="3">
        <v>12060</v>
      </c>
      <c r="C17" s="3">
        <v>11937</v>
      </c>
      <c r="D17" s="3">
        <v>43</v>
      </c>
      <c r="E17" s="3">
        <v>99.336650082918695</v>
      </c>
    </row>
    <row r="18" spans="1:5" x14ac:dyDescent="0.3">
      <c r="A18" s="3">
        <v>17</v>
      </c>
      <c r="B18" s="3">
        <v>10038</v>
      </c>
      <c r="C18" s="3">
        <v>9085</v>
      </c>
      <c r="D18" s="3">
        <v>645</v>
      </c>
      <c r="E18" s="3">
        <v>96.931659693165898</v>
      </c>
    </row>
    <row r="19" spans="1:5" x14ac:dyDescent="0.3">
      <c r="A19" s="3">
        <v>18</v>
      </c>
      <c r="B19" s="3">
        <v>9053</v>
      </c>
      <c r="C19" s="3">
        <v>8853</v>
      </c>
      <c r="D19" s="3">
        <v>131</v>
      </c>
      <c r="E19" s="3">
        <v>99.237821716558003</v>
      </c>
    </row>
    <row r="20" spans="1:5" x14ac:dyDescent="0.3">
      <c r="A20" s="3">
        <v>19</v>
      </c>
      <c r="B20" s="3">
        <v>15452</v>
      </c>
      <c r="C20" s="3">
        <v>14650</v>
      </c>
      <c r="D20" s="3">
        <v>397</v>
      </c>
      <c r="E20" s="3">
        <v>97.378980067305207</v>
      </c>
    </row>
    <row r="21" spans="1:5" x14ac:dyDescent="0.3">
      <c r="A21" s="3">
        <v>20</v>
      </c>
      <c r="B21" s="3">
        <v>6567</v>
      </c>
      <c r="C21" s="3">
        <v>6318</v>
      </c>
      <c r="D21" s="3">
        <v>103</v>
      </c>
      <c r="E21" s="3">
        <v>97.776762600883202</v>
      </c>
    </row>
    <row r="22" spans="1:5" x14ac:dyDescent="0.3">
      <c r="A22" s="3">
        <v>21</v>
      </c>
      <c r="B22" s="3">
        <v>12148</v>
      </c>
      <c r="C22" s="3">
        <v>11823</v>
      </c>
      <c r="D22" s="3">
        <v>137</v>
      </c>
      <c r="E22" s="3">
        <v>98.452420151465205</v>
      </c>
    </row>
    <row r="23" spans="1:5" x14ac:dyDescent="0.3">
      <c r="A23" s="3">
        <v>22</v>
      </c>
      <c r="B23" s="3">
        <v>15387</v>
      </c>
      <c r="C23" s="3">
        <v>15288</v>
      </c>
      <c r="D23" s="3">
        <v>43</v>
      </c>
      <c r="E23" s="3">
        <v>99.636056411256206</v>
      </c>
    </row>
    <row r="24" spans="1:5" x14ac:dyDescent="0.3">
      <c r="A24" s="3">
        <v>23</v>
      </c>
      <c r="B24" s="3">
        <v>14945</v>
      </c>
      <c r="C24" s="3">
        <v>14758</v>
      </c>
      <c r="D24" s="3">
        <v>67</v>
      </c>
      <c r="E24" s="3">
        <v>99.197055871528903</v>
      </c>
    </row>
    <row r="25" spans="1:5" x14ac:dyDescent="0.3">
      <c r="A25" s="3">
        <v>24</v>
      </c>
      <c r="B25" s="3">
        <v>9136</v>
      </c>
      <c r="C25" s="3">
        <v>8920</v>
      </c>
      <c r="D25" s="3">
        <v>103</v>
      </c>
      <c r="E25" s="3">
        <v>98.763134851138304</v>
      </c>
    </row>
    <row r="26" spans="1:5" x14ac:dyDescent="0.3">
      <c r="A26" s="3">
        <v>25</v>
      </c>
      <c r="B26" s="3">
        <v>20180</v>
      </c>
      <c r="C26" s="3">
        <v>19991</v>
      </c>
      <c r="D26" s="3">
        <v>55</v>
      </c>
      <c r="E26" s="3">
        <v>99.335976214073298</v>
      </c>
    </row>
    <row r="27" spans="1:5" x14ac:dyDescent="0.3">
      <c r="A27" s="3">
        <v>26</v>
      </c>
      <c r="B27" s="3">
        <v>12662</v>
      </c>
      <c r="C27" s="3">
        <v>12476</v>
      </c>
      <c r="D27" s="3">
        <v>81</v>
      </c>
      <c r="E27" s="3">
        <v>99.170747117358999</v>
      </c>
    </row>
    <row r="28" spans="1:5" x14ac:dyDescent="0.3">
      <c r="A28" s="3">
        <v>27</v>
      </c>
      <c r="B28" s="3">
        <v>11114</v>
      </c>
      <c r="C28" s="3">
        <v>10769</v>
      </c>
      <c r="D28" s="3">
        <v>191</v>
      </c>
      <c r="E28" s="3">
        <v>98.614360266330706</v>
      </c>
    </row>
    <row r="29" spans="1:5" x14ac:dyDescent="0.3">
      <c r="A29" s="3">
        <v>28</v>
      </c>
      <c r="B29" s="3">
        <v>10052</v>
      </c>
      <c r="C29" s="3">
        <v>10028</v>
      </c>
      <c r="D29" s="3">
        <v>6</v>
      </c>
      <c r="E29" s="3">
        <v>99.820931157978507</v>
      </c>
    </row>
    <row r="30" spans="1:5" x14ac:dyDescent="0.3">
      <c r="A30" s="3">
        <v>29</v>
      </c>
      <c r="B30" s="3">
        <v>12793</v>
      </c>
      <c r="C30" s="3">
        <v>12506</v>
      </c>
      <c r="D30" s="3">
        <v>112</v>
      </c>
      <c r="E30" s="3">
        <v>98.632064410224302</v>
      </c>
    </row>
    <row r="31" spans="1:5" x14ac:dyDescent="0.3">
      <c r="A31" s="3">
        <v>30</v>
      </c>
      <c r="B31" s="3">
        <v>13691</v>
      </c>
      <c r="C31" s="3">
        <v>13059</v>
      </c>
      <c r="D31" s="3">
        <v>293</v>
      </c>
      <c r="E31" s="3">
        <v>97.523920823898905</v>
      </c>
    </row>
    <row r="32" spans="1:5" x14ac:dyDescent="0.3">
      <c r="A32" s="3">
        <v>31</v>
      </c>
      <c r="B32" s="3">
        <v>10529</v>
      </c>
      <c r="C32" s="3">
        <v>10346</v>
      </c>
      <c r="D32" s="3">
        <v>63</v>
      </c>
      <c r="E32" s="3">
        <v>98.8602906258904</v>
      </c>
    </row>
    <row r="33" spans="1:5" x14ac:dyDescent="0.3">
      <c r="A33" s="3">
        <v>32</v>
      </c>
      <c r="B33" s="3">
        <v>8175</v>
      </c>
      <c r="C33" s="3">
        <v>7945</v>
      </c>
      <c r="D33" s="3">
        <v>135</v>
      </c>
      <c r="E33" s="3">
        <v>98.837920489296593</v>
      </c>
    </row>
    <row r="34" spans="1:5" x14ac:dyDescent="0.3">
      <c r="A34" s="3">
        <v>33</v>
      </c>
      <c r="B34" s="3">
        <v>10125</v>
      </c>
      <c r="C34" s="3">
        <v>9998</v>
      </c>
      <c r="D34" s="3">
        <v>33</v>
      </c>
      <c r="E34" s="3">
        <v>99.071604938271605</v>
      </c>
    </row>
    <row r="35" spans="1:5" x14ac:dyDescent="0.3">
      <c r="A35" s="3">
        <v>34</v>
      </c>
      <c r="B35" s="3">
        <v>7595</v>
      </c>
      <c r="C35" s="3">
        <v>7589</v>
      </c>
      <c r="D35" s="3">
        <v>0</v>
      </c>
      <c r="E35" s="3">
        <v>99.921000658327799</v>
      </c>
    </row>
    <row r="36" spans="1:5" x14ac:dyDescent="0.3">
      <c r="A36" s="3">
        <v>35</v>
      </c>
      <c r="B36" s="3">
        <v>10322</v>
      </c>
      <c r="C36" s="3">
        <v>10107</v>
      </c>
      <c r="D36" s="3">
        <v>130</v>
      </c>
      <c r="E36" s="3">
        <v>99.176516179035005</v>
      </c>
    </row>
    <row r="37" spans="1:5" x14ac:dyDescent="0.3">
      <c r="A37" s="3">
        <v>36</v>
      </c>
      <c r="B37" s="3">
        <v>6435</v>
      </c>
      <c r="C37" s="3">
        <v>5886</v>
      </c>
      <c r="D37" s="3">
        <v>326</v>
      </c>
      <c r="E37" s="3">
        <v>96.534576534576502</v>
      </c>
    </row>
    <row r="38" spans="1:5" x14ac:dyDescent="0.3">
      <c r="A38" s="3">
        <v>37</v>
      </c>
      <c r="B38" s="3">
        <v>10660</v>
      </c>
      <c r="C38" s="3">
        <v>10303</v>
      </c>
      <c r="D38" s="3">
        <v>163</v>
      </c>
      <c r="E38" s="3">
        <v>98.1801125703564</v>
      </c>
    </row>
    <row r="39" spans="1:5" x14ac:dyDescent="0.3">
      <c r="A39" s="3">
        <v>38</v>
      </c>
      <c r="B39" s="3">
        <v>11210</v>
      </c>
      <c r="C39" s="3">
        <v>11000</v>
      </c>
      <c r="D39" s="3">
        <v>91</v>
      </c>
      <c r="E39" s="3">
        <v>98.938447814451294</v>
      </c>
    </row>
    <row r="40" spans="1:5" x14ac:dyDescent="0.3">
      <c r="A40" s="3">
        <v>39</v>
      </c>
      <c r="B40" s="3">
        <v>5898</v>
      </c>
      <c r="C40" s="3">
        <v>5834</v>
      </c>
      <c r="D40" s="3">
        <v>41</v>
      </c>
      <c r="E40" s="3">
        <v>99.610037300779894</v>
      </c>
    </row>
    <row r="41" spans="1:5" x14ac:dyDescent="0.3">
      <c r="A41" s="3">
        <v>40</v>
      </c>
      <c r="B41" s="3">
        <v>12113</v>
      </c>
      <c r="C41" s="3">
        <v>12011</v>
      </c>
      <c r="D41" s="3">
        <v>10</v>
      </c>
      <c r="E41" s="3">
        <v>99.240485428878003</v>
      </c>
    </row>
    <row r="42" spans="1:5" x14ac:dyDescent="0.3">
      <c r="A42" s="3">
        <v>41</v>
      </c>
      <c r="B42" s="3">
        <v>15093</v>
      </c>
      <c r="C42" s="3">
        <v>14393</v>
      </c>
      <c r="D42" s="3">
        <v>404</v>
      </c>
      <c r="E42" s="3">
        <v>98.0388259458026</v>
      </c>
    </row>
    <row r="43" spans="1:5" x14ac:dyDescent="0.3">
      <c r="A43" s="3">
        <v>42</v>
      </c>
      <c r="B43" s="3">
        <v>8788</v>
      </c>
      <c r="C43" s="3">
        <v>8785</v>
      </c>
      <c r="D43" s="3">
        <v>0</v>
      </c>
      <c r="E43" s="3">
        <v>99.965862539827</v>
      </c>
    </row>
    <row r="44" spans="1:5" x14ac:dyDescent="0.3">
      <c r="A44" s="3">
        <v>43</v>
      </c>
      <c r="B44" s="3">
        <v>7557</v>
      </c>
      <c r="C44" s="3">
        <v>7467</v>
      </c>
      <c r="D44" s="3">
        <v>24</v>
      </c>
      <c r="E44" s="3">
        <v>99.126637554585102</v>
      </c>
    </row>
    <row r="45" spans="1:5" x14ac:dyDescent="0.3">
      <c r="A45" s="3">
        <v>44</v>
      </c>
      <c r="B45" s="3">
        <v>12135</v>
      </c>
      <c r="C45" s="3">
        <v>11758</v>
      </c>
      <c r="D45" s="3">
        <v>145</v>
      </c>
      <c r="E45" s="3">
        <v>98.088174701277296</v>
      </c>
    </row>
    <row r="46" spans="1:5" x14ac:dyDescent="0.3">
      <c r="A46" s="3">
        <v>45</v>
      </c>
      <c r="B46" s="3">
        <v>18493</v>
      </c>
      <c r="C46" s="3">
        <v>18076</v>
      </c>
      <c r="D46" s="3">
        <v>280</v>
      </c>
      <c r="E46" s="3">
        <v>99.259179148867105</v>
      </c>
    </row>
    <row r="47" spans="1:5" x14ac:dyDescent="0.3">
      <c r="A47" s="3">
        <v>46</v>
      </c>
      <c r="B47" s="3">
        <v>7163</v>
      </c>
      <c r="C47" s="3">
        <v>7143</v>
      </c>
      <c r="D47" s="3">
        <v>8</v>
      </c>
      <c r="E47" s="3">
        <v>99.8324724277537</v>
      </c>
    </row>
    <row r="48" spans="1:5" x14ac:dyDescent="0.3">
      <c r="A48" s="3">
        <v>47</v>
      </c>
      <c r="B48" s="3">
        <v>11211</v>
      </c>
      <c r="C48" s="3">
        <v>10917</v>
      </c>
      <c r="D48" s="3">
        <v>166</v>
      </c>
      <c r="E48" s="3">
        <v>98.8582642047988</v>
      </c>
    </row>
    <row r="49" spans="1:5" x14ac:dyDescent="0.3">
      <c r="A49" s="3">
        <v>48</v>
      </c>
      <c r="B49" s="3">
        <v>9715</v>
      </c>
      <c r="C49" s="3">
        <v>9570</v>
      </c>
      <c r="D49" s="3">
        <v>44</v>
      </c>
      <c r="E49" s="3">
        <v>98.960370560988096</v>
      </c>
    </row>
    <row r="50" spans="1:5" x14ac:dyDescent="0.3">
      <c r="A50" s="3">
        <v>49</v>
      </c>
      <c r="B50" s="3">
        <v>9744</v>
      </c>
      <c r="C50" s="3">
        <v>9686</v>
      </c>
      <c r="D50" s="3">
        <v>26</v>
      </c>
      <c r="E50" s="3">
        <v>99.671592775041006</v>
      </c>
    </row>
    <row r="51" spans="1:5" x14ac:dyDescent="0.3">
      <c r="A51" s="3">
        <v>50</v>
      </c>
      <c r="B51" s="3">
        <v>8127</v>
      </c>
      <c r="C51" s="3">
        <v>8127</v>
      </c>
      <c r="D51" s="3">
        <v>0</v>
      </c>
      <c r="E51" s="3">
        <v>100</v>
      </c>
    </row>
    <row r="52" spans="1:5" x14ac:dyDescent="0.3">
      <c r="A52" s="3">
        <v>51</v>
      </c>
      <c r="B52" s="3">
        <v>7643</v>
      </c>
      <c r="C52" s="3">
        <v>7607</v>
      </c>
      <c r="D52" s="3">
        <v>1</v>
      </c>
      <c r="E52" s="3">
        <v>99.542064634305902</v>
      </c>
    </row>
    <row r="53" spans="1:5" x14ac:dyDescent="0.3">
      <c r="A53" s="3">
        <v>52</v>
      </c>
      <c r="B53" s="3">
        <v>7402</v>
      </c>
      <c r="C53" s="3">
        <v>7250</v>
      </c>
      <c r="D53" s="3">
        <v>40</v>
      </c>
      <c r="E53" s="3">
        <v>98.486895433666504</v>
      </c>
    </row>
    <row r="54" spans="1:5" x14ac:dyDescent="0.3">
      <c r="A54" s="3">
        <v>53</v>
      </c>
      <c r="B54" s="3">
        <v>10351</v>
      </c>
      <c r="C54" s="3">
        <v>10231</v>
      </c>
      <c r="D54" s="3">
        <v>50</v>
      </c>
      <c r="E54" s="3">
        <v>99.323736837020505</v>
      </c>
    </row>
    <row r="55" spans="1:5" x14ac:dyDescent="0.3">
      <c r="A55" s="3">
        <v>54</v>
      </c>
      <c r="B55" s="3">
        <v>13856</v>
      </c>
      <c r="C55" s="3">
        <v>13691</v>
      </c>
      <c r="D55" s="3">
        <v>63</v>
      </c>
      <c r="E55" s="3">
        <v>99.263856812933</v>
      </c>
    </row>
    <row r="56" spans="1:5" x14ac:dyDescent="0.3">
      <c r="A56" s="3">
        <v>55</v>
      </c>
      <c r="B56" s="3">
        <v>6850</v>
      </c>
      <c r="C56" s="3">
        <v>6647</v>
      </c>
      <c r="D56" s="3">
        <v>48</v>
      </c>
      <c r="E56" s="3">
        <v>97.737226277372201</v>
      </c>
    </row>
    <row r="57" spans="1:5" x14ac:dyDescent="0.3">
      <c r="A57" s="3">
        <v>56</v>
      </c>
      <c r="B57" s="3">
        <v>7554</v>
      </c>
      <c r="C57" s="3">
        <v>7483</v>
      </c>
      <c r="D57" s="3">
        <v>13</v>
      </c>
      <c r="E57" s="3">
        <v>99.232194863648402</v>
      </c>
    </row>
    <row r="58" spans="1:5" x14ac:dyDescent="0.3">
      <c r="A58" s="3">
        <v>57</v>
      </c>
      <c r="B58" s="3">
        <v>9689</v>
      </c>
      <c r="C58" s="3">
        <v>9565</v>
      </c>
      <c r="D58" s="3">
        <v>52</v>
      </c>
      <c r="E58" s="3">
        <v>99.256889255857104</v>
      </c>
    </row>
    <row r="59" spans="1:5" x14ac:dyDescent="0.3">
      <c r="A59" s="3">
        <v>58</v>
      </c>
      <c r="B59" s="3">
        <v>15159</v>
      </c>
      <c r="C59" s="3">
        <v>15043</v>
      </c>
      <c r="D59" s="3">
        <v>32</v>
      </c>
      <c r="E59" s="3">
        <v>99.445873738373194</v>
      </c>
    </row>
    <row r="60" spans="1:5" x14ac:dyDescent="0.3">
      <c r="A60" s="3">
        <v>59</v>
      </c>
      <c r="B60" s="3">
        <v>12881</v>
      </c>
      <c r="C60" s="3">
        <v>12712</v>
      </c>
      <c r="D60" s="3">
        <v>87</v>
      </c>
      <c r="E60" s="3">
        <v>99.363403462464007</v>
      </c>
    </row>
    <row r="61" spans="1:5" x14ac:dyDescent="0.3">
      <c r="A61" s="3">
        <v>60</v>
      </c>
      <c r="B61" s="3">
        <v>10538</v>
      </c>
      <c r="C61" s="3">
        <v>10305</v>
      </c>
      <c r="D61" s="3">
        <v>106</v>
      </c>
      <c r="E61" s="3">
        <v>98.794837730119497</v>
      </c>
    </row>
    <row r="62" spans="1:5" x14ac:dyDescent="0.3">
      <c r="A62" s="3">
        <v>61</v>
      </c>
      <c r="B62" s="3">
        <v>11531</v>
      </c>
      <c r="C62" s="3">
        <v>11497</v>
      </c>
      <c r="D62" s="3">
        <v>7</v>
      </c>
      <c r="E62" s="3">
        <v>99.765848582082995</v>
      </c>
    </row>
    <row r="63" spans="1:5" x14ac:dyDescent="0.3">
      <c r="A63" s="3">
        <v>62</v>
      </c>
      <c r="B63" s="3">
        <v>27313</v>
      </c>
      <c r="C63" s="3">
        <v>27159</v>
      </c>
      <c r="D63" s="3">
        <v>60</v>
      </c>
      <c r="E63" s="3">
        <v>99.655841540658301</v>
      </c>
    </row>
    <row r="64" spans="1:5" x14ac:dyDescent="0.3">
      <c r="A64" s="3">
        <v>63</v>
      </c>
      <c r="B64" s="3">
        <v>19658</v>
      </c>
      <c r="C64" s="3">
        <v>19571</v>
      </c>
      <c r="D64" s="3">
        <v>30</v>
      </c>
      <c r="E64" s="3">
        <v>99.710041713297301</v>
      </c>
    </row>
    <row r="65" spans="1:5" x14ac:dyDescent="0.3">
      <c r="A65" s="3">
        <v>64</v>
      </c>
      <c r="B65" s="3">
        <v>9119</v>
      </c>
      <c r="C65" s="3">
        <v>9017</v>
      </c>
      <c r="D65" s="3">
        <v>60</v>
      </c>
      <c r="E65" s="3">
        <v>99.539423182366406</v>
      </c>
    </row>
    <row r="66" spans="1:5" x14ac:dyDescent="0.3">
      <c r="A66" s="3">
        <v>65</v>
      </c>
      <c r="B66" s="3">
        <v>12377</v>
      </c>
      <c r="C66" s="3">
        <v>12262</v>
      </c>
      <c r="D66" s="3">
        <v>17</v>
      </c>
      <c r="E66" s="3">
        <v>99.208208774339496</v>
      </c>
    </row>
    <row r="67" spans="1:5" x14ac:dyDescent="0.3">
      <c r="A67" s="3">
        <v>66</v>
      </c>
      <c r="B67" s="3">
        <v>7166</v>
      </c>
      <c r="C67" s="3">
        <v>7156</v>
      </c>
      <c r="D67" s="3">
        <v>0</v>
      </c>
      <c r="E67" s="3">
        <v>99.860452135082298</v>
      </c>
    </row>
    <row r="68" spans="1:5" x14ac:dyDescent="0.3">
      <c r="A68" s="3">
        <v>67</v>
      </c>
      <c r="B68" s="3">
        <v>7805</v>
      </c>
      <c r="C68" s="3">
        <v>7783</v>
      </c>
      <c r="D68" s="3">
        <v>4</v>
      </c>
      <c r="E68" s="3">
        <v>99.769378603459302</v>
      </c>
    </row>
    <row r="69" spans="1:5" x14ac:dyDescent="0.3">
      <c r="A69" s="3">
        <v>68</v>
      </c>
      <c r="B69" s="3">
        <v>9754</v>
      </c>
      <c r="C69" s="3">
        <v>9694</v>
      </c>
      <c r="D69" s="3">
        <v>10</v>
      </c>
      <c r="E69" s="3">
        <v>99.487389788804506</v>
      </c>
    </row>
    <row r="70" spans="1:5" x14ac:dyDescent="0.3">
      <c r="A70" s="3">
        <v>69</v>
      </c>
      <c r="B70" s="3">
        <v>13165</v>
      </c>
      <c r="C70" s="3">
        <v>12854</v>
      </c>
      <c r="D70" s="3">
        <v>162</v>
      </c>
      <c r="E70" s="3">
        <v>98.868211165970294</v>
      </c>
    </row>
    <row r="71" spans="1:5" x14ac:dyDescent="0.3">
      <c r="A71" s="3">
        <v>70</v>
      </c>
      <c r="B71" s="3">
        <v>16709</v>
      </c>
      <c r="C71" s="3">
        <v>16683</v>
      </c>
      <c r="D71" s="3">
        <v>0</v>
      </c>
      <c r="E71" s="3">
        <v>99.844395236100297</v>
      </c>
    </row>
    <row r="72" spans="1:5" x14ac:dyDescent="0.3">
      <c r="A72" s="3">
        <v>71</v>
      </c>
      <c r="B72" s="3">
        <v>17955</v>
      </c>
      <c r="C72" s="3">
        <v>17149</v>
      </c>
      <c r="D72" s="3">
        <v>429</v>
      </c>
      <c r="E72" s="3">
        <v>97.900306321358897</v>
      </c>
    </row>
    <row r="73" spans="1:5" x14ac:dyDescent="0.3">
      <c r="A73" s="3">
        <v>72</v>
      </c>
      <c r="B73" s="3">
        <v>9447</v>
      </c>
      <c r="C73" s="3">
        <v>9250</v>
      </c>
      <c r="D73" s="3">
        <v>107</v>
      </c>
      <c r="E73" s="3">
        <v>99.047316608447105</v>
      </c>
    </row>
    <row r="74" spans="1:5" x14ac:dyDescent="0.3">
      <c r="A74" s="3">
        <v>73</v>
      </c>
      <c r="B74" s="3">
        <v>20278</v>
      </c>
      <c r="C74" s="3">
        <v>20211</v>
      </c>
      <c r="D74" s="3">
        <v>5</v>
      </c>
      <c r="E74" s="3">
        <v>99.694249926028206</v>
      </c>
    </row>
    <row r="75" spans="1:5" x14ac:dyDescent="0.3">
      <c r="A75" s="3">
        <v>74</v>
      </c>
      <c r="B75" s="3">
        <v>16477</v>
      </c>
      <c r="C75" s="3">
        <v>16059</v>
      </c>
      <c r="D75" s="3">
        <v>187</v>
      </c>
      <c r="E75" s="3">
        <v>98.598045760757401</v>
      </c>
    </row>
    <row r="76" spans="1:5" x14ac:dyDescent="0.3">
      <c r="A76" s="3">
        <v>75</v>
      </c>
      <c r="B76" s="3">
        <v>6712</v>
      </c>
      <c r="C76" s="3">
        <v>6675</v>
      </c>
      <c r="D76" s="3">
        <v>9</v>
      </c>
      <c r="E76" s="3">
        <v>99.582836710369406</v>
      </c>
    </row>
    <row r="77" spans="1:5" x14ac:dyDescent="0.3">
      <c r="A77" s="3">
        <v>76</v>
      </c>
      <c r="B77" s="3">
        <v>13350</v>
      </c>
      <c r="C77" s="3">
        <v>12688</v>
      </c>
      <c r="D77" s="3">
        <v>346</v>
      </c>
      <c r="E77" s="3">
        <v>97.632958801498106</v>
      </c>
    </row>
    <row r="78" spans="1:5" x14ac:dyDescent="0.3">
      <c r="A78" s="3">
        <v>77</v>
      </c>
      <c r="B78" s="3">
        <v>8261</v>
      </c>
      <c r="C78" s="3">
        <v>8121</v>
      </c>
      <c r="D78" s="3">
        <v>64</v>
      </c>
      <c r="E78" s="3">
        <v>99.080014526086401</v>
      </c>
    </row>
    <row r="79" spans="1:5" x14ac:dyDescent="0.3">
      <c r="A79" s="3">
        <v>78</v>
      </c>
      <c r="B79" s="3">
        <v>10541</v>
      </c>
      <c r="C79" s="3">
        <v>10405</v>
      </c>
      <c r="D79" s="3">
        <v>53</v>
      </c>
      <c r="E79" s="3">
        <v>99.212598425196802</v>
      </c>
    </row>
    <row r="80" spans="1:5" x14ac:dyDescent="0.3">
      <c r="A80" s="3">
        <v>79</v>
      </c>
      <c r="B80" s="3">
        <v>12764</v>
      </c>
      <c r="C80" s="3">
        <v>12478</v>
      </c>
      <c r="D80" s="3">
        <v>132</v>
      </c>
      <c r="E80" s="3">
        <v>98.7934816671889</v>
      </c>
    </row>
    <row r="81" spans="1:5" x14ac:dyDescent="0.3">
      <c r="A81" s="3">
        <v>80</v>
      </c>
      <c r="B81" s="3">
        <v>15966</v>
      </c>
      <c r="C81" s="3">
        <v>15785</v>
      </c>
      <c r="D81" s="3">
        <v>62</v>
      </c>
      <c r="E81" s="3">
        <v>99.254666165601904</v>
      </c>
    </row>
    <row r="82" spans="1:5" x14ac:dyDescent="0.3">
      <c r="A82" s="3">
        <v>81</v>
      </c>
      <c r="B82" s="3">
        <v>15932</v>
      </c>
      <c r="C82" s="3">
        <v>15784</v>
      </c>
      <c r="D82" s="3">
        <v>46</v>
      </c>
      <c r="E82" s="3">
        <v>99.359779061009206</v>
      </c>
    </row>
    <row r="83" spans="1:5" x14ac:dyDescent="0.3">
      <c r="A83" s="3">
        <v>82</v>
      </c>
      <c r="B83" s="3">
        <v>4654</v>
      </c>
      <c r="C83" s="3">
        <v>4630</v>
      </c>
      <c r="D83" s="3">
        <v>1</v>
      </c>
      <c r="E83" s="3">
        <v>99.505801461108703</v>
      </c>
    </row>
    <row r="84" spans="1:5" x14ac:dyDescent="0.3">
      <c r="A84" s="3">
        <v>83</v>
      </c>
      <c r="B84" s="3">
        <v>11919</v>
      </c>
      <c r="C84" s="3">
        <v>11873</v>
      </c>
      <c r="D84" s="3">
        <v>11</v>
      </c>
      <c r="E84" s="3">
        <v>99.706351203959997</v>
      </c>
    </row>
    <row r="85" spans="1:5" x14ac:dyDescent="0.3">
      <c r="A85" s="3">
        <v>84</v>
      </c>
      <c r="B85" s="3">
        <v>8545</v>
      </c>
      <c r="C85" s="3">
        <v>8540</v>
      </c>
      <c r="D85" s="3">
        <v>0</v>
      </c>
      <c r="E85" s="3">
        <v>99.941486249268493</v>
      </c>
    </row>
    <row r="86" spans="1:5" x14ac:dyDescent="0.3">
      <c r="A86" s="3">
        <v>85</v>
      </c>
      <c r="B86" s="3">
        <v>10198</v>
      </c>
      <c r="C86" s="3">
        <v>10022</v>
      </c>
      <c r="D86" s="3">
        <v>59</v>
      </c>
      <c r="E86" s="3">
        <v>98.852716218866405</v>
      </c>
    </row>
    <row r="87" spans="1:5" x14ac:dyDescent="0.3">
      <c r="A87" s="3">
        <v>86</v>
      </c>
      <c r="B87" s="3">
        <v>11343</v>
      </c>
      <c r="C87" s="3">
        <v>10841</v>
      </c>
      <c r="D87" s="3">
        <v>185</v>
      </c>
      <c r="E87" s="3">
        <v>97.205324869963803</v>
      </c>
    </row>
    <row r="88" spans="1:5" x14ac:dyDescent="0.3">
      <c r="A88" s="3">
        <v>87</v>
      </c>
      <c r="B88" s="3">
        <v>14736</v>
      </c>
      <c r="C88" s="3">
        <v>14666</v>
      </c>
      <c r="D88" s="3">
        <v>15</v>
      </c>
      <c r="E88" s="3">
        <v>99.626764386536294</v>
      </c>
    </row>
    <row r="89" spans="1:5" x14ac:dyDescent="0.3">
      <c r="A89" s="3">
        <v>88</v>
      </c>
      <c r="B89" s="3">
        <v>13006</v>
      </c>
      <c r="C89" s="3">
        <v>12882</v>
      </c>
      <c r="D89" s="3">
        <v>36</v>
      </c>
      <c r="E89" s="3">
        <v>99.323389204982306</v>
      </c>
    </row>
    <row r="90" spans="1:5" x14ac:dyDescent="0.3">
      <c r="A90" s="3">
        <v>89</v>
      </c>
      <c r="B90" s="3">
        <v>15960</v>
      </c>
      <c r="C90" s="3">
        <v>15956</v>
      </c>
      <c r="D90" s="3">
        <v>0</v>
      </c>
      <c r="E90" s="3">
        <v>99.974937343358306</v>
      </c>
    </row>
    <row r="91" spans="1:5" x14ac:dyDescent="0.3">
      <c r="A91" s="3">
        <v>90</v>
      </c>
      <c r="B91" s="3">
        <v>14143</v>
      </c>
      <c r="C91" s="3">
        <v>13982</v>
      </c>
      <c r="D91" s="3">
        <v>61</v>
      </c>
      <c r="E91" s="3">
        <v>99.292936434985506</v>
      </c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workbookViewId="0">
      <selection activeCell="O18" sqref="O18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98.949965094411041</v>
      </c>
      <c r="D4" s="15"/>
      <c r="E4" s="15"/>
      <c r="F4" s="15"/>
      <c r="H4" s="15">
        <f>C6</f>
        <v>96.110601193207899</v>
      </c>
      <c r="I4" t="str">
        <f>_xlfn.CONCAT("(","0,00","; ", ROUND(H4, 2),"]")</f>
        <v>(0,00; 96,11]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1.1111111111111112</v>
      </c>
      <c r="M4" s="15">
        <f>100*_xlfn.NORM.DIST(H4,$C$4,$C$5,TRUE)</f>
        <v>5.8376984869621881E-2</v>
      </c>
      <c r="P4" t="str">
        <f>I4</f>
        <v>(0,00; 96,11]</v>
      </c>
      <c r="Q4" s="15">
        <f>K4</f>
        <v>1</v>
      </c>
      <c r="R4" s="15">
        <f t="shared" ref="R4:R13" si="0">M4*$C$9/100</f>
        <v>5.2539286382659693E-2</v>
      </c>
      <c r="S4" s="15">
        <f>((Q4-R4)^2)/R4</f>
        <v>17.085915429269225</v>
      </c>
      <c r="U4" t="s">
        <v>54</v>
      </c>
      <c r="V4" s="15">
        <f>S15</f>
        <v>65.792404614127889</v>
      </c>
    </row>
    <row r="5" spans="2:22" x14ac:dyDescent="0.3">
      <c r="B5" t="s">
        <v>18</v>
      </c>
      <c r="C5" s="15">
        <f>Processado!F3</f>
        <v>0.87454012148723881</v>
      </c>
      <c r="D5" s="15"/>
      <c r="E5" s="15"/>
      <c r="F5" s="15"/>
      <c r="H5" s="15">
        <f>H4+$C$11</f>
        <v>96.542756616184803</v>
      </c>
      <c r="I5" t="str">
        <f t="shared" ref="I5:I13" si="1">_xlfn.CONCAT("(",ROUND(H4, 2),"; ", IF(ISNUMBER(H5),_xlfn.CONCAT(ROUND(H5, 2),"]"),_xlfn.CONCAT(H5,")")))</f>
        <v>(96,11; 96,54]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1.1111111111111112</v>
      </c>
      <c r="M5" s="15">
        <f>100*(_xlfn.NORM.DIST(H5,$C$4,$C$5,TRUE)-_xlfn.NORM.DIST(H4,$C$4,$C$5,TRUE))</f>
        <v>0.23729575308922046</v>
      </c>
      <c r="P5" t="str">
        <f t="shared" ref="P5:P14" si="2">I5</f>
        <v>(96,11; 96,54]</v>
      </c>
      <c r="Q5" s="15">
        <f t="shared" ref="Q5:Q13" si="3">K5</f>
        <v>1</v>
      </c>
      <c r="R5" s="15">
        <f t="shared" si="0"/>
        <v>0.21356617778029843</v>
      </c>
      <c r="S5" s="15">
        <f t="shared" ref="S5:S13" si="4">((Q5-R5)^2)/R5</f>
        <v>2.8959555448303953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96.110601193207899</v>
      </c>
      <c r="D6" s="15"/>
      <c r="E6" s="15"/>
      <c r="F6" s="15"/>
      <c r="H6" s="15">
        <f t="shared" ref="H6:H13" si="5">H5+$C$11</f>
        <v>96.974912039161708</v>
      </c>
      <c r="I6" t="str">
        <f t="shared" si="1"/>
        <v>(96,54; 96,97]</v>
      </c>
      <c r="J6">
        <f>IF(ISNUMBER(H6),COUNTIF(Processado!$E$2:$E$200,"&lt;="&amp;normalidade!H6),COUNT(Processado!$E$2:$E$200))</f>
        <v>5</v>
      </c>
      <c r="K6">
        <f t="shared" ref="K6:K12" si="6">J6-J5</f>
        <v>3</v>
      </c>
      <c r="L6" s="16">
        <f t="shared" ref="L6:L12" si="7">100*K6/$C$9</f>
        <v>3.3333333333333335</v>
      </c>
      <c r="M6" s="15">
        <f t="shared" ref="M6:M13" si="8">100*(_xlfn.NORM.DIST(H6,$C$4,$C$5,TRUE)-_xlfn.NORM.DIST(H5,$C$4,$C$5,TRUE))</f>
        <v>0.90039365341454647</v>
      </c>
      <c r="P6" t="str">
        <f t="shared" si="2"/>
        <v>(96,54; 96,97]</v>
      </c>
      <c r="Q6" s="15">
        <f t="shared" si="3"/>
        <v>3</v>
      </c>
      <c r="R6" s="15">
        <f t="shared" si="0"/>
        <v>0.81035428807309184</v>
      </c>
      <c r="S6" s="15">
        <f t="shared" si="4"/>
        <v>5.9166076052496201</v>
      </c>
      <c r="U6" t="s">
        <v>56</v>
      </c>
      <c r="V6">
        <f>C10+2</f>
        <v>11</v>
      </c>
    </row>
    <row r="7" spans="2:22" x14ac:dyDescent="0.3">
      <c r="B7" t="s">
        <v>34</v>
      </c>
      <c r="C7" s="15">
        <f>Processado!F7</f>
        <v>100</v>
      </c>
      <c r="D7" s="15"/>
      <c r="E7" s="15"/>
      <c r="F7" s="15"/>
      <c r="H7" s="15">
        <f t="shared" si="5"/>
        <v>97.407067462138613</v>
      </c>
      <c r="I7" t="str">
        <f t="shared" si="1"/>
        <v>(96,97; 97,41]</v>
      </c>
      <c r="J7">
        <f>IF(ISNUMBER(H7),COUNTIF(Processado!$E$2:$E$200,"&lt;="&amp;normalidade!H7),COUNT(Processado!$E$2:$E$200))</f>
        <v>7</v>
      </c>
      <c r="K7">
        <f t="shared" si="6"/>
        <v>2</v>
      </c>
      <c r="L7" s="16">
        <f t="shared" si="7"/>
        <v>2.2222222222222223</v>
      </c>
      <c r="M7" s="15">
        <f t="shared" si="8"/>
        <v>2.6885225792310634</v>
      </c>
      <c r="P7" t="str">
        <f t="shared" si="2"/>
        <v>(96,97; 97,41]</v>
      </c>
      <c r="Q7" s="15">
        <f t="shared" si="3"/>
        <v>2</v>
      </c>
      <c r="R7" s="15">
        <f t="shared" si="0"/>
        <v>2.4196703213079571</v>
      </c>
      <c r="S7" s="15">
        <f t="shared" si="4"/>
        <v>7.2788088954002739E-2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3.8893988067921015</v>
      </c>
      <c r="D8" s="15"/>
      <c r="E8" s="15"/>
      <c r="F8" s="15"/>
      <c r="H8" s="15">
        <f t="shared" si="5"/>
        <v>97.839222885115518</v>
      </c>
      <c r="I8" t="str">
        <f t="shared" si="1"/>
        <v>(97,41; 97,84]</v>
      </c>
      <c r="J8">
        <f>IF(ISNUMBER(H8),COUNTIF(Processado!$E$2:$E$200,"&lt;="&amp;normalidade!H8),COUNT(Processado!$E$2:$E$200))</f>
        <v>12</v>
      </c>
      <c r="K8">
        <f t="shared" si="6"/>
        <v>5</v>
      </c>
      <c r="L8" s="16">
        <f t="shared" si="7"/>
        <v>5.5555555555555554</v>
      </c>
      <c r="M8" s="15">
        <f t="shared" si="8"/>
        <v>6.3180896570097467</v>
      </c>
      <c r="P8" t="str">
        <f t="shared" si="2"/>
        <v>(97,41; 97,84]</v>
      </c>
      <c r="Q8" s="15">
        <f t="shared" si="3"/>
        <v>5</v>
      </c>
      <c r="R8" s="15">
        <f t="shared" si="0"/>
        <v>5.686280691308772</v>
      </c>
      <c r="S8" s="15">
        <f t="shared" si="4"/>
        <v>8.2827635994670454E-2</v>
      </c>
      <c r="U8" t="s">
        <v>58</v>
      </c>
      <c r="V8">
        <f>V6-V7-1</f>
        <v>8</v>
      </c>
    </row>
    <row r="9" spans="2:22" x14ac:dyDescent="0.3">
      <c r="B9" t="s">
        <v>37</v>
      </c>
      <c r="C9">
        <f>COUNT(Processado!A2:A200)</f>
        <v>90</v>
      </c>
      <c r="H9" s="15">
        <f t="shared" si="5"/>
        <v>98.271378308092423</v>
      </c>
      <c r="I9" t="str">
        <f t="shared" si="1"/>
        <v>(97,84; 98,27]</v>
      </c>
      <c r="J9">
        <f>IF(ISNUMBER(H9),COUNTIF(Processado!$E$2:$E$200,"&lt;="&amp;normalidade!H9),COUNT(Processado!$E$2:$E$200))</f>
        <v>17</v>
      </c>
      <c r="K9">
        <f t="shared" si="6"/>
        <v>5</v>
      </c>
      <c r="L9" s="16">
        <f t="shared" si="7"/>
        <v>5.5555555555555554</v>
      </c>
      <c r="M9" s="15">
        <f t="shared" si="8"/>
        <v>11.686672875823616</v>
      </c>
      <c r="P9" t="str">
        <f t="shared" si="2"/>
        <v>(97,84; 98,27]</v>
      </c>
      <c r="Q9" s="15">
        <f t="shared" si="3"/>
        <v>5</v>
      </c>
      <c r="R9" s="15">
        <f t="shared" si="0"/>
        <v>10.518005588241254</v>
      </c>
      <c r="S9" s="15">
        <f t="shared" si="4"/>
        <v>2.894882058809884</v>
      </c>
      <c r="U9" t="s">
        <v>59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98.703533731069328</v>
      </c>
      <c r="I10" t="str">
        <f t="shared" si="1"/>
        <v>(98,27; 98,7]</v>
      </c>
      <c r="J10">
        <f>IF(ISNUMBER(H10),COUNTIF(Processado!$E$2:$E$200,"&lt;="&amp;normalidade!H10),COUNT(Processado!$E$2:$E$200))</f>
        <v>24</v>
      </c>
      <c r="K10">
        <f t="shared" si="6"/>
        <v>7</v>
      </c>
      <c r="L10" s="16">
        <f t="shared" si="7"/>
        <v>7.7777777777777777</v>
      </c>
      <c r="M10" s="15">
        <f t="shared" si="8"/>
        <v>17.016107707433981</v>
      </c>
      <c r="P10" t="str">
        <f t="shared" si="2"/>
        <v>(98,27; 98,7]</v>
      </c>
      <c r="Q10" s="15">
        <f t="shared" si="3"/>
        <v>7</v>
      </c>
      <c r="R10" s="15">
        <f t="shared" si="0"/>
        <v>15.314496936690585</v>
      </c>
      <c r="S10" s="15">
        <f t="shared" si="4"/>
        <v>4.5140796720924534</v>
      </c>
      <c r="U10" s="27" t="str">
        <f>IF(S15&lt;V9,"Há indícios de normalidade","NÃO há indícios de normalidade")</f>
        <v>NÃO há indícios de normalidade</v>
      </c>
      <c r="V10" s="27"/>
    </row>
    <row r="11" spans="2:22" x14ac:dyDescent="0.3">
      <c r="B11" s="17" t="s">
        <v>39</v>
      </c>
      <c r="C11" s="18">
        <f>C8/C10</f>
        <v>0.43215542297690018</v>
      </c>
      <c r="D11" s="15"/>
      <c r="E11" s="15"/>
      <c r="F11" s="15"/>
      <c r="H11" s="15">
        <f t="shared" si="5"/>
        <v>99.135689154046233</v>
      </c>
      <c r="I11" t="str">
        <f t="shared" si="1"/>
        <v>(98,7; 99,14]</v>
      </c>
      <c r="J11">
        <f>IF(ISNUMBER(H11),COUNTIF(Processado!$E$2:$E$200,"&lt;="&amp;normalidade!H11),COUNT(Processado!$E$2:$E$200))</f>
        <v>39</v>
      </c>
      <c r="K11">
        <f t="shared" si="6"/>
        <v>15</v>
      </c>
      <c r="L11" s="16">
        <f t="shared" si="7"/>
        <v>16.666666666666668</v>
      </c>
      <c r="M11" s="15">
        <f t="shared" si="8"/>
        <v>19.503531005693464</v>
      </c>
      <c r="P11" t="str">
        <f t="shared" si="2"/>
        <v>(98,7; 99,14]</v>
      </c>
      <c r="Q11" s="15">
        <f t="shared" si="3"/>
        <v>15</v>
      </c>
      <c r="R11" s="15">
        <f t="shared" si="0"/>
        <v>17.553177905124119</v>
      </c>
      <c r="S11" s="15">
        <f t="shared" si="4"/>
        <v>0.37136964317504267</v>
      </c>
      <c r="U11" s="28"/>
      <c r="V11" s="28"/>
    </row>
    <row r="12" spans="2:22" x14ac:dyDescent="0.3">
      <c r="H12" s="15">
        <f t="shared" si="5"/>
        <v>99.567844577023138</v>
      </c>
      <c r="I12" t="str">
        <f t="shared" si="1"/>
        <v>(99,14; 99,57]</v>
      </c>
      <c r="J12">
        <f>IF(ISNUMBER(H12),COUNTIF(Processado!$E$2:$E$200,"&lt;="&amp;normalidade!H12),COUNT(Processado!$E$2:$E$200))</f>
        <v>67</v>
      </c>
      <c r="K12">
        <f t="shared" si="6"/>
        <v>28</v>
      </c>
      <c r="L12" s="16">
        <f t="shared" si="7"/>
        <v>31.111111111111111</v>
      </c>
      <c r="M12" s="15">
        <f t="shared" si="8"/>
        <v>17.597747334907744</v>
      </c>
      <c r="P12" t="str">
        <f t="shared" si="2"/>
        <v>(99,14; 99,57]</v>
      </c>
      <c r="Q12" s="15">
        <f t="shared" si="3"/>
        <v>28</v>
      </c>
      <c r="R12" s="15">
        <f t="shared" si="0"/>
        <v>15.83797260141697</v>
      </c>
      <c r="S12" s="15">
        <f>((Q12-R12)^2)/R12</f>
        <v>9.3392578814444249</v>
      </c>
      <c r="U12" s="28"/>
      <c r="V12" s="28"/>
    </row>
    <row r="13" spans="2:22" x14ac:dyDescent="0.3">
      <c r="H13" s="15">
        <f t="shared" si="5"/>
        <v>100.00000000000004</v>
      </c>
      <c r="I13" t="str">
        <f t="shared" si="1"/>
        <v>(99,57; 100]</v>
      </c>
      <c r="J13">
        <f>IF(ISNUMBER(H13),COUNTIF(Processado!$E$2:$E$200,"&lt;="&amp;normalidade!H13),COUNT(Processado!$E$2:$E$200))</f>
        <v>90</v>
      </c>
      <c r="K13">
        <f t="shared" ref="K13" si="9">J13-J12</f>
        <v>23</v>
      </c>
      <c r="L13" s="16">
        <f t="shared" ref="L13" si="10">100*K13/$C$9</f>
        <v>25.555555555555557</v>
      </c>
      <c r="M13" s="15">
        <f t="shared" si="8"/>
        <v>12.499318809107852</v>
      </c>
      <c r="P13" t="str">
        <f t="shared" si="2"/>
        <v>(99,57; 100]</v>
      </c>
      <c r="Q13" s="15">
        <f t="shared" si="3"/>
        <v>23</v>
      </c>
      <c r="R13" s="15">
        <f t="shared" si="0"/>
        <v>11.249386928197065</v>
      </c>
      <c r="S13" s="15">
        <f t="shared" si="4"/>
        <v>12.274171778830931</v>
      </c>
    </row>
    <row r="14" spans="2:22" x14ac:dyDescent="0.3">
      <c r="H14" s="22" t="s">
        <v>40</v>
      </c>
      <c r="I14" s="17" t="str">
        <f t="shared" ref="I14" si="11">_xlfn.CONCAT("(",ROUND(H13, 2),"; ", IF(ISNUMBER(H14),_xlfn.CONCAT(ROUND(H14, 2),"]"),_xlfn.CONCAT(H14,")")))</f>
        <v>(100; ∞)</v>
      </c>
      <c r="J14" s="17">
        <f>IF(ISNUMBER(H14),COUNTIF(Processado!$E$2:$E$200,"&lt;="&amp;normalidade!H14),COUNT(Processado!$E$2:$E$200))</f>
        <v>90</v>
      </c>
      <c r="K14" s="17">
        <f t="shared" ref="K14" si="12">J14-J13</f>
        <v>0</v>
      </c>
      <c r="L14" s="20">
        <f t="shared" ref="L14" si="13">100*K14/$C$9</f>
        <v>0</v>
      </c>
      <c r="M14" s="18">
        <f>100*(1-_xlfn.NORM.DIST(H13,$C$4,$C$5,TRUE))</f>
        <v>11.493943639419147</v>
      </c>
      <c r="P14" s="17" t="str">
        <f t="shared" si="2"/>
        <v>(100; ∞)</v>
      </c>
      <c r="Q14" s="18">
        <f t="shared" ref="Q14" si="14">K14</f>
        <v>0</v>
      </c>
      <c r="R14" s="18">
        <f t="shared" ref="R14" si="15">M14*$C$9/100</f>
        <v>10.344549275477231</v>
      </c>
      <c r="S14" s="18">
        <f t="shared" ref="S14" si="16">((Q14-R14)^2)/R14</f>
        <v>10.344549275477231</v>
      </c>
    </row>
    <row r="15" spans="2:22" x14ac:dyDescent="0.3">
      <c r="H15" s="15"/>
      <c r="L15" s="16"/>
      <c r="M15" s="15"/>
      <c r="P15" t="s">
        <v>50</v>
      </c>
      <c r="Q15" s="15">
        <f>SUM(Q4:Q14)</f>
        <v>90</v>
      </c>
      <c r="R15" s="15">
        <f>SUM(R4:R14)</f>
        <v>90</v>
      </c>
      <c r="S15" s="15">
        <f>SUM(S4:S14)</f>
        <v>65.792404614127889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2023-09-29T19:54:48Z</dcterms:modified>
</cp:coreProperties>
</file>