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07D6B0-9D21-4138-86C6-4E33D796F2AD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4" l="1"/>
  <c r="S14" i="4"/>
  <c r="Q14" i="4"/>
  <c r="M13" i="4"/>
  <c r="I13" i="4"/>
  <c r="J13" i="4"/>
  <c r="K13" i="4" s="1"/>
  <c r="L13" i="4" s="1"/>
  <c r="F3" i="3" l="1"/>
  <c r="F2" i="3"/>
  <c r="C9" i="4" l="1"/>
  <c r="C10" i="4" s="1"/>
  <c r="V6" i="4" l="1"/>
  <c r="V8" i="4" s="1"/>
  <c r="V9" i="4" s="1"/>
  <c r="F11" i="3"/>
  <c r="C4" i="4"/>
  <c r="C5" i="4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M11" i="4"/>
  <c r="R11" i="4" s="1"/>
  <c r="J11" i="4"/>
  <c r="K11" i="4" s="1"/>
  <c r="Q10" i="4"/>
  <c r="S10" i="4" s="1"/>
  <c r="L10" i="4"/>
  <c r="I11" i="4"/>
  <c r="P11" i="4" s="1"/>
  <c r="Q9" i="4"/>
  <c r="L9" i="4"/>
  <c r="I12" i="4" l="1"/>
  <c r="P12" i="4" s="1"/>
  <c r="J12" i="4"/>
  <c r="M12" i="4"/>
  <c r="R12" i="4" s="1"/>
  <c r="Q11" i="4"/>
  <c r="S11" i="4" s="1"/>
  <c r="L11" i="4"/>
  <c r="S9" i="4"/>
  <c r="P13" i="4" l="1"/>
  <c r="R13" i="4"/>
  <c r="K12" i="4"/>
  <c r="L12" i="4" l="1"/>
  <c r="Q12" i="4"/>
  <c r="S12" i="4" s="1"/>
  <c r="Q13" i="4" l="1"/>
  <c r="S13" i="4" l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<sst xmlns="http://schemas.openxmlformats.org/spreadsheetml/2006/main" count="77" uniqueCount="63">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</sst>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12109</c:v>
                </c:pt>
                <c:pt idx="1">
                  <c:v>13557</c:v>
                </c:pt>
                <c:pt idx="2">
                  <c:v>14817</c:v>
                </c:pt>
                <c:pt idx="3">
                  <c:v>22690</c:v>
                </c:pt>
                <c:pt idx="4">
                  <c:v>24630</c:v>
                </c:pt>
                <c:pt idx="5">
                  <c:v>19341</c:v>
                </c:pt>
                <c:pt idx="6">
                  <c:v>26054</c:v>
                </c:pt>
                <c:pt idx="7">
                  <c:v>23444</c:v>
                </c:pt>
                <c:pt idx="8">
                  <c:v>15528</c:v>
                </c:pt>
                <c:pt idx="9">
                  <c:v>14066</c:v>
                </c:pt>
                <c:pt idx="10">
                  <c:v>14066</c:v>
                </c:pt>
                <c:pt idx="11">
                  <c:v>13999</c:v>
                </c:pt>
                <c:pt idx="12">
                  <c:v>16347</c:v>
                </c:pt>
                <c:pt idx="13">
                  <c:v>17886</c:v>
                </c:pt>
                <c:pt idx="14">
                  <c:v>24813</c:v>
                </c:pt>
                <c:pt idx="15">
                  <c:v>18399</c:v>
                </c:pt>
                <c:pt idx="16">
                  <c:v>13599</c:v>
                </c:pt>
                <c:pt idx="17">
                  <c:v>11436</c:v>
                </c:pt>
                <c:pt idx="18">
                  <c:v>13807</c:v>
                </c:pt>
                <c:pt idx="19">
                  <c:v>13783</c:v>
                </c:pt>
                <c:pt idx="20">
                  <c:v>19926</c:v>
                </c:pt>
                <c:pt idx="21">
                  <c:v>17070</c:v>
                </c:pt>
                <c:pt idx="22">
                  <c:v>15614</c:v>
                </c:pt>
                <c:pt idx="23">
                  <c:v>17154</c:v>
                </c:pt>
                <c:pt idx="24">
                  <c:v>10604</c:v>
                </c:pt>
                <c:pt idx="25">
                  <c:v>13793</c:v>
                </c:pt>
                <c:pt idx="26">
                  <c:v>22563</c:v>
                </c:pt>
                <c:pt idx="27">
                  <c:v>24441</c:v>
                </c:pt>
                <c:pt idx="28">
                  <c:v>17922</c:v>
                </c:pt>
                <c:pt idx="29">
                  <c:v>15365</c:v>
                </c:pt>
                <c:pt idx="30">
                  <c:v>28243</c:v>
                </c:pt>
                <c:pt idx="31">
                  <c:v>25019</c:v>
                </c:pt>
                <c:pt idx="32">
                  <c:v>10163</c:v>
                </c:pt>
                <c:pt idx="33">
                  <c:v>12897</c:v>
                </c:pt>
                <c:pt idx="34">
                  <c:v>14967</c:v>
                </c:pt>
                <c:pt idx="35">
                  <c:v>14859</c:v>
                </c:pt>
                <c:pt idx="36">
                  <c:v>21062</c:v>
                </c:pt>
                <c:pt idx="37">
                  <c:v>22900</c:v>
                </c:pt>
                <c:pt idx="38">
                  <c:v>24188</c:v>
                </c:pt>
                <c:pt idx="39">
                  <c:v>23831</c:v>
                </c:pt>
                <c:pt idx="40">
                  <c:v>12243</c:v>
                </c:pt>
                <c:pt idx="41">
                  <c:v>13591</c:v>
                </c:pt>
                <c:pt idx="42">
                  <c:v>18020</c:v>
                </c:pt>
                <c:pt idx="43">
                  <c:v>12830</c:v>
                </c:pt>
                <c:pt idx="44">
                  <c:v>11978</c:v>
                </c:pt>
                <c:pt idx="45">
                  <c:v>15007</c:v>
                </c:pt>
                <c:pt idx="46">
                  <c:v>24119</c:v>
                </c:pt>
                <c:pt idx="47">
                  <c:v>21164</c:v>
                </c:pt>
                <c:pt idx="48">
                  <c:v>13990</c:v>
                </c:pt>
                <c:pt idx="49">
                  <c:v>12845</c:v>
                </c:pt>
                <c:pt idx="50">
                  <c:v>13914</c:v>
                </c:pt>
                <c:pt idx="51">
                  <c:v>17694</c:v>
                </c:pt>
                <c:pt idx="52">
                  <c:v>12520</c:v>
                </c:pt>
                <c:pt idx="53">
                  <c:v>18655</c:v>
                </c:pt>
                <c:pt idx="54">
                  <c:v>18543</c:v>
                </c:pt>
                <c:pt idx="55">
                  <c:v>19347</c:v>
                </c:pt>
                <c:pt idx="56">
                  <c:v>12485</c:v>
                </c:pt>
                <c:pt idx="57">
                  <c:v>13687</c:v>
                </c:pt>
                <c:pt idx="58">
                  <c:v>17517</c:v>
                </c:pt>
                <c:pt idx="59">
                  <c:v>17670</c:v>
                </c:pt>
                <c:pt idx="60">
                  <c:v>13907</c:v>
                </c:pt>
                <c:pt idx="61">
                  <c:v>17671</c:v>
                </c:pt>
                <c:pt idx="62">
                  <c:v>15409</c:v>
                </c:pt>
                <c:pt idx="63">
                  <c:v>13782</c:v>
                </c:pt>
                <c:pt idx="64">
                  <c:v>12070</c:v>
                </c:pt>
                <c:pt idx="65">
                  <c:v>15666</c:v>
                </c:pt>
                <c:pt idx="66">
                  <c:v>18134</c:v>
                </c:pt>
                <c:pt idx="67">
                  <c:v>15654</c:v>
                </c:pt>
                <c:pt idx="68">
                  <c:v>16039</c:v>
                </c:pt>
                <c:pt idx="69">
                  <c:v>15600</c:v>
                </c:pt>
                <c:pt idx="70">
                  <c:v>13461</c:v>
                </c:pt>
                <c:pt idx="71">
                  <c:v>17336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6217.125</c:v>
                </c:pt>
                <c:pt idx="1">
                  <c:v>6217.125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12664.598106491409</c:v>
                </c:pt>
                <c:pt idx="1">
                  <c:v>12664.598106491409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12109</c:v>
                </c:pt>
                <c:pt idx="1">
                  <c:v>13557</c:v>
                </c:pt>
                <c:pt idx="2">
                  <c:v>14817</c:v>
                </c:pt>
                <c:pt idx="3">
                  <c:v>22690</c:v>
                </c:pt>
                <c:pt idx="4">
                  <c:v>24630</c:v>
                </c:pt>
                <c:pt idx="5">
                  <c:v>19341</c:v>
                </c:pt>
                <c:pt idx="6">
                  <c:v>26054</c:v>
                </c:pt>
                <c:pt idx="7">
                  <c:v>23444</c:v>
                </c:pt>
                <c:pt idx="8">
                  <c:v>15528</c:v>
                </c:pt>
                <c:pt idx="9">
                  <c:v>14066</c:v>
                </c:pt>
                <c:pt idx="10">
                  <c:v>14066</c:v>
                </c:pt>
                <c:pt idx="11">
                  <c:v>13999</c:v>
                </c:pt>
                <c:pt idx="12">
                  <c:v>16347</c:v>
                </c:pt>
                <c:pt idx="13">
                  <c:v>17886</c:v>
                </c:pt>
                <c:pt idx="14">
                  <c:v>24813</c:v>
                </c:pt>
                <c:pt idx="15">
                  <c:v>18399</c:v>
                </c:pt>
                <c:pt idx="16">
                  <c:v>13599</c:v>
                </c:pt>
                <c:pt idx="17">
                  <c:v>11436</c:v>
                </c:pt>
                <c:pt idx="18">
                  <c:v>13807</c:v>
                </c:pt>
                <c:pt idx="19">
                  <c:v>13783</c:v>
                </c:pt>
                <c:pt idx="20">
                  <c:v>19926</c:v>
                </c:pt>
                <c:pt idx="21">
                  <c:v>17070</c:v>
                </c:pt>
                <c:pt idx="22">
                  <c:v>15614</c:v>
                </c:pt>
                <c:pt idx="23">
                  <c:v>17154</c:v>
                </c:pt>
                <c:pt idx="24">
                  <c:v>10604</c:v>
                </c:pt>
                <c:pt idx="25">
                  <c:v>13793</c:v>
                </c:pt>
                <c:pt idx="26">
                  <c:v>22563</c:v>
                </c:pt>
                <c:pt idx="27">
                  <c:v>24441</c:v>
                </c:pt>
                <c:pt idx="28">
                  <c:v>17922</c:v>
                </c:pt>
                <c:pt idx="29">
                  <c:v>15365</c:v>
                </c:pt>
                <c:pt idx="30">
                  <c:v>28243</c:v>
                </c:pt>
                <c:pt idx="31">
                  <c:v>25019</c:v>
                </c:pt>
                <c:pt idx="32">
                  <c:v>10163</c:v>
                </c:pt>
                <c:pt idx="33">
                  <c:v>12897</c:v>
                </c:pt>
                <c:pt idx="34">
                  <c:v>14967</c:v>
                </c:pt>
                <c:pt idx="35">
                  <c:v>14859</c:v>
                </c:pt>
                <c:pt idx="36">
                  <c:v>21062</c:v>
                </c:pt>
                <c:pt idx="37">
                  <c:v>22900</c:v>
                </c:pt>
                <c:pt idx="38">
                  <c:v>24188</c:v>
                </c:pt>
                <c:pt idx="39">
                  <c:v>23831</c:v>
                </c:pt>
                <c:pt idx="40">
                  <c:v>12243</c:v>
                </c:pt>
                <c:pt idx="41">
                  <c:v>13591</c:v>
                </c:pt>
                <c:pt idx="42">
                  <c:v>18020</c:v>
                </c:pt>
                <c:pt idx="43">
                  <c:v>12830</c:v>
                </c:pt>
                <c:pt idx="44">
                  <c:v>11978</c:v>
                </c:pt>
                <c:pt idx="45">
                  <c:v>15007</c:v>
                </c:pt>
                <c:pt idx="46">
                  <c:v>24119</c:v>
                </c:pt>
                <c:pt idx="47">
                  <c:v>21164</c:v>
                </c:pt>
                <c:pt idx="48">
                  <c:v>13990</c:v>
                </c:pt>
                <c:pt idx="49">
                  <c:v>12845</c:v>
                </c:pt>
                <c:pt idx="50">
                  <c:v>13914</c:v>
                </c:pt>
                <c:pt idx="51">
                  <c:v>17694</c:v>
                </c:pt>
                <c:pt idx="52">
                  <c:v>12520</c:v>
                </c:pt>
                <c:pt idx="53">
                  <c:v>18655</c:v>
                </c:pt>
                <c:pt idx="54">
                  <c:v>18543</c:v>
                </c:pt>
                <c:pt idx="55">
                  <c:v>19347</c:v>
                </c:pt>
                <c:pt idx="56">
                  <c:v>12485</c:v>
                </c:pt>
                <c:pt idx="57">
                  <c:v>13687</c:v>
                </c:pt>
                <c:pt idx="58">
                  <c:v>17517</c:v>
                </c:pt>
                <c:pt idx="59">
                  <c:v>17670</c:v>
                </c:pt>
                <c:pt idx="60">
                  <c:v>13907</c:v>
                </c:pt>
                <c:pt idx="61">
                  <c:v>17671</c:v>
                </c:pt>
                <c:pt idx="62">
                  <c:v>15409</c:v>
                </c:pt>
                <c:pt idx="63">
                  <c:v>13782</c:v>
                </c:pt>
                <c:pt idx="64">
                  <c:v>12070</c:v>
                </c:pt>
                <c:pt idx="65">
                  <c:v>15666</c:v>
                </c:pt>
                <c:pt idx="66">
                  <c:v>18134</c:v>
                </c:pt>
                <c:pt idx="67">
                  <c:v>15654</c:v>
                </c:pt>
                <c:pt idx="68">
                  <c:v>16039</c:v>
                </c:pt>
                <c:pt idx="69">
                  <c:v>15600</c:v>
                </c:pt>
                <c:pt idx="70">
                  <c:v>13461</c:v>
                </c:pt>
                <c:pt idx="71">
                  <c:v>17336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85.036497275933698</c:v>
                </c:pt>
                <c:pt idx="1">
                  <c:v>85.036497275933698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1.3888888888888888</c:v>
                </c:pt>
                <c:pt idx="1">
                  <c:v>1.3888888888888888</c:v>
                </c:pt>
                <c:pt idx="2">
                  <c:v>5.5555555555555554</c:v>
                </c:pt>
                <c:pt idx="3">
                  <c:v>6.9444444444444446</c:v>
                </c:pt>
                <c:pt idx="4">
                  <c:v>11.111111111111111</c:v>
                </c:pt>
                <c:pt idx="5">
                  <c:v>9.7222222222222214</c:v>
                </c:pt>
                <c:pt idx="6">
                  <c:v>20.833333333333332</c:v>
                </c:pt>
                <c:pt idx="7">
                  <c:v>18.055555555555557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0.30104834284836113</c:v>
                </c:pt>
                <c:pt idx="1">
                  <c:v>0.97525729336369171</c:v>
                </c:pt>
                <c:pt idx="2">
                  <c:v>2.9948133168183517</c:v>
                </c:pt>
                <c:pt idx="3">
                  <c:v>7.1050262477569692</c:v>
                </c:pt>
                <c:pt idx="4">
                  <c:v>13.024481534203142</c:v>
                </c:pt>
                <c:pt idx="5">
                  <c:v>18.449843241272628</c:v>
                </c:pt>
                <c:pt idx="6">
                  <c:v>20.196915693264199</c:v>
                </c:pt>
                <c:pt idx="7">
                  <c:v>17.086121956007204</c:v>
                </c:pt>
                <c:pt idx="8">
                  <c:v>11.170100027517815</c:v>
                </c:pt>
                <c:pt idx="9">
                  <c:v>8.6963923469476345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sqref="A1:E104857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12109</v>
      </c>
      <c r="C2" s="3">
        <v>10976</v>
      </c>
      <c r="D2" s="3">
        <v>236</v>
      </c>
      <c r="E2" s="3">
        <v>92.592286728879301</v>
      </c>
      <c r="F2" s="21">
        <v>85.036497275933698</v>
      </c>
      <c r="G2" s="3" t="s">
        <v>7</v>
      </c>
    </row>
    <row r="3" spans="1:7" x14ac:dyDescent="0.3">
      <c r="A3" s="3">
        <v>2</v>
      </c>
      <c r="B3" s="3">
        <v>13557</v>
      </c>
      <c r="C3" s="3">
        <v>12408</v>
      </c>
      <c r="D3" s="3">
        <v>195</v>
      </c>
      <c r="E3" s="3">
        <v>92.963044921442801</v>
      </c>
      <c r="F3" s="21">
        <v>7.3609762183941996</v>
      </c>
      <c r="G3" s="3" t="s">
        <v>8</v>
      </c>
    </row>
    <row r="4" spans="1:7" x14ac:dyDescent="0.3">
      <c r="A4" s="3">
        <v>3</v>
      </c>
      <c r="B4" s="3">
        <v>14817</v>
      </c>
      <c r="C4" s="3">
        <v>13493</v>
      </c>
      <c r="D4" s="3">
        <v>0</v>
      </c>
      <c r="E4" s="3">
        <v>91.064318013093001</v>
      </c>
      <c r="F4" s="3">
        <v>41</v>
      </c>
      <c r="G4" s="3" t="s">
        <v>9</v>
      </c>
    </row>
    <row r="5" spans="1:7" x14ac:dyDescent="0.3">
      <c r="A5" s="3">
        <v>4</v>
      </c>
      <c r="B5" s="3">
        <v>22690</v>
      </c>
      <c r="C5" s="3">
        <v>18173</v>
      </c>
      <c r="D5" s="3">
        <v>523</v>
      </c>
      <c r="E5" s="3">
        <v>82.397531952401906</v>
      </c>
      <c r="F5" s="3">
        <v>167</v>
      </c>
      <c r="G5" s="3" t="s">
        <v>10</v>
      </c>
    </row>
    <row r="6" spans="1:7" x14ac:dyDescent="0.3">
      <c r="A6" s="3">
        <v>5</v>
      </c>
      <c r="B6" s="3">
        <v>24630</v>
      </c>
      <c r="C6" s="3">
        <v>20054</v>
      </c>
      <c r="D6" s="3">
        <v>967</v>
      </c>
      <c r="E6" s="3">
        <v>85.347137637027998</v>
      </c>
    </row>
    <row r="7" spans="1:7" x14ac:dyDescent="0.3">
      <c r="A7" s="3">
        <v>6</v>
      </c>
      <c r="B7" s="3">
        <v>19341</v>
      </c>
      <c r="C7" s="3">
        <v>15755</v>
      </c>
      <c r="D7" s="3">
        <v>588</v>
      </c>
      <c r="E7" s="3">
        <v>84.499250297295902</v>
      </c>
    </row>
    <row r="8" spans="1:7" x14ac:dyDescent="0.3">
      <c r="A8" s="3">
        <v>7</v>
      </c>
      <c r="B8" s="3">
        <v>26054</v>
      </c>
      <c r="C8" s="3">
        <v>20659</v>
      </c>
      <c r="D8" s="3">
        <v>39</v>
      </c>
      <c r="E8" s="3">
        <v>79.442695939203105</v>
      </c>
    </row>
    <row r="9" spans="1:7" x14ac:dyDescent="0.3">
      <c r="A9" s="3">
        <v>8</v>
      </c>
      <c r="B9" s="3">
        <v>23444</v>
      </c>
      <c r="C9" s="3">
        <v>19831</v>
      </c>
      <c r="D9" s="3">
        <v>687</v>
      </c>
      <c r="E9" s="3">
        <v>87.519194676676307</v>
      </c>
    </row>
    <row r="10" spans="1:7" x14ac:dyDescent="0.3">
      <c r="A10" s="3">
        <v>9</v>
      </c>
      <c r="B10" s="3">
        <v>15528</v>
      </c>
      <c r="C10" s="3">
        <v>14263</v>
      </c>
      <c r="D10" s="3">
        <v>154</v>
      </c>
      <c r="E10" s="3">
        <v>92.845182895414695</v>
      </c>
    </row>
    <row r="11" spans="1:7" x14ac:dyDescent="0.3">
      <c r="A11" s="3">
        <v>10</v>
      </c>
      <c r="B11" s="3">
        <v>14066</v>
      </c>
      <c r="C11" s="3">
        <v>9259</v>
      </c>
      <c r="D11" s="3">
        <v>1131</v>
      </c>
      <c r="E11" s="3">
        <v>73.866060002843696</v>
      </c>
    </row>
    <row r="12" spans="1:7" x14ac:dyDescent="0.3">
      <c r="A12" s="3">
        <v>11</v>
      </c>
      <c r="B12" s="3">
        <v>14066</v>
      </c>
      <c r="C12" s="3">
        <v>9886</v>
      </c>
      <c r="D12" s="3">
        <v>125</v>
      </c>
      <c r="E12" s="3">
        <v>71.171619508033501</v>
      </c>
    </row>
    <row r="13" spans="1:7" x14ac:dyDescent="0.3">
      <c r="A13" s="3">
        <v>12</v>
      </c>
      <c r="B13" s="3">
        <v>13999</v>
      </c>
      <c r="C13" s="3">
        <v>11505</v>
      </c>
      <c r="D13" s="3">
        <v>0</v>
      </c>
      <c r="E13" s="3">
        <v>82.184441745838996</v>
      </c>
    </row>
    <row r="14" spans="1:7" x14ac:dyDescent="0.3">
      <c r="A14" s="3">
        <v>13</v>
      </c>
      <c r="B14" s="3">
        <v>16347</v>
      </c>
      <c r="C14" s="3">
        <v>12749</v>
      </c>
      <c r="D14" s="3">
        <v>269</v>
      </c>
      <c r="E14" s="3">
        <v>79.635407108337901</v>
      </c>
    </row>
    <row r="15" spans="1:7" x14ac:dyDescent="0.3">
      <c r="A15" s="3">
        <v>14</v>
      </c>
      <c r="B15" s="3">
        <v>17886</v>
      </c>
      <c r="C15" s="3">
        <v>16836</v>
      </c>
      <c r="D15" s="3">
        <v>128</v>
      </c>
      <c r="E15" s="3">
        <v>94.8451302694845</v>
      </c>
    </row>
    <row r="16" spans="1:7" x14ac:dyDescent="0.3">
      <c r="A16" s="3">
        <v>15</v>
      </c>
      <c r="B16" s="3">
        <v>24813</v>
      </c>
      <c r="C16" s="3">
        <v>23498</v>
      </c>
      <c r="D16" s="3">
        <v>18</v>
      </c>
      <c r="E16" s="3">
        <v>94.772901301736994</v>
      </c>
    </row>
    <row r="17" spans="1:21" x14ac:dyDescent="0.3">
      <c r="A17" s="3">
        <v>16</v>
      </c>
      <c r="B17" s="3">
        <v>18399</v>
      </c>
      <c r="C17" s="3">
        <v>17065</v>
      </c>
      <c r="D17" s="3">
        <v>53</v>
      </c>
      <c r="E17" s="3">
        <v>93.037665090494002</v>
      </c>
    </row>
    <row r="18" spans="1:21" x14ac:dyDescent="0.3">
      <c r="A18" s="3">
        <v>17</v>
      </c>
      <c r="B18" s="3">
        <v>13599</v>
      </c>
      <c r="C18" s="3">
        <v>12680</v>
      </c>
      <c r="D18" s="3">
        <v>107</v>
      </c>
      <c r="E18" s="3">
        <v>94.028972718582196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11436</v>
      </c>
      <c r="C19" s="3">
        <v>8852</v>
      </c>
      <c r="D19" s="3">
        <v>202</v>
      </c>
      <c r="E19" s="3">
        <v>79.171038824763897</v>
      </c>
      <c r="N19" s="4">
        <f>QUARTILE(B1:B103,1)</f>
        <v>13782.75</v>
      </c>
      <c r="O19" s="4">
        <f>QUARTILE(B1:B103,2)</f>
        <v>15634</v>
      </c>
      <c r="P19" s="4">
        <f>QUARTILE(B1:B103,3)</f>
        <v>18826.5</v>
      </c>
      <c r="Q19" s="4">
        <f>QUARTILE(B1:B103,4)</f>
        <v>28243</v>
      </c>
      <c r="R19" s="5"/>
      <c r="S19" s="1">
        <f>AVERAGE(B2:B200)</f>
        <v>16937.5</v>
      </c>
      <c r="T19" s="1">
        <f>_xlfn.STDEV.S(B2:B200)</f>
        <v>4272.9018935085905</v>
      </c>
      <c r="U19" s="1">
        <v>1</v>
      </c>
    </row>
    <row r="20" spans="1:21" x14ac:dyDescent="0.3">
      <c r="A20" s="3">
        <v>19</v>
      </c>
      <c r="B20" s="3">
        <v>13807</v>
      </c>
      <c r="C20" s="3">
        <v>9447</v>
      </c>
      <c r="D20" s="3">
        <v>204</v>
      </c>
      <c r="E20" s="3">
        <v>69.899326428623098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13783</v>
      </c>
      <c r="C21" s="3">
        <v>12093</v>
      </c>
      <c r="D21" s="3">
        <v>87</v>
      </c>
      <c r="E21" s="3">
        <v>88.369730827831305</v>
      </c>
      <c r="N21" s="4">
        <f>P19-N19</f>
        <v>5043.75</v>
      </c>
      <c r="O21" s="1">
        <v>1.5</v>
      </c>
      <c r="P21" s="1">
        <f>N19-O21*N21</f>
        <v>6217.125</v>
      </c>
      <c r="Q21" s="1">
        <f>P19+O21*N21</f>
        <v>26392.125</v>
      </c>
      <c r="R21" s="5"/>
      <c r="S21" s="1">
        <f>S19-U19*T19</f>
        <v>12664.598106491409</v>
      </c>
      <c r="T21" s="1">
        <f>S19+U19*T19</f>
        <v>21210.401893508591</v>
      </c>
      <c r="U21" s="5"/>
    </row>
    <row r="22" spans="1:21" x14ac:dyDescent="0.3">
      <c r="A22" s="3">
        <v>21</v>
      </c>
      <c r="B22" s="3">
        <v>19926</v>
      </c>
      <c r="C22" s="3">
        <v>16705</v>
      </c>
      <c r="D22" s="3">
        <v>712</v>
      </c>
      <c r="E22" s="3">
        <v>87.408411121148205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17070</v>
      </c>
      <c r="C23" s="3">
        <v>14107</v>
      </c>
      <c r="D23" s="3">
        <v>440</v>
      </c>
      <c r="E23" s="3">
        <v>85.219683655536002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15614</v>
      </c>
      <c r="C24" s="3">
        <v>13931</v>
      </c>
      <c r="D24" s="3">
        <v>152</v>
      </c>
      <c r="E24" s="3">
        <v>90.194697066734904</v>
      </c>
    </row>
    <row r="25" spans="1:21" x14ac:dyDescent="0.3">
      <c r="A25" s="3">
        <v>24</v>
      </c>
      <c r="B25" s="3">
        <v>17154</v>
      </c>
      <c r="C25" s="3">
        <v>13567</v>
      </c>
      <c r="D25" s="3">
        <v>123</v>
      </c>
      <c r="E25" s="3">
        <v>79.806459134895604</v>
      </c>
    </row>
    <row r="26" spans="1:21" x14ac:dyDescent="0.3">
      <c r="A26" s="3">
        <v>25</v>
      </c>
      <c r="B26" s="3">
        <v>10604</v>
      </c>
      <c r="C26" s="3">
        <v>7379</v>
      </c>
      <c r="D26" s="3">
        <v>265</v>
      </c>
      <c r="E26" s="3">
        <v>72.086005281026004</v>
      </c>
    </row>
    <row r="27" spans="1:21" x14ac:dyDescent="0.3">
      <c r="A27" s="3">
        <v>26</v>
      </c>
      <c r="B27" s="3">
        <v>13793</v>
      </c>
      <c r="C27" s="3">
        <v>12150</v>
      </c>
      <c r="D27" s="3">
        <v>109</v>
      </c>
      <c r="E27" s="3">
        <v>88.878416588124395</v>
      </c>
    </row>
    <row r="28" spans="1:21" x14ac:dyDescent="0.3">
      <c r="A28" s="3">
        <v>27</v>
      </c>
      <c r="B28" s="3">
        <v>22563</v>
      </c>
      <c r="C28" s="3">
        <v>14414</v>
      </c>
      <c r="D28" s="3">
        <v>179</v>
      </c>
      <c r="E28" s="3">
        <v>64.676683065195206</v>
      </c>
    </row>
    <row r="29" spans="1:21" x14ac:dyDescent="0.3">
      <c r="A29" s="3">
        <v>28</v>
      </c>
      <c r="B29" s="3">
        <v>24441</v>
      </c>
      <c r="C29" s="3">
        <v>20465</v>
      </c>
      <c r="D29" s="3">
        <v>341</v>
      </c>
      <c r="E29" s="3">
        <v>85.127449777013993</v>
      </c>
    </row>
    <row r="30" spans="1:21" x14ac:dyDescent="0.3">
      <c r="A30" s="3">
        <v>29</v>
      </c>
      <c r="B30" s="3">
        <v>17922</v>
      </c>
      <c r="C30" s="3">
        <v>16372</v>
      </c>
      <c r="D30" s="3">
        <v>117</v>
      </c>
      <c r="E30" s="3">
        <v>92.004240598147504</v>
      </c>
    </row>
    <row r="31" spans="1:21" x14ac:dyDescent="0.3">
      <c r="A31" s="3">
        <v>30</v>
      </c>
      <c r="B31" s="3">
        <v>15365</v>
      </c>
      <c r="C31" s="3">
        <v>14137</v>
      </c>
      <c r="D31" s="3">
        <v>32</v>
      </c>
      <c r="E31" s="3">
        <v>92.216075496257702</v>
      </c>
    </row>
    <row r="32" spans="1:21" x14ac:dyDescent="0.3">
      <c r="A32" s="3">
        <v>31</v>
      </c>
      <c r="B32" s="3">
        <v>28243</v>
      </c>
      <c r="C32" s="3">
        <v>26624</v>
      </c>
      <c r="D32" s="3">
        <v>85</v>
      </c>
      <c r="E32" s="3">
        <v>94.568565662287995</v>
      </c>
    </row>
    <row r="33" spans="1:5" x14ac:dyDescent="0.3">
      <c r="A33" s="3">
        <v>32</v>
      </c>
      <c r="B33" s="3">
        <v>25019</v>
      </c>
      <c r="C33" s="3">
        <v>22923</v>
      </c>
      <c r="D33" s="3">
        <v>112</v>
      </c>
      <c r="E33" s="3">
        <v>92.070026779647407</v>
      </c>
    </row>
    <row r="34" spans="1:5" x14ac:dyDescent="0.3">
      <c r="A34" s="3">
        <v>33</v>
      </c>
      <c r="B34" s="3">
        <v>10163</v>
      </c>
      <c r="C34" s="3">
        <v>7110</v>
      </c>
      <c r="D34" s="3">
        <v>187</v>
      </c>
      <c r="E34" s="3">
        <v>71.799665453114201</v>
      </c>
    </row>
    <row r="35" spans="1:5" x14ac:dyDescent="0.3">
      <c r="A35" s="3">
        <v>34</v>
      </c>
      <c r="B35" s="3">
        <v>12897</v>
      </c>
      <c r="C35" s="3">
        <v>11168</v>
      </c>
      <c r="D35" s="3">
        <v>56</v>
      </c>
      <c r="E35" s="3">
        <v>87.027991005660198</v>
      </c>
    </row>
    <row r="36" spans="1:5" x14ac:dyDescent="0.3">
      <c r="A36" s="3">
        <v>35</v>
      </c>
      <c r="B36" s="3">
        <v>14967</v>
      </c>
      <c r="C36" s="3">
        <v>11595</v>
      </c>
      <c r="D36" s="3">
        <v>553</v>
      </c>
      <c r="E36" s="3">
        <v>81.165230173047306</v>
      </c>
    </row>
    <row r="37" spans="1:5" x14ac:dyDescent="0.3">
      <c r="A37" s="3">
        <v>36</v>
      </c>
      <c r="B37" s="3">
        <v>14859</v>
      </c>
      <c r="C37" s="3">
        <v>12117</v>
      </c>
      <c r="D37" s="3">
        <v>146</v>
      </c>
      <c r="E37" s="3">
        <v>82.529106938555699</v>
      </c>
    </row>
    <row r="38" spans="1:5" x14ac:dyDescent="0.3">
      <c r="A38" s="3">
        <v>37</v>
      </c>
      <c r="B38" s="3">
        <v>21062</v>
      </c>
      <c r="C38" s="3">
        <v>18368</v>
      </c>
      <c r="D38" s="3">
        <v>123</v>
      </c>
      <c r="E38" s="3">
        <v>87.793182033994796</v>
      </c>
    </row>
    <row r="39" spans="1:5" x14ac:dyDescent="0.3">
      <c r="A39" s="3">
        <v>38</v>
      </c>
      <c r="B39" s="3">
        <v>22900</v>
      </c>
      <c r="C39" s="3">
        <v>17898</v>
      </c>
      <c r="D39" s="3">
        <v>72</v>
      </c>
      <c r="E39" s="3">
        <v>78.471615720523999</v>
      </c>
    </row>
    <row r="40" spans="1:5" x14ac:dyDescent="0.3">
      <c r="A40" s="3">
        <v>39</v>
      </c>
      <c r="B40" s="3">
        <v>24188</v>
      </c>
      <c r="C40" s="3">
        <v>18125</v>
      </c>
      <c r="D40" s="3">
        <v>41</v>
      </c>
      <c r="E40" s="3">
        <v>75.103357036546996</v>
      </c>
    </row>
    <row r="41" spans="1:5" x14ac:dyDescent="0.3">
      <c r="A41" s="3">
        <v>40</v>
      </c>
      <c r="B41" s="3">
        <v>23831</v>
      </c>
      <c r="C41" s="3">
        <v>20657</v>
      </c>
      <c r="D41" s="3">
        <v>63</v>
      </c>
      <c r="E41" s="3">
        <v>86.9455750912676</v>
      </c>
    </row>
    <row r="42" spans="1:5" x14ac:dyDescent="0.3">
      <c r="A42" s="3">
        <v>41</v>
      </c>
      <c r="B42" s="3">
        <v>12243</v>
      </c>
      <c r="C42" s="3">
        <v>9782</v>
      </c>
      <c r="D42" s="3">
        <v>249</v>
      </c>
      <c r="E42" s="3">
        <v>81.932532875929098</v>
      </c>
    </row>
    <row r="43" spans="1:5" x14ac:dyDescent="0.3">
      <c r="A43" s="3">
        <v>42</v>
      </c>
      <c r="B43" s="3">
        <v>13591</v>
      </c>
      <c r="C43" s="3">
        <v>11973</v>
      </c>
      <c r="D43" s="3">
        <v>41</v>
      </c>
      <c r="E43" s="3">
        <v>88.396733132219794</v>
      </c>
    </row>
    <row r="44" spans="1:5" x14ac:dyDescent="0.3">
      <c r="A44" s="3">
        <v>43</v>
      </c>
      <c r="B44" s="3">
        <v>18020</v>
      </c>
      <c r="C44" s="3">
        <v>16083</v>
      </c>
      <c r="D44" s="3">
        <v>548</v>
      </c>
      <c r="E44" s="3">
        <v>92.291897891231898</v>
      </c>
    </row>
    <row r="45" spans="1:5" x14ac:dyDescent="0.3">
      <c r="A45" s="3">
        <v>44</v>
      </c>
      <c r="B45" s="3">
        <v>12830</v>
      </c>
      <c r="C45" s="3">
        <v>9991</v>
      </c>
      <c r="D45" s="3">
        <v>90</v>
      </c>
      <c r="E45" s="3">
        <v>78.573655494933703</v>
      </c>
    </row>
    <row r="46" spans="1:5" x14ac:dyDescent="0.3">
      <c r="A46" s="3">
        <v>45</v>
      </c>
      <c r="B46" s="3">
        <v>11978</v>
      </c>
      <c r="C46" s="3">
        <v>9237</v>
      </c>
      <c r="D46" s="3">
        <v>203</v>
      </c>
      <c r="E46" s="3">
        <v>78.811153781933498</v>
      </c>
    </row>
    <row r="47" spans="1:5" x14ac:dyDescent="0.3">
      <c r="A47" s="3">
        <v>46</v>
      </c>
      <c r="B47" s="3">
        <v>15007</v>
      </c>
      <c r="C47" s="3">
        <v>12452</v>
      </c>
      <c r="D47" s="3">
        <v>95</v>
      </c>
      <c r="E47" s="3">
        <v>83.607649763443703</v>
      </c>
    </row>
    <row r="48" spans="1:5" x14ac:dyDescent="0.3">
      <c r="A48" s="3">
        <v>47</v>
      </c>
      <c r="B48" s="3">
        <v>24119</v>
      </c>
      <c r="C48" s="3">
        <v>22826</v>
      </c>
      <c r="D48" s="3">
        <v>45</v>
      </c>
      <c r="E48" s="3">
        <v>94.825656121729693</v>
      </c>
    </row>
    <row r="49" spans="1:5" x14ac:dyDescent="0.3">
      <c r="A49" s="3">
        <v>48</v>
      </c>
      <c r="B49" s="3">
        <v>21164</v>
      </c>
      <c r="C49" s="3">
        <v>18105</v>
      </c>
      <c r="D49" s="3">
        <v>813</v>
      </c>
      <c r="E49" s="3">
        <v>89.387639387639297</v>
      </c>
    </row>
    <row r="50" spans="1:5" x14ac:dyDescent="0.3">
      <c r="A50" s="3">
        <v>49</v>
      </c>
      <c r="B50" s="3">
        <v>13990</v>
      </c>
      <c r="C50" s="3">
        <v>11591</v>
      </c>
      <c r="D50" s="3">
        <v>19</v>
      </c>
      <c r="E50" s="3">
        <v>82.987848463187902</v>
      </c>
    </row>
    <row r="51" spans="1:5" x14ac:dyDescent="0.3">
      <c r="A51" s="3">
        <v>50</v>
      </c>
      <c r="B51" s="3">
        <v>12845</v>
      </c>
      <c r="C51" s="3">
        <v>10756</v>
      </c>
      <c r="D51" s="3">
        <v>130</v>
      </c>
      <c r="E51" s="3">
        <v>84.748929544569805</v>
      </c>
    </row>
    <row r="52" spans="1:5" x14ac:dyDescent="0.3">
      <c r="A52" s="3">
        <v>51</v>
      </c>
      <c r="B52" s="3">
        <v>13914</v>
      </c>
      <c r="C52" s="3">
        <v>11906</v>
      </c>
      <c r="D52" s="3">
        <v>25</v>
      </c>
      <c r="E52" s="3">
        <v>85.748167313497106</v>
      </c>
    </row>
    <row r="53" spans="1:5" x14ac:dyDescent="0.3">
      <c r="A53" s="3">
        <v>52</v>
      </c>
      <c r="B53" s="3">
        <v>17694</v>
      </c>
      <c r="C53" s="3">
        <v>15990</v>
      </c>
      <c r="D53" s="3">
        <v>99</v>
      </c>
      <c r="E53" s="3">
        <v>90.929128518141695</v>
      </c>
    </row>
    <row r="54" spans="1:5" x14ac:dyDescent="0.3">
      <c r="A54" s="3">
        <v>53</v>
      </c>
      <c r="B54" s="3">
        <v>12520</v>
      </c>
      <c r="C54" s="3">
        <v>10789</v>
      </c>
      <c r="D54" s="3">
        <v>160</v>
      </c>
      <c r="E54" s="3">
        <v>87.452076677316299</v>
      </c>
    </row>
    <row r="55" spans="1:5" x14ac:dyDescent="0.3">
      <c r="A55" s="3">
        <v>54</v>
      </c>
      <c r="B55" s="3">
        <v>18655</v>
      </c>
      <c r="C55" s="3">
        <v>15611</v>
      </c>
      <c r="D55" s="3">
        <v>98</v>
      </c>
      <c r="E55" s="3">
        <v>84.207987134816406</v>
      </c>
    </row>
    <row r="56" spans="1:5" x14ac:dyDescent="0.3">
      <c r="A56" s="3">
        <v>55</v>
      </c>
      <c r="B56" s="3">
        <v>18543</v>
      </c>
      <c r="C56" s="3">
        <v>16321</v>
      </c>
      <c r="D56" s="3">
        <v>44</v>
      </c>
      <c r="E56" s="3">
        <v>88.254327778676497</v>
      </c>
    </row>
    <row r="57" spans="1:5" x14ac:dyDescent="0.3">
      <c r="A57" s="3">
        <v>56</v>
      </c>
      <c r="B57" s="3">
        <v>19347</v>
      </c>
      <c r="C57" s="3">
        <v>18228</v>
      </c>
      <c r="D57" s="3">
        <v>37</v>
      </c>
      <c r="E57" s="3">
        <v>94.407401664340696</v>
      </c>
    </row>
    <row r="58" spans="1:5" x14ac:dyDescent="0.3">
      <c r="A58" s="3">
        <v>57</v>
      </c>
      <c r="B58" s="3">
        <v>12485</v>
      </c>
      <c r="C58" s="3">
        <v>10983</v>
      </c>
      <c r="D58" s="3">
        <v>102</v>
      </c>
      <c r="E58" s="3">
        <v>88.786543852623097</v>
      </c>
    </row>
    <row r="59" spans="1:5" x14ac:dyDescent="0.3">
      <c r="A59" s="3">
        <v>58</v>
      </c>
      <c r="B59" s="3">
        <v>13687</v>
      </c>
      <c r="C59" s="3">
        <v>11585</v>
      </c>
      <c r="D59" s="3">
        <v>80</v>
      </c>
      <c r="E59" s="3">
        <v>85.226857602104104</v>
      </c>
    </row>
    <row r="60" spans="1:5" x14ac:dyDescent="0.3">
      <c r="A60" s="3">
        <v>59</v>
      </c>
      <c r="B60" s="3">
        <v>17517</v>
      </c>
      <c r="C60" s="3">
        <v>14447</v>
      </c>
      <c r="D60" s="3">
        <v>452</v>
      </c>
      <c r="E60" s="3">
        <v>85.054518467774102</v>
      </c>
    </row>
    <row r="61" spans="1:5" x14ac:dyDescent="0.3">
      <c r="A61" s="3">
        <v>60</v>
      </c>
      <c r="B61" s="3">
        <v>17670</v>
      </c>
      <c r="C61" s="3">
        <v>13315</v>
      </c>
      <c r="D61" s="3">
        <v>61</v>
      </c>
      <c r="E61" s="3">
        <v>75.6989247311828</v>
      </c>
    </row>
    <row r="62" spans="1:5" x14ac:dyDescent="0.3">
      <c r="A62" s="3">
        <v>61</v>
      </c>
      <c r="B62" s="3">
        <v>13907</v>
      </c>
      <c r="C62" s="3">
        <v>11763</v>
      </c>
      <c r="D62" s="3">
        <v>226</v>
      </c>
      <c r="E62" s="3">
        <v>86.2083842669159</v>
      </c>
    </row>
    <row r="63" spans="1:5" x14ac:dyDescent="0.3">
      <c r="A63" s="3">
        <v>62</v>
      </c>
      <c r="B63" s="3">
        <v>17671</v>
      </c>
      <c r="C63" s="3">
        <v>15962</v>
      </c>
      <c r="D63" s="3">
        <v>192</v>
      </c>
      <c r="E63" s="3">
        <v>91.415313225058</v>
      </c>
    </row>
    <row r="64" spans="1:5" x14ac:dyDescent="0.3">
      <c r="A64" s="3">
        <v>63</v>
      </c>
      <c r="B64" s="3">
        <v>15409</v>
      </c>
      <c r="C64" s="3">
        <v>14137</v>
      </c>
      <c r="D64" s="3">
        <v>138</v>
      </c>
      <c r="E64" s="3">
        <v>92.640664546693401</v>
      </c>
    </row>
    <row r="65" spans="1:5" x14ac:dyDescent="0.3">
      <c r="A65" s="3">
        <v>64</v>
      </c>
      <c r="B65" s="3">
        <v>13782</v>
      </c>
      <c r="C65" s="3">
        <v>11817</v>
      </c>
      <c r="D65" s="3">
        <v>44</v>
      </c>
      <c r="E65" s="3">
        <v>86.061529531272598</v>
      </c>
    </row>
    <row r="66" spans="1:5" x14ac:dyDescent="0.3">
      <c r="A66" s="3">
        <v>65</v>
      </c>
      <c r="B66" s="3">
        <v>12070</v>
      </c>
      <c r="C66" s="3">
        <v>8767</v>
      </c>
      <c r="D66" s="3">
        <v>153</v>
      </c>
      <c r="E66" s="3">
        <v>73.902236951118397</v>
      </c>
    </row>
    <row r="67" spans="1:5" x14ac:dyDescent="0.3">
      <c r="A67" s="3">
        <v>66</v>
      </c>
      <c r="B67" s="3">
        <v>15666</v>
      </c>
      <c r="C67" s="3">
        <v>11941</v>
      </c>
      <c r="D67" s="3">
        <v>334</v>
      </c>
      <c r="E67" s="3">
        <v>78.354398059491899</v>
      </c>
    </row>
    <row r="68" spans="1:5" x14ac:dyDescent="0.3">
      <c r="A68" s="3">
        <v>67</v>
      </c>
      <c r="B68" s="3">
        <v>18134</v>
      </c>
      <c r="C68" s="3">
        <v>11911</v>
      </c>
      <c r="D68" s="3">
        <v>379</v>
      </c>
      <c r="E68" s="3">
        <v>67.773243630748794</v>
      </c>
    </row>
    <row r="69" spans="1:5" x14ac:dyDescent="0.3">
      <c r="A69" s="3">
        <v>68</v>
      </c>
      <c r="B69" s="3">
        <v>15654</v>
      </c>
      <c r="C69" s="3">
        <v>13943</v>
      </c>
      <c r="D69" s="3">
        <v>65</v>
      </c>
      <c r="E69" s="3">
        <v>89.485115625399203</v>
      </c>
    </row>
    <row r="70" spans="1:5" x14ac:dyDescent="0.3">
      <c r="A70" s="3">
        <v>69</v>
      </c>
      <c r="B70" s="3">
        <v>16039</v>
      </c>
      <c r="C70" s="3">
        <v>11179</v>
      </c>
      <c r="D70" s="3">
        <v>551</v>
      </c>
      <c r="E70" s="3">
        <v>73.134235301452705</v>
      </c>
    </row>
    <row r="71" spans="1:5" x14ac:dyDescent="0.3">
      <c r="A71" s="3">
        <v>70</v>
      </c>
      <c r="B71" s="3">
        <v>15600</v>
      </c>
      <c r="C71" s="3">
        <v>14838</v>
      </c>
      <c r="D71" s="3">
        <v>0</v>
      </c>
      <c r="E71" s="3">
        <v>95.115384615384599</v>
      </c>
    </row>
    <row r="72" spans="1:5" x14ac:dyDescent="0.3">
      <c r="A72" s="3">
        <v>71</v>
      </c>
      <c r="B72" s="3">
        <v>13461</v>
      </c>
      <c r="C72" s="3">
        <v>12310</v>
      </c>
      <c r="D72" s="3">
        <v>0</v>
      </c>
      <c r="E72" s="3">
        <v>91.449372260604704</v>
      </c>
    </row>
    <row r="73" spans="1:5" x14ac:dyDescent="0.3">
      <c r="A73" s="3">
        <v>72</v>
      </c>
      <c r="B73" s="3">
        <v>17336</v>
      </c>
      <c r="C73" s="3">
        <v>15716</v>
      </c>
      <c r="D73" s="3">
        <v>62</v>
      </c>
      <c r="E73" s="3">
        <v>91.012921089063198</v>
      </c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workbookViewId="0">
      <selection activeCell="H14" sqref="H1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12109</v>
      </c>
      <c r="C2" s="3">
        <v>10976</v>
      </c>
      <c r="D2" s="3">
        <v>236</v>
      </c>
      <c r="E2" s="3">
        <v>92.592286728879301</v>
      </c>
      <c r="F2" s="10">
        <f>AVERAGE(E2:E200)</f>
        <v>85.036497275933698</v>
      </c>
      <c r="G2" s="1" t="s">
        <v>7</v>
      </c>
    </row>
    <row r="3" spans="1:7" x14ac:dyDescent="0.3">
      <c r="A3" s="3">
        <v>2</v>
      </c>
      <c r="B3" s="3">
        <v>13557</v>
      </c>
      <c r="C3" s="3">
        <v>12408</v>
      </c>
      <c r="D3" s="3">
        <v>195</v>
      </c>
      <c r="E3" s="3">
        <v>92.963044921442801</v>
      </c>
      <c r="F3" s="10">
        <f>_xlfn.STDEV.S(E2:E200)</f>
        <v>7.4126328256100118</v>
      </c>
      <c r="G3" s="1" t="s">
        <v>8</v>
      </c>
    </row>
    <row r="4" spans="1:7" x14ac:dyDescent="0.3">
      <c r="A4" s="3">
        <v>3</v>
      </c>
      <c r="B4" s="3">
        <v>14817</v>
      </c>
      <c r="C4" s="3">
        <v>13493</v>
      </c>
      <c r="D4" s="3">
        <v>0</v>
      </c>
      <c r="E4" s="3">
        <v>91.064318013093001</v>
      </c>
      <c r="F4" s="11">
        <v>15</v>
      </c>
      <c r="G4" s="1" t="s">
        <v>9</v>
      </c>
    </row>
    <row r="5" spans="1:7" x14ac:dyDescent="0.3">
      <c r="A5" s="3">
        <v>4</v>
      </c>
      <c r="B5" s="3">
        <v>22690</v>
      </c>
      <c r="C5" s="3">
        <v>18173</v>
      </c>
      <c r="D5" s="3">
        <v>523</v>
      </c>
      <c r="E5" s="3">
        <v>82.397531952401906</v>
      </c>
      <c r="F5" s="11">
        <v>232</v>
      </c>
      <c r="G5" s="1" t="s">
        <v>10</v>
      </c>
    </row>
    <row r="6" spans="1:7" x14ac:dyDescent="0.3">
      <c r="A6" s="3">
        <v>5</v>
      </c>
      <c r="B6" s="3">
        <v>24630</v>
      </c>
      <c r="C6" s="3">
        <v>20054</v>
      </c>
      <c r="D6" s="3">
        <v>967</v>
      </c>
      <c r="E6" s="3">
        <v>85.347137637027998</v>
      </c>
      <c r="F6" s="12">
        <f>MIN(E2:E200)</f>
        <v>64.676683065195206</v>
      </c>
      <c r="G6" s="1" t="s">
        <v>11</v>
      </c>
    </row>
    <row r="7" spans="1:7" x14ac:dyDescent="0.3">
      <c r="A7" s="3">
        <v>6</v>
      </c>
      <c r="B7" s="3">
        <v>19341</v>
      </c>
      <c r="C7" s="3">
        <v>15755</v>
      </c>
      <c r="D7" s="3">
        <v>588</v>
      </c>
      <c r="E7" s="3">
        <v>84.499250297295902</v>
      </c>
      <c r="F7" s="12">
        <f>MAX(E2:E200)</f>
        <v>95.115384615384599</v>
      </c>
      <c r="G7" s="1" t="s">
        <v>12</v>
      </c>
    </row>
    <row r="8" spans="1:7" x14ac:dyDescent="0.3">
      <c r="A8" s="3">
        <v>7</v>
      </c>
      <c r="B8" s="3">
        <v>26054</v>
      </c>
      <c r="C8" s="3">
        <v>20659</v>
      </c>
      <c r="D8" s="3">
        <v>39</v>
      </c>
      <c r="E8" s="3">
        <v>79.442695939203105</v>
      </c>
      <c r="F8" s="13">
        <f>100*F3/F2</f>
        <v>8.7170015970399959</v>
      </c>
      <c r="G8" s="1" t="s">
        <v>29</v>
      </c>
    </row>
    <row r="9" spans="1:7" x14ac:dyDescent="0.3">
      <c r="A9" s="3">
        <v>8</v>
      </c>
      <c r="B9" s="3">
        <v>23444</v>
      </c>
      <c r="C9" s="3">
        <v>19831</v>
      </c>
      <c r="D9" s="3">
        <v>687</v>
      </c>
      <c r="E9" s="3">
        <v>87.519194676676307</v>
      </c>
      <c r="F9" s="23" t="s">
        <v>28</v>
      </c>
      <c r="G9" s="24"/>
    </row>
    <row r="10" spans="1:7" x14ac:dyDescent="0.3">
      <c r="A10" s="3">
        <v>9</v>
      </c>
      <c r="B10" s="3">
        <v>15528</v>
      </c>
      <c r="C10" s="3">
        <v>14263</v>
      </c>
      <c r="D10" s="3">
        <v>154</v>
      </c>
      <c r="E10" s="3">
        <v>92.845182895414695</v>
      </c>
      <c r="F10" s="11">
        <v>0</v>
      </c>
      <c r="G10" s="8" t="s">
        <v>30</v>
      </c>
    </row>
    <row r="11" spans="1:7" x14ac:dyDescent="0.3">
      <c r="A11" s="3">
        <v>10</v>
      </c>
      <c r="B11" s="3">
        <v>14066</v>
      </c>
      <c r="C11" s="3">
        <v>9259</v>
      </c>
      <c r="D11" s="3">
        <v>1131</v>
      </c>
      <c r="E11" s="3">
        <v>73.866060002843696</v>
      </c>
      <c r="F11" s="11">
        <f>COUNT(A2:A200)</f>
        <v>72</v>
      </c>
      <c r="G11" s="8" t="s">
        <v>31</v>
      </c>
    </row>
    <row r="12" spans="1:7" x14ac:dyDescent="0.3">
      <c r="A12" s="3">
        <v>11</v>
      </c>
      <c r="B12" s="3">
        <v>14066</v>
      </c>
      <c r="C12" s="3">
        <v>9886</v>
      </c>
      <c r="D12" s="3">
        <v>125</v>
      </c>
      <c r="E12" s="3">
        <v>71.171619508033501</v>
      </c>
    </row>
    <row r="13" spans="1:7" x14ac:dyDescent="0.3">
      <c r="A13" s="3">
        <v>12</v>
      </c>
      <c r="B13" s="3">
        <v>13999</v>
      </c>
      <c r="C13" s="3">
        <v>11505</v>
      </c>
      <c r="D13" s="3">
        <v>0</v>
      </c>
      <c r="E13" s="3">
        <v>82.184441745838996</v>
      </c>
      <c r="G13" s="6"/>
    </row>
    <row r="14" spans="1:7" x14ac:dyDescent="0.3">
      <c r="A14" s="3">
        <v>13</v>
      </c>
      <c r="B14" s="3">
        <v>16347</v>
      </c>
      <c r="C14" s="3">
        <v>12749</v>
      </c>
      <c r="D14" s="3">
        <v>269</v>
      </c>
      <c r="E14" s="3">
        <v>79.635407108337901</v>
      </c>
      <c r="G14" s="6"/>
    </row>
    <row r="15" spans="1:7" x14ac:dyDescent="0.3">
      <c r="A15" s="3">
        <v>14</v>
      </c>
      <c r="B15" s="3">
        <v>17886</v>
      </c>
      <c r="C15" s="3">
        <v>16836</v>
      </c>
      <c r="D15" s="3">
        <v>128</v>
      </c>
      <c r="E15" s="3">
        <v>94.8451302694845</v>
      </c>
    </row>
    <row r="16" spans="1:7" x14ac:dyDescent="0.3">
      <c r="A16" s="3">
        <v>15</v>
      </c>
      <c r="B16" s="3">
        <v>24813</v>
      </c>
      <c r="C16" s="3">
        <v>23498</v>
      </c>
      <c r="D16" s="3">
        <v>18</v>
      </c>
      <c r="E16" s="3">
        <v>94.772901301736994</v>
      </c>
    </row>
    <row r="17" spans="1:5" x14ac:dyDescent="0.3">
      <c r="A17" s="3">
        <v>16</v>
      </c>
      <c r="B17" s="3">
        <v>18399</v>
      </c>
      <c r="C17" s="3">
        <v>17065</v>
      </c>
      <c r="D17" s="3">
        <v>53</v>
      </c>
      <c r="E17" s="3">
        <v>93.037665090494002</v>
      </c>
    </row>
    <row r="18" spans="1:5" x14ac:dyDescent="0.3">
      <c r="A18" s="3">
        <v>17</v>
      </c>
      <c r="B18" s="3">
        <v>13599</v>
      </c>
      <c r="C18" s="3">
        <v>12680</v>
      </c>
      <c r="D18" s="3">
        <v>107</v>
      </c>
      <c r="E18" s="3">
        <v>94.028972718582196</v>
      </c>
    </row>
    <row r="19" spans="1:5" x14ac:dyDescent="0.3">
      <c r="A19" s="3">
        <v>18</v>
      </c>
      <c r="B19" s="3">
        <v>11436</v>
      </c>
      <c r="C19" s="3">
        <v>8852</v>
      </c>
      <c r="D19" s="3">
        <v>202</v>
      </c>
      <c r="E19" s="3">
        <v>79.171038824763897</v>
      </c>
    </row>
    <row r="20" spans="1:5" x14ac:dyDescent="0.3">
      <c r="A20" s="3">
        <v>19</v>
      </c>
      <c r="B20" s="3">
        <v>13807</v>
      </c>
      <c r="C20" s="3">
        <v>9447</v>
      </c>
      <c r="D20" s="3">
        <v>204</v>
      </c>
      <c r="E20" s="3">
        <v>69.899326428623098</v>
      </c>
    </row>
    <row r="21" spans="1:5" x14ac:dyDescent="0.3">
      <c r="A21" s="3">
        <v>20</v>
      </c>
      <c r="B21" s="3">
        <v>13783</v>
      </c>
      <c r="C21" s="3">
        <v>12093</v>
      </c>
      <c r="D21" s="3">
        <v>87</v>
      </c>
      <c r="E21" s="3">
        <v>88.369730827831305</v>
      </c>
    </row>
    <row r="22" spans="1:5" x14ac:dyDescent="0.3">
      <c r="A22" s="3">
        <v>21</v>
      </c>
      <c r="B22" s="3">
        <v>19926</v>
      </c>
      <c r="C22" s="3">
        <v>16705</v>
      </c>
      <c r="D22" s="3">
        <v>712</v>
      </c>
      <c r="E22" s="3">
        <v>87.408411121148205</v>
      </c>
    </row>
    <row r="23" spans="1:5" x14ac:dyDescent="0.3">
      <c r="A23" s="3">
        <v>22</v>
      </c>
      <c r="B23" s="3">
        <v>17070</v>
      </c>
      <c r="C23" s="3">
        <v>14107</v>
      </c>
      <c r="D23" s="3">
        <v>440</v>
      </c>
      <c r="E23" s="3">
        <v>85.219683655536002</v>
      </c>
    </row>
    <row r="24" spans="1:5" x14ac:dyDescent="0.3">
      <c r="A24" s="3">
        <v>23</v>
      </c>
      <c r="B24" s="3">
        <v>15614</v>
      </c>
      <c r="C24" s="3">
        <v>13931</v>
      </c>
      <c r="D24" s="3">
        <v>152</v>
      </c>
      <c r="E24" s="3">
        <v>90.194697066734904</v>
      </c>
    </row>
    <row r="25" spans="1:5" x14ac:dyDescent="0.3">
      <c r="A25" s="3">
        <v>24</v>
      </c>
      <c r="B25" s="3">
        <v>17154</v>
      </c>
      <c r="C25" s="3">
        <v>13567</v>
      </c>
      <c r="D25" s="3">
        <v>123</v>
      </c>
      <c r="E25" s="3">
        <v>79.806459134895604</v>
      </c>
    </row>
    <row r="26" spans="1:5" x14ac:dyDescent="0.3">
      <c r="A26" s="3">
        <v>25</v>
      </c>
      <c r="B26" s="3">
        <v>10604</v>
      </c>
      <c r="C26" s="3">
        <v>7379</v>
      </c>
      <c r="D26" s="3">
        <v>265</v>
      </c>
      <c r="E26" s="3">
        <v>72.086005281026004</v>
      </c>
    </row>
    <row r="27" spans="1:5" x14ac:dyDescent="0.3">
      <c r="A27" s="3">
        <v>26</v>
      </c>
      <c r="B27" s="3">
        <v>13793</v>
      </c>
      <c r="C27" s="3">
        <v>12150</v>
      </c>
      <c r="D27" s="3">
        <v>109</v>
      </c>
      <c r="E27" s="3">
        <v>88.878416588124395</v>
      </c>
    </row>
    <row r="28" spans="1:5" x14ac:dyDescent="0.3">
      <c r="A28" s="3">
        <v>27</v>
      </c>
      <c r="B28" s="3">
        <v>22563</v>
      </c>
      <c r="C28" s="3">
        <v>14414</v>
      </c>
      <c r="D28" s="3">
        <v>179</v>
      </c>
      <c r="E28" s="3">
        <v>64.676683065195206</v>
      </c>
    </row>
    <row r="29" spans="1:5" x14ac:dyDescent="0.3">
      <c r="A29" s="3">
        <v>28</v>
      </c>
      <c r="B29" s="3">
        <v>24441</v>
      </c>
      <c r="C29" s="3">
        <v>20465</v>
      </c>
      <c r="D29" s="3">
        <v>341</v>
      </c>
      <c r="E29" s="3">
        <v>85.127449777013993</v>
      </c>
    </row>
    <row r="30" spans="1:5" x14ac:dyDescent="0.3">
      <c r="A30" s="3">
        <v>29</v>
      </c>
      <c r="B30" s="3">
        <v>17922</v>
      </c>
      <c r="C30" s="3">
        <v>16372</v>
      </c>
      <c r="D30" s="3">
        <v>117</v>
      </c>
      <c r="E30" s="3">
        <v>92.004240598147504</v>
      </c>
    </row>
    <row r="31" spans="1:5" x14ac:dyDescent="0.3">
      <c r="A31" s="3">
        <v>30</v>
      </c>
      <c r="B31" s="3">
        <v>15365</v>
      </c>
      <c r="C31" s="3">
        <v>14137</v>
      </c>
      <c r="D31" s="3">
        <v>32</v>
      </c>
      <c r="E31" s="3">
        <v>92.216075496257702</v>
      </c>
    </row>
    <row r="32" spans="1:5" x14ac:dyDescent="0.3">
      <c r="A32" s="3">
        <v>31</v>
      </c>
      <c r="B32" s="3">
        <v>28243</v>
      </c>
      <c r="C32" s="3">
        <v>26624</v>
      </c>
      <c r="D32" s="3">
        <v>85</v>
      </c>
      <c r="E32" s="3">
        <v>94.568565662287995</v>
      </c>
    </row>
    <row r="33" spans="1:5" x14ac:dyDescent="0.3">
      <c r="A33" s="3">
        <v>32</v>
      </c>
      <c r="B33" s="3">
        <v>25019</v>
      </c>
      <c r="C33" s="3">
        <v>22923</v>
      </c>
      <c r="D33" s="3">
        <v>112</v>
      </c>
      <c r="E33" s="3">
        <v>92.070026779647407</v>
      </c>
    </row>
    <row r="34" spans="1:5" x14ac:dyDescent="0.3">
      <c r="A34" s="3">
        <v>33</v>
      </c>
      <c r="B34" s="3">
        <v>10163</v>
      </c>
      <c r="C34" s="3">
        <v>7110</v>
      </c>
      <c r="D34" s="3">
        <v>187</v>
      </c>
      <c r="E34" s="3">
        <v>71.799665453114201</v>
      </c>
    </row>
    <row r="35" spans="1:5" x14ac:dyDescent="0.3">
      <c r="A35" s="3">
        <v>34</v>
      </c>
      <c r="B35" s="3">
        <v>12897</v>
      </c>
      <c r="C35" s="3">
        <v>11168</v>
      </c>
      <c r="D35" s="3">
        <v>56</v>
      </c>
      <c r="E35" s="3">
        <v>87.027991005660198</v>
      </c>
    </row>
    <row r="36" spans="1:5" x14ac:dyDescent="0.3">
      <c r="A36" s="3">
        <v>35</v>
      </c>
      <c r="B36" s="3">
        <v>14967</v>
      </c>
      <c r="C36" s="3">
        <v>11595</v>
      </c>
      <c r="D36" s="3">
        <v>553</v>
      </c>
      <c r="E36" s="3">
        <v>81.165230173047306</v>
      </c>
    </row>
    <row r="37" spans="1:5" x14ac:dyDescent="0.3">
      <c r="A37" s="3">
        <v>36</v>
      </c>
      <c r="B37" s="3">
        <v>14859</v>
      </c>
      <c r="C37" s="3">
        <v>12117</v>
      </c>
      <c r="D37" s="3">
        <v>146</v>
      </c>
      <c r="E37" s="3">
        <v>82.529106938555699</v>
      </c>
    </row>
    <row r="38" spans="1:5" x14ac:dyDescent="0.3">
      <c r="A38" s="3">
        <v>37</v>
      </c>
      <c r="B38" s="3">
        <v>21062</v>
      </c>
      <c r="C38" s="3">
        <v>18368</v>
      </c>
      <c r="D38" s="3">
        <v>123</v>
      </c>
      <c r="E38" s="3">
        <v>87.793182033994796</v>
      </c>
    </row>
    <row r="39" spans="1:5" x14ac:dyDescent="0.3">
      <c r="A39" s="3">
        <v>38</v>
      </c>
      <c r="B39" s="3">
        <v>22900</v>
      </c>
      <c r="C39" s="3">
        <v>17898</v>
      </c>
      <c r="D39" s="3">
        <v>72</v>
      </c>
      <c r="E39" s="3">
        <v>78.471615720523999</v>
      </c>
    </row>
    <row r="40" spans="1:5" x14ac:dyDescent="0.3">
      <c r="A40" s="3">
        <v>39</v>
      </c>
      <c r="B40" s="3">
        <v>24188</v>
      </c>
      <c r="C40" s="3">
        <v>18125</v>
      </c>
      <c r="D40" s="3">
        <v>41</v>
      </c>
      <c r="E40" s="3">
        <v>75.103357036546996</v>
      </c>
    </row>
    <row r="41" spans="1:5" x14ac:dyDescent="0.3">
      <c r="A41" s="3">
        <v>40</v>
      </c>
      <c r="B41" s="3">
        <v>23831</v>
      </c>
      <c r="C41" s="3">
        <v>20657</v>
      </c>
      <c r="D41" s="3">
        <v>63</v>
      </c>
      <c r="E41" s="3">
        <v>86.9455750912676</v>
      </c>
    </row>
    <row r="42" spans="1:5" x14ac:dyDescent="0.3">
      <c r="A42" s="3">
        <v>41</v>
      </c>
      <c r="B42" s="3">
        <v>12243</v>
      </c>
      <c r="C42" s="3">
        <v>9782</v>
      </c>
      <c r="D42" s="3">
        <v>249</v>
      </c>
      <c r="E42" s="3">
        <v>81.932532875929098</v>
      </c>
    </row>
    <row r="43" spans="1:5" x14ac:dyDescent="0.3">
      <c r="A43" s="3">
        <v>42</v>
      </c>
      <c r="B43" s="3">
        <v>13591</v>
      </c>
      <c r="C43" s="3">
        <v>11973</v>
      </c>
      <c r="D43" s="3">
        <v>41</v>
      </c>
      <c r="E43" s="3">
        <v>88.396733132219794</v>
      </c>
    </row>
    <row r="44" spans="1:5" x14ac:dyDescent="0.3">
      <c r="A44" s="3">
        <v>43</v>
      </c>
      <c r="B44" s="3">
        <v>18020</v>
      </c>
      <c r="C44" s="3">
        <v>16083</v>
      </c>
      <c r="D44" s="3">
        <v>548</v>
      </c>
      <c r="E44" s="3">
        <v>92.291897891231898</v>
      </c>
    </row>
    <row r="45" spans="1:5" x14ac:dyDescent="0.3">
      <c r="A45" s="3">
        <v>44</v>
      </c>
      <c r="B45" s="3">
        <v>12830</v>
      </c>
      <c r="C45" s="3">
        <v>9991</v>
      </c>
      <c r="D45" s="3">
        <v>90</v>
      </c>
      <c r="E45" s="3">
        <v>78.573655494933703</v>
      </c>
    </row>
    <row r="46" spans="1:5" x14ac:dyDescent="0.3">
      <c r="A46" s="3">
        <v>45</v>
      </c>
      <c r="B46" s="3">
        <v>11978</v>
      </c>
      <c r="C46" s="3">
        <v>9237</v>
      </c>
      <c r="D46" s="3">
        <v>203</v>
      </c>
      <c r="E46" s="3">
        <v>78.811153781933498</v>
      </c>
    </row>
    <row r="47" spans="1:5" x14ac:dyDescent="0.3">
      <c r="A47" s="3">
        <v>46</v>
      </c>
      <c r="B47" s="3">
        <v>15007</v>
      </c>
      <c r="C47" s="3">
        <v>12452</v>
      </c>
      <c r="D47" s="3">
        <v>95</v>
      </c>
      <c r="E47" s="3">
        <v>83.607649763443703</v>
      </c>
    </row>
    <row r="48" spans="1:5" x14ac:dyDescent="0.3">
      <c r="A48" s="3">
        <v>47</v>
      </c>
      <c r="B48" s="3">
        <v>24119</v>
      </c>
      <c r="C48" s="3">
        <v>22826</v>
      </c>
      <c r="D48" s="3">
        <v>45</v>
      </c>
      <c r="E48" s="3">
        <v>94.825656121729693</v>
      </c>
    </row>
    <row r="49" spans="1:5" x14ac:dyDescent="0.3">
      <c r="A49" s="3">
        <v>48</v>
      </c>
      <c r="B49" s="3">
        <v>21164</v>
      </c>
      <c r="C49" s="3">
        <v>18105</v>
      </c>
      <c r="D49" s="3">
        <v>813</v>
      </c>
      <c r="E49" s="3">
        <v>89.387639387639297</v>
      </c>
    </row>
    <row r="50" spans="1:5" x14ac:dyDescent="0.3">
      <c r="A50" s="3">
        <v>49</v>
      </c>
      <c r="B50" s="3">
        <v>13990</v>
      </c>
      <c r="C50" s="3">
        <v>11591</v>
      </c>
      <c r="D50" s="3">
        <v>19</v>
      </c>
      <c r="E50" s="3">
        <v>82.987848463187902</v>
      </c>
    </row>
    <row r="51" spans="1:5" x14ac:dyDescent="0.3">
      <c r="A51" s="3">
        <v>50</v>
      </c>
      <c r="B51" s="3">
        <v>12845</v>
      </c>
      <c r="C51" s="3">
        <v>10756</v>
      </c>
      <c r="D51" s="3">
        <v>130</v>
      </c>
      <c r="E51" s="3">
        <v>84.748929544569805</v>
      </c>
    </row>
    <row r="52" spans="1:5" x14ac:dyDescent="0.3">
      <c r="A52" s="3">
        <v>51</v>
      </c>
      <c r="B52" s="3">
        <v>13914</v>
      </c>
      <c r="C52" s="3">
        <v>11906</v>
      </c>
      <c r="D52" s="3">
        <v>25</v>
      </c>
      <c r="E52" s="3">
        <v>85.748167313497106</v>
      </c>
    </row>
    <row r="53" spans="1:5" x14ac:dyDescent="0.3">
      <c r="A53" s="3">
        <v>52</v>
      </c>
      <c r="B53" s="3">
        <v>17694</v>
      </c>
      <c r="C53" s="3">
        <v>15990</v>
      </c>
      <c r="D53" s="3">
        <v>99</v>
      </c>
      <c r="E53" s="3">
        <v>90.929128518141695</v>
      </c>
    </row>
    <row r="54" spans="1:5" x14ac:dyDescent="0.3">
      <c r="A54" s="3">
        <v>53</v>
      </c>
      <c r="B54" s="3">
        <v>12520</v>
      </c>
      <c r="C54" s="3">
        <v>10789</v>
      </c>
      <c r="D54" s="3">
        <v>160</v>
      </c>
      <c r="E54" s="3">
        <v>87.452076677316299</v>
      </c>
    </row>
    <row r="55" spans="1:5" x14ac:dyDescent="0.3">
      <c r="A55" s="3">
        <v>54</v>
      </c>
      <c r="B55" s="3">
        <v>18655</v>
      </c>
      <c r="C55" s="3">
        <v>15611</v>
      </c>
      <c r="D55" s="3">
        <v>98</v>
      </c>
      <c r="E55" s="3">
        <v>84.207987134816406</v>
      </c>
    </row>
    <row r="56" spans="1:5" x14ac:dyDescent="0.3">
      <c r="A56" s="3">
        <v>55</v>
      </c>
      <c r="B56" s="3">
        <v>18543</v>
      </c>
      <c r="C56" s="3">
        <v>16321</v>
      </c>
      <c r="D56" s="3">
        <v>44</v>
      </c>
      <c r="E56" s="3">
        <v>88.254327778676497</v>
      </c>
    </row>
    <row r="57" spans="1:5" x14ac:dyDescent="0.3">
      <c r="A57" s="3">
        <v>56</v>
      </c>
      <c r="B57" s="3">
        <v>19347</v>
      </c>
      <c r="C57" s="3">
        <v>18228</v>
      </c>
      <c r="D57" s="3">
        <v>37</v>
      </c>
      <c r="E57" s="3">
        <v>94.407401664340696</v>
      </c>
    </row>
    <row r="58" spans="1:5" x14ac:dyDescent="0.3">
      <c r="A58" s="3">
        <v>57</v>
      </c>
      <c r="B58" s="3">
        <v>12485</v>
      </c>
      <c r="C58" s="3">
        <v>10983</v>
      </c>
      <c r="D58" s="3">
        <v>102</v>
      </c>
      <c r="E58" s="3">
        <v>88.786543852623097</v>
      </c>
    </row>
    <row r="59" spans="1:5" x14ac:dyDescent="0.3">
      <c r="A59" s="3">
        <v>58</v>
      </c>
      <c r="B59" s="3">
        <v>13687</v>
      </c>
      <c r="C59" s="3">
        <v>11585</v>
      </c>
      <c r="D59" s="3">
        <v>80</v>
      </c>
      <c r="E59" s="3">
        <v>85.226857602104104</v>
      </c>
    </row>
    <row r="60" spans="1:5" x14ac:dyDescent="0.3">
      <c r="A60" s="3">
        <v>59</v>
      </c>
      <c r="B60" s="3">
        <v>17517</v>
      </c>
      <c r="C60" s="3">
        <v>14447</v>
      </c>
      <c r="D60" s="3">
        <v>452</v>
      </c>
      <c r="E60" s="3">
        <v>85.054518467774102</v>
      </c>
    </row>
    <row r="61" spans="1:5" x14ac:dyDescent="0.3">
      <c r="A61" s="3">
        <v>60</v>
      </c>
      <c r="B61" s="3">
        <v>17670</v>
      </c>
      <c r="C61" s="3">
        <v>13315</v>
      </c>
      <c r="D61" s="3">
        <v>61</v>
      </c>
      <c r="E61" s="3">
        <v>75.6989247311828</v>
      </c>
    </row>
    <row r="62" spans="1:5" x14ac:dyDescent="0.3">
      <c r="A62" s="3">
        <v>61</v>
      </c>
      <c r="B62" s="3">
        <v>13907</v>
      </c>
      <c r="C62" s="3">
        <v>11763</v>
      </c>
      <c r="D62" s="3">
        <v>226</v>
      </c>
      <c r="E62" s="3">
        <v>86.2083842669159</v>
      </c>
    </row>
    <row r="63" spans="1:5" x14ac:dyDescent="0.3">
      <c r="A63" s="3">
        <v>62</v>
      </c>
      <c r="B63" s="3">
        <v>17671</v>
      </c>
      <c r="C63" s="3">
        <v>15962</v>
      </c>
      <c r="D63" s="3">
        <v>192</v>
      </c>
      <c r="E63" s="3">
        <v>91.415313225058</v>
      </c>
    </row>
    <row r="64" spans="1:5" x14ac:dyDescent="0.3">
      <c r="A64" s="3">
        <v>63</v>
      </c>
      <c r="B64" s="3">
        <v>15409</v>
      </c>
      <c r="C64" s="3">
        <v>14137</v>
      </c>
      <c r="D64" s="3">
        <v>138</v>
      </c>
      <c r="E64" s="3">
        <v>92.640664546693401</v>
      </c>
    </row>
    <row r="65" spans="1:5" x14ac:dyDescent="0.3">
      <c r="A65" s="3">
        <v>64</v>
      </c>
      <c r="B65" s="3">
        <v>13782</v>
      </c>
      <c r="C65" s="3">
        <v>11817</v>
      </c>
      <c r="D65" s="3">
        <v>44</v>
      </c>
      <c r="E65" s="3">
        <v>86.061529531272598</v>
      </c>
    </row>
    <row r="66" spans="1:5" x14ac:dyDescent="0.3">
      <c r="A66" s="3">
        <v>65</v>
      </c>
      <c r="B66" s="3">
        <v>12070</v>
      </c>
      <c r="C66" s="3">
        <v>8767</v>
      </c>
      <c r="D66" s="3">
        <v>153</v>
      </c>
      <c r="E66" s="3">
        <v>73.902236951118397</v>
      </c>
    </row>
    <row r="67" spans="1:5" x14ac:dyDescent="0.3">
      <c r="A67" s="3">
        <v>66</v>
      </c>
      <c r="B67" s="3">
        <v>15666</v>
      </c>
      <c r="C67" s="3">
        <v>11941</v>
      </c>
      <c r="D67" s="3">
        <v>334</v>
      </c>
      <c r="E67" s="3">
        <v>78.354398059491899</v>
      </c>
    </row>
    <row r="68" spans="1:5" x14ac:dyDescent="0.3">
      <c r="A68" s="3">
        <v>67</v>
      </c>
      <c r="B68" s="3">
        <v>18134</v>
      </c>
      <c r="C68" s="3">
        <v>11911</v>
      </c>
      <c r="D68" s="3">
        <v>379</v>
      </c>
      <c r="E68" s="3">
        <v>67.773243630748794</v>
      </c>
    </row>
    <row r="69" spans="1:5" x14ac:dyDescent="0.3">
      <c r="A69" s="3">
        <v>68</v>
      </c>
      <c r="B69" s="3">
        <v>15654</v>
      </c>
      <c r="C69" s="3">
        <v>13943</v>
      </c>
      <c r="D69" s="3">
        <v>65</v>
      </c>
      <c r="E69" s="3">
        <v>89.485115625399203</v>
      </c>
    </row>
    <row r="70" spans="1:5" x14ac:dyDescent="0.3">
      <c r="A70" s="3">
        <v>69</v>
      </c>
      <c r="B70" s="3">
        <v>16039</v>
      </c>
      <c r="C70" s="3">
        <v>11179</v>
      </c>
      <c r="D70" s="3">
        <v>551</v>
      </c>
      <c r="E70" s="3">
        <v>73.134235301452705</v>
      </c>
    </row>
    <row r="71" spans="1:5" x14ac:dyDescent="0.3">
      <c r="A71" s="3">
        <v>70</v>
      </c>
      <c r="B71" s="3">
        <v>15600</v>
      </c>
      <c r="C71" s="3">
        <v>14838</v>
      </c>
      <c r="D71" s="3">
        <v>0</v>
      </c>
      <c r="E71" s="3">
        <v>95.115384615384599</v>
      </c>
    </row>
    <row r="72" spans="1:5" x14ac:dyDescent="0.3">
      <c r="A72" s="3">
        <v>71</v>
      </c>
      <c r="B72" s="3">
        <v>13461</v>
      </c>
      <c r="C72" s="3">
        <v>12310</v>
      </c>
      <c r="D72" s="3">
        <v>0</v>
      </c>
      <c r="E72" s="3">
        <v>91.449372260604704</v>
      </c>
    </row>
    <row r="73" spans="1:5" x14ac:dyDescent="0.3">
      <c r="A73" s="3">
        <v>72</v>
      </c>
      <c r="B73" s="3">
        <v>17336</v>
      </c>
      <c r="C73" s="3">
        <v>15716</v>
      </c>
      <c r="D73" s="3">
        <v>62</v>
      </c>
      <c r="E73" s="3">
        <v>91.012921089063198</v>
      </c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4"/>
  <sheetViews>
    <sheetView showGridLines="0" tabSelected="1" workbookViewId="0">
      <selection activeCell="N17" sqref="N1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2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85.036497275933698</v>
      </c>
      <c r="D4" s="15"/>
      <c r="E4" s="15"/>
      <c r="F4" s="15"/>
      <c r="H4" s="15">
        <f>C6</f>
        <v>64.676683065195206</v>
      </c>
      <c r="I4" t="str">
        <f>_xlfn.CONCAT("(","0,00","; ", ROUND(H4, 2),"]")</f>
        <v>(0,00; 64,68]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1.3888888888888888</v>
      </c>
      <c r="M4" s="15">
        <f>100*_xlfn.NORM.DIST(H4,$C$4,$C$5,TRUE)</f>
        <v>0.30104834284836113</v>
      </c>
      <c r="P4" t="str">
        <f>I4</f>
        <v>(0,00; 64,68]</v>
      </c>
      <c r="Q4" s="15">
        <f>K4</f>
        <v>1</v>
      </c>
      <c r="R4" s="15">
        <f t="shared" ref="R4:R13" si="0">M4*$C$9/100</f>
        <v>0.21675480685081999</v>
      </c>
      <c r="S4" s="15">
        <f>((Q4-R4)^2)/R4</f>
        <v>2.8302626433263596</v>
      </c>
      <c r="U4" t="s">
        <v>54</v>
      </c>
      <c r="V4" s="15">
        <f>S14</f>
        <v>26.354673047438403</v>
      </c>
    </row>
    <row r="5" spans="2:22" x14ac:dyDescent="0.3">
      <c r="B5" t="s">
        <v>18</v>
      </c>
      <c r="C5" s="15">
        <f>Processado!F3</f>
        <v>7.4126328256100118</v>
      </c>
      <c r="D5" s="15"/>
      <c r="E5" s="15"/>
      <c r="F5" s="15"/>
      <c r="H5" s="15">
        <f>H4+$C$11</f>
        <v>68.481520758968884</v>
      </c>
      <c r="I5" t="str">
        <f t="shared" ref="I5:I13" si="1">_xlfn.CONCAT("(",ROUND(H4, 2),"; ", IF(ISNUMBER(H5),_xlfn.CONCAT(ROUND(H5, 2),"]"),_xlfn.CONCAT(H5,")")))</f>
        <v>(64,68; 68,48]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1.3888888888888888</v>
      </c>
      <c r="M5" s="15">
        <f>100*(_xlfn.NORM.DIST(H5,$C$4,$C$5,TRUE)-_xlfn.NORM.DIST(H4,$C$4,$C$5,TRUE))</f>
        <v>0.97525729336369171</v>
      </c>
      <c r="P5" t="str">
        <f t="shared" ref="P5:P14" si="2">I5</f>
        <v>(64,68; 68,48]</v>
      </c>
      <c r="Q5" s="15">
        <f t="shared" ref="Q5:Q13" si="3">K5</f>
        <v>1</v>
      </c>
      <c r="R5" s="15">
        <f t="shared" si="0"/>
        <v>0.70218525122185804</v>
      </c>
      <c r="S5" s="15">
        <f t="shared" ref="S5:S13" si="4">((Q5-R5)^2)/R5</f>
        <v>0.12631086231938632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64.676683065195206</v>
      </c>
      <c r="D6" s="15"/>
      <c r="E6" s="15"/>
      <c r="F6" s="15"/>
      <c r="H6" s="15">
        <f t="shared" ref="H6:H13" si="5">H5+$C$11</f>
        <v>72.286358452742562</v>
      </c>
      <c r="I6" t="str">
        <f t="shared" si="1"/>
        <v>(68,48; 72,29]</v>
      </c>
      <c r="J6">
        <f>IF(ISNUMBER(H6),COUNTIF(Processado!$E$2:$E$200,"&lt;="&amp;normalidade!H6),COUNT(Processado!$E$2:$E$200))</f>
        <v>6</v>
      </c>
      <c r="K6">
        <f t="shared" ref="K6:K12" si="6">J6-J5</f>
        <v>4</v>
      </c>
      <c r="L6" s="16">
        <f t="shared" ref="L6:L12" si="7">100*K6/$C$9</f>
        <v>5.5555555555555554</v>
      </c>
      <c r="M6" s="15">
        <f t="shared" ref="M6:M13" si="8">100*(_xlfn.NORM.DIST(H6,$C$4,$C$5,TRUE)-_xlfn.NORM.DIST(H5,$C$4,$C$5,TRUE))</f>
        <v>2.9948133168183517</v>
      </c>
      <c r="P6" t="str">
        <f t="shared" si="2"/>
        <v>(68,48; 72,29]</v>
      </c>
      <c r="Q6" s="15">
        <f t="shared" si="3"/>
        <v>4</v>
      </c>
      <c r="R6" s="15">
        <f t="shared" si="0"/>
        <v>2.1562655881092132</v>
      </c>
      <c r="S6" s="15">
        <f t="shared" si="4"/>
        <v>1.5765018003051721</v>
      </c>
      <c r="U6" t="s">
        <v>56</v>
      </c>
      <c r="V6">
        <f>C10+2</f>
        <v>10</v>
      </c>
    </row>
    <row r="7" spans="2:22" x14ac:dyDescent="0.3">
      <c r="B7" t="s">
        <v>34</v>
      </c>
      <c r="C7" s="15">
        <f>Processado!F7</f>
        <v>95.115384615384599</v>
      </c>
      <c r="D7" s="15"/>
      <c r="E7" s="15"/>
      <c r="F7" s="15"/>
      <c r="H7" s="15">
        <f t="shared" si="5"/>
        <v>76.091196146516239</v>
      </c>
      <c r="I7" t="str">
        <f t="shared" si="1"/>
        <v>(72,29; 76,09]</v>
      </c>
      <c r="J7">
        <f>IF(ISNUMBER(H7),COUNTIF(Processado!$E$2:$E$200,"&lt;="&amp;normalidade!H7),COUNT(Processado!$E$2:$E$200))</f>
        <v>11</v>
      </c>
      <c r="K7">
        <f t="shared" si="6"/>
        <v>5</v>
      </c>
      <c r="L7" s="16">
        <f t="shared" si="7"/>
        <v>6.9444444444444446</v>
      </c>
      <c r="M7" s="15">
        <f t="shared" si="8"/>
        <v>7.1050262477569692</v>
      </c>
      <c r="P7" t="str">
        <f t="shared" si="2"/>
        <v>(72,29; 76,09]</v>
      </c>
      <c r="Q7" s="15">
        <f t="shared" si="3"/>
        <v>5</v>
      </c>
      <c r="R7" s="15">
        <f t="shared" si="0"/>
        <v>5.1156188983850175</v>
      </c>
      <c r="S7" s="15">
        <f t="shared" si="4"/>
        <v>2.6131207052943572E-3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30.438701550189393</v>
      </c>
      <c r="D8" s="15"/>
      <c r="E8" s="15"/>
      <c r="F8" s="15"/>
      <c r="H8" s="15">
        <f t="shared" si="5"/>
        <v>79.896033840289917</v>
      </c>
      <c r="I8" t="str">
        <f t="shared" si="1"/>
        <v>(76,09; 79,9]</v>
      </c>
      <c r="J8">
        <f>IF(ISNUMBER(H8),COUNTIF(Processado!$E$2:$E$200,"&lt;="&amp;normalidade!H8),COUNT(Processado!$E$2:$E$200))</f>
        <v>19</v>
      </c>
      <c r="K8">
        <f t="shared" si="6"/>
        <v>8</v>
      </c>
      <c r="L8" s="16">
        <f t="shared" si="7"/>
        <v>11.111111111111111</v>
      </c>
      <c r="M8" s="15">
        <f t="shared" si="8"/>
        <v>13.024481534203142</v>
      </c>
      <c r="P8" t="str">
        <f t="shared" si="2"/>
        <v>(76,09; 79,9]</v>
      </c>
      <c r="Q8" s="15">
        <f t="shared" si="3"/>
        <v>8</v>
      </c>
      <c r="R8" s="15">
        <f t="shared" si="0"/>
        <v>9.3776267046262625</v>
      </c>
      <c r="S8" s="15">
        <f t="shared" si="4"/>
        <v>0.20238119911119376</v>
      </c>
      <c r="U8" t="s">
        <v>58</v>
      </c>
      <c r="V8">
        <f>V6-V7-1</f>
        <v>7</v>
      </c>
    </row>
    <row r="9" spans="2:22" x14ac:dyDescent="0.3">
      <c r="B9" t="s">
        <v>37</v>
      </c>
      <c r="C9">
        <f>COUNT(Processado!A2:A200)</f>
        <v>72</v>
      </c>
      <c r="H9" s="15">
        <f t="shared" si="5"/>
        <v>83.700871534063594</v>
      </c>
      <c r="I9" t="str">
        <f t="shared" si="1"/>
        <v>(79,9; 83,7]</v>
      </c>
      <c r="J9">
        <f>IF(ISNUMBER(H9),COUNTIF(Processado!$E$2:$E$200,"&lt;="&amp;normalidade!H9),COUNT(Processado!$E$2:$E$200))</f>
        <v>26</v>
      </c>
      <c r="K9">
        <f t="shared" si="6"/>
        <v>7</v>
      </c>
      <c r="L9" s="16">
        <f t="shared" si="7"/>
        <v>9.7222222222222214</v>
      </c>
      <c r="M9" s="15">
        <f t="shared" si="8"/>
        <v>18.449843241272628</v>
      </c>
      <c r="P9" t="str">
        <f t="shared" si="2"/>
        <v>(79,9; 83,7]</v>
      </c>
      <c r="Q9" s="15">
        <f t="shared" si="3"/>
        <v>7</v>
      </c>
      <c r="R9" s="15">
        <f t="shared" si="0"/>
        <v>13.283887133716291</v>
      </c>
      <c r="S9" s="15">
        <f t="shared" si="4"/>
        <v>2.9725664718319709</v>
      </c>
      <c r="U9" t="s">
        <v>59</v>
      </c>
      <c r="V9" s="15">
        <f>_xlfn.CHISQ.INV.RT(V5,V8)</f>
        <v>14.067140449340167</v>
      </c>
    </row>
    <row r="10" spans="2:22" x14ac:dyDescent="0.3">
      <c r="B10" t="s">
        <v>36</v>
      </c>
      <c r="C10">
        <f>ROUND(SQRT(C9),0)</f>
        <v>8</v>
      </c>
      <c r="H10" s="15">
        <f t="shared" si="5"/>
        <v>87.505709227837272</v>
      </c>
      <c r="I10" t="str">
        <f t="shared" si="1"/>
        <v>(83,7; 87,51]</v>
      </c>
      <c r="J10">
        <f>IF(ISNUMBER(H10),COUNTIF(Processado!$E$2:$E$200,"&lt;="&amp;normalidade!H10),COUNT(Processado!$E$2:$E$200))</f>
        <v>41</v>
      </c>
      <c r="K10">
        <f t="shared" si="6"/>
        <v>15</v>
      </c>
      <c r="L10" s="16">
        <f t="shared" si="7"/>
        <v>20.833333333333332</v>
      </c>
      <c r="M10" s="15">
        <f t="shared" si="8"/>
        <v>20.196915693264199</v>
      </c>
      <c r="P10" t="str">
        <f t="shared" si="2"/>
        <v>(83,7; 87,51]</v>
      </c>
      <c r="Q10" s="15">
        <f t="shared" si="3"/>
        <v>15</v>
      </c>
      <c r="R10" s="15">
        <f t="shared" si="0"/>
        <v>14.541779299150223</v>
      </c>
      <c r="S10" s="15">
        <f t="shared" si="4"/>
        <v>1.4438825288699764E-2</v>
      </c>
      <c r="U10" s="27" t="str">
        <f>IF(S14&lt;V9,"Há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3.8048376937736741</v>
      </c>
      <c r="D11" s="15"/>
      <c r="E11" s="15"/>
      <c r="F11" s="15"/>
      <c r="H11" s="15">
        <f t="shared" si="5"/>
        <v>91.31054692161095</v>
      </c>
      <c r="I11" t="str">
        <f t="shared" si="1"/>
        <v>(87,51; 91,31]</v>
      </c>
      <c r="J11">
        <f>IF(ISNUMBER(H11),COUNTIF(Processado!$E$2:$E$200,"&lt;="&amp;normalidade!H11),COUNT(Processado!$E$2:$E$200))</f>
        <v>54</v>
      </c>
      <c r="K11">
        <f t="shared" si="6"/>
        <v>13</v>
      </c>
      <c r="L11" s="16">
        <f t="shared" si="7"/>
        <v>18.055555555555557</v>
      </c>
      <c r="M11" s="15">
        <f t="shared" si="8"/>
        <v>17.086121956007204</v>
      </c>
      <c r="P11" t="str">
        <f t="shared" si="2"/>
        <v>(87,51; 91,31]</v>
      </c>
      <c r="Q11" s="15">
        <f t="shared" si="3"/>
        <v>13</v>
      </c>
      <c r="R11" s="15">
        <f t="shared" si="0"/>
        <v>12.302007808325188</v>
      </c>
      <c r="S11" s="15">
        <f t="shared" si="4"/>
        <v>3.9602730483499417E-2</v>
      </c>
      <c r="U11" s="28"/>
      <c r="V11" s="28"/>
    </row>
    <row r="12" spans="2:22" x14ac:dyDescent="0.3">
      <c r="H12" s="15">
        <f t="shared" si="5"/>
        <v>95.115384615384627</v>
      </c>
      <c r="I12" t="str">
        <f t="shared" si="1"/>
        <v>(91,31; 95,12]</v>
      </c>
      <c r="J12">
        <f>IF(ISNUMBER(H12),COUNTIF(Processado!$E$2:$E$200,"&lt;="&amp;normalidade!H12),COUNT(Processado!$E$2:$E$200))</f>
        <v>72</v>
      </c>
      <c r="K12">
        <f t="shared" si="6"/>
        <v>18</v>
      </c>
      <c r="L12" s="16">
        <f t="shared" si="7"/>
        <v>25</v>
      </c>
      <c r="M12" s="15">
        <f t="shared" si="8"/>
        <v>11.170100027517815</v>
      </c>
      <c r="P12" t="str">
        <f t="shared" si="2"/>
        <v>(91,31; 95,12]</v>
      </c>
      <c r="Q12" s="15">
        <f t="shared" si="3"/>
        <v>18</v>
      </c>
      <c r="R12" s="15">
        <f t="shared" si="0"/>
        <v>8.042472019812827</v>
      </c>
      <c r="S12" s="15">
        <f>((Q12-R12)^2)/R12</f>
        <v>12.32859290426453</v>
      </c>
      <c r="U12" s="28"/>
      <c r="V12" s="28"/>
    </row>
    <row r="13" spans="2:22" x14ac:dyDescent="0.3">
      <c r="H13" s="22" t="s">
        <v>40</v>
      </c>
      <c r="I13" s="17" t="str">
        <f t="shared" ref="I13" si="9">_xlfn.CONCAT("(",ROUND(H12, 2),"; ", IF(ISNUMBER(H13),_xlfn.CONCAT(ROUND(H13, 2),"]"),_xlfn.CONCAT(H13,")")))</f>
        <v>(95,12; ∞)</v>
      </c>
      <c r="J13" s="17">
        <f>IF(ISNUMBER(H13),COUNTIF(Processado!$E$2:$E$200,"&lt;="&amp;normalidade!H13),COUNT(Processado!$E$2:$E$200))</f>
        <v>72</v>
      </c>
      <c r="K13" s="17">
        <f t="shared" ref="K13" si="10">J13-J12</f>
        <v>0</v>
      </c>
      <c r="L13" s="20">
        <f t="shared" ref="L13" si="11">100*K13/$C$9</f>
        <v>0</v>
      </c>
      <c r="M13" s="18">
        <f>100*(1-_xlfn.NORM.DIST(H12,$C$4,$C$5,TRUE))</f>
        <v>8.6963923469476345</v>
      </c>
      <c r="P13" s="17" t="str">
        <f t="shared" si="2"/>
        <v>(95,12; ∞)</v>
      </c>
      <c r="Q13" s="18">
        <f t="shared" si="3"/>
        <v>0</v>
      </c>
      <c r="R13" s="18">
        <f t="shared" si="0"/>
        <v>6.2614024898022969</v>
      </c>
      <c r="S13" s="18">
        <f t="shared" si="4"/>
        <v>6.2614024898022969</v>
      </c>
    </row>
    <row r="14" spans="2:22" x14ac:dyDescent="0.3">
      <c r="P14" t="s">
        <v>50</v>
      </c>
      <c r="Q14" s="15">
        <f>SUM(Q4:Q13)</f>
        <v>72</v>
      </c>
      <c r="R14" s="15">
        <f>SUM(R4:R13)</f>
        <v>72</v>
      </c>
      <c r="S14" s="15">
        <f>SUM(S4:S13)</f>
        <v>26.354673047438403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2023-09-29T20:16:06Z</dcterms:modified>
</cp:coreProperties>
</file>